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PARHANT\Rendeletek\2019\"/>
    </mc:Choice>
  </mc:AlternateContent>
  <xr:revisionPtr revIDLastSave="0" documentId="13_ncr:1_{71166063-4461-482A-B967-A4B66AB91669}" xr6:coauthVersionLast="40" xr6:coauthVersionMax="40" xr10:uidLastSave="{00000000-0000-0000-0000-000000000000}"/>
  <bookViews>
    <workbookView xWindow="-120" yWindow="-120" windowWidth="29040" windowHeight="15840" tabRatio="759" activeTab="6" xr2:uid="{00000000-000D-0000-FFFF-FFFF00000000}"/>
  </bookViews>
  <sheets>
    <sheet name="1. sz. mell." sheetId="29" r:id="rId1"/>
    <sheet name="2.sz.melléklet" sheetId="1" r:id="rId2"/>
    <sheet name="2.1. melléklet" sheetId="2" r:id="rId3"/>
    <sheet name="2.2.sz. melléklet" sheetId="3" r:id="rId4"/>
    <sheet name="3.1. sz. mell." sheetId="36" r:id="rId5"/>
    <sheet name="3.2.sz. mell." sheetId="37" r:id="rId6"/>
    <sheet name="4.sz.mell." sheetId="26" r:id="rId7"/>
    <sheet name="4.1.sz.mell" sheetId="13" r:id="rId8"/>
    <sheet name="4.2.sz.mell" sheetId="14" r:id="rId9"/>
    <sheet name="4.3.sz.mell" sheetId="16" r:id="rId10"/>
    <sheet name="4.4.sz.mell" sheetId="17" r:id="rId11"/>
    <sheet name="4.5.sz.mell" sheetId="18" r:id="rId12"/>
    <sheet name="5.sz.mell" sheetId="4" r:id="rId13"/>
    <sheet name="6.sz.mell." sheetId="8" r:id="rId14"/>
    <sheet name="7.sz.mell." sheetId="9" r:id="rId15"/>
    <sheet name="8.sz.mell" sheetId="35" r:id="rId16"/>
    <sheet name="9.sz.mell" sheetId="30" r:id="rId17"/>
    <sheet name="10.sz.mell" sheetId="20" r:id="rId18"/>
    <sheet name="11.sz.mell" sheetId="22" r:id="rId19"/>
    <sheet name="12.mell" sheetId="23" r:id="rId20"/>
    <sheet name="13.sz. mell" sheetId="31" r:id="rId21"/>
    <sheet name="Munka2" sheetId="25" r:id="rId22"/>
    <sheet name="Munka4" sheetId="27" r:id="rId23"/>
    <sheet name="Munka3" sheetId="32" r:id="rId24"/>
    <sheet name="Munka5" sheetId="33" r:id="rId25"/>
  </sheets>
  <definedNames>
    <definedName name="_xlnm.Print_Titles" localSheetId="7">'4.1.sz.mell'!$1:$6</definedName>
    <definedName name="_xlnm.Print_Titles" localSheetId="8">'4.2.sz.mell'!$1:$6</definedName>
    <definedName name="_xlnm.Print_Titles" localSheetId="9">'4.3.sz.mell'!$1:$6</definedName>
    <definedName name="_xlnm.Print_Titles" localSheetId="10">'4.4.sz.mell'!$1:$6</definedName>
    <definedName name="_xlnm.Print_Titles" localSheetId="11">'4.5.sz.mell'!$1:$6</definedName>
    <definedName name="_xlnm.Print_Titles" localSheetId="6">'4.sz.mell.'!$1:$6</definedName>
    <definedName name="_xlnm.Print_Area" localSheetId="1">'2.sz.melléklet'!$A$1:$C$117</definedName>
  </definedNames>
  <calcPr calcId="181029" iterateDelta="1E-4"/>
</workbook>
</file>

<file path=xl/calcChain.xml><?xml version="1.0" encoding="utf-8"?>
<calcChain xmlns="http://schemas.openxmlformats.org/spreadsheetml/2006/main">
  <c r="E19" i="22" l="1"/>
  <c r="D19" i="22"/>
  <c r="C19" i="22"/>
  <c r="D48" i="14" l="1"/>
  <c r="O25" i="20"/>
  <c r="O22" i="20"/>
  <c r="O11" i="20"/>
  <c r="D27" i="17"/>
  <c r="D17" i="16"/>
  <c r="D32" i="13"/>
  <c r="D36" i="13"/>
  <c r="D88" i="26"/>
  <c r="D71" i="26"/>
  <c r="D87" i="26" s="1"/>
  <c r="D91" i="26" s="1"/>
  <c r="D57" i="26"/>
  <c r="D50" i="26"/>
  <c r="D35" i="26"/>
  <c r="D29" i="26"/>
  <c r="D20" i="26"/>
  <c r="D19" i="26"/>
  <c r="D18" i="26"/>
  <c r="D15" i="26"/>
  <c r="D87" i="37"/>
  <c r="D62" i="37"/>
  <c r="D92" i="37" s="1"/>
  <c r="D96" i="37" s="1"/>
  <c r="D49" i="37"/>
  <c r="D46" i="37"/>
  <c r="D33" i="37"/>
  <c r="D24" i="37"/>
  <c r="D14" i="37"/>
  <c r="D54" i="37" s="1"/>
  <c r="D58" i="37" s="1"/>
  <c r="D9" i="37"/>
  <c r="C33" i="3"/>
  <c r="C14" i="3"/>
  <c r="C19" i="3" s="1"/>
  <c r="C35" i="3" s="1"/>
  <c r="C70" i="1"/>
  <c r="C69" i="1"/>
  <c r="C68" i="1"/>
  <c r="C97" i="1"/>
  <c r="C96" i="1" s="1"/>
  <c r="C80" i="1"/>
  <c r="C6" i="1"/>
  <c r="C53" i="1"/>
  <c r="C48" i="1"/>
  <c r="C32" i="1"/>
  <c r="C26" i="1"/>
  <c r="C19" i="1"/>
  <c r="C17" i="1"/>
  <c r="C16" i="1"/>
  <c r="C15" i="1"/>
  <c r="C12" i="1"/>
  <c r="C11" i="1" s="1"/>
  <c r="D28" i="26" l="1"/>
  <c r="C47" i="1"/>
  <c r="C5" i="1"/>
  <c r="C67" i="1"/>
  <c r="C95" i="1" s="1"/>
  <c r="C25" i="1"/>
  <c r="D31" i="18"/>
  <c r="O7" i="20"/>
  <c r="O14" i="20"/>
  <c r="E16" i="20"/>
  <c r="L16" i="20"/>
  <c r="O13" i="20"/>
  <c r="D62" i="36"/>
  <c r="D92" i="36" s="1"/>
  <c r="D87" i="36"/>
  <c r="D49" i="36"/>
  <c r="D46" i="36"/>
  <c r="D33" i="36"/>
  <c r="D24" i="36"/>
  <c r="D14" i="36"/>
  <c r="D54" i="36" s="1"/>
  <c r="D58" i="36" s="1"/>
  <c r="D9" i="36"/>
  <c r="A2" i="26"/>
  <c r="C28" i="2"/>
  <c r="C32" i="3"/>
  <c r="O10" i="20" l="1"/>
  <c r="C15" i="31"/>
  <c r="I29" i="20"/>
  <c r="N29" i="20"/>
  <c r="M29" i="20"/>
  <c r="L29" i="20"/>
  <c r="K29" i="20"/>
  <c r="J29" i="20"/>
  <c r="H29" i="20"/>
  <c r="G29" i="20"/>
  <c r="F29" i="20"/>
  <c r="E29" i="20"/>
  <c r="D29" i="20"/>
  <c r="C29" i="20"/>
  <c r="O24" i="20"/>
  <c r="O23" i="20"/>
  <c r="O21" i="20"/>
  <c r="O20" i="20"/>
  <c r="O19" i="20"/>
  <c r="O18" i="20"/>
  <c r="N16" i="20"/>
  <c r="M16" i="20"/>
  <c r="K16" i="20"/>
  <c r="J16" i="20"/>
  <c r="I16" i="20"/>
  <c r="H16" i="20"/>
  <c r="G16" i="20"/>
  <c r="F16" i="20"/>
  <c r="D16" i="20"/>
  <c r="C16" i="20"/>
  <c r="O15" i="20"/>
  <c r="O9" i="20"/>
  <c r="O8" i="20"/>
  <c r="B27" i="4"/>
  <c r="E19" i="3"/>
  <c r="D41" i="26"/>
  <c r="D22" i="26"/>
  <c r="D14" i="26"/>
  <c r="D8" i="26" s="1"/>
  <c r="D49" i="26" s="1"/>
  <c r="D53" i="26" s="1"/>
  <c r="D9" i="26"/>
  <c r="E19" i="2"/>
  <c r="C38" i="1"/>
  <c r="C46" i="1" s="1"/>
  <c r="C59" i="1" s="1"/>
  <c r="C61" i="1" s="1"/>
  <c r="B35" i="35"/>
  <c r="B18" i="35"/>
  <c r="B12" i="30"/>
  <c r="C12" i="30"/>
  <c r="C19" i="2"/>
  <c r="C29" i="2" s="1"/>
  <c r="C31" i="2" s="1"/>
  <c r="E28" i="2"/>
  <c r="E32" i="3"/>
  <c r="D8" i="14"/>
  <c r="D31" i="14" s="1"/>
  <c r="D17" i="14"/>
  <c r="D22" i="14"/>
  <c r="D41" i="14"/>
  <c r="D8" i="16"/>
  <c r="D22" i="16"/>
  <c r="D27" i="16"/>
  <c r="D35" i="16"/>
  <c r="D41" i="16"/>
  <c r="D8" i="17"/>
  <c r="D17" i="17"/>
  <c r="D31" i="17" s="1"/>
  <c r="D22" i="17"/>
  <c r="D8" i="18"/>
  <c r="D17" i="18"/>
  <c r="D22" i="18"/>
  <c r="O28" i="20"/>
  <c r="I7" i="22"/>
  <c r="I8" i="22"/>
  <c r="I9" i="22"/>
  <c r="I10" i="22"/>
  <c r="I11" i="22"/>
  <c r="I13" i="22"/>
  <c r="I17" i="22"/>
  <c r="I18" i="22"/>
  <c r="C31" i="23"/>
  <c r="D31" i="23"/>
  <c r="B19" i="8"/>
  <c r="E19" i="8"/>
  <c r="F19" i="8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B24" i="9"/>
  <c r="D24" i="9"/>
  <c r="E24" i="9"/>
  <c r="D31" i="16" l="1"/>
  <c r="O16" i="20"/>
  <c r="C30" i="20"/>
  <c r="D30" i="20" s="1"/>
  <c r="E30" i="20" s="1"/>
  <c r="F30" i="20" s="1"/>
  <c r="G30" i="20" s="1"/>
  <c r="H30" i="20" s="1"/>
  <c r="I30" i="20" s="1"/>
  <c r="J30" i="20" s="1"/>
  <c r="K30" i="20" s="1"/>
  <c r="L30" i="20" s="1"/>
  <c r="M30" i="20" s="1"/>
  <c r="N30" i="20" s="1"/>
  <c r="C114" i="1"/>
  <c r="C116" i="1" s="1"/>
  <c r="D48" i="18"/>
  <c r="D48" i="16"/>
  <c r="E29" i="2"/>
  <c r="E33" i="2" s="1"/>
  <c r="E33" i="3"/>
  <c r="E37" i="3" s="1"/>
  <c r="O29" i="20"/>
  <c r="E35" i="3" l="1"/>
  <c r="E36" i="3" s="1"/>
  <c r="E31" i="2"/>
  <c r="O30" i="20"/>
</calcChain>
</file>

<file path=xl/sharedStrings.xml><?xml version="1.0" encoding="utf-8"?>
<sst xmlns="http://schemas.openxmlformats.org/spreadsheetml/2006/main" count="1694" uniqueCount="584">
  <si>
    <t>B E V É T E L E K</t>
  </si>
  <si>
    <t xml:space="preserve">1. sz. táblázat             </t>
  </si>
  <si>
    <t>Sor-
szám</t>
  </si>
  <si>
    <t xml:space="preserve">Bevételi jogcím  </t>
  </si>
  <si>
    <t>1.</t>
  </si>
  <si>
    <t>I. Önkormányzat működési bevételei (2+3+4)</t>
  </si>
  <si>
    <t>2.</t>
  </si>
  <si>
    <t>I/1. Közhatalmi bevételek (2.1. + …+ 2.4.)</t>
  </si>
  <si>
    <t>2.1.</t>
  </si>
  <si>
    <t>Helyi adók</t>
  </si>
  <si>
    <t>2.2.</t>
  </si>
  <si>
    <t>Illetékek</t>
  </si>
  <si>
    <t>2.3.</t>
  </si>
  <si>
    <t>Bírságok, díjak, pótlékok</t>
  </si>
  <si>
    <t>2.4.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</si>
  <si>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</si>
  <si>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</si>
  <si>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</si>
  <si>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</si>
  <si>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</si>
  <si>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</si>
  <si>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</si>
  <si>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</si>
  <si>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</si>
  <si>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</si>
  <si>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Intézményi ellátási díjak</t>
  </si>
  <si>
    <t>3.5.</t>
  </si>
  <si>
    <t>Alkalmazottak térítése</t>
  </si>
  <si>
    <t>3.6.</t>
  </si>
  <si>
    <t>Általános forgalmi adó bevétel, visszatérülések</t>
  </si>
  <si>
    <t>3.7.</t>
  </si>
  <si>
    <t>Működési célú hozam- és kamatbevételek</t>
  </si>
  <si>
    <t>3.8.</t>
  </si>
  <si>
    <t>Egyéb működési célú bevétel</t>
  </si>
  <si>
    <t xml:space="preserve">4. </t>
  </si>
  <si>
    <t>II. Átengedett központi adók</t>
  </si>
  <si>
    <t>5.</t>
  </si>
  <si>
    <t>5.1.</t>
  </si>
  <si>
    <t>5.2.</t>
  </si>
  <si>
    <t>5.3.</t>
  </si>
  <si>
    <t>5.4.</t>
  </si>
  <si>
    <t>Kiegészítő támogatás</t>
  </si>
  <si>
    <t>5.5.</t>
  </si>
  <si>
    <t>Fenntartott, illetve támogatott előadó-művészeti szervezetek támogatása</t>
  </si>
  <si>
    <t>5.6.</t>
  </si>
  <si>
    <t>Címzett és céltámogatások</t>
  </si>
  <si>
    <t>5.7.</t>
  </si>
  <si>
    <t>Vis maior támogatás</t>
  </si>
  <si>
    <t>5.8.</t>
  </si>
  <si>
    <t>6.</t>
  </si>
  <si>
    <t>6.1.</t>
  </si>
  <si>
    <t>Működési támogatás államháztartáson belülről (6.1.1.+…+ 6.1.5.)</t>
  </si>
  <si>
    <t>6.1.1.</t>
  </si>
  <si>
    <t xml:space="preserve">   Társadalombiztosítás pénzügyi alapjából átvett pénzeszköz </t>
  </si>
  <si>
    <t>6.1.2.</t>
  </si>
  <si>
    <t xml:space="preserve">   Helyi, nemzetiségi önkormányzattól átvett pénzeszköz</t>
  </si>
  <si>
    <t>6.1.3.</t>
  </si>
  <si>
    <t xml:space="preserve">   Társulástól átvett pénzeszköz</t>
  </si>
  <si>
    <t>6.1.4.</t>
  </si>
  <si>
    <t xml:space="preserve">   EU támogatás</t>
  </si>
  <si>
    <t>6.1.5.</t>
  </si>
  <si>
    <t xml:space="preserve">   Egyéb működési támogatás államháztartáson belülről</t>
  </si>
  <si>
    <t>6.2.</t>
  </si>
  <si>
    <t>Felhalmozási támogatás államháztartáson belülről (6.2.1.+…+ 6.2.5.)</t>
  </si>
  <si>
    <t>6.2.1.</t>
  </si>
  <si>
    <t>6.2.2.</t>
  </si>
  <si>
    <t>6.2.3.</t>
  </si>
  <si>
    <t>6.2.4.</t>
  </si>
  <si>
    <t>6.2.5.</t>
  </si>
  <si>
    <t xml:space="preserve">   Egyéb felhalmozási támogatás államháztartáson belülről</t>
  </si>
  <si>
    <t xml:space="preserve">7. </t>
  </si>
  <si>
    <t>V. Átvett pénzeszközök államháztartáson kívülről (7.1.+7.2.)</t>
  </si>
  <si>
    <t>7.1.</t>
  </si>
  <si>
    <t>Működési célú pénzeszközök átvétele államháztartáson kívülről</t>
  </si>
  <si>
    <t>7.2.</t>
  </si>
  <si>
    <t>Felhalmozási célú pénzeszközök átvétele államháztartáson kívülről</t>
  </si>
  <si>
    <t>8.</t>
  </si>
  <si>
    <t>VI. Felhalmozási célú bevételek (8.1+8.2+8.3.)</t>
  </si>
  <si>
    <t>8.1.</t>
  </si>
  <si>
    <t>Tárgyi eszközök és immateriális javak értékesítése (vagyonhasznosítás)</t>
  </si>
  <si>
    <t>8.2.</t>
  </si>
  <si>
    <t>Önkormányzatot megillető vagyoni értékű jog értékesítése, hasznosítása</t>
  </si>
  <si>
    <t>8.3.</t>
  </si>
  <si>
    <t xml:space="preserve">Pénzügyi befektetésekből származó bevétel </t>
  </si>
  <si>
    <t xml:space="preserve">9. </t>
  </si>
  <si>
    <t>VII. Kölcsön visszatérülése</t>
  </si>
  <si>
    <t>10.</t>
  </si>
  <si>
    <t>KÖLTSÉGVETÉSI BEVÉTELEK ÖSSZESEN: (2+…+9)</t>
  </si>
  <si>
    <t>11.</t>
  </si>
  <si>
    <t>VIII. Finanszírozási bevételek (11.1.+11.2.)</t>
  </si>
  <si>
    <t>11.1.</t>
  </si>
  <si>
    <t>Hiány belső finanszírozás bevételei (11.1.1.+…+11.1.5.)</t>
  </si>
  <si>
    <t>11.1.1.</t>
  </si>
  <si>
    <t xml:space="preserve">   Költségvetési maradvány igénybevétele </t>
  </si>
  <si>
    <t>11.1.2.</t>
  </si>
  <si>
    <t xml:space="preserve">   Vállalkozási maradvány igénybevétele </t>
  </si>
  <si>
    <t>11.1.3.</t>
  </si>
  <si>
    <t>11.1.4.</t>
  </si>
  <si>
    <t xml:space="preserve">   Értékpapír értékesítése</t>
  </si>
  <si>
    <t xml:space="preserve">   Egyéb belső finanszírozási bevétek</t>
  </si>
  <si>
    <t>11.2.</t>
  </si>
  <si>
    <t>Hiány külső finanszírozásának bevételei (11.2.1.+…+11.2.5.)</t>
  </si>
  <si>
    <t>11.2.1.</t>
  </si>
  <si>
    <t xml:space="preserve">   Hosszú lejáratú hitelek, kölcsönök felvétele </t>
  </si>
  <si>
    <t>11.2.2.</t>
  </si>
  <si>
    <t xml:space="preserve">   Likviditási célú hitelek, kölcsönök felvétele </t>
  </si>
  <si>
    <t>11.2.3.</t>
  </si>
  <si>
    <t xml:space="preserve">   Rövid lejáratú hitelek, kölcsönök felvétele</t>
  </si>
  <si>
    <t>11.2.4.</t>
  </si>
  <si>
    <t xml:space="preserve">   Értékpapírok kibocsátása </t>
  </si>
  <si>
    <t>11.2.5.</t>
  </si>
  <si>
    <t xml:space="preserve">   Egyéb külső finanszírozási bevételek</t>
  </si>
  <si>
    <t>12.</t>
  </si>
  <si>
    <t>KÖLTSÉGVETÉSI ÉS FINANSZÍROZÁSI BEVÉTELEK ÖSSZESEN (10+11)</t>
  </si>
  <si>
    <t>13.</t>
  </si>
  <si>
    <t>IX. Függő, átfutó, kiegyenlítő bevételek</t>
  </si>
  <si>
    <t>14.</t>
  </si>
  <si>
    <t>BEVÉTELEK ÖSSZESEN (12+13)</t>
  </si>
  <si>
    <t>K I A D Á S O K</t>
  </si>
  <si>
    <t>2. sz. táblázat</t>
  </si>
  <si>
    <t>Sor-szám</t>
  </si>
  <si>
    <t>Kiadási jogcímek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</si>
  <si>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</si>
  <si>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</si>
  <si>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</si>
  <si>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</si>
  <si>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</si>
  <si>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</si>
  <si>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</si>
  <si>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</si>
  <si>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</si>
  <si>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</si>
  <si>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</si>
  <si>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</si>
  <si>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</si>
  <si>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</si>
  <si>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</si>
  <si>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Működési célú pénzeszköz átadás államháztartáson belülre</t>
  </si>
  <si>
    <t>1.9.</t>
  </si>
  <si>
    <t xml:space="preserve">   - Működési célú pénzeszköz átadás államháztartáson kívülre</t>
  </si>
  <si>
    <t>1.10.</t>
  </si>
  <si>
    <t xml:space="preserve">   - Garancia és kezességvállalásból származó kifizetés</t>
  </si>
  <si>
    <t>1.11.</t>
  </si>
  <si>
    <t xml:space="preserve">   - Kamatkiadások</t>
  </si>
  <si>
    <t>1.12.</t>
  </si>
  <si>
    <t xml:space="preserve">   - Pénzforgalom nélküli kiadások</t>
  </si>
  <si>
    <t>Beruházások</t>
  </si>
  <si>
    <t>Felújítások</t>
  </si>
  <si>
    <t>Egyéb felhalmozási kiadások</t>
  </si>
  <si>
    <t>a 2.3-ból   - Felhalmozási célú pénzeszköz átadás államháztartáson belülre</t>
  </si>
  <si>
    <t>2.5.</t>
  </si>
  <si>
    <t xml:space="preserve">               - Felhalmozási célú pénzeszköz átadás államháztartáson kívülre</t>
  </si>
  <si>
    <t>2.6.</t>
  </si>
  <si>
    <t xml:space="preserve">               - Pénzügyi befektetések kiadásai</t>
  </si>
  <si>
    <t>2.7.</t>
  </si>
  <si>
    <t>- Lakástámogatás</t>
  </si>
  <si>
    <t>2.8.</t>
  </si>
  <si>
    <t>- Lakásépítés</t>
  </si>
  <si>
    <t>2.9.</t>
  </si>
  <si>
    <t>- EU-s forrásból finanszírozott támogatással megvalósuló programok, projektek kiadásai</t>
  </si>
  <si>
    <t>2.10.</t>
  </si>
  <si>
    <t>- EU-s forrásból finanszírozott támogatással megvalósuló  programok,  projektek önkormányzati
  hozzájárulásának kiadásai</t>
  </si>
  <si>
    <t>III. Tartalékok (3.1.+3.2.)</t>
  </si>
  <si>
    <t>Általános tartalék</t>
  </si>
  <si>
    <t>Céltartalék</t>
  </si>
  <si>
    <t>4.</t>
  </si>
  <si>
    <t>IV. Kölcsön nyújtása</t>
  </si>
  <si>
    <t>KÖLTSÉGVETÉSI KIADÁSOK ÖSSZESEN (1+2+3+4)</t>
  </si>
  <si>
    <t>V. Finanszírozási kiadások (6.1+6.2.)</t>
  </si>
  <si>
    <t>Működési célú finanszírozási kiadások 6.1.1.+…+6.1.7.)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</si>
  <si>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</si>
  <si>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</si>
  <si>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</si>
  <si>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</si>
  <si>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</si>
  <si>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>6.1.6.</t>
  </si>
  <si>
    <t>6.1.7.</t>
  </si>
  <si>
    <t xml:space="preserve">   Betét elhelyezése</t>
  </si>
  <si>
    <t>Felhalmozási célú finanszírozási bevételek (6.2.1.+...+6.2.8.)</t>
  </si>
  <si>
    <t xml:space="preserve">   Hitelek törlesztése</t>
  </si>
  <si>
    <t>6.2.6.</t>
  </si>
  <si>
    <t xml:space="preserve">   Befektetési célú belföldi, külföldi értékpapírok vásárlása</t>
  </si>
  <si>
    <t>6.2.7.</t>
  </si>
  <si>
    <t>6.2.8.</t>
  </si>
  <si>
    <t xml:space="preserve">   Pénzügyi lízing tőkerész törlesztés kiadása</t>
  </si>
  <si>
    <t>7.</t>
  </si>
  <si>
    <t>KÖLTSÉGVETÉSI ÉS FINANSZÍROZÁSI KIADÁSOK ÖSSZESEN: (5+6)</t>
  </si>
  <si>
    <t>VI. Függő, átfutó, kiegyenlítő kiadások</t>
  </si>
  <si>
    <t>9.</t>
  </si>
  <si>
    <t>KIADÁSOK ÖSSZESEN: (7+8)</t>
  </si>
  <si>
    <t>Bevételek</t>
  </si>
  <si>
    <t>Kiadások</t>
  </si>
  <si>
    <t>Megnevezés</t>
  </si>
  <si>
    <t>Közhatalmi bevételek</t>
  </si>
  <si>
    <t>Személyi juttatások</t>
  </si>
  <si>
    <t>Intézményi működési bevételek</t>
  </si>
  <si>
    <t>Átengedett központi adók</t>
  </si>
  <si>
    <t xml:space="preserve">Dologi kiadások </t>
  </si>
  <si>
    <t>Támogatások, kiegészítések (működési célú)</t>
  </si>
  <si>
    <t>Átvett pénzeszközök államháztartáson belülről</t>
  </si>
  <si>
    <t xml:space="preserve">    - 5.-ből: EU támogatás</t>
  </si>
  <si>
    <t>Tartalékok</t>
  </si>
  <si>
    <t>Átvett pénzeszközök államháztartáson  kívülről</t>
  </si>
  <si>
    <t>Kölcsön nyújtása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</si>
  <si>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</si>
  <si>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</si>
  <si>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</si>
  <si>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</si>
  <si>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</si>
  <si>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</si>
  <si>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>15.</t>
  </si>
  <si>
    <t>Likviditási hitelek törlesztése</t>
  </si>
  <si>
    <t>16.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</si>
  <si>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</si>
  <si>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</si>
  <si>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</si>
  <si>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</si>
  <si>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</si>
  <si>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</si>
  <si>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</si>
  <si>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</si>
  <si>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(20+…+21) </t>
  </si>
  <si>
    <t>Forgatási célú belföldi, külföldi értékpapírok vásárlása</t>
  </si>
  <si>
    <t>20.</t>
  </si>
  <si>
    <t xml:space="preserve">   Hitelek, kölcsönök felvétele</t>
  </si>
  <si>
    <t>Betét elhelyezése</t>
  </si>
  <si>
    <t>21.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</si>
  <si>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</si>
  <si>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</si>
  <si>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</si>
  <si>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</si>
  <si>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</si>
  <si>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</si>
  <si>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</si>
  <si>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</si>
  <si>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</si>
  <si>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</si>
  <si>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</si>
  <si>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</si>
  <si>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</si>
  <si>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</si>
  <si>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</si>
  <si>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</si>
  <si>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</si>
  <si>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</si>
  <si>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Tárgyi eszközök és immateriális  javak értékesítése</t>
  </si>
  <si>
    <t>Önkormányzatot megillető vagyoni ért. jog  értékesítése, hasznosítása</t>
  </si>
  <si>
    <t>Pénzügyi befektetésekből származó bevétel</t>
  </si>
  <si>
    <t xml:space="preserve">   3.-ból:  - Felhalmozási célú pe. átadás államháztartáson belül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</si>
  <si>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</si>
  <si>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</si>
  <si>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</si>
  <si>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</si>
  <si>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Átvett pénzeszköz államháztartáson belülről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</si>
  <si>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</si>
  <si>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</si>
  <si>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</si>
  <si>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</si>
  <si>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</si>
  <si>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</si>
  <si>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</si>
  <si>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</si>
  <si>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</si>
  <si>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</si>
  <si>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</si>
  <si>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</si>
  <si>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</si>
  <si>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</si>
  <si>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</si>
  <si>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</si>
  <si>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</si>
  <si>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</si>
  <si>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</si>
  <si>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</si>
  <si>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</si>
  <si>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</si>
  <si>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</si>
  <si>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</si>
  <si>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</si>
  <si>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</si>
  <si>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</si>
  <si>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>29.</t>
  </si>
  <si>
    <t>BEVÉTEL ÖSSZESEN (27+28)</t>
  </si>
  <si>
    <t>KIADÁSOK ÖSSZESEN (27+28)</t>
  </si>
  <si>
    <t>30.</t>
  </si>
  <si>
    <t>31.</t>
  </si>
  <si>
    <t>adatok forintban</t>
  </si>
  <si>
    <t>Jogcím</t>
  </si>
  <si>
    <t>1. Zöldterületgazd. kapcs. feladatok ellátása</t>
  </si>
  <si>
    <t>2.Közvilágítás fenntartásának támogatása</t>
  </si>
  <si>
    <t>Összesen:</t>
  </si>
  <si>
    <t>MEGNEVEZÉS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</si>
  <si>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</si>
  <si>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</si>
  <si>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</si>
  <si>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</si>
  <si>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ÖSSZESEN:</t>
  </si>
  <si>
    <t>Felújítási kiadások előirányzata felújításonként</t>
  </si>
  <si>
    <t>Felújítás  megnevezése</t>
  </si>
  <si>
    <t>Összesen</t>
  </si>
  <si>
    <t>Önkormányzat</t>
  </si>
  <si>
    <t>01</t>
  </si>
  <si>
    <t>Feladat megnevezése</t>
  </si>
  <si>
    <t>--------</t>
  </si>
  <si>
    <t>Száma</t>
  </si>
  <si>
    <t>Előirányzat-csoport, kiemelt előirányzat megnevezése</t>
  </si>
  <si>
    <t>Előirányzat</t>
  </si>
  <si>
    <t>I. Önkormányzatok működési bevételei</t>
  </si>
  <si>
    <t>I/1. Közhatalmi bevételek (2.1.+…+2.4.)</t>
  </si>
  <si>
    <t>III. Támogatások, kiegészítések (5.1+…+5.7.)</t>
  </si>
  <si>
    <t>Ált. működéshez és ágazati feladathoz kapcsolódó támogatások</t>
  </si>
  <si>
    <t>Megyei önkormányzatok működésének támogatása</t>
  </si>
  <si>
    <t>Egyéb támogatás, kiegészítés</t>
  </si>
  <si>
    <t>IV. Átvett pénzeszközök államháztartáson belülről (6.1.+…6.2.)</t>
  </si>
  <si>
    <t>Működési célú pénzeszköz átvétel államháztartáson kívülről</t>
  </si>
  <si>
    <t>Felhalmozási célú pénzeszköz átvétel államháztartáson kívülről</t>
  </si>
  <si>
    <t>VI. Felhalmozási célú bevételek (8.1+8.2.+8.3.)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</si>
  <si>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</si>
  <si>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>BEVÉTELEK ÖSSZESEN: (10+11)</t>
  </si>
  <si>
    <t>I. Működési költségvetés kiadásai (1.1+…+1.5.)</t>
  </si>
  <si>
    <t xml:space="preserve"> - Szociális, rászorultság jellegű ellátások</t>
  </si>
  <si>
    <t xml:space="preserve">     -  Működési célú pénzeszköz átadás államháztartáson belülre</t>
  </si>
  <si>
    <t xml:space="preserve">     - Működési célú pénzeszköz átadás államháztartáson kívülre</t>
  </si>
  <si>
    <t xml:space="preserve">     - Működési támogatás átadás</t>
  </si>
  <si>
    <t xml:space="preserve">     - Garancia és kezességvállalásból származó kifizetés</t>
  </si>
  <si>
    <t xml:space="preserve">     - Kamatkiadások</t>
  </si>
  <si>
    <t>1.13.</t>
  </si>
  <si>
    <t xml:space="preserve">     - Pénzforgalom nélküli kiadások</t>
  </si>
  <si>
    <t>II. Felhalmozási költségvetés kiadásai (2.1+…+2.7)</t>
  </si>
  <si>
    <t xml:space="preserve">Beruházások </t>
  </si>
  <si>
    <t xml:space="preserve"> Egyéb felhalmozási kiadások</t>
  </si>
  <si>
    <t xml:space="preserve">     2.3-ból  - Felhalmozási célú pénzeszköz átadás államháztartáson kívülre</t>
  </si>
  <si>
    <t xml:space="preserve">  - Felhalmozási célú pénzeszközátadás államháztartáson belülre</t>
  </si>
  <si>
    <t xml:space="preserve">  - Pénzügyi befektetések kiadásai</t>
  </si>
  <si>
    <t xml:space="preserve">  - Lakástámogatás</t>
  </si>
  <si>
    <t xml:space="preserve">  - Lakásépítés</t>
  </si>
  <si>
    <t xml:space="preserve">  - EU-s forrásból finanszírozott támogatással megvalósuló programok, projektek kiadásai</t>
  </si>
  <si>
    <t xml:space="preserve">  - EU-s forrásból finanszírozott támogatással megvalósuló programok, projektek
    önkormányzati hozzájárulásának kiadásai</t>
  </si>
  <si>
    <t>III. Tartalékok (3.1.+3.2)</t>
  </si>
  <si>
    <t>V. Költségvetési szervek finanszírozása</t>
  </si>
  <si>
    <t>KÖLTSÉGVETÉSI KIADÁSOK ÖSSZESEN: (1+2+3+4+5)</t>
  </si>
  <si>
    <t>V. Finanszírozási kiadások (7.1.+7.2.)</t>
  </si>
  <si>
    <t>7.1</t>
  </si>
  <si>
    <t>Működési célú finanszírozási kiadások</t>
  </si>
  <si>
    <t>Felhalmozási célú pénzügyi műveletek kiadások</t>
  </si>
  <si>
    <t>KIADÁSOK ÖSSZESEN: (6+7)</t>
  </si>
  <si>
    <t>Éves engedélyezett létszám előirányzat (fő)</t>
  </si>
  <si>
    <t>Közfoglalkoztatottak létszáma (fő)</t>
  </si>
  <si>
    <t>Költségvetési szerv megnevezése</t>
  </si>
  <si>
    <t>Önkormányzati hivatal</t>
  </si>
  <si>
    <t>02</t>
  </si>
  <si>
    <t>I. Intézményi működési bevételek (1.1.+…+1.8.)</t>
  </si>
  <si>
    <t>1.5.</t>
  </si>
  <si>
    <t>Általános forgalmi adó bevétel</t>
  </si>
  <si>
    <t>Osztalék,  hozambevétel</t>
  </si>
  <si>
    <t>Kamatbevétel</t>
  </si>
  <si>
    <t>II. Átvett pénzeszközök  államháztartáson belülről (2.1.+2.4.)</t>
  </si>
  <si>
    <t>Működési támogatás államháztartáson belülről</t>
  </si>
  <si>
    <t xml:space="preserve"> - ebből EU támogatás</t>
  </si>
  <si>
    <t>Felhalmozási támogatás államháztartáson belülről</t>
  </si>
  <si>
    <t>III. Átvett pénzeszköz államháztartáson kívülről (3.1.+3.2.)</t>
  </si>
  <si>
    <t>IV. Közhatalmi bevételek</t>
  </si>
  <si>
    <t>V. Önkormányzati támogatás</t>
  </si>
  <si>
    <t>Költségvetési bevételek összesen (1+…+5)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</si>
  <si>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</si>
  <si>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</si>
  <si>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</si>
  <si>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</si>
  <si>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II. Felhalmozási költségvetés kiadásai (2.1+…+2.4)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</si>
  <si>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</si>
  <si>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</si>
  <si>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</si>
  <si>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</si>
  <si>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</si>
  <si>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IV. Önkormányzati támogatás</t>
  </si>
  <si>
    <t>Költségvetési bevételek összesen (1+…+4)</t>
  </si>
  <si>
    <t>V. Finanszírozási bevételek (6.1.+6.2.)</t>
  </si>
  <si>
    <t>VI. Függő, átfutó, kiegyenlítő bevételek</t>
  </si>
  <si>
    <t>BEVÉTELEK ÖSSZESEN: (5+6+7)</t>
  </si>
  <si>
    <t>03</t>
  </si>
  <si>
    <t>04</t>
  </si>
  <si>
    <t>VI. Önkormányzati támogatás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</si>
  <si>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</si>
  <si>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</si>
  <si>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</si>
  <si>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</si>
  <si>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</si>
  <si>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</si>
  <si>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</si>
  <si>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</si>
  <si>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</si>
  <si>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</si>
  <si>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</si>
  <si>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</si>
  <si>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Támogatások , kiegészítések</t>
  </si>
  <si>
    <t>Átvett pénzeszközök  Áh. belülrül</t>
  </si>
  <si>
    <t>Felhalmozási bevételek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</si>
  <si>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</si>
  <si>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</si>
  <si>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</si>
  <si>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</si>
  <si>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</si>
  <si>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</si>
  <si>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Bevételi jogcím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</si>
  <si>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</si>
  <si>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</si>
  <si>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</si>
  <si>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</si>
  <si>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</si>
  <si>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</si>
  <si>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</si>
  <si>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</si>
  <si>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</si>
  <si>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</si>
  <si>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</si>
  <si>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</si>
  <si>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</si>
  <si>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</si>
  <si>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</si>
  <si>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</si>
  <si>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</si>
  <si>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</si>
  <si>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</si>
  <si>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</si>
  <si>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</si>
  <si>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</si>
  <si>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</si>
  <si>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</si>
  <si>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</si>
  <si>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</si>
  <si>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</si>
  <si>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</si>
  <si>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</si>
  <si>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</si>
  <si>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</si>
  <si>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</si>
  <si>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IGAZGATÁSI FELADATOK</t>
  </si>
  <si>
    <t>KÖZSÉGGAZDÁLKODÁSI FELADATOK</t>
  </si>
  <si>
    <t xml:space="preserve">Önkormányzat </t>
  </si>
  <si>
    <t xml:space="preserve">Személyi jövedelem adó </t>
  </si>
  <si>
    <t>Kommunális adó</t>
  </si>
  <si>
    <t>Gépjárműadó</t>
  </si>
  <si>
    <t>teljesítés</t>
  </si>
  <si>
    <t>Bevételi előirányzat</t>
  </si>
  <si>
    <t>1</t>
  </si>
  <si>
    <t>Költségvetési létszámkeret összesen</t>
  </si>
  <si>
    <t>Önkormányzati jogalkotás</t>
  </si>
  <si>
    <t>4.1. sz. melléklet</t>
  </si>
  <si>
    <t>4.2. sz. melléklet</t>
  </si>
  <si>
    <t>4.3. sz. melléklet</t>
  </si>
  <si>
    <t>4.4. sz. melléklet</t>
  </si>
  <si>
    <t>KIADÁSI JOGCÍMEK</t>
  </si>
  <si>
    <t>Eredeti előirányzat</t>
  </si>
  <si>
    <t>Támogatásértékű kiadások</t>
  </si>
  <si>
    <t>BEVÉTELI JOGCÍMEK</t>
  </si>
  <si>
    <t>TÁMOGATÁS ÉRTÉKŰ MŰKÖDÉSI BEVÉTEL</t>
  </si>
  <si>
    <t>FELHALMOZÁSI CÉLRA ÁTVETT ÁLLAMHÁZTARTÁSON KÍVÜLRŐL</t>
  </si>
  <si>
    <t>szociális ellátások támogatására átvett</t>
  </si>
  <si>
    <t>közfoglalkoztatás céljára átvett</t>
  </si>
  <si>
    <t>könyvtári feladatellátásra átvett</t>
  </si>
  <si>
    <t>egyéb jogcímen átvet</t>
  </si>
  <si>
    <t>Létszám összesen</t>
  </si>
  <si>
    <t xml:space="preserve">                                              </t>
  </si>
  <si>
    <t xml:space="preserve">  </t>
  </si>
  <si>
    <t xml:space="preserve">Feladatalapú támogatás </t>
  </si>
  <si>
    <t>GYERMEKÉTKEZTETÉS</t>
  </si>
  <si>
    <t>KÖZVILÁGÍTÁS</t>
  </si>
  <si>
    <t>5. sz. melléklet</t>
  </si>
  <si>
    <t>8. sz. melléklet</t>
  </si>
  <si>
    <t>7. sz. melléklet</t>
  </si>
  <si>
    <t>9. sz. melléklet</t>
  </si>
  <si>
    <t>10. sz. melléklet</t>
  </si>
  <si>
    <t>11. sz. melléklet</t>
  </si>
  <si>
    <t>13. sz. melléklet</t>
  </si>
  <si>
    <t xml:space="preserve">intézményfinanszírozás </t>
  </si>
  <si>
    <r>
      <t xml:space="preserve">III. Támogatások, kiegészítések </t>
    </r>
    <r>
      <rPr>
        <sz val="10"/>
        <rFont val="Times New Roman CE"/>
        <family val="1"/>
        <charset val="238"/>
      </rPr>
      <t>(5.1+…+5.8.)</t>
    </r>
  </si>
  <si>
    <r>
      <t>IV</t>
    </r>
    <r>
      <rPr>
        <b/>
        <sz val="10"/>
        <rFont val="Times New Roman"/>
        <family val="1"/>
        <charset val="238"/>
      </rPr>
      <t>. Átvett pénzeszközök államháztartáson belülről (6.1.+6.2.)</t>
    </r>
  </si>
  <si>
    <r>
      <t xml:space="preserve">I. Működési költségvetés kiadásai </t>
    </r>
    <r>
      <rPr>
        <sz val="10"/>
        <rFont val="Times New Roman CE"/>
        <family val="1"/>
        <charset val="238"/>
      </rPr>
      <t>(1.1+…+1.5.)</t>
    </r>
  </si>
  <si>
    <r>
      <t xml:space="preserve">II. Felhalmozási költségvetés kiadásai </t>
    </r>
    <r>
      <rPr>
        <sz val="10"/>
        <rFont val="Times New Roman CE"/>
        <family val="1"/>
        <charset val="238"/>
      </rPr>
      <t>(2.1+…+2.3)</t>
    </r>
  </si>
  <si>
    <t xml:space="preserve">2.1. sz. melléklet </t>
  </si>
  <si>
    <t xml:space="preserve"> forintban</t>
  </si>
  <si>
    <t xml:space="preserve"> Forintban !</t>
  </si>
  <si>
    <t>-</t>
  </si>
  <si>
    <t xml:space="preserve">  forintban !</t>
  </si>
  <si>
    <t>2.2. sz. melléklet</t>
  </si>
  <si>
    <t>forintban !</t>
  </si>
  <si>
    <t>3. Köztemető fenntartással kapcsolatos támogatása</t>
  </si>
  <si>
    <t>5. Egyéb önkormányzati feladatok támogatása</t>
  </si>
  <si>
    <t>4. Közutak fenntartásának támogatása</t>
  </si>
  <si>
    <t>Település-üzemeltetéshez kapcsolódó feladatellátás támogatása I.b.</t>
  </si>
  <si>
    <t xml:space="preserve"> forintban !</t>
  </si>
  <si>
    <t>Intézményi étkezés</t>
  </si>
  <si>
    <t>4.5 melléklet</t>
  </si>
  <si>
    <t>05</t>
  </si>
  <si>
    <t>Pénzmaradvány igénybevétele</t>
  </si>
  <si>
    <t>6. Lakott külterülettel kapcsolatos feladatok</t>
  </si>
  <si>
    <t>Felhasználás
2018. XII.31-ig</t>
  </si>
  <si>
    <t>Késedelmi pótlék</t>
  </si>
  <si>
    <t>2019.</t>
  </si>
  <si>
    <t>2020.</t>
  </si>
  <si>
    <t>2021.</t>
  </si>
  <si>
    <t>2019. évi előirányzat</t>
  </si>
  <si>
    <t>Központi, irányító szervi támogatás</t>
  </si>
  <si>
    <t>Államháztartáson belüli megelőlegezés visszafizetése</t>
  </si>
  <si>
    <t xml:space="preserve">Központi, irányító szervi támogatás </t>
  </si>
  <si>
    <t>Államháztartáson belüli megelőlegezések visszafizetése</t>
  </si>
  <si>
    <t>Államháztartáson belüli megelőlegezések</t>
  </si>
  <si>
    <t>Györe Község Önkormányzata normatív támogatásai jogcímenként</t>
  </si>
  <si>
    <t>A 2019. évi általános működés és ágazati feladatok támogatásának alakulása jogcímenként</t>
  </si>
  <si>
    <t>2019. évi támogatás összesen</t>
  </si>
  <si>
    <t>7. Polgármesteri illetmény kiegészítés</t>
  </si>
  <si>
    <t>8. A települési önrkományzatok egyes köznevelési feladatainak egyéb támogatása</t>
  </si>
  <si>
    <t>9. A települési önrkományzatok szociális és gyermekjóléti és gyermekétkezetési feladatainak támogatása</t>
  </si>
  <si>
    <t>10. Települési önkormányzatok könyvtári feladatainak támogatása</t>
  </si>
  <si>
    <t>Felhasználás
2019. XII.31-ig</t>
  </si>
  <si>
    <t>2018-2019</t>
  </si>
  <si>
    <t xml:space="preserve">2019. év utáni szükséglet
</t>
  </si>
  <si>
    <t>közutak, járdák felújítása</t>
  </si>
  <si>
    <t>Előirányzat-felhasználási terv
2019. évre</t>
  </si>
  <si>
    <t>Sorszám</t>
  </si>
  <si>
    <t>2019. előtti kifizetés</t>
  </si>
  <si>
    <t>2022.</t>
  </si>
  <si>
    <t>2019. Évi költségvetési létszámkeret</t>
  </si>
  <si>
    <t>Kulturális feladatellátás</t>
  </si>
  <si>
    <t>Működési célú bevételek és kiadások mérlege</t>
  </si>
  <si>
    <t>Felhalmozási célú bevételek és kiadások mérlege</t>
  </si>
  <si>
    <t>Igazgatási feladatok</t>
  </si>
  <si>
    <t>4.1.</t>
  </si>
  <si>
    <t>Községgazdálkodási feladatok</t>
  </si>
  <si>
    <t>4.2.</t>
  </si>
  <si>
    <t>4.3.</t>
  </si>
  <si>
    <t>4.4.</t>
  </si>
  <si>
    <t>Kulturális feladatok</t>
  </si>
  <si>
    <t>4.5.</t>
  </si>
  <si>
    <t>2019. évi általános működés és ágazati feladatok támogatásának alakulása jogcímenként</t>
  </si>
  <si>
    <t xml:space="preserve">Felújítási kiadások előirányzata felújításonként </t>
  </si>
  <si>
    <t>Előirányzat-felhasználási terv</t>
  </si>
  <si>
    <t>Az önkormányzat által adott közvetett támogatások</t>
  </si>
  <si>
    <t>2019. évi költségvetési létszámkeret</t>
  </si>
  <si>
    <t>Gyermekétkeztetési feladatok</t>
  </si>
  <si>
    <t>Közvilágítási feladatok</t>
  </si>
  <si>
    <t>Aparhant Község Önkormányzata</t>
  </si>
  <si>
    <t>Aparhant Község Önkormányzata összevont mérlege</t>
  </si>
  <si>
    <t>Aparhanti Felhőcske Óvoda mérlege</t>
  </si>
  <si>
    <t>Községi Önkormányzat Vízműve mérlege</t>
  </si>
  <si>
    <t>Aparhant Község Önkormányzat mérlege</t>
  </si>
  <si>
    <t>Aparhant Község Önkormányzata 2019. évi adóbevételei</t>
  </si>
  <si>
    <t>Vagyoni típusú adók</t>
  </si>
  <si>
    <t>Értékesítési és forgalmi adók</t>
  </si>
  <si>
    <t>Gépjárműadók</t>
  </si>
  <si>
    <t>Egyéb közhatalmi bevételek</t>
  </si>
  <si>
    <t>Szolgáltatások ellenértéke</t>
  </si>
  <si>
    <t>Tulajdonosi bevételek</t>
  </si>
  <si>
    <t>Ellátási díjak</t>
  </si>
  <si>
    <t>Kiszámlázott általános forgalmi adó</t>
  </si>
  <si>
    <t>Egyéb kapott (járó) kamatok és kamatjellegű bevételek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</si>
  <si>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</si>
  <si>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</si>
  <si>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</si>
  <si>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</si>
  <si>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Működési célú költségvetési támogatások és kiegészítő támogatások</t>
  </si>
  <si>
    <t xml:space="preserve">   Egyéb felhalmozási támogatás </t>
  </si>
  <si>
    <t xml:space="preserve"> I. Működési célú bevételek és kiadások mérlege Aparhant Község Önkormányzat
(Önkormányzati szinten)</t>
  </si>
  <si>
    <t xml:space="preserve">II. Felhalmozási célú bevételek és kiadások mérlege Aparhant Község Önkormányzat         
                                                   (Önkormányzati szinten)                                                                                        </t>
  </si>
  <si>
    <t>Aparhanti Felhőcske Óvoda</t>
  </si>
  <si>
    <t>Községi Önkormányzat Vízműve</t>
  </si>
  <si>
    <t>3.1. sz. melléklet</t>
  </si>
  <si>
    <t>3.2.sz. melléklet</t>
  </si>
  <si>
    <t xml:space="preserve">Aparhant Község Önkormányzata        </t>
  </si>
  <si>
    <t>Központi irányító szervi támogatások folyósítása</t>
  </si>
  <si>
    <t>11. Kiegészítő támogatás</t>
  </si>
  <si>
    <t>12. Szennyvíz támogatás</t>
  </si>
  <si>
    <t>TOP-3.2.1-15-TL1-2016-00018 Önkormányzati épületek energetikai korszerűsítése</t>
  </si>
  <si>
    <t>VP-6-7.2.1.2-16 Egyedi szennyvízkezelés Aparhanton c. pályázat</t>
  </si>
  <si>
    <t>Aparhant Község Önkormányzata által átadott pénzeszközök, támogatásértékű kiadások és bevételek</t>
  </si>
  <si>
    <t xml:space="preserve">Aparhant Község Önkormányzatának 2019. évi adó bevételei </t>
  </si>
  <si>
    <t>Működési célú támogatások ÁH-n belül</t>
  </si>
  <si>
    <t>Működési bevételek</t>
  </si>
  <si>
    <t xml:space="preserve">Aparhant Község Önkormányzat </t>
  </si>
  <si>
    <t>Védőnő</t>
  </si>
  <si>
    <t>Közfoglalkoztatott</t>
  </si>
  <si>
    <t>Zöldterület gazdálkodás</t>
  </si>
  <si>
    <t>Egyéb működési bevételek</t>
  </si>
  <si>
    <t>4.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</si>
</sst>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#"/>
    <numFmt numFmtId="165" formatCode="mmm\ d/"/>
    <numFmt numFmtId="166" formatCode="#"/>
    <numFmt numFmtId="167" formatCode="#,##0.0"/>
  </numFmts>
  <fonts count="52" x14ac:knownFonts="1">
    <font>
      <sz val="10"/>
      <name val="Times New Roman CE"/>
      <family val="1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family val="1"/>
      <charset val="238"/>
    </font>
    <font>
      <u/>
      <sz val="10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b/>
      <i/>
      <sz val="12"/>
      <name val="Arial CE"/>
      <family val="2"/>
      <charset val="238"/>
    </font>
    <font>
      <b/>
      <sz val="9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b/>
      <sz val="12"/>
      <name val="Times New Roman CE"/>
      <charset val="238"/>
    </font>
    <font>
      <b/>
      <sz val="8"/>
      <name val="Arial CE"/>
      <charset val="238"/>
    </font>
    <font>
      <b/>
      <sz val="16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3" fillId="0" borderId="0"/>
    <xf numFmtId="0" fontId="1" fillId="0" borderId="0"/>
    <xf numFmtId="0" fontId="4" fillId="0" borderId="0"/>
    <xf numFmtId="0" fontId="32" fillId="0" borderId="0"/>
    <xf numFmtId="0" fontId="4" fillId="0" borderId="0"/>
  </cellStyleXfs>
  <cellXfs count="577">
    <xf numFmtId="0" fontId="0" fillId="0" borderId="0" xfId="0"/>
    <xf numFmtId="0" fontId="7" fillId="0" borderId="1" xfId="0" applyFont="1" applyBorder="1" applyAlignment="1">
      <alignment horizontal="right" vertical="center"/>
    </xf>
    <xf numFmtId="0" fontId="9" fillId="0" borderId="2" xfId="5" applyFont="1" applyBorder="1" applyAlignment="1">
      <alignment horizontal="center" vertical="center" wrapText="1"/>
    </xf>
    <xf numFmtId="0" fontId="10" fillId="0" borderId="2" xfId="5" applyFont="1" applyBorder="1" applyAlignment="1">
      <alignment horizontal="left" vertical="center" wrapText="1"/>
    </xf>
    <xf numFmtId="0" fontId="11" fillId="0" borderId="3" xfId="5" applyFont="1" applyBorder="1" applyAlignment="1">
      <alignment horizontal="left" vertical="center" wrapText="1"/>
    </xf>
    <xf numFmtId="0" fontId="11" fillId="0" borderId="4" xfId="5" applyFont="1" applyBorder="1" applyAlignment="1">
      <alignment horizontal="left" vertical="center" wrapText="1"/>
    </xf>
    <xf numFmtId="0" fontId="11" fillId="0" borderId="5" xfId="5" applyFont="1" applyBorder="1" applyAlignment="1">
      <alignment horizontal="left" vertical="center" wrapText="1"/>
    </xf>
    <xf numFmtId="0" fontId="11" fillId="0" borderId="6" xfId="5" applyFont="1" applyBorder="1" applyAlignment="1">
      <alignment horizontal="left" vertical="center" wrapText="1"/>
    </xf>
    <xf numFmtId="0" fontId="11" fillId="0" borderId="7" xfId="5" applyFont="1" applyBorder="1" applyAlignment="1">
      <alignment horizontal="left" vertical="center" wrapText="1"/>
    </xf>
    <xf numFmtId="164" fontId="11" fillId="0" borderId="8" xfId="5" applyNumberFormat="1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>
      <alignment horizontal="right"/>
    </xf>
    <xf numFmtId="0" fontId="11" fillId="0" borderId="9" xfId="5" applyFont="1" applyBorder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21" fillId="0" borderId="0" xfId="0" applyNumberFormat="1" applyFont="1" applyAlignment="1">
      <alignment horizontal="center" textRotation="180" wrapText="1"/>
    </xf>
    <xf numFmtId="164" fontId="7" fillId="0" borderId="0" xfId="0" applyNumberFormat="1" applyFont="1" applyAlignment="1">
      <alignment horizontal="right" vertical="center"/>
    </xf>
    <xf numFmtId="164" fontId="8" fillId="0" borderId="10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0" fillId="0" borderId="15" xfId="0" applyNumberFormat="1" applyBorder="1" applyAlignment="1">
      <alignment horizontal="left" vertical="center" wrapText="1"/>
    </xf>
    <xf numFmtId="164" fontId="11" fillId="0" borderId="16" xfId="0" applyNumberFormat="1" applyFont="1" applyBorder="1" applyAlignment="1">
      <alignment horizontal="left" vertical="center" wrapText="1"/>
    </xf>
    <xf numFmtId="164" fontId="11" fillId="0" borderId="7" xfId="0" applyNumberFormat="1" applyFont="1" applyBorder="1" applyAlignment="1" applyProtection="1">
      <alignment horizontal="right" vertical="center" wrapText="1"/>
      <protection locked="0"/>
    </xf>
    <xf numFmtId="164" fontId="11" fillId="0" borderId="17" xfId="0" applyNumberFormat="1" applyFont="1" applyBorder="1" applyAlignment="1" applyProtection="1">
      <alignment horizontal="right" vertical="center" wrapText="1"/>
      <protection locked="0"/>
    </xf>
    <xf numFmtId="164" fontId="0" fillId="0" borderId="18" xfId="0" applyNumberFormat="1" applyBorder="1" applyAlignment="1">
      <alignment horizontal="left" vertical="center" wrapText="1"/>
    </xf>
    <xf numFmtId="164" fontId="11" fillId="0" borderId="19" xfId="0" applyNumberFormat="1" applyFont="1" applyBorder="1" applyAlignment="1">
      <alignment horizontal="left" vertical="center" wrapText="1"/>
    </xf>
    <xf numFmtId="164" fontId="11" fillId="0" borderId="4" xfId="0" applyNumberFormat="1" applyFont="1" applyBorder="1" applyAlignment="1" applyProtection="1">
      <alignment horizontal="right" vertical="center" wrapText="1"/>
      <protection locked="0"/>
    </xf>
    <xf numFmtId="164" fontId="11" fillId="0" borderId="20" xfId="0" applyNumberFormat="1" applyFont="1" applyBorder="1" applyAlignment="1" applyProtection="1">
      <alignment horizontal="right" vertical="center" wrapText="1"/>
      <protection locked="0"/>
    </xf>
    <xf numFmtId="164" fontId="11" fillId="0" borderId="21" xfId="0" applyNumberFormat="1" applyFont="1" applyBorder="1" applyAlignment="1">
      <alignment horizontal="left" vertical="center" wrapText="1"/>
    </xf>
    <xf numFmtId="164" fontId="11" fillId="0" borderId="22" xfId="0" applyNumberFormat="1" applyFont="1" applyBorder="1" applyAlignment="1" applyProtection="1">
      <alignment horizontal="right" vertical="center" wrapText="1"/>
      <protection locked="0"/>
    </xf>
    <xf numFmtId="164" fontId="11" fillId="0" borderId="19" xfId="0" applyNumberFormat="1" applyFont="1" applyBorder="1" applyAlignment="1" applyProtection="1">
      <alignment horizontal="left" vertical="center" wrapText="1"/>
      <protection locked="0"/>
    </xf>
    <xf numFmtId="164" fontId="11" fillId="0" borderId="0" xfId="0" applyNumberFormat="1" applyFont="1" applyAlignment="1">
      <alignment horizontal="left" vertical="center" wrapText="1"/>
    </xf>
    <xf numFmtId="164" fontId="11" fillId="0" borderId="23" xfId="0" applyNumberFormat="1" applyFont="1" applyBorder="1" applyAlignment="1" applyProtection="1">
      <alignment horizontal="left" vertical="center" wrapText="1"/>
      <protection locked="0"/>
    </xf>
    <xf numFmtId="164" fontId="11" fillId="0" borderId="24" xfId="0" applyNumberFormat="1" applyFont="1" applyBorder="1" applyAlignment="1" applyProtection="1">
      <alignment horizontal="right" vertical="center" wrapText="1"/>
      <protection locked="0"/>
    </xf>
    <xf numFmtId="164" fontId="11" fillId="0" borderId="25" xfId="0" applyNumberFormat="1" applyFont="1" applyBorder="1" applyAlignment="1" applyProtection="1">
      <alignment horizontal="right" vertical="center" wrapText="1"/>
      <protection locked="0"/>
    </xf>
    <xf numFmtId="164" fontId="9" fillId="0" borderId="14" xfId="0" applyNumberFormat="1" applyFont="1" applyBorder="1" applyAlignment="1">
      <alignment horizontal="left" vertical="center" wrapText="1"/>
    </xf>
    <xf numFmtId="164" fontId="10" fillId="0" borderId="11" xfId="0" applyNumberFormat="1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164" fontId="10" fillId="0" borderId="13" xfId="0" applyNumberFormat="1" applyFont="1" applyBorder="1" applyAlignment="1">
      <alignment horizontal="right" vertical="center" wrapText="1"/>
    </xf>
    <xf numFmtId="164" fontId="0" fillId="0" borderId="26" xfId="0" applyNumberFormat="1" applyBorder="1" applyAlignment="1">
      <alignment horizontal="left" vertical="center" wrapText="1"/>
    </xf>
    <xf numFmtId="164" fontId="11" fillId="0" borderId="27" xfId="0" applyNumberFormat="1" applyFont="1" applyBorder="1" applyAlignment="1">
      <alignment horizontal="left" vertical="center" wrapText="1"/>
    </xf>
    <xf numFmtId="164" fontId="15" fillId="0" borderId="5" xfId="0" applyNumberFormat="1" applyFont="1" applyBorder="1" applyAlignment="1">
      <alignment horizontal="right" vertical="center" wrapText="1"/>
    </xf>
    <xf numFmtId="164" fontId="11" fillId="0" borderId="28" xfId="0" applyNumberFormat="1" applyFont="1" applyBorder="1" applyAlignment="1" applyProtection="1">
      <alignment horizontal="right" vertical="center" wrapText="1"/>
      <protection locked="0"/>
    </xf>
    <xf numFmtId="164" fontId="15" fillId="0" borderId="4" xfId="0" applyNumberFormat="1" applyFont="1" applyBorder="1" applyAlignment="1">
      <alignment horizontal="right" vertical="center" wrapText="1"/>
    </xf>
    <xf numFmtId="164" fontId="11" fillId="0" borderId="5" xfId="0" applyNumberFormat="1" applyFont="1" applyBorder="1" applyAlignment="1" applyProtection="1">
      <alignment horizontal="right" vertical="center" wrapText="1"/>
      <protection locked="0"/>
    </xf>
    <xf numFmtId="164" fontId="8" fillId="0" borderId="11" xfId="0" applyNumberFormat="1" applyFont="1" applyBorder="1" applyAlignment="1">
      <alignment horizontal="left" vertical="center" wrapText="1"/>
    </xf>
    <xf numFmtId="164" fontId="10" fillId="0" borderId="2" xfId="0" applyNumberFormat="1" applyFont="1" applyBorder="1" applyAlignment="1" applyProtection="1">
      <alignment horizontal="right" vertical="center" wrapText="1"/>
      <protection locked="0"/>
    </xf>
    <xf numFmtId="164" fontId="10" fillId="0" borderId="13" xfId="0" applyNumberFormat="1" applyFont="1" applyBorder="1" applyAlignment="1" applyProtection="1">
      <alignment horizontal="right" vertical="center" wrapText="1"/>
      <protection locked="0"/>
    </xf>
    <xf numFmtId="164" fontId="9" fillId="0" borderId="11" xfId="0" applyNumberFormat="1" applyFont="1" applyBorder="1" applyAlignment="1">
      <alignment horizontal="left" vertical="center" wrapText="1"/>
    </xf>
    <xf numFmtId="164" fontId="9" fillId="0" borderId="29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center" vertical="center" wrapText="1"/>
    </xf>
    <xf numFmtId="164" fontId="8" fillId="0" borderId="31" xfId="0" applyNumberFormat="1" applyFont="1" applyBorder="1" applyAlignment="1">
      <alignment horizontal="center" vertical="center" wrapText="1"/>
    </xf>
    <xf numFmtId="164" fontId="11" fillId="0" borderId="32" xfId="0" applyNumberFormat="1" applyFont="1" applyBorder="1" applyAlignment="1" applyProtection="1">
      <alignment horizontal="right" vertical="center" wrapText="1"/>
      <protection locked="0"/>
    </xf>
    <xf numFmtId="164" fontId="15" fillId="0" borderId="27" xfId="0" applyNumberFormat="1" applyFont="1" applyBorder="1" applyAlignment="1">
      <alignment horizontal="left" vertical="center" wrapText="1"/>
    </xf>
    <xf numFmtId="164" fontId="15" fillId="0" borderId="7" xfId="0" applyNumberFormat="1" applyFont="1" applyBorder="1" applyAlignment="1">
      <alignment horizontal="right" vertical="center" wrapText="1"/>
    </xf>
    <xf numFmtId="164" fontId="11" fillId="0" borderId="4" xfId="0" applyNumberFormat="1" applyFont="1" applyBorder="1" applyAlignment="1">
      <alignment horizontal="left" vertical="center" wrapText="1"/>
    </xf>
    <xf numFmtId="164" fontId="15" fillId="0" borderId="4" xfId="0" applyNumberFormat="1" applyFont="1" applyBorder="1" applyAlignment="1">
      <alignment horizontal="left" vertical="center" wrapText="1"/>
    </xf>
    <xf numFmtId="164" fontId="11" fillId="0" borderId="16" xfId="0" applyNumberFormat="1" applyFont="1" applyBorder="1" applyAlignment="1" applyProtection="1">
      <alignment horizontal="left" vertical="center" wrapText="1"/>
      <protection locked="0"/>
    </xf>
    <xf numFmtId="164" fontId="11" fillId="0" borderId="23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right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3" fillId="0" borderId="35" xfId="0" applyFont="1" applyBorder="1" applyAlignment="1" applyProtection="1">
      <alignment horizontal="left" vertical="center" wrapText="1"/>
      <protection locked="0"/>
    </xf>
    <xf numFmtId="164" fontId="13" fillId="0" borderId="36" xfId="0" applyNumberFormat="1" applyFont="1" applyBorder="1" applyAlignment="1" applyProtection="1">
      <alignment horizontal="right" vertical="center" wrapText="1"/>
      <protection locked="0"/>
    </xf>
    <xf numFmtId="0" fontId="13" fillId="0" borderId="37" xfId="0" applyFont="1" applyBorder="1" applyAlignment="1" applyProtection="1">
      <alignment horizontal="left" vertical="center" wrapText="1"/>
      <protection locked="0"/>
    </xf>
    <xf numFmtId="0" fontId="13" fillId="0" borderId="38" xfId="0" applyFont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>
      <alignment vertical="center" wrapText="1"/>
    </xf>
    <xf numFmtId="164" fontId="12" fillId="0" borderId="13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164" fontId="7" fillId="0" borderId="0" xfId="0" applyNumberFormat="1" applyFont="1" applyAlignment="1">
      <alignment horizontal="right" wrapText="1"/>
    </xf>
    <xf numFmtId="164" fontId="10" fillId="0" borderId="6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 applyProtection="1">
      <alignment vertical="center" wrapText="1"/>
      <protection locked="0"/>
    </xf>
    <xf numFmtId="1" fontId="11" fillId="0" borderId="4" xfId="0" applyNumberFormat="1" applyFont="1" applyBorder="1" applyAlignment="1" applyProtection="1">
      <alignment vertical="center" wrapText="1"/>
      <protection locked="0"/>
    </xf>
    <xf numFmtId="164" fontId="11" fillId="0" borderId="24" xfId="0" applyNumberFormat="1" applyFont="1" applyBorder="1" applyAlignment="1" applyProtection="1">
      <alignment vertical="center" wrapText="1"/>
      <protection locked="0"/>
    </xf>
    <xf numFmtId="1" fontId="11" fillId="0" borderId="24" xfId="0" applyNumberFormat="1" applyFont="1" applyBorder="1" applyAlignment="1" applyProtection="1">
      <alignment vertical="center" wrapText="1"/>
      <protection locked="0"/>
    </xf>
    <xf numFmtId="164" fontId="9" fillId="0" borderId="0" xfId="0" applyNumberFormat="1" applyFont="1" applyAlignment="1">
      <alignment vertical="center" wrapText="1"/>
    </xf>
    <xf numFmtId="164" fontId="25" fillId="0" borderId="4" xfId="0" applyNumberFormat="1" applyFont="1" applyBorder="1" applyAlignment="1" applyProtection="1">
      <alignment vertical="center" wrapText="1"/>
      <protection locked="0"/>
    </xf>
    <xf numFmtId="1" fontId="25" fillId="0" borderId="4" xfId="0" applyNumberFormat="1" applyFont="1" applyBorder="1" applyAlignment="1" applyProtection="1">
      <alignment vertical="center" wrapText="1"/>
      <protection locked="0"/>
    </xf>
    <xf numFmtId="164" fontId="25" fillId="0" borderId="24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164" fontId="4" fillId="0" borderId="0" xfId="0" applyNumberFormat="1" applyFont="1" applyAlignment="1">
      <alignment horizontal="left" vertical="center" wrapText="1"/>
    </xf>
    <xf numFmtId="164" fontId="4" fillId="0" borderId="0" xfId="0" applyNumberFormat="1" applyFont="1" applyAlignment="1">
      <alignment vertical="center" wrapText="1"/>
    </xf>
    <xf numFmtId="164" fontId="25" fillId="0" borderId="0" xfId="0" applyNumberFormat="1" applyFont="1" applyAlignment="1">
      <alignment vertical="center" wrapText="1"/>
    </xf>
    <xf numFmtId="0" fontId="18" fillId="0" borderId="0" xfId="0" applyFont="1" applyAlignment="1" applyProtection="1">
      <alignment horizontal="right" vertical="top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44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164" fontId="8" fillId="0" borderId="48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center" vertical="center" wrapText="1"/>
    </xf>
    <xf numFmtId="164" fontId="11" fillId="0" borderId="41" xfId="0" applyNumberFormat="1" applyFont="1" applyBorder="1" applyAlignment="1" applyProtection="1">
      <alignment horizontal="right" vertical="center" wrapText="1"/>
      <protection locked="0"/>
    </xf>
    <xf numFmtId="0" fontId="10" fillId="0" borderId="2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 wrapText="1"/>
    </xf>
    <xf numFmtId="49" fontId="11" fillId="0" borderId="3" xfId="5" applyNumberFormat="1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164" fontId="15" fillId="0" borderId="41" xfId="0" applyNumberFormat="1" applyFont="1" applyBorder="1" applyAlignment="1">
      <alignment horizontal="right" vertical="center" wrapText="1"/>
    </xf>
    <xf numFmtId="49" fontId="11" fillId="0" borderId="4" xfId="5" applyNumberFormat="1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164" fontId="15" fillId="0" borderId="20" xfId="0" applyNumberFormat="1" applyFont="1" applyBorder="1" applyAlignment="1">
      <alignment horizontal="right" vertical="center" wrapText="1"/>
    </xf>
    <xf numFmtId="0" fontId="10" fillId="0" borderId="50" xfId="0" applyFont="1" applyBorder="1" applyAlignment="1">
      <alignment horizontal="center" vertical="center" wrapText="1"/>
    </xf>
    <xf numFmtId="49" fontId="11" fillId="0" borderId="9" xfId="5" applyNumberFormat="1" applyFont="1" applyBorder="1" applyAlignment="1">
      <alignment horizontal="left" vertical="center" wrapText="1"/>
    </xf>
    <xf numFmtId="164" fontId="11" fillId="0" borderId="8" xfId="0" applyNumberFormat="1" applyFont="1" applyBorder="1" applyAlignment="1" applyProtection="1">
      <alignment horizontal="right" vertical="center" wrapText="1"/>
      <protection locked="0"/>
    </xf>
    <xf numFmtId="0" fontId="10" fillId="0" borderId="1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10" fillId="0" borderId="29" xfId="0" applyNumberFormat="1" applyFont="1" applyBorder="1" applyAlignment="1" applyProtection="1">
      <alignment horizontal="right" vertical="center" wrapText="1"/>
      <protection locked="0"/>
    </xf>
    <xf numFmtId="0" fontId="10" fillId="0" borderId="33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49" fontId="10" fillId="0" borderId="2" xfId="5" applyNumberFormat="1" applyFont="1" applyBorder="1" applyAlignment="1">
      <alignment horizontal="left" vertical="center" wrapText="1"/>
    </xf>
    <xf numFmtId="164" fontId="10" fillId="0" borderId="29" xfId="0" applyNumberFormat="1" applyFont="1" applyBorder="1" applyAlignment="1">
      <alignment horizontal="right" vertical="center" wrapText="1"/>
    </xf>
    <xf numFmtId="0" fontId="13" fillId="0" borderId="41" xfId="0" applyFont="1" applyBorder="1" applyAlignment="1">
      <alignment horizontal="left" vertical="center" wrapText="1"/>
    </xf>
    <xf numFmtId="164" fontId="11" fillId="0" borderId="51" xfId="0" applyNumberFormat="1" applyFont="1" applyBorder="1" applyAlignment="1" applyProtection="1">
      <alignment horizontal="right" vertical="center" wrapText="1"/>
      <protection locked="0"/>
    </xf>
    <xf numFmtId="0" fontId="13" fillId="0" borderId="40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wrapText="1"/>
    </xf>
    <xf numFmtId="0" fontId="17" fillId="0" borderId="1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9" fontId="11" fillId="0" borderId="7" xfId="5" applyNumberFormat="1" applyFont="1" applyBorder="1" applyAlignment="1">
      <alignment horizontal="left" vertical="center" wrapText="1"/>
    </xf>
    <xf numFmtId="0" fontId="11" fillId="0" borderId="41" xfId="5" applyFont="1" applyBorder="1" applyAlignment="1">
      <alignment horizontal="left" vertical="center" wrapText="1"/>
    </xf>
    <xf numFmtId="164" fontId="11" fillId="0" borderId="54" xfId="0" applyNumberFormat="1" applyFont="1" applyBorder="1" applyAlignment="1" applyProtection="1">
      <alignment horizontal="right" vertical="center" wrapText="1"/>
      <protection locked="0"/>
    </xf>
    <xf numFmtId="0" fontId="11" fillId="0" borderId="20" xfId="5" applyFont="1" applyBorder="1" applyAlignment="1">
      <alignment horizontal="left" vertical="center" wrapText="1"/>
    </xf>
    <xf numFmtId="164" fontId="11" fillId="0" borderId="55" xfId="0" applyNumberFormat="1" applyFont="1" applyBorder="1" applyAlignment="1" applyProtection="1">
      <alignment horizontal="right" vertical="center" wrapText="1"/>
      <protection locked="0"/>
    </xf>
    <xf numFmtId="0" fontId="11" fillId="0" borderId="20" xfId="5" applyFont="1" applyBorder="1" applyAlignment="1">
      <alignment horizontal="left"/>
    </xf>
    <xf numFmtId="0" fontId="11" fillId="0" borderId="17" xfId="5" applyFont="1" applyBorder="1" applyAlignment="1">
      <alignment horizontal="left" vertical="center" wrapText="1"/>
    </xf>
    <xf numFmtId="49" fontId="11" fillId="0" borderId="24" xfId="5" applyNumberFormat="1" applyFont="1" applyBorder="1" applyAlignment="1">
      <alignment horizontal="left" vertical="center" wrapText="1"/>
    </xf>
    <xf numFmtId="0" fontId="11" fillId="0" borderId="8" xfId="5" applyFont="1" applyBorder="1" applyAlignment="1">
      <alignment horizontal="left" vertical="center" wrapText="1"/>
    </xf>
    <xf numFmtId="0" fontId="10" fillId="0" borderId="13" xfId="5" applyFont="1" applyBorder="1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10" fillId="0" borderId="45" xfId="5" applyFont="1" applyBorder="1" applyAlignment="1">
      <alignment horizontal="left" vertical="center" wrapText="1"/>
    </xf>
    <xf numFmtId="0" fontId="12" fillId="0" borderId="56" xfId="0" applyFont="1" applyBorder="1" applyAlignment="1">
      <alignment horizontal="left" vertical="center" wrapText="1"/>
    </xf>
    <xf numFmtId="164" fontId="10" fillId="0" borderId="34" xfId="0" applyNumberFormat="1" applyFont="1" applyBorder="1" applyAlignment="1">
      <alignment horizontal="right" vertical="center" wrapText="1"/>
    </xf>
    <xf numFmtId="0" fontId="13" fillId="0" borderId="57" xfId="0" applyFont="1" applyBorder="1" applyAlignment="1">
      <alignment horizontal="left" vertical="center" wrapText="1"/>
    </xf>
    <xf numFmtId="0" fontId="13" fillId="0" borderId="58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164" fontId="10" fillId="0" borderId="28" xfId="0" applyNumberFormat="1" applyFont="1" applyBorder="1" applyAlignment="1" applyProtection="1">
      <alignment horizontal="right" vertical="center" wrapText="1"/>
      <protection locked="0"/>
    </xf>
    <xf numFmtId="49" fontId="11" fillId="0" borderId="2" xfId="5" applyNumberFormat="1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0" fillId="0" borderId="53" xfId="0" applyBorder="1" applyAlignment="1">
      <alignment vertical="center" wrapText="1"/>
    </xf>
    <xf numFmtId="0" fontId="9" fillId="0" borderId="59" xfId="0" applyFont="1" applyBorder="1" applyAlignment="1">
      <alignment vertical="center" wrapText="1"/>
    </xf>
    <xf numFmtId="3" fontId="9" fillId="0" borderId="13" xfId="0" applyNumberFormat="1" applyFont="1" applyBorder="1" applyAlignment="1" applyProtection="1">
      <alignment horizontal="right" vertical="center" wrapText="1"/>
      <protection locked="0"/>
    </xf>
    <xf numFmtId="49" fontId="8" fillId="0" borderId="41" xfId="0" applyNumberFormat="1" applyFont="1" applyBorder="1" applyAlignment="1">
      <alignment horizontal="right" vertical="center"/>
    </xf>
    <xf numFmtId="0" fontId="24" fillId="0" borderId="9" xfId="0" applyFont="1" applyBorder="1" applyAlignment="1">
      <alignment horizontal="center" vertical="center"/>
    </xf>
    <xf numFmtId="49" fontId="8" fillId="0" borderId="44" xfId="0" applyNumberFormat="1" applyFont="1" applyBorder="1" applyAlignment="1">
      <alignment horizontal="right" vertical="center"/>
    </xf>
    <xf numFmtId="0" fontId="8" fillId="0" borderId="34" xfId="0" applyFont="1" applyBorder="1" applyAlignment="1">
      <alignment horizontal="center" vertical="center" wrapText="1"/>
    </xf>
    <xf numFmtId="164" fontId="8" fillId="0" borderId="48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11" fillId="0" borderId="40" xfId="0" applyNumberFormat="1" applyFont="1" applyBorder="1" applyAlignment="1" applyProtection="1">
      <alignment horizontal="right" vertical="center" wrapText="1"/>
      <protection locked="0"/>
    </xf>
    <xf numFmtId="0" fontId="12" fillId="0" borderId="33" xfId="0" applyFont="1" applyBorder="1" applyAlignment="1">
      <alignment horizontal="center" vertical="center" wrapText="1"/>
    </xf>
    <xf numFmtId="164" fontId="10" fillId="0" borderId="51" xfId="0" applyNumberFormat="1" applyFont="1" applyBorder="1" applyAlignment="1">
      <alignment horizontal="right" vertical="center" wrapText="1"/>
    </xf>
    <xf numFmtId="0" fontId="23" fillId="0" borderId="50" xfId="0" applyFont="1" applyBorder="1" applyAlignment="1">
      <alignment vertical="center" wrapText="1"/>
    </xf>
    <xf numFmtId="0" fontId="27" fillId="0" borderId="59" xfId="0" applyFont="1" applyBorder="1" applyAlignment="1">
      <alignment horizontal="center" wrapText="1"/>
    </xf>
    <xf numFmtId="0" fontId="10" fillId="0" borderId="59" xfId="5" applyFont="1" applyBorder="1" applyAlignment="1">
      <alignment horizontal="left" vertical="center" wrapText="1"/>
    </xf>
    <xf numFmtId="0" fontId="28" fillId="0" borderId="59" xfId="0" applyFont="1" applyBorder="1" applyAlignment="1">
      <alignment horizontal="center" wrapText="1"/>
    </xf>
    <xf numFmtId="0" fontId="29" fillId="0" borderId="59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center" wrapText="1"/>
    </xf>
    <xf numFmtId="164" fontId="25" fillId="0" borderId="0" xfId="0" applyNumberFormat="1" applyFont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49" fontId="8" fillId="0" borderId="41" xfId="0" applyNumberFormat="1" applyFont="1" applyBorder="1" applyAlignment="1" applyProtection="1">
      <alignment horizontal="right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49" fontId="8" fillId="0" borderId="44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7"/>
    <xf numFmtId="0" fontId="4" fillId="0" borderId="0" xfId="7" applyProtection="1">
      <protection locked="0"/>
    </xf>
    <xf numFmtId="0" fontId="6" fillId="0" borderId="60" xfId="7" applyFont="1" applyBorder="1" applyAlignment="1">
      <alignment horizontal="left" vertical="center"/>
    </xf>
    <xf numFmtId="0" fontId="6" fillId="0" borderId="53" xfId="7" applyFont="1" applyBorder="1" applyAlignment="1">
      <alignment horizontal="left" vertical="center"/>
    </xf>
    <xf numFmtId="0" fontId="4" fillId="0" borderId="0" xfId="7" applyAlignment="1">
      <alignment vertical="center"/>
    </xf>
    <xf numFmtId="0" fontId="11" fillId="0" borderId="5" xfId="7" applyFont="1" applyBorder="1" applyAlignment="1">
      <alignment horizontal="left" vertical="center"/>
    </xf>
    <xf numFmtId="0" fontId="11" fillId="0" borderId="4" xfId="7" applyFont="1" applyBorder="1" applyAlignment="1">
      <alignment horizontal="left" vertical="center"/>
    </xf>
    <xf numFmtId="164" fontId="11" fillId="0" borderId="4" xfId="7" applyNumberFormat="1" applyFont="1" applyBorder="1" applyAlignment="1" applyProtection="1">
      <alignment vertical="center"/>
      <protection locked="0"/>
    </xf>
    <xf numFmtId="0" fontId="4" fillId="0" borderId="0" xfId="7" applyAlignment="1" applyProtection="1">
      <alignment vertical="center"/>
      <protection locked="0"/>
    </xf>
    <xf numFmtId="0" fontId="11" fillId="0" borderId="7" xfId="7" applyFont="1" applyBorder="1" applyAlignment="1">
      <alignment horizontal="left" vertical="center" wrapText="1"/>
    </xf>
    <xf numFmtId="164" fontId="11" fillId="0" borderId="7" xfId="7" applyNumberFormat="1" applyFont="1" applyBorder="1" applyAlignment="1" applyProtection="1">
      <alignment vertical="center"/>
      <protection locked="0"/>
    </xf>
    <xf numFmtId="0" fontId="11" fillId="0" borderId="4" xfId="7" applyFont="1" applyBorder="1" applyAlignment="1">
      <alignment horizontal="left" vertical="center" wrapText="1"/>
    </xf>
    <xf numFmtId="0" fontId="8" fillId="0" borderId="2" xfId="7" applyFont="1" applyBorder="1" applyAlignment="1">
      <alignment horizontal="left" vertical="center"/>
    </xf>
    <xf numFmtId="164" fontId="10" fillId="0" borderId="2" xfId="7" applyNumberFormat="1" applyFont="1" applyBorder="1" applyAlignment="1">
      <alignment vertical="center"/>
    </xf>
    <xf numFmtId="0" fontId="11" fillId="0" borderId="7" xfId="7" applyFont="1" applyBorder="1" applyAlignment="1">
      <alignment horizontal="left" vertical="center"/>
    </xf>
    <xf numFmtId="0" fontId="10" fillId="0" borderId="11" xfId="7" applyFont="1" applyBorder="1" applyAlignment="1">
      <alignment horizontal="left" vertical="center"/>
    </xf>
    <xf numFmtId="0" fontId="8" fillId="0" borderId="2" xfId="7" applyFont="1" applyBorder="1" applyAlignment="1">
      <alignment horizontal="left"/>
    </xf>
    <xf numFmtId="164" fontId="10" fillId="0" borderId="2" xfId="7" applyNumberFormat="1" applyFont="1" applyBorder="1"/>
    <xf numFmtId="0" fontId="0" fillId="0" borderId="0" xfId="7" applyFont="1"/>
    <xf numFmtId="0" fontId="24" fillId="0" borderId="0" xfId="7" applyFont="1" applyProtection="1">
      <protection locked="0"/>
    </xf>
    <xf numFmtId="0" fontId="5" fillId="0" borderId="0" xfId="7" applyFont="1" applyProtection="1">
      <protection locked="0"/>
    </xf>
    <xf numFmtId="164" fontId="7" fillId="0" borderId="0" xfId="0" applyNumberFormat="1" applyFont="1" applyAlignment="1">
      <alignment horizontal="right"/>
    </xf>
    <xf numFmtId="164" fontId="8" fillId="0" borderId="10" xfId="0" applyNumberFormat="1" applyFont="1" applyBorder="1" applyAlignment="1">
      <alignment horizontal="center" vertical="center"/>
    </xf>
    <xf numFmtId="164" fontId="24" fillId="0" borderId="0" xfId="0" applyNumberFormat="1" applyFont="1" applyAlignment="1">
      <alignment vertical="center"/>
    </xf>
    <xf numFmtId="164" fontId="8" fillId="0" borderId="12" xfId="0" applyNumberFormat="1" applyFont="1" applyBorder="1" applyAlignment="1">
      <alignment horizontal="center" vertical="center"/>
    </xf>
    <xf numFmtId="164" fontId="8" fillId="0" borderId="61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/>
    </xf>
    <xf numFmtId="164" fontId="10" fillId="0" borderId="52" xfId="0" applyNumberFormat="1" applyFont="1" applyBorder="1" applyAlignment="1">
      <alignment horizontal="center" vertical="center" wrapText="1"/>
    </xf>
    <xf numFmtId="164" fontId="10" fillId="0" borderId="60" xfId="0" applyNumberFormat="1" applyFont="1" applyBorder="1" applyAlignment="1">
      <alignment horizontal="center" vertical="center" wrapText="1"/>
    </xf>
    <xf numFmtId="164" fontId="10" fillId="0" borderId="26" xfId="0" applyNumberFormat="1" applyFont="1" applyBorder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 wrapText="1"/>
    </xf>
    <xf numFmtId="164" fontId="10" fillId="0" borderId="14" xfId="0" applyNumberFormat="1" applyFont="1" applyBorder="1" applyAlignment="1">
      <alignment horizontal="left" vertical="center" wrapText="1"/>
    </xf>
    <xf numFmtId="164" fontId="11" fillId="0" borderId="2" xfId="0" applyNumberFormat="1" applyFont="1" applyBorder="1" applyAlignment="1" applyProtection="1">
      <alignment horizontal="left" vertical="center" wrapText="1"/>
      <protection locked="0"/>
    </xf>
    <xf numFmtId="164" fontId="11" fillId="0" borderId="14" xfId="0" applyNumberFormat="1" applyFont="1" applyBorder="1" applyAlignment="1" applyProtection="1">
      <alignment vertical="center" wrapText="1"/>
      <protection locked="0"/>
    </xf>
    <xf numFmtId="164" fontId="11" fillId="0" borderId="11" xfId="0" applyNumberFormat="1" applyFont="1" applyBorder="1" applyAlignment="1" applyProtection="1">
      <alignment vertical="center" wrapText="1"/>
      <protection locked="0"/>
    </xf>
    <xf numFmtId="164" fontId="11" fillId="0" borderId="2" xfId="0" applyNumberFormat="1" applyFont="1" applyBorder="1" applyAlignment="1" applyProtection="1">
      <alignment vertical="center" wrapText="1"/>
      <protection locked="0"/>
    </xf>
    <xf numFmtId="164" fontId="11" fillId="0" borderId="13" xfId="0" applyNumberFormat="1" applyFont="1" applyBorder="1" applyAlignment="1" applyProtection="1">
      <alignment vertical="center" wrapText="1"/>
      <protection locked="0"/>
    </xf>
    <xf numFmtId="164" fontId="11" fillId="0" borderId="14" xfId="0" applyNumberFormat="1" applyFont="1" applyBorder="1" applyAlignment="1">
      <alignment vertical="center" wrapText="1"/>
    </xf>
    <xf numFmtId="164" fontId="10" fillId="0" borderId="19" xfId="0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 applyProtection="1">
      <alignment horizontal="left" vertical="center" wrapText="1"/>
      <protection locked="0"/>
    </xf>
    <xf numFmtId="166" fontId="0" fillId="0" borderId="4" xfId="0" applyNumberFormat="1" applyBorder="1" applyAlignment="1" applyProtection="1">
      <alignment horizontal="left" vertical="center" wrapText="1"/>
      <protection locked="0"/>
    </xf>
    <xf numFmtId="164" fontId="11" fillId="0" borderId="18" xfId="0" applyNumberFormat="1" applyFont="1" applyBorder="1" applyAlignment="1" applyProtection="1">
      <alignment vertical="center" wrapText="1"/>
      <protection locked="0"/>
    </xf>
    <xf numFmtId="164" fontId="11" fillId="0" borderId="19" xfId="0" applyNumberFormat="1" applyFont="1" applyBorder="1" applyAlignment="1" applyProtection="1">
      <alignment vertical="center" wrapText="1"/>
      <protection locked="0"/>
    </xf>
    <xf numFmtId="164" fontId="11" fillId="0" borderId="20" xfId="0" applyNumberFormat="1" applyFont="1" applyBorder="1" applyAlignment="1" applyProtection="1">
      <alignment vertical="center" wrapText="1"/>
      <protection locked="0"/>
    </xf>
    <xf numFmtId="164" fontId="11" fillId="0" borderId="18" xfId="0" applyNumberFormat="1" applyFont="1" applyBorder="1" applyAlignment="1">
      <alignment vertical="center" wrapText="1"/>
    </xf>
    <xf numFmtId="164" fontId="0" fillId="0" borderId="2" xfId="0" applyNumberFormat="1" applyBorder="1" applyAlignment="1" applyProtection="1">
      <alignment horizontal="left"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10" fillId="0" borderId="23" xfId="0" applyNumberFormat="1" applyFont="1" applyBorder="1" applyAlignment="1">
      <alignment horizontal="center" vertical="center" wrapText="1"/>
    </xf>
    <xf numFmtId="164" fontId="11" fillId="0" borderId="62" xfId="0" applyNumberFormat="1" applyFont="1" applyBorder="1" applyAlignment="1" applyProtection="1">
      <alignment horizontal="left" vertical="center" wrapText="1"/>
      <protection locked="0"/>
    </xf>
    <xf numFmtId="166" fontId="0" fillId="0" borderId="24" xfId="0" applyNumberFormat="1" applyBorder="1" applyAlignment="1" applyProtection="1">
      <alignment horizontal="left" vertical="center" wrapText="1"/>
      <protection locked="0"/>
    </xf>
    <xf numFmtId="164" fontId="11" fillId="0" borderId="62" xfId="0" applyNumberFormat="1" applyFont="1" applyBorder="1" applyAlignment="1" applyProtection="1">
      <alignment vertical="center" wrapText="1"/>
      <protection locked="0"/>
    </xf>
    <xf numFmtId="164" fontId="11" fillId="0" borderId="23" xfId="0" applyNumberFormat="1" applyFont="1" applyBorder="1" applyAlignment="1" applyProtection="1">
      <alignment vertical="center" wrapText="1"/>
      <protection locked="0"/>
    </xf>
    <xf numFmtId="164" fontId="11" fillId="0" borderId="25" xfId="0" applyNumberFormat="1" applyFont="1" applyBorder="1" applyAlignment="1" applyProtection="1">
      <alignment vertical="center" wrapText="1"/>
      <protection locked="0"/>
    </xf>
    <xf numFmtId="164" fontId="11" fillId="0" borderId="62" xfId="0" applyNumberFormat="1" applyFont="1" applyBorder="1" applyAlignment="1">
      <alignment vertical="center" wrapText="1"/>
    </xf>
    <xf numFmtId="164" fontId="10" fillId="0" borderId="27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 applyProtection="1">
      <alignment horizontal="left" vertical="center" wrapText="1"/>
      <protection locked="0"/>
    </xf>
    <xf numFmtId="166" fontId="0" fillId="0" borderId="32" xfId="0" applyNumberFormat="1" applyBorder="1" applyAlignment="1" applyProtection="1">
      <alignment horizontal="left" vertical="center" wrapText="1"/>
      <protection locked="0"/>
    </xf>
    <xf numFmtId="164" fontId="11" fillId="0" borderId="26" xfId="0" applyNumberFormat="1" applyFont="1" applyBorder="1" applyAlignment="1" applyProtection="1">
      <alignment vertical="center" wrapText="1"/>
      <protection locked="0"/>
    </xf>
    <xf numFmtId="164" fontId="11" fillId="0" borderId="27" xfId="0" applyNumberFormat="1" applyFont="1" applyBorder="1" applyAlignment="1" applyProtection="1">
      <alignment vertical="center" wrapText="1"/>
      <protection locked="0"/>
    </xf>
    <xf numFmtId="164" fontId="11" fillId="0" borderId="5" xfId="0" applyNumberFormat="1" applyFont="1" applyBorder="1" applyAlignment="1" applyProtection="1">
      <alignment vertical="center" wrapText="1"/>
      <protection locked="0"/>
    </xf>
    <xf numFmtId="164" fontId="11" fillId="0" borderId="28" xfId="0" applyNumberFormat="1" applyFont="1" applyBorder="1" applyAlignment="1" applyProtection="1">
      <alignment vertical="center" wrapText="1"/>
      <protection locked="0"/>
    </xf>
    <xf numFmtId="164" fontId="11" fillId="0" borderId="26" xfId="0" applyNumberFormat="1" applyFont="1" applyBorder="1" applyAlignment="1">
      <alignment vertical="center" wrapText="1"/>
    </xf>
    <xf numFmtId="164" fontId="8" fillId="0" borderId="52" xfId="0" applyNumberFormat="1" applyFont="1" applyBorder="1" applyAlignment="1">
      <alignment horizontal="left" vertical="center" wrapText="1"/>
    </xf>
    <xf numFmtId="164" fontId="8" fillId="0" borderId="29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6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164" fontId="26" fillId="0" borderId="0" xfId="0" applyNumberFormat="1" applyFont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left" vertical="center" wrapText="1"/>
    </xf>
    <xf numFmtId="164" fontId="11" fillId="0" borderId="63" xfId="0" applyNumberFormat="1" applyFont="1" applyBorder="1" applyAlignment="1" applyProtection="1">
      <alignment horizontal="right" vertical="center" wrapText="1"/>
      <protection locked="0"/>
    </xf>
    <xf numFmtId="0" fontId="11" fillId="0" borderId="19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left" vertical="center" wrapText="1"/>
    </xf>
    <xf numFmtId="164" fontId="11" fillId="0" borderId="64" xfId="0" applyNumberFormat="1" applyFont="1" applyBorder="1" applyAlignment="1" applyProtection="1">
      <alignment horizontal="right" vertical="center" wrapText="1"/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1" fillId="0" borderId="23" xfId="0" applyFont="1" applyBorder="1" applyAlignment="1">
      <alignment horizontal="center" vertical="center" wrapText="1"/>
    </xf>
    <xf numFmtId="0" fontId="11" fillId="0" borderId="9" xfId="0" applyFont="1" applyBorder="1" applyAlignment="1" applyProtection="1">
      <alignment vertical="center" wrapText="1"/>
      <protection locked="0"/>
    </xf>
    <xf numFmtId="164" fontId="11" fillId="0" borderId="9" xfId="0" applyNumberFormat="1" applyFont="1" applyBorder="1" applyAlignment="1" applyProtection="1">
      <alignment horizontal="right" vertical="center" wrapText="1"/>
      <protection locked="0"/>
    </xf>
    <xf numFmtId="0" fontId="8" fillId="0" borderId="6" xfId="0" applyFont="1" applyBorder="1" applyAlignment="1">
      <alignment vertical="center" wrapText="1"/>
    </xf>
    <xf numFmtId="164" fontId="10" fillId="0" borderId="6" xfId="0" applyNumberFormat="1" applyFont="1" applyBorder="1" applyAlignment="1">
      <alignment vertical="center" wrapText="1"/>
    </xf>
    <xf numFmtId="164" fontId="10" fillId="0" borderId="40" xfId="0" applyNumberFormat="1" applyFont="1" applyBorder="1" applyAlignment="1">
      <alignment vertical="center" wrapText="1"/>
    </xf>
    <xf numFmtId="0" fontId="11" fillId="0" borderId="65" xfId="0" applyFont="1" applyBorder="1" applyAlignment="1">
      <alignment horizontal="justify" vertical="center" wrapText="1"/>
    </xf>
    <xf numFmtId="0" fontId="1" fillId="0" borderId="0" xfId="4"/>
    <xf numFmtId="0" fontId="1" fillId="0" borderId="0" xfId="4" applyAlignment="1">
      <alignment horizontal="center"/>
    </xf>
    <xf numFmtId="0" fontId="31" fillId="0" borderId="0" xfId="4" applyFont="1"/>
    <xf numFmtId="0" fontId="31" fillId="0" borderId="0" xfId="4" applyFont="1" applyAlignment="1">
      <alignment horizontal="center"/>
    </xf>
    <xf numFmtId="0" fontId="31" fillId="0" borderId="66" xfId="4" applyFont="1" applyBorder="1"/>
    <xf numFmtId="0" fontId="1" fillId="0" borderId="66" xfId="4" applyBorder="1" applyAlignment="1">
      <alignment horizontal="center"/>
    </xf>
    <xf numFmtId="0" fontId="33" fillId="0" borderId="0" xfId="3" applyAlignment="1">
      <alignment vertical="center" wrapText="1"/>
    </xf>
    <xf numFmtId="0" fontId="33" fillId="0" borderId="0" xfId="3" applyAlignment="1">
      <alignment horizontal="left" vertical="center" wrapText="1"/>
    </xf>
    <xf numFmtId="164" fontId="8" fillId="3" borderId="67" xfId="3" applyNumberFormat="1" applyFont="1" applyFill="1" applyBorder="1" applyAlignment="1">
      <alignment vertical="center" wrapText="1"/>
    </xf>
    <xf numFmtId="164" fontId="8" fillId="3" borderId="68" xfId="3" applyNumberFormat="1" applyFont="1" applyFill="1" applyBorder="1" applyAlignment="1">
      <alignment vertical="center" wrapText="1"/>
    </xf>
    <xf numFmtId="0" fontId="8" fillId="3" borderId="69" xfId="3" applyFont="1" applyFill="1" applyBorder="1" applyAlignment="1">
      <alignment horizontal="left" vertical="center" wrapText="1" indent="1"/>
    </xf>
    <xf numFmtId="3" fontId="33" fillId="0" borderId="70" xfId="3" applyNumberFormat="1" applyBorder="1" applyAlignment="1">
      <alignment vertical="center" wrapText="1"/>
    </xf>
    <xf numFmtId="164" fontId="25" fillId="0" borderId="71" xfId="3" applyNumberFormat="1" applyFont="1" applyBorder="1" applyAlignment="1" applyProtection="1">
      <alignment vertical="center" wrapText="1"/>
      <protection locked="0"/>
    </xf>
    <xf numFmtId="0" fontId="25" fillId="0" borderId="72" xfId="3" applyFont="1" applyBorder="1" applyAlignment="1">
      <alignment horizontal="left" vertical="center" wrapText="1" indent="1"/>
    </xf>
    <xf numFmtId="0" fontId="25" fillId="0" borderId="72" xfId="3" applyFont="1" applyBorder="1" applyAlignment="1" applyProtection="1">
      <alignment horizontal="left" vertical="center" wrapText="1" indent="1"/>
      <protection locked="0"/>
    </xf>
    <xf numFmtId="3" fontId="33" fillId="0" borderId="73" xfId="3" applyNumberFormat="1" applyBorder="1" applyAlignment="1">
      <alignment vertical="center" wrapText="1"/>
    </xf>
    <xf numFmtId="164" fontId="25" fillId="0" borderId="74" xfId="3" applyNumberFormat="1" applyFont="1" applyBorder="1" applyAlignment="1" applyProtection="1">
      <alignment vertical="center" wrapText="1"/>
      <protection locked="0"/>
    </xf>
    <xf numFmtId="0" fontId="25" fillId="0" borderId="75" xfId="3" applyFont="1" applyBorder="1" applyAlignment="1">
      <alignment horizontal="left" vertical="center" wrapText="1" indent="1"/>
    </xf>
    <xf numFmtId="0" fontId="5" fillId="0" borderId="0" xfId="3" applyFont="1" applyAlignment="1">
      <alignment horizontal="center" vertical="center" wrapText="1"/>
    </xf>
    <xf numFmtId="0" fontId="9" fillId="0" borderId="67" xfId="3" applyFont="1" applyBorder="1" applyAlignment="1">
      <alignment horizontal="center" vertical="center" wrapText="1"/>
    </xf>
    <xf numFmtId="0" fontId="9" fillId="0" borderId="68" xfId="3" applyFont="1" applyBorder="1" applyAlignment="1">
      <alignment horizontal="center" vertical="center" wrapText="1"/>
    </xf>
    <xf numFmtId="0" fontId="9" fillId="0" borderId="69" xfId="3" applyFont="1" applyBorder="1" applyAlignment="1">
      <alignment horizontal="center" vertical="center" wrapText="1"/>
    </xf>
    <xf numFmtId="164" fontId="33" fillId="0" borderId="0" xfId="3" applyNumberFormat="1" applyAlignment="1">
      <alignment vertical="center" wrapText="1"/>
    </xf>
    <xf numFmtId="164" fontId="33" fillId="0" borderId="0" xfId="3" applyNumberFormat="1" applyAlignment="1">
      <alignment horizontal="left" vertical="center" wrapText="1"/>
    </xf>
    <xf numFmtId="0" fontId="32" fillId="0" borderId="0" xfId="6"/>
    <xf numFmtId="0" fontId="34" fillId="0" borderId="0" xfId="6" applyFont="1"/>
    <xf numFmtId="0" fontId="35" fillId="0" borderId="0" xfId="6" applyFont="1"/>
    <xf numFmtId="0" fontId="36" fillId="0" borderId="0" xfId="6" applyFont="1"/>
    <xf numFmtId="0" fontId="37" fillId="0" borderId="0" xfId="6" applyFont="1"/>
    <xf numFmtId="0" fontId="38" fillId="0" borderId="0" xfId="6" applyFont="1"/>
    <xf numFmtId="0" fontId="32" fillId="0" borderId="0" xfId="6" applyAlignment="1">
      <alignment horizontal="center"/>
    </xf>
    <xf numFmtId="164" fontId="7" fillId="0" borderId="0" xfId="3" applyNumberFormat="1" applyFont="1" applyAlignment="1">
      <alignment horizontal="right" wrapText="1"/>
    </xf>
    <xf numFmtId="0" fontId="43" fillId="0" borderId="75" xfId="3" applyFont="1" applyBorder="1" applyAlignment="1">
      <alignment horizontal="left" vertical="center" wrapText="1" indent="1"/>
    </xf>
    <xf numFmtId="164" fontId="25" fillId="0" borderId="73" xfId="3" applyNumberFormat="1" applyFont="1" applyBorder="1" applyAlignment="1" applyProtection="1">
      <alignment vertical="center" wrapText="1"/>
      <protection locked="0"/>
    </xf>
    <xf numFmtId="164" fontId="25" fillId="0" borderId="70" xfId="3" applyNumberFormat="1" applyFont="1" applyBorder="1" applyAlignment="1" applyProtection="1">
      <alignment vertical="center" wrapText="1"/>
      <protection locked="0"/>
    </xf>
    <xf numFmtId="0" fontId="25" fillId="0" borderId="76" xfId="3" applyFont="1" applyBorder="1" applyAlignment="1">
      <alignment horizontal="left" vertical="center" wrapText="1" indent="1"/>
    </xf>
    <xf numFmtId="0" fontId="33" fillId="0" borderId="77" xfId="3" applyBorder="1" applyAlignment="1">
      <alignment horizontal="left" vertical="center" wrapText="1" indent="1"/>
    </xf>
    <xf numFmtId="164" fontId="25" fillId="0" borderId="78" xfId="3" applyNumberFormat="1" applyFont="1" applyBorder="1" applyAlignment="1" applyProtection="1">
      <alignment vertical="center" wrapText="1"/>
      <protection locked="0"/>
    </xf>
    <xf numFmtId="0" fontId="43" fillId="0" borderId="72" xfId="3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33" fillId="0" borderId="0" xfId="3" applyAlignment="1">
      <alignment horizontal="center" vertical="center" wrapText="1"/>
    </xf>
    <xf numFmtId="0" fontId="33" fillId="0" borderId="0" xfId="3" applyAlignment="1">
      <alignment horizontal="right" vertical="center" wrapText="1"/>
    </xf>
    <xf numFmtId="0" fontId="30" fillId="0" borderId="0" xfId="5" applyFont="1"/>
    <xf numFmtId="164" fontId="7" fillId="0" borderId="1" xfId="5" applyNumberFormat="1" applyFont="1" applyBorder="1" applyAlignment="1">
      <alignment horizontal="left" vertical="center"/>
    </xf>
    <xf numFmtId="0" fontId="9" fillId="0" borderId="11" xfId="5" applyFont="1" applyBorder="1" applyAlignment="1">
      <alignment horizontal="center" vertical="center" wrapText="1"/>
    </xf>
    <xf numFmtId="0" fontId="9" fillId="0" borderId="13" xfId="5" applyFont="1" applyBorder="1" applyAlignment="1">
      <alignment horizontal="center" vertical="center" wrapText="1"/>
    </xf>
    <xf numFmtId="0" fontId="9" fillId="0" borderId="33" xfId="5" applyFont="1" applyBorder="1" applyAlignment="1">
      <alignment horizontal="left" vertical="center" wrapText="1"/>
    </xf>
    <xf numFmtId="0" fontId="9" fillId="0" borderId="2" xfId="5" applyFont="1" applyBorder="1" applyAlignment="1">
      <alignment horizontal="left" vertical="center" wrapText="1"/>
    </xf>
    <xf numFmtId="0" fontId="9" fillId="0" borderId="11" xfId="5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164" fontId="9" fillId="0" borderId="29" xfId="5" applyNumberFormat="1" applyFont="1" applyBorder="1" applyAlignment="1">
      <alignment horizontal="right" vertical="center" wrapText="1"/>
    </xf>
    <xf numFmtId="49" fontId="30" fillId="0" borderId="19" xfId="5" applyNumberFormat="1" applyFont="1" applyBorder="1" applyAlignment="1">
      <alignment horizontal="left" vertical="center" wrapText="1"/>
    </xf>
    <xf numFmtId="0" fontId="44" fillId="0" borderId="3" xfId="0" applyFont="1" applyBorder="1" applyAlignment="1">
      <alignment horizontal="left" vertical="center" wrapText="1"/>
    </xf>
    <xf numFmtId="164" fontId="30" fillId="0" borderId="55" xfId="5" applyNumberFormat="1" applyFont="1" applyBorder="1" applyAlignment="1" applyProtection="1">
      <alignment horizontal="right" vertical="center" wrapText="1"/>
      <protection locked="0"/>
    </xf>
    <xf numFmtId="0" fontId="44" fillId="0" borderId="7" xfId="0" applyFont="1" applyBorder="1" applyAlignment="1">
      <alignment horizontal="left" vertical="center" wrapText="1"/>
    </xf>
    <xf numFmtId="0" fontId="44" fillId="0" borderId="6" xfId="0" applyFont="1" applyBorder="1" applyAlignment="1">
      <alignment horizontal="left" vertical="center" wrapText="1"/>
    </xf>
    <xf numFmtId="164" fontId="9" fillId="0" borderId="13" xfId="5" applyNumberFormat="1" applyFont="1" applyBorder="1" applyAlignment="1">
      <alignment horizontal="right" vertical="center" wrapText="1"/>
    </xf>
    <xf numFmtId="49" fontId="30" fillId="0" borderId="49" xfId="5" applyNumberFormat="1" applyFont="1" applyBorder="1" applyAlignment="1">
      <alignment horizontal="left" vertical="center" wrapText="1"/>
    </xf>
    <xf numFmtId="0" fontId="30" fillId="0" borderId="3" xfId="5" applyFont="1" applyBorder="1" applyAlignment="1">
      <alignment horizontal="left" vertical="center" wrapText="1"/>
    </xf>
    <xf numFmtId="0" fontId="30" fillId="0" borderId="4" xfId="5" applyFont="1" applyBorder="1" applyAlignment="1">
      <alignment horizontal="left" vertical="center" wrapText="1"/>
    </xf>
    <xf numFmtId="164" fontId="30" fillId="0" borderId="20" xfId="5" applyNumberFormat="1" applyFont="1" applyBorder="1" applyAlignment="1" applyProtection="1">
      <alignment horizontal="right" vertical="center" wrapText="1"/>
      <protection locked="0"/>
    </xf>
    <xf numFmtId="49" fontId="30" fillId="0" borderId="27" xfId="5" applyNumberFormat="1" applyFont="1" applyBorder="1" applyAlignment="1">
      <alignment horizontal="left" vertical="center" wrapText="1"/>
    </xf>
    <xf numFmtId="164" fontId="30" fillId="0" borderId="28" xfId="5" applyNumberFormat="1" applyFont="1" applyBorder="1" applyAlignment="1" applyProtection="1">
      <alignment horizontal="right" vertical="center" wrapText="1"/>
      <protection locked="0"/>
    </xf>
    <xf numFmtId="49" fontId="30" fillId="0" borderId="16" xfId="5" applyNumberFormat="1" applyFont="1" applyBorder="1" applyAlignment="1">
      <alignment horizontal="left" vertical="center" wrapText="1"/>
    </xf>
    <xf numFmtId="0" fontId="30" fillId="0" borderId="7" xfId="5" applyFont="1" applyBorder="1" applyAlignment="1">
      <alignment horizontal="left" vertical="center" wrapText="1"/>
    </xf>
    <xf numFmtId="164" fontId="30" fillId="0" borderId="17" xfId="5" applyNumberFormat="1" applyFont="1" applyBorder="1" applyAlignment="1" applyProtection="1">
      <alignment horizontal="right" vertical="center" wrapText="1"/>
      <protection locked="0"/>
    </xf>
    <xf numFmtId="49" fontId="30" fillId="0" borderId="23" xfId="5" applyNumberFormat="1" applyFont="1" applyBorder="1" applyAlignment="1">
      <alignment horizontal="left" vertical="center" wrapText="1"/>
    </xf>
    <xf numFmtId="164" fontId="30" fillId="0" borderId="25" xfId="5" applyNumberFormat="1" applyFont="1" applyBorder="1" applyAlignment="1" applyProtection="1">
      <alignment horizontal="right" vertical="center" wrapText="1"/>
      <protection locked="0"/>
    </xf>
    <xf numFmtId="0" fontId="30" fillId="0" borderId="24" xfId="5" applyFont="1" applyBorder="1" applyAlignment="1">
      <alignment horizontal="left" vertical="center" wrapText="1"/>
    </xf>
    <xf numFmtId="0" fontId="9" fillId="0" borderId="52" xfId="5" applyFont="1" applyBorder="1" applyAlignment="1">
      <alignment horizontal="left" vertical="center" wrapText="1"/>
    </xf>
    <xf numFmtId="49" fontId="30" fillId="0" borderId="79" xfId="5" applyNumberFormat="1" applyFont="1" applyBorder="1" applyAlignment="1">
      <alignment horizontal="left" vertical="center" wrapText="1"/>
    </xf>
    <xf numFmtId="0" fontId="45" fillId="0" borderId="7" xfId="0" applyFont="1" applyBorder="1" applyAlignment="1">
      <alignment horizontal="left" vertical="center" wrapText="1"/>
    </xf>
    <xf numFmtId="164" fontId="21" fillId="0" borderId="54" xfId="5" applyNumberFormat="1" applyFont="1" applyBorder="1" applyAlignment="1">
      <alignment horizontal="right" vertical="center" wrapText="1"/>
    </xf>
    <xf numFmtId="49" fontId="30" fillId="0" borderId="80" xfId="5" applyNumberFormat="1" applyFont="1" applyBorder="1" applyAlignment="1">
      <alignment horizontal="left" vertical="center" wrapText="1"/>
    </xf>
    <xf numFmtId="0" fontId="44" fillId="0" borderId="4" xfId="0" applyFont="1" applyBorder="1" applyAlignment="1">
      <alignment horizontal="left" vertical="center" wrapText="1"/>
    </xf>
    <xf numFmtId="0" fontId="45" fillId="0" borderId="4" xfId="0" applyFont="1" applyBorder="1" applyAlignment="1">
      <alignment horizontal="left" vertical="center" wrapText="1"/>
    </xf>
    <xf numFmtId="0" fontId="44" fillId="0" borderId="4" xfId="0" applyFont="1" applyBorder="1" applyAlignment="1">
      <alignment horizontal="left" vertical="center"/>
    </xf>
    <xf numFmtId="49" fontId="30" fillId="0" borderId="46" xfId="5" applyNumberFormat="1" applyFont="1" applyBorder="1" applyAlignment="1">
      <alignment horizontal="left" vertical="center" wrapText="1"/>
    </xf>
    <xf numFmtId="0" fontId="44" fillId="0" borderId="9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 wrapText="1"/>
    </xf>
    <xf numFmtId="0" fontId="44" fillId="0" borderId="9" xfId="0" applyFont="1" applyBorder="1" applyAlignment="1">
      <alignment horizontal="left" vertical="center" wrapText="1"/>
    </xf>
    <xf numFmtId="164" fontId="30" fillId="0" borderId="56" xfId="5" applyNumberFormat="1" applyFont="1" applyBorder="1" applyAlignment="1" applyProtection="1">
      <alignment horizontal="right" vertical="center" wrapText="1"/>
      <protection locked="0"/>
    </xf>
    <xf numFmtId="0" fontId="22" fillId="0" borderId="6" xfId="0" applyFont="1" applyBorder="1" applyAlignment="1">
      <alignment horizontal="left" vertical="center" wrapText="1"/>
    </xf>
    <xf numFmtId="0" fontId="46" fillId="0" borderId="0" xfId="5" applyFont="1"/>
    <xf numFmtId="0" fontId="22" fillId="0" borderId="11" xfId="0" applyFont="1" applyBorder="1" applyAlignment="1">
      <alignment horizontal="left" vertical="center" wrapText="1"/>
    </xf>
    <xf numFmtId="49" fontId="22" fillId="0" borderId="16" xfId="0" applyNumberFormat="1" applyFont="1" applyBorder="1" applyAlignment="1">
      <alignment horizontal="left" vertical="center" wrapText="1"/>
    </xf>
    <xf numFmtId="164" fontId="21" fillId="0" borderId="17" xfId="5" applyNumberFormat="1" applyFont="1" applyBorder="1" applyAlignment="1">
      <alignment horizontal="right" vertical="center" wrapText="1"/>
    </xf>
    <xf numFmtId="49" fontId="44" fillId="0" borderId="19" xfId="0" applyNumberFormat="1" applyFont="1" applyBorder="1" applyAlignment="1">
      <alignment horizontal="left" vertical="center" wrapText="1"/>
    </xf>
    <xf numFmtId="49" fontId="22" fillId="0" borderId="19" xfId="0" applyNumberFormat="1" applyFont="1" applyBorder="1" applyAlignment="1">
      <alignment horizontal="left" vertical="center" wrapText="1"/>
    </xf>
    <xf numFmtId="164" fontId="21" fillId="0" borderId="20" xfId="5" applyNumberFormat="1" applyFont="1" applyBorder="1" applyAlignment="1">
      <alignment horizontal="right" vertical="center" wrapText="1"/>
    </xf>
    <xf numFmtId="49" fontId="44" fillId="0" borderId="50" xfId="0" applyNumberFormat="1" applyFont="1" applyBorder="1" applyAlignment="1">
      <alignment horizontal="left" vertical="center" wrapText="1"/>
    </xf>
    <xf numFmtId="164" fontId="30" fillId="0" borderId="8" xfId="5" applyNumberFormat="1" applyFont="1" applyBorder="1" applyAlignment="1" applyProtection="1">
      <alignment horizontal="right" vertical="center" wrapText="1"/>
      <protection locked="0"/>
    </xf>
    <xf numFmtId="0" fontId="44" fillId="0" borderId="39" xfId="0" applyFont="1" applyBorder="1" applyAlignment="1">
      <alignment horizontal="left" vertical="center" wrapText="1"/>
    </xf>
    <xf numFmtId="0" fontId="9" fillId="0" borderId="0" xfId="5" applyFont="1" applyAlignment="1">
      <alignment horizontal="center" vertical="center" wrapText="1"/>
    </xf>
    <xf numFmtId="0" fontId="9" fillId="0" borderId="0" xfId="5" applyFont="1" applyAlignment="1">
      <alignment vertical="center" wrapText="1"/>
    </xf>
    <xf numFmtId="164" fontId="9" fillId="0" borderId="0" xfId="5" applyNumberFormat="1" applyFont="1" applyAlignment="1">
      <alignment horizontal="right" vertical="center" wrapText="1"/>
    </xf>
    <xf numFmtId="164" fontId="7" fillId="0" borderId="1" xfId="5" applyNumberFormat="1" applyFont="1" applyBorder="1" applyAlignment="1">
      <alignment horizontal="left"/>
    </xf>
    <xf numFmtId="0" fontId="9" fillId="0" borderId="45" xfId="5" applyFont="1" applyBorder="1" applyAlignment="1">
      <alignment vertical="center" wrapText="1"/>
    </xf>
    <xf numFmtId="0" fontId="30" fillId="0" borderId="64" xfId="5" applyFont="1" applyBorder="1" applyAlignment="1">
      <alignment horizontal="left" vertical="center" wrapText="1"/>
    </xf>
    <xf numFmtId="0" fontId="30" fillId="0" borderId="0" xfId="5" applyFont="1" applyAlignment="1">
      <alignment horizontal="left" vertical="center" wrapText="1"/>
    </xf>
    <xf numFmtId="0" fontId="30" fillId="0" borderId="4" xfId="5" applyFont="1" applyBorder="1" applyAlignment="1">
      <alignment horizontal="left"/>
    </xf>
    <xf numFmtId="49" fontId="30" fillId="0" borderId="50" xfId="5" applyNumberFormat="1" applyFont="1" applyBorder="1" applyAlignment="1">
      <alignment horizontal="left" vertical="center" wrapText="1"/>
    </xf>
    <xf numFmtId="0" fontId="30" fillId="0" borderId="9" xfId="5" applyFont="1" applyBorder="1" applyAlignment="1">
      <alignment horizontal="left" vertical="center" wrapText="1"/>
    </xf>
    <xf numFmtId="0" fontId="9" fillId="0" borderId="2" xfId="5" applyFont="1" applyBorder="1" applyAlignment="1">
      <alignment vertical="center" wrapText="1"/>
    </xf>
    <xf numFmtId="0" fontId="30" fillId="0" borderId="0" xfId="5" applyFont="1" applyAlignment="1">
      <alignment horizontal="left" vertical="center"/>
    </xf>
    <xf numFmtId="49" fontId="45" fillId="0" borderId="11" xfId="0" applyNumberFormat="1" applyFont="1" applyBorder="1" applyAlignment="1">
      <alignment horizontal="left" vertical="center" wrapText="1"/>
    </xf>
    <xf numFmtId="0" fontId="45" fillId="0" borderId="2" xfId="0" applyFont="1" applyBorder="1" applyAlignment="1">
      <alignment horizontal="left" vertical="center" wrapText="1"/>
    </xf>
    <xf numFmtId="164" fontId="21" fillId="0" borderId="13" xfId="5" applyNumberFormat="1" applyFont="1" applyBorder="1" applyAlignment="1">
      <alignment horizontal="right" vertical="center" wrapText="1"/>
    </xf>
    <xf numFmtId="49" fontId="44" fillId="0" borderId="16" xfId="0" applyNumberFormat="1" applyFont="1" applyBorder="1" applyAlignment="1">
      <alignment horizontal="left" vertical="center" wrapText="1"/>
    </xf>
    <xf numFmtId="49" fontId="44" fillId="0" borderId="23" xfId="0" applyNumberFormat="1" applyFont="1" applyBorder="1" applyAlignment="1">
      <alignment horizontal="left" vertical="center" wrapText="1"/>
    </xf>
    <xf numFmtId="0" fontId="44" fillId="0" borderId="24" xfId="0" applyFont="1" applyBorder="1" applyAlignment="1">
      <alignment horizontal="left" vertical="center" wrapText="1"/>
    </xf>
    <xf numFmtId="164" fontId="22" fillId="0" borderId="13" xfId="0" applyNumberFormat="1" applyFont="1" applyBorder="1" applyAlignment="1">
      <alignment horizontal="right" vertical="center" wrapText="1"/>
    </xf>
    <xf numFmtId="0" fontId="9" fillId="0" borderId="0" xfId="5" applyFont="1"/>
    <xf numFmtId="0" fontId="30" fillId="0" borderId="0" xfId="5" applyFont="1" applyAlignment="1">
      <alignment horizontal="right" vertical="center"/>
    </xf>
    <xf numFmtId="164" fontId="9" fillId="5" borderId="13" xfId="5" applyNumberFormat="1" applyFont="1" applyFill="1" applyBorder="1" applyAlignment="1">
      <alignment horizontal="right" vertical="center" wrapText="1"/>
    </xf>
    <xf numFmtId="164" fontId="9" fillId="5" borderId="34" xfId="5" applyNumberFormat="1" applyFont="1" applyFill="1" applyBorder="1" applyAlignment="1">
      <alignment horizontal="right" vertical="center" wrapText="1"/>
    </xf>
    <xf numFmtId="164" fontId="9" fillId="6" borderId="34" xfId="5" applyNumberFormat="1" applyFont="1" applyFill="1" applyBorder="1" applyAlignment="1">
      <alignment horizontal="right" vertical="center" wrapText="1"/>
    </xf>
    <xf numFmtId="164" fontId="9" fillId="5" borderId="29" xfId="5" applyNumberFormat="1" applyFont="1" applyFill="1" applyBorder="1" applyAlignment="1">
      <alignment horizontal="right" vertical="center" wrapText="1"/>
    </xf>
    <xf numFmtId="0" fontId="22" fillId="7" borderId="11" xfId="0" applyFont="1" applyFill="1" applyBorder="1" applyAlignment="1">
      <alignment horizontal="left" vertical="center" wrapText="1"/>
    </xf>
    <xf numFmtId="0" fontId="22" fillId="7" borderId="2" xfId="0" applyFont="1" applyFill="1" applyBorder="1" applyAlignment="1">
      <alignment horizontal="left" vertical="center" wrapText="1"/>
    </xf>
    <xf numFmtId="164" fontId="9" fillId="7" borderId="13" xfId="5" applyNumberFormat="1" applyFont="1" applyFill="1" applyBorder="1" applyAlignment="1">
      <alignment horizontal="right" vertical="center" wrapText="1"/>
    </xf>
    <xf numFmtId="0" fontId="9" fillId="7" borderId="27" xfId="5" applyFont="1" applyFill="1" applyBorder="1" applyAlignment="1">
      <alignment horizontal="left" vertical="center" wrapText="1"/>
    </xf>
    <xf numFmtId="0" fontId="7" fillId="7" borderId="5" xfId="5" applyFont="1" applyFill="1" applyBorder="1" applyAlignment="1">
      <alignment horizontal="left" vertical="center" wrapText="1"/>
    </xf>
    <xf numFmtId="164" fontId="9" fillId="7" borderId="34" xfId="5" applyNumberFormat="1" applyFont="1" applyFill="1" applyBorder="1" applyAlignment="1">
      <alignment horizontal="right" vertical="center" wrapText="1"/>
    </xf>
    <xf numFmtId="0" fontId="22" fillId="7" borderId="39" xfId="0" applyFont="1" applyFill="1" applyBorder="1" applyAlignment="1">
      <alignment horizontal="left" vertical="center" wrapText="1"/>
    </xf>
    <xf numFmtId="0" fontId="22" fillId="7" borderId="6" xfId="0" applyFont="1" applyFill="1" applyBorder="1" applyAlignment="1">
      <alignment horizontal="left" vertical="center" wrapText="1"/>
    </xf>
    <xf numFmtId="164" fontId="48" fillId="0" borderId="51" xfId="0" applyNumberFormat="1" applyFont="1" applyBorder="1" applyAlignment="1">
      <alignment horizontal="right" vertical="center" wrapText="1"/>
    </xf>
    <xf numFmtId="164" fontId="48" fillId="0" borderId="13" xfId="0" applyNumberFormat="1" applyFont="1" applyBorder="1" applyAlignment="1">
      <alignment horizontal="right" vertical="center" wrapText="1"/>
    </xf>
    <xf numFmtId="164" fontId="30" fillId="0" borderId="0" xfId="5" applyNumberFormat="1" applyFont="1"/>
    <xf numFmtId="0" fontId="13" fillId="0" borderId="27" xfId="0" applyFont="1" applyBorder="1" applyAlignment="1" applyProtection="1">
      <alignment horizontal="left" vertical="center" wrapText="1"/>
      <protection locked="0"/>
    </xf>
    <xf numFmtId="164" fontId="13" fillId="0" borderId="28" xfId="0" applyNumberFormat="1" applyFont="1" applyBorder="1" applyAlignment="1" applyProtection="1">
      <alignment horizontal="right" vertical="center" wrapText="1"/>
      <protection locked="0"/>
    </xf>
    <xf numFmtId="164" fontId="10" fillId="0" borderId="11" xfId="0" applyNumberFormat="1" applyFont="1" applyBorder="1" applyAlignment="1">
      <alignment horizontal="right" vertical="center" wrapText="1"/>
    </xf>
    <xf numFmtId="0" fontId="0" fillId="0" borderId="0" xfId="5" applyFont="1" applyAlignment="1">
      <alignment horizontal="right" vertical="center"/>
    </xf>
    <xf numFmtId="3" fontId="11" fillId="0" borderId="5" xfId="7" applyNumberFormat="1" applyFont="1" applyBorder="1" applyAlignment="1" applyProtection="1">
      <alignment vertical="center"/>
      <protection locked="0"/>
    </xf>
    <xf numFmtId="3" fontId="11" fillId="0" borderId="4" xfId="7" applyNumberFormat="1" applyFont="1" applyBorder="1" applyAlignment="1" applyProtection="1">
      <alignment vertical="center"/>
      <protection locked="0"/>
    </xf>
    <xf numFmtId="3" fontId="11" fillId="0" borderId="7" xfId="7" applyNumberFormat="1" applyFont="1" applyBorder="1" applyAlignment="1" applyProtection="1">
      <alignment vertical="center"/>
      <protection locked="0"/>
    </xf>
    <xf numFmtId="0" fontId="32" fillId="0" borderId="0" xfId="6" applyAlignment="1">
      <alignment horizontal="right"/>
    </xf>
    <xf numFmtId="1" fontId="11" fillId="0" borderId="4" xfId="0" applyNumberFormat="1" applyFont="1" applyBorder="1" applyAlignment="1" applyProtection="1">
      <alignment horizontal="right" vertical="center" wrapText="1"/>
      <protection locked="0"/>
    </xf>
    <xf numFmtId="3" fontId="11" fillId="0" borderId="4" xfId="0" applyNumberFormat="1" applyFont="1" applyBorder="1" applyAlignment="1" applyProtection="1">
      <alignment horizontal="right" vertical="center" wrapText="1"/>
      <protection locked="0"/>
    </xf>
    <xf numFmtId="164" fontId="8" fillId="0" borderId="82" xfId="0" applyNumberFormat="1" applyFont="1" applyBorder="1" applyAlignment="1">
      <alignment horizontal="left" vertical="center" wrapText="1"/>
    </xf>
    <xf numFmtId="164" fontId="10" fillId="0" borderId="83" xfId="0" applyNumberFormat="1" applyFont="1" applyBorder="1" applyAlignment="1">
      <alignment vertical="center" wrapText="1"/>
    </xf>
    <xf numFmtId="164" fontId="10" fillId="2" borderId="83" xfId="0" applyNumberFormat="1" applyFont="1" applyFill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164" fontId="8" fillId="2" borderId="83" xfId="0" applyNumberFormat="1" applyFont="1" applyFill="1" applyBorder="1" applyAlignment="1">
      <alignment vertical="center" wrapText="1"/>
    </xf>
    <xf numFmtId="3" fontId="25" fillId="0" borderId="84" xfId="0" applyNumberFormat="1" applyFont="1" applyBorder="1" applyAlignment="1">
      <alignment vertical="center" wrapText="1"/>
    </xf>
    <xf numFmtId="0" fontId="10" fillId="0" borderId="39" xfId="7" applyFont="1" applyBorder="1" applyAlignment="1">
      <alignment horizontal="left" vertical="center"/>
    </xf>
    <xf numFmtId="0" fontId="8" fillId="0" borderId="6" xfId="7" applyFont="1" applyBorder="1" applyAlignment="1">
      <alignment horizontal="left" vertical="center"/>
    </xf>
    <xf numFmtId="164" fontId="10" fillId="0" borderId="6" xfId="7" applyNumberFormat="1" applyFont="1" applyBorder="1" applyAlignment="1">
      <alignment vertical="center"/>
    </xf>
    <xf numFmtId="0" fontId="8" fillId="0" borderId="85" xfId="7" applyFont="1" applyBorder="1" applyAlignment="1">
      <alignment horizontal="center" vertical="center" wrapText="1"/>
    </xf>
    <xf numFmtId="0" fontId="8" fillId="0" borderId="86" xfId="7" applyFont="1" applyBorder="1" applyAlignment="1">
      <alignment horizontal="center" vertical="center"/>
    </xf>
    <xf numFmtId="0" fontId="8" fillId="0" borderId="87" xfId="7" applyFont="1" applyBorder="1" applyAlignment="1">
      <alignment horizontal="center" vertical="center"/>
    </xf>
    <xf numFmtId="0" fontId="11" fillId="0" borderId="88" xfId="7" applyFont="1" applyBorder="1" applyAlignment="1">
      <alignment horizontal="left" vertical="center"/>
    </xf>
    <xf numFmtId="0" fontId="6" fillId="0" borderId="89" xfId="7" applyFont="1" applyBorder="1" applyAlignment="1">
      <alignment horizontal="left" vertical="center"/>
    </xf>
    <xf numFmtId="0" fontId="11" fillId="0" borderId="90" xfId="7" applyFont="1" applyBorder="1" applyAlignment="1">
      <alignment horizontal="left" vertical="center"/>
    </xf>
    <xf numFmtId="3" fontId="11" fillId="0" borderId="91" xfId="7" applyNumberFormat="1" applyFont="1" applyBorder="1" applyAlignment="1">
      <alignment vertical="center"/>
    </xf>
    <xf numFmtId="0" fontId="11" fillId="0" borderId="92" xfId="7" applyFont="1" applyBorder="1" applyAlignment="1">
      <alignment horizontal="left" vertical="center"/>
    </xf>
    <xf numFmtId="3" fontId="11" fillId="0" borderId="93" xfId="7" applyNumberFormat="1" applyFont="1" applyBorder="1" applyAlignment="1">
      <alignment vertical="center"/>
    </xf>
    <xf numFmtId="1" fontId="11" fillId="0" borderId="94" xfId="7" applyNumberFormat="1" applyFont="1" applyBorder="1" applyAlignment="1">
      <alignment vertical="center"/>
    </xf>
    <xf numFmtId="1" fontId="11" fillId="0" borderId="93" xfId="7" applyNumberFormat="1" applyFont="1" applyBorder="1" applyAlignment="1">
      <alignment vertical="center"/>
    </xf>
    <xf numFmtId="164" fontId="10" fillId="0" borderId="95" xfId="7" applyNumberFormat="1" applyFont="1" applyBorder="1" applyAlignment="1">
      <alignment vertical="center"/>
    </xf>
    <xf numFmtId="0" fontId="11" fillId="0" borderId="96" xfId="7" applyFont="1" applyBorder="1" applyAlignment="1">
      <alignment horizontal="left" vertical="center"/>
    </xf>
    <xf numFmtId="164" fontId="11" fillId="0" borderId="94" xfId="7" applyNumberFormat="1" applyFont="1" applyBorder="1" applyAlignment="1">
      <alignment vertical="center"/>
    </xf>
    <xf numFmtId="164" fontId="11" fillId="0" borderId="93" xfId="7" applyNumberFormat="1" applyFont="1" applyBorder="1" applyAlignment="1">
      <alignment vertical="center"/>
    </xf>
    <xf numFmtId="3" fontId="11" fillId="0" borderId="93" xfId="7" applyNumberFormat="1" applyFont="1" applyBorder="1" applyAlignment="1" applyProtection="1">
      <alignment vertical="center"/>
      <protection locked="0"/>
    </xf>
    <xf numFmtId="0" fontId="11" fillId="0" borderId="97" xfId="7" applyFont="1" applyBorder="1" applyAlignment="1">
      <alignment horizontal="left" vertical="center"/>
    </xf>
    <xf numFmtId="0" fontId="11" fillId="0" borderId="98" xfId="7" applyFont="1" applyBorder="1" applyAlignment="1">
      <alignment horizontal="left" vertical="center"/>
    </xf>
    <xf numFmtId="3" fontId="11" fillId="0" borderId="98" xfId="7" applyNumberFormat="1" applyFont="1" applyBorder="1" applyAlignment="1" applyProtection="1">
      <alignment vertical="center"/>
      <protection locked="0"/>
    </xf>
    <xf numFmtId="164" fontId="11" fillId="0" borderId="99" xfId="7" applyNumberFormat="1" applyFont="1" applyBorder="1" applyAlignment="1">
      <alignment vertical="center"/>
    </xf>
    <xf numFmtId="164" fontId="48" fillId="0" borderId="14" xfId="0" applyNumberFormat="1" applyFont="1" applyBorder="1" applyAlignment="1" applyProtection="1">
      <alignment vertical="center" wrapText="1"/>
      <protection locked="0"/>
    </xf>
    <xf numFmtId="3" fontId="49" fillId="8" borderId="4" xfId="0" applyNumberFormat="1" applyFont="1" applyFill="1" applyBorder="1" applyAlignment="1" applyProtection="1">
      <alignment horizontal="right" vertical="center" wrapText="1"/>
      <protection locked="0"/>
    </xf>
    <xf numFmtId="3" fontId="49" fillId="8" borderId="4" xfId="0" applyNumberFormat="1" applyFont="1" applyFill="1" applyBorder="1" applyAlignment="1" applyProtection="1">
      <alignment vertical="center" wrapText="1"/>
      <protection locked="0"/>
    </xf>
    <xf numFmtId="164" fontId="49" fillId="8" borderId="18" xfId="0" applyNumberFormat="1" applyFont="1" applyFill="1" applyBorder="1" applyAlignment="1">
      <alignment vertical="center" wrapText="1"/>
    </xf>
    <xf numFmtId="0" fontId="40" fillId="0" borderId="66" xfId="6" applyFont="1" applyBorder="1"/>
    <xf numFmtId="0" fontId="41" fillId="4" borderId="66" xfId="6" applyFont="1" applyFill="1" applyBorder="1" applyAlignment="1">
      <alignment horizontal="center"/>
    </xf>
    <xf numFmtId="0" fontId="41" fillId="0" borderId="66" xfId="6" applyFont="1" applyBorder="1" applyAlignment="1">
      <alignment horizontal="center"/>
    </xf>
    <xf numFmtId="0" fontId="37" fillId="4" borderId="66" xfId="6" applyFont="1" applyFill="1" applyBorder="1" applyAlignment="1">
      <alignment horizontal="center"/>
    </xf>
    <xf numFmtId="0" fontId="35" fillId="0" borderId="66" xfId="6" applyFont="1" applyBorder="1" applyAlignment="1">
      <alignment horizontal="center"/>
    </xf>
    <xf numFmtId="0" fontId="40" fillId="4" borderId="66" xfId="6" applyFont="1" applyFill="1" applyBorder="1"/>
    <xf numFmtId="0" fontId="40" fillId="8" borderId="66" xfId="6" applyFont="1" applyFill="1" applyBorder="1"/>
    <xf numFmtId="49" fontId="9" fillId="0" borderId="13" xfId="0" applyNumberFormat="1" applyFont="1" applyBorder="1" applyAlignment="1" applyProtection="1">
      <alignment horizontal="right" vertical="center" wrapText="1"/>
      <protection locked="0"/>
    </xf>
    <xf numFmtId="0" fontId="1" fillId="0" borderId="66" xfId="4" applyBorder="1"/>
    <xf numFmtId="0" fontId="31" fillId="0" borderId="66" xfId="4" applyFont="1" applyBorder="1" applyAlignment="1">
      <alignment horizontal="left"/>
    </xf>
    <xf numFmtId="49" fontId="31" fillId="0" borderId="66" xfId="4" applyNumberFormat="1" applyFont="1" applyBorder="1" applyAlignment="1">
      <alignment horizontal="right"/>
    </xf>
    <xf numFmtId="0" fontId="31" fillId="0" borderId="66" xfId="4" applyFont="1" applyBorder="1" applyAlignment="1">
      <alignment horizontal="right"/>
    </xf>
    <xf numFmtId="0" fontId="1" fillId="0" borderId="71" xfId="4" applyBorder="1"/>
    <xf numFmtId="0" fontId="1" fillId="0" borderId="102" xfId="4" applyBorder="1"/>
    <xf numFmtId="0" fontId="1" fillId="0" borderId="103" xfId="4" applyBorder="1"/>
    <xf numFmtId="0" fontId="31" fillId="0" borderId="71" xfId="4" applyFont="1" applyBorder="1"/>
    <xf numFmtId="0" fontId="31" fillId="0" borderId="102" xfId="4" applyFont="1" applyBorder="1"/>
    <xf numFmtId="0" fontId="31" fillId="0" borderId="103" xfId="4" applyFont="1" applyBorder="1"/>
    <xf numFmtId="0" fontId="0" fillId="0" borderId="3" xfId="5" applyFont="1" applyBorder="1" applyAlignment="1">
      <alignment horizontal="left" vertical="center" wrapText="1"/>
    </xf>
    <xf numFmtId="0" fontId="0" fillId="0" borderId="4" xfId="5" applyFont="1" applyBorder="1" applyAlignment="1">
      <alignment horizontal="left" vertical="center" wrapText="1"/>
    </xf>
    <xf numFmtId="0" fontId="0" fillId="0" borderId="5" xfId="5" applyFont="1" applyBorder="1" applyAlignment="1">
      <alignment horizontal="left" vertical="center" wrapText="1"/>
    </xf>
    <xf numFmtId="164" fontId="0" fillId="0" borderId="41" xfId="5" applyNumberFormat="1" applyFont="1" applyBorder="1" applyAlignment="1" applyProtection="1">
      <alignment horizontal="right" vertical="center" wrapText="1"/>
      <protection locked="0"/>
    </xf>
    <xf numFmtId="0" fontId="0" fillId="0" borderId="7" xfId="5" applyFont="1" applyBorder="1" applyAlignment="1">
      <alignment horizontal="left" vertical="center" wrapText="1"/>
    </xf>
    <xf numFmtId="3" fontId="30" fillId="0" borderId="25" xfId="5" applyNumberFormat="1" applyFont="1" applyBorder="1" applyAlignment="1" applyProtection="1">
      <alignment horizontal="right" vertical="center" wrapText="1"/>
      <protection locked="0"/>
    </xf>
    <xf numFmtId="3" fontId="30" fillId="0" borderId="55" xfId="5" applyNumberFormat="1" applyFont="1" applyBorder="1" applyAlignment="1" applyProtection="1">
      <alignment horizontal="right" vertical="center" wrapText="1"/>
      <protection locked="0"/>
    </xf>
    <xf numFmtId="3" fontId="21" fillId="0" borderId="55" xfId="5" applyNumberFormat="1" applyFont="1" applyBorder="1" applyAlignment="1">
      <alignment horizontal="right" vertical="center" wrapText="1"/>
    </xf>
    <xf numFmtId="3" fontId="30" fillId="0" borderId="54" xfId="5" applyNumberFormat="1" applyFont="1" applyBorder="1" applyAlignment="1" applyProtection="1">
      <alignment horizontal="right" vertical="center" wrapText="1"/>
      <protection locked="0"/>
    </xf>
    <xf numFmtId="164" fontId="47" fillId="7" borderId="40" xfId="5" applyNumberFormat="1" applyFont="1" applyFill="1" applyBorder="1" applyAlignment="1">
      <alignment horizontal="right" vertical="center" wrapText="1"/>
    </xf>
    <xf numFmtId="0" fontId="44" fillId="0" borderId="106" xfId="0" applyFont="1" applyBorder="1" applyAlignment="1">
      <alignment horizontal="left" vertical="center" wrapText="1"/>
    </xf>
    <xf numFmtId="3" fontId="30" fillId="0" borderId="107" xfId="5" applyNumberFormat="1" applyFont="1" applyBorder="1" applyAlignment="1" applyProtection="1">
      <alignment horizontal="right" vertical="center" wrapText="1"/>
      <protection locked="0"/>
    </xf>
    <xf numFmtId="0" fontId="9" fillId="7" borderId="39" xfId="5" applyFont="1" applyFill="1" applyBorder="1" applyAlignment="1">
      <alignment horizontal="left" vertical="center" wrapText="1"/>
    </xf>
    <xf numFmtId="0" fontId="7" fillId="7" borderId="6" xfId="5" applyFont="1" applyFill="1" applyBorder="1" applyAlignment="1">
      <alignment horizontal="left" vertical="center" wrapText="1"/>
    </xf>
    <xf numFmtId="0" fontId="9" fillId="0" borderId="82" xfId="5" applyFont="1" applyBorder="1" applyAlignment="1">
      <alignment horizontal="left" vertical="center" wrapText="1"/>
    </xf>
    <xf numFmtId="0" fontId="22" fillId="0" borderId="108" xfId="0" applyFont="1" applyBorder="1" applyAlignment="1">
      <alignment horizontal="left" vertical="center" wrapText="1"/>
    </xf>
    <xf numFmtId="3" fontId="30" fillId="0" borderId="67" xfId="5" applyNumberFormat="1" applyFont="1" applyBorder="1" applyAlignment="1" applyProtection="1">
      <alignment horizontal="right" vertical="center" wrapText="1"/>
      <protection locked="0"/>
    </xf>
    <xf numFmtId="0" fontId="45" fillId="0" borderId="60" xfId="0" applyFont="1" applyBorder="1" applyAlignment="1">
      <alignment horizontal="left" vertical="center" wrapText="1"/>
    </xf>
    <xf numFmtId="3" fontId="30" fillId="0" borderId="28" xfId="5" applyNumberFormat="1" applyFont="1" applyBorder="1" applyAlignment="1" applyProtection="1">
      <alignment horizontal="right" vertical="center" wrapText="1"/>
      <protection locked="0"/>
    </xf>
    <xf numFmtId="3" fontId="30" fillId="0" borderId="105" xfId="5" applyNumberFormat="1" applyFont="1" applyBorder="1" applyAlignment="1" applyProtection="1">
      <alignment horizontal="right" vertical="center" wrapText="1"/>
      <protection locked="0"/>
    </xf>
    <xf numFmtId="3" fontId="11" fillId="0" borderId="7" xfId="0" applyNumberFormat="1" applyFont="1" applyBorder="1" applyAlignment="1" applyProtection="1">
      <alignment horizontal="right" vertical="center" wrapText="1"/>
      <protection locked="0"/>
    </xf>
    <xf numFmtId="3" fontId="11" fillId="0" borderId="55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left" vertical="center" wrapText="1"/>
    </xf>
    <xf numFmtId="3" fontId="11" fillId="0" borderId="48" xfId="0" applyNumberFormat="1" applyFont="1" applyBorder="1" applyAlignment="1" applyProtection="1">
      <alignment horizontal="right" vertical="center" wrapText="1"/>
      <protection locked="0"/>
    </xf>
    <xf numFmtId="3" fontId="11" fillId="0" borderId="54" xfId="0" applyNumberFormat="1" applyFont="1" applyBorder="1" applyAlignment="1" applyProtection="1">
      <alignment horizontal="right" vertical="center" wrapText="1"/>
      <protection locked="0"/>
    </xf>
    <xf numFmtId="3" fontId="11" fillId="0" borderId="105" xfId="0" applyNumberFormat="1" applyFont="1" applyBorder="1" applyAlignment="1" applyProtection="1">
      <alignment horizontal="right" vertical="center" wrapText="1"/>
      <protection locked="0"/>
    </xf>
    <xf numFmtId="0" fontId="12" fillId="0" borderId="104" xfId="0" applyFont="1" applyBorder="1" applyAlignment="1">
      <alignment horizontal="left" vertical="center" wrapText="1"/>
    </xf>
    <xf numFmtId="167" fontId="9" fillId="0" borderId="13" xfId="0" applyNumberFormat="1" applyFont="1" applyBorder="1" applyAlignment="1" applyProtection="1">
      <alignment horizontal="right" vertical="center" wrapText="1"/>
      <protection locked="0"/>
    </xf>
    <xf numFmtId="164" fontId="8" fillId="0" borderId="109" xfId="0" applyNumberFormat="1" applyFont="1" applyBorder="1" applyAlignment="1">
      <alignment horizontal="center" vertical="center" wrapText="1"/>
    </xf>
    <xf numFmtId="164" fontId="8" fillId="0" borderId="110" xfId="0" applyNumberFormat="1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center" vertical="center" wrapText="1"/>
    </xf>
    <xf numFmtId="164" fontId="10" fillId="0" borderId="112" xfId="0" applyNumberFormat="1" applyFont="1" applyBorder="1" applyAlignment="1">
      <alignment horizontal="center" vertical="center" wrapText="1"/>
    </xf>
    <xf numFmtId="164" fontId="10" fillId="0" borderId="113" xfId="0" applyNumberFormat="1" applyFont="1" applyBorder="1" applyAlignment="1">
      <alignment horizontal="center" vertical="center" wrapText="1"/>
    </xf>
    <xf numFmtId="164" fontId="25" fillId="0" borderId="92" xfId="0" applyNumberFormat="1" applyFont="1" applyBorder="1" applyAlignment="1" applyProtection="1">
      <alignment horizontal="left" vertical="center" wrapText="1"/>
      <protection locked="0"/>
    </xf>
    <xf numFmtId="3" fontId="25" fillId="0" borderId="93" xfId="0" applyNumberFormat="1" applyFont="1" applyBorder="1" applyAlignment="1">
      <alignment vertical="center" wrapText="1"/>
    </xf>
    <xf numFmtId="164" fontId="11" fillId="0" borderId="92" xfId="0" applyNumberFormat="1" applyFont="1" applyBorder="1" applyAlignment="1" applyProtection="1">
      <alignment horizontal="left" vertical="center" wrapText="1"/>
      <protection locked="0"/>
    </xf>
    <xf numFmtId="164" fontId="11" fillId="0" borderId="93" xfId="0" applyNumberFormat="1" applyFont="1" applyBorder="1" applyAlignment="1" applyProtection="1">
      <alignment vertical="center" wrapText="1"/>
      <protection locked="0"/>
    </xf>
    <xf numFmtId="164" fontId="25" fillId="0" borderId="93" xfId="0" applyNumberFormat="1" applyFont="1" applyBorder="1" applyAlignment="1">
      <alignment vertical="center" wrapText="1"/>
    </xf>
    <xf numFmtId="164" fontId="25" fillId="0" borderId="114" xfId="0" applyNumberFormat="1" applyFont="1" applyBorder="1" applyAlignment="1" applyProtection="1">
      <alignment horizontal="left" vertical="center" wrapText="1"/>
      <protection locked="0"/>
    </xf>
    <xf numFmtId="164" fontId="25" fillId="0" borderId="115" xfId="0" applyNumberFormat="1" applyFont="1" applyBorder="1" applyAlignment="1">
      <alignment vertical="center" wrapText="1"/>
    </xf>
    <xf numFmtId="3" fontId="11" fillId="0" borderId="4" xfId="0" applyNumberFormat="1" applyFont="1" applyBorder="1" applyAlignment="1" applyProtection="1">
      <alignment vertical="center" wrapText="1"/>
      <protection locked="0"/>
    </xf>
    <xf numFmtId="164" fontId="0" fillId="0" borderId="90" xfId="0" applyNumberFormat="1" applyBorder="1" applyAlignment="1" applyProtection="1">
      <alignment horizontal="center" vertical="center" wrapText="1"/>
      <protection locked="0"/>
    </xf>
    <xf numFmtId="164" fontId="11" fillId="0" borderId="114" xfId="0" applyNumberFormat="1" applyFont="1" applyBorder="1" applyAlignment="1" applyProtection="1">
      <alignment horizontal="left" vertical="center" wrapText="1"/>
      <protection locked="0"/>
    </xf>
    <xf numFmtId="164" fontId="11" fillId="0" borderId="115" xfId="0" applyNumberFormat="1" applyFont="1" applyBorder="1" applyAlignment="1" applyProtection="1">
      <alignment vertical="center" wrapText="1"/>
      <protection locked="0"/>
    </xf>
    <xf numFmtId="164" fontId="10" fillId="0" borderId="84" xfId="0" applyNumberFormat="1" applyFont="1" applyBorder="1" applyAlignment="1">
      <alignment vertical="center" wrapText="1"/>
    </xf>
    <xf numFmtId="164" fontId="10" fillId="8" borderId="19" xfId="0" applyNumberFormat="1" applyFont="1" applyFill="1" applyBorder="1" applyAlignment="1">
      <alignment horizontal="center" vertical="center" wrapText="1"/>
    </xf>
    <xf numFmtId="164" fontId="11" fillId="8" borderId="92" xfId="0" applyNumberFormat="1" applyFont="1" applyFill="1" applyBorder="1" applyAlignment="1" applyProtection="1">
      <alignment horizontal="left" vertical="center" wrapText="1"/>
      <protection locked="0"/>
    </xf>
    <xf numFmtId="164" fontId="11" fillId="8" borderId="4" xfId="0" applyNumberFormat="1" applyFont="1" applyFill="1" applyBorder="1" applyAlignment="1" applyProtection="1">
      <alignment vertical="center" wrapText="1"/>
      <protection locked="0"/>
    </xf>
    <xf numFmtId="1" fontId="11" fillId="8" borderId="4" xfId="0" applyNumberFormat="1" applyFont="1" applyFill="1" applyBorder="1" applyAlignment="1" applyProtection="1">
      <alignment horizontal="right" vertical="center" wrapText="1"/>
      <protection locked="0"/>
    </xf>
    <xf numFmtId="3" fontId="11" fillId="8" borderId="4" xfId="0" applyNumberFormat="1" applyFont="1" applyFill="1" applyBorder="1" applyAlignment="1" applyProtection="1">
      <alignment horizontal="right" vertical="center" wrapText="1"/>
      <protection locked="0"/>
    </xf>
    <xf numFmtId="1" fontId="11" fillId="8" borderId="4" xfId="0" applyNumberFormat="1" applyFont="1" applyFill="1" applyBorder="1" applyAlignment="1" applyProtection="1">
      <alignment vertical="center" wrapText="1"/>
      <protection locked="0"/>
    </xf>
    <xf numFmtId="3" fontId="11" fillId="8" borderId="4" xfId="0" applyNumberFormat="1" applyFont="1" applyFill="1" applyBorder="1" applyAlignment="1" applyProtection="1">
      <alignment vertical="center" wrapText="1"/>
      <protection locked="0"/>
    </xf>
    <xf numFmtId="164" fontId="11" fillId="8" borderId="93" xfId="0" applyNumberFormat="1" applyFont="1" applyFill="1" applyBorder="1" applyAlignment="1" applyProtection="1">
      <alignment vertical="center" wrapText="1"/>
      <protection locked="0"/>
    </xf>
    <xf numFmtId="164" fontId="11" fillId="8" borderId="20" xfId="0" applyNumberFormat="1" applyFont="1" applyFill="1" applyBorder="1" applyAlignment="1" applyProtection="1">
      <alignment vertical="center" wrapText="1"/>
      <protection locked="0"/>
    </xf>
    <xf numFmtId="164" fontId="11" fillId="8" borderId="18" xfId="0" applyNumberFormat="1" applyFont="1" applyFill="1" applyBorder="1" applyAlignment="1">
      <alignment vertical="center" wrapText="1"/>
    </xf>
    <xf numFmtId="0" fontId="31" fillId="0" borderId="71" xfId="4" applyFont="1" applyBorder="1" applyAlignment="1">
      <alignment horizontal="left"/>
    </xf>
    <xf numFmtId="0" fontId="31" fillId="0" borderId="102" xfId="4" applyFont="1" applyBorder="1" applyAlignment="1">
      <alignment horizontal="left"/>
    </xf>
    <xf numFmtId="0" fontId="31" fillId="0" borderId="103" xfId="4" applyFont="1" applyBorder="1" applyAlignment="1">
      <alignment horizontal="left"/>
    </xf>
    <xf numFmtId="0" fontId="51" fillId="8" borderId="0" xfId="4" applyFont="1" applyFill="1" applyAlignment="1">
      <alignment horizontal="center"/>
    </xf>
    <xf numFmtId="0" fontId="31" fillId="0" borderId="66" xfId="4" applyFont="1" applyBorder="1" applyAlignment="1">
      <alignment horizontal="left"/>
    </xf>
    <xf numFmtId="164" fontId="9" fillId="0" borderId="0" xfId="5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64" fontId="7" fillId="0" borderId="81" xfId="3" applyNumberFormat="1" applyFont="1" applyBorder="1" applyAlignment="1">
      <alignment horizontal="right" wrapText="1"/>
    </xf>
    <xf numFmtId="0" fontId="33" fillId="0" borderId="0" xfId="3" applyAlignment="1">
      <alignment horizontal="center" vertical="center" wrapText="1"/>
    </xf>
    <xf numFmtId="0" fontId="5" fillId="0" borderId="0" xfId="7" applyFont="1" applyAlignment="1">
      <alignment horizontal="center" wrapText="1"/>
    </xf>
    <xf numFmtId="0" fontId="23" fillId="0" borderId="0" xfId="7" applyFont="1" applyAlignment="1">
      <alignment horizontal="right"/>
    </xf>
    <xf numFmtId="164" fontId="8" fillId="0" borderId="30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right" vertical="center" wrapText="1"/>
    </xf>
    <xf numFmtId="0" fontId="19" fillId="0" borderId="0" xfId="0" applyFont="1" applyAlignment="1">
      <alignment horizontal="center" wrapText="1"/>
    </xf>
    <xf numFmtId="0" fontId="40" fillId="0" borderId="71" xfId="6" applyFont="1" applyBorder="1" applyAlignment="1">
      <alignment horizontal="left"/>
    </xf>
    <xf numFmtId="0" fontId="40" fillId="0" borderId="103" xfId="6" applyFont="1" applyBorder="1" applyAlignment="1">
      <alignment horizontal="left"/>
    </xf>
    <xf numFmtId="0" fontId="50" fillId="0" borderId="71" xfId="6" applyFont="1" applyBorder="1" applyAlignment="1">
      <alignment horizontal="left"/>
    </xf>
    <xf numFmtId="0" fontId="50" fillId="0" borderId="103" xfId="6" applyFont="1" applyBorder="1" applyAlignment="1">
      <alignment horizontal="left"/>
    </xf>
    <xf numFmtId="0" fontId="32" fillId="0" borderId="0" xfId="6" applyAlignment="1">
      <alignment horizontal="center"/>
    </xf>
    <xf numFmtId="0" fontId="40" fillId="0" borderId="100" xfId="6" applyFont="1" applyBorder="1" applyAlignment="1">
      <alignment horizontal="left"/>
    </xf>
    <xf numFmtId="0" fontId="40" fillId="0" borderId="101" xfId="6" applyFont="1" applyBorder="1" applyAlignment="1">
      <alignment horizontal="left"/>
    </xf>
    <xf numFmtId="0" fontId="42" fillId="8" borderId="0" xfId="6" applyFont="1" applyFill="1" applyAlignment="1">
      <alignment horizontal="center"/>
    </xf>
    <xf numFmtId="0" fontId="39" fillId="8" borderId="0" xfId="6" applyFont="1" applyFill="1" applyAlignment="1">
      <alignment horizontal="center"/>
    </xf>
  </cellXfs>
  <cellStyles count="8">
    <cellStyle name="Hiperhivatkozás" xfId="1" xr:uid="{00000000-0005-0000-0000-000000000000}"/>
    <cellStyle name="Már látott hiperhivatkozás" xfId="2" xr:uid="{00000000-0005-0000-0000-000001000000}"/>
    <cellStyle name="Normál" xfId="0" builtinId="0"/>
    <cellStyle name="Normál 2" xfId="3" xr:uid="{00000000-0005-0000-0000-000003000000}"/>
    <cellStyle name="Normál_CÍmrend" xfId="4" xr:uid="{00000000-0005-0000-0000-000004000000}"/>
    <cellStyle name="Normál_KVRENMUNKA" xfId="5" xr:uid="{00000000-0005-0000-0000-000005000000}"/>
    <cellStyle name="Normál_letszam12" xfId="6" xr:uid="{00000000-0005-0000-0000-000006000000}"/>
    <cellStyle name="Normál_SEGEDLETEK" xfId="7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workbookViewId="0">
      <selection activeCell="L9" sqref="L9"/>
    </sheetView>
  </sheetViews>
  <sheetFormatPr defaultColWidth="10.6640625" defaultRowHeight="12.75" x14ac:dyDescent="0.2"/>
  <cols>
    <col min="1" max="1" width="10.6640625" style="306"/>
    <col min="2" max="2" width="10.6640625" style="305"/>
    <col min="3" max="3" width="10.6640625" style="304"/>
    <col min="4" max="6" width="10.6640625" style="303"/>
    <col min="7" max="7" width="54.83203125" style="303" customWidth="1"/>
    <col min="8" max="16384" width="10.6640625" style="303"/>
  </cols>
  <sheetData>
    <row r="1" spans="1:7" x14ac:dyDescent="0.2">
      <c r="A1" s="551" t="s">
        <v>541</v>
      </c>
      <c r="B1" s="551"/>
      <c r="C1" s="551"/>
      <c r="D1" s="551"/>
      <c r="E1" s="551"/>
      <c r="F1" s="551"/>
      <c r="G1" s="551"/>
    </row>
    <row r="2" spans="1:7" x14ac:dyDescent="0.2">
      <c r="A2" s="551"/>
      <c r="B2" s="551"/>
      <c r="C2" s="551"/>
      <c r="D2" s="551"/>
      <c r="E2" s="551"/>
      <c r="F2" s="551"/>
      <c r="G2" s="551"/>
    </row>
    <row r="3" spans="1:7" x14ac:dyDescent="0.2">
      <c r="A3" s="307">
        <v>1</v>
      </c>
      <c r="B3" s="484" t="s">
        <v>542</v>
      </c>
      <c r="C3" s="487"/>
      <c r="D3" s="488"/>
      <c r="E3" s="488"/>
      <c r="F3" s="488"/>
      <c r="G3" s="489"/>
    </row>
    <row r="4" spans="1:7" x14ac:dyDescent="0.2">
      <c r="A4" s="485" t="s">
        <v>8</v>
      </c>
      <c r="B4" s="552" t="s">
        <v>524</v>
      </c>
      <c r="C4" s="552"/>
      <c r="D4" s="552"/>
      <c r="E4" s="552"/>
      <c r="F4" s="552"/>
      <c r="G4" s="552"/>
    </row>
    <row r="5" spans="1:7" x14ac:dyDescent="0.2">
      <c r="A5" s="485" t="s">
        <v>10</v>
      </c>
      <c r="B5" s="484" t="s">
        <v>525</v>
      </c>
      <c r="C5" s="487"/>
      <c r="D5" s="488"/>
      <c r="E5" s="488"/>
      <c r="F5" s="488"/>
      <c r="G5" s="489"/>
    </row>
    <row r="6" spans="1:7" x14ac:dyDescent="0.2">
      <c r="A6" s="485" t="s">
        <v>18</v>
      </c>
      <c r="B6" s="548" t="s">
        <v>543</v>
      </c>
      <c r="C6" s="549"/>
      <c r="D6" s="549"/>
      <c r="E6" s="549"/>
      <c r="F6" s="549"/>
      <c r="G6" s="550"/>
    </row>
    <row r="7" spans="1:7" x14ac:dyDescent="0.2">
      <c r="A7" s="485" t="s">
        <v>20</v>
      </c>
      <c r="B7" s="548" t="s">
        <v>544</v>
      </c>
      <c r="C7" s="549"/>
      <c r="D7" s="549"/>
      <c r="E7" s="549"/>
      <c r="F7" s="549"/>
      <c r="G7" s="550"/>
    </row>
    <row r="8" spans="1:7" x14ac:dyDescent="0.2">
      <c r="A8" s="486" t="s">
        <v>165</v>
      </c>
      <c r="B8" s="552" t="s">
        <v>545</v>
      </c>
      <c r="C8" s="552"/>
      <c r="D8" s="552"/>
      <c r="E8" s="552"/>
      <c r="F8" s="552"/>
      <c r="G8" s="552"/>
    </row>
    <row r="9" spans="1:7" x14ac:dyDescent="0.2">
      <c r="A9" s="485" t="s">
        <v>527</v>
      </c>
      <c r="B9" s="548" t="s">
        <v>526</v>
      </c>
      <c r="C9" s="549"/>
      <c r="D9" s="549"/>
      <c r="E9" s="549"/>
      <c r="F9" s="549"/>
      <c r="G9" s="550"/>
    </row>
    <row r="10" spans="1:7" x14ac:dyDescent="0.2">
      <c r="A10" s="485" t="s">
        <v>529</v>
      </c>
      <c r="B10" s="490" t="s">
        <v>528</v>
      </c>
      <c r="C10" s="491"/>
      <c r="D10" s="491"/>
      <c r="E10" s="491"/>
      <c r="F10" s="491"/>
      <c r="G10" s="492"/>
    </row>
    <row r="11" spans="1:7" x14ac:dyDescent="0.2">
      <c r="A11" s="485" t="s">
        <v>530</v>
      </c>
      <c r="B11" s="484" t="s">
        <v>539</v>
      </c>
      <c r="C11" s="487"/>
      <c r="D11" s="488"/>
      <c r="E11" s="488"/>
      <c r="F11" s="488"/>
      <c r="G11" s="489"/>
    </row>
    <row r="12" spans="1:7" x14ac:dyDescent="0.2">
      <c r="A12" s="485" t="s">
        <v>531</v>
      </c>
      <c r="B12" s="490" t="s">
        <v>540</v>
      </c>
      <c r="C12" s="491"/>
      <c r="D12" s="491"/>
      <c r="E12" s="491"/>
      <c r="F12" s="491"/>
      <c r="G12" s="492"/>
    </row>
    <row r="13" spans="1:7" x14ac:dyDescent="0.2">
      <c r="A13" s="485" t="s">
        <v>533</v>
      </c>
      <c r="B13" s="548" t="s">
        <v>532</v>
      </c>
      <c r="C13" s="549"/>
      <c r="D13" s="549"/>
      <c r="E13" s="549"/>
      <c r="F13" s="549"/>
      <c r="G13" s="550"/>
    </row>
    <row r="14" spans="1:7" x14ac:dyDescent="0.2">
      <c r="A14" s="485" t="s">
        <v>36</v>
      </c>
      <c r="B14" s="484" t="s">
        <v>534</v>
      </c>
      <c r="C14" s="308"/>
      <c r="D14" s="483"/>
      <c r="E14" s="483"/>
      <c r="F14" s="483"/>
      <c r="G14" s="483"/>
    </row>
    <row r="15" spans="1:7" x14ac:dyDescent="0.2">
      <c r="A15" s="485" t="s">
        <v>49</v>
      </c>
      <c r="B15" s="484" t="s">
        <v>292</v>
      </c>
      <c r="C15" s="308"/>
      <c r="D15" s="483"/>
      <c r="E15" s="483"/>
      <c r="F15" s="483"/>
      <c r="G15" s="483"/>
    </row>
    <row r="16" spans="1:7" x14ac:dyDescent="0.2">
      <c r="A16" s="485" t="s">
        <v>185</v>
      </c>
      <c r="B16" s="484" t="s">
        <v>535</v>
      </c>
      <c r="C16" s="308"/>
      <c r="D16" s="483"/>
      <c r="E16" s="483"/>
      <c r="F16" s="483"/>
      <c r="G16" s="483"/>
    </row>
    <row r="17" spans="1:7" x14ac:dyDescent="0.2">
      <c r="A17" s="485" t="s">
        <v>76</v>
      </c>
      <c r="B17" s="484" t="s">
        <v>546</v>
      </c>
      <c r="C17" s="308"/>
      <c r="D17" s="483"/>
      <c r="E17" s="483"/>
      <c r="F17" s="483"/>
      <c r="G17" s="483"/>
    </row>
    <row r="18" spans="1:7" x14ac:dyDescent="0.2">
      <c r="A18" s="485" t="s">
        <v>188</v>
      </c>
      <c r="B18" s="484" t="s">
        <v>536</v>
      </c>
      <c r="C18" s="487"/>
      <c r="D18" s="488"/>
      <c r="E18" s="488"/>
      <c r="F18" s="488"/>
      <c r="G18" s="489"/>
    </row>
    <row r="19" spans="1:7" x14ac:dyDescent="0.2">
      <c r="A19" s="485" t="s">
        <v>86</v>
      </c>
      <c r="B19" s="484" t="s">
        <v>404</v>
      </c>
      <c r="C19" s="308"/>
      <c r="D19" s="483"/>
      <c r="E19" s="483"/>
      <c r="F19" s="483"/>
      <c r="G19" s="483"/>
    </row>
    <row r="20" spans="1:7" x14ac:dyDescent="0.2">
      <c r="A20" s="485" t="s">
        <v>88</v>
      </c>
      <c r="B20" s="484" t="s">
        <v>537</v>
      </c>
      <c r="C20" s="308"/>
      <c r="D20" s="483"/>
      <c r="E20" s="483"/>
      <c r="F20" s="483"/>
      <c r="G20" s="483"/>
    </row>
    <row r="21" spans="1:7" x14ac:dyDescent="0.2">
      <c r="A21" s="485" t="s">
        <v>112</v>
      </c>
      <c r="B21" s="490" t="s">
        <v>538</v>
      </c>
      <c r="C21" s="491"/>
      <c r="D21" s="491"/>
      <c r="E21" s="491"/>
      <c r="F21" s="491"/>
      <c r="G21" s="492"/>
    </row>
  </sheetData>
  <mergeCells count="7">
    <mergeCell ref="B13:G13"/>
    <mergeCell ref="A1:G2"/>
    <mergeCell ref="B4:G4"/>
    <mergeCell ref="B8:G8"/>
    <mergeCell ref="B6:G6"/>
    <mergeCell ref="B9:G9"/>
    <mergeCell ref="B7:G7"/>
  </mergeCells>
  <phoneticPr fontId="11" type="noConversion"/>
  <pageMargins left="1.5748031496062993" right="0.78740157480314965" top="0.98425196850393704" bottom="0.98425196850393704" header="0.51181102362204722" footer="0.51181102362204722"/>
  <pageSetup paperSize="9" orientation="landscape" r:id="rId1"/>
  <headerFooter alignWithMargins="0">
    <oddFooter>&amp;P. oldal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1"/>
  <sheetViews>
    <sheetView zoomScaleNormal="100" workbookViewId="0">
      <selection activeCell="D32" sqref="D32"/>
    </sheetView>
  </sheetViews>
  <sheetFormatPr defaultRowHeight="12.75" x14ac:dyDescent="0.2"/>
  <cols>
    <col min="1" max="1" width="9.6640625" style="90" customWidth="1"/>
    <col min="2" max="2" width="9.6640625" style="91" customWidth="1"/>
    <col min="3" max="3" width="72" style="91" customWidth="1"/>
    <col min="4" max="4" width="25" style="91" customWidth="1"/>
    <col min="5" max="16384" width="9.33203125" style="91"/>
  </cols>
  <sheetData>
    <row r="1" spans="1:4" s="94" customFormat="1" ht="21" customHeight="1" x14ac:dyDescent="0.2">
      <c r="A1" s="93"/>
      <c r="C1" s="207"/>
      <c r="D1" s="96" t="s">
        <v>449</v>
      </c>
    </row>
    <row r="2" spans="1:4" s="99" customFormat="1" ht="25.5" customHeight="1" x14ac:dyDescent="0.2">
      <c r="A2" s="558" t="s">
        <v>348</v>
      </c>
      <c r="B2" s="558"/>
      <c r="C2" s="208" t="s">
        <v>349</v>
      </c>
      <c r="D2" s="209" t="s">
        <v>301</v>
      </c>
    </row>
    <row r="3" spans="1:4" s="99" customFormat="1" ht="15.75" x14ac:dyDescent="0.2">
      <c r="A3" s="100" t="s">
        <v>302</v>
      </c>
      <c r="B3" s="101"/>
      <c r="C3" s="210" t="s">
        <v>465</v>
      </c>
      <c r="D3" s="211" t="s">
        <v>379</v>
      </c>
    </row>
    <row r="4" spans="1:4" s="106" customFormat="1" ht="15.95" customHeight="1" x14ac:dyDescent="0.25">
      <c r="A4" s="104"/>
      <c r="B4" s="104"/>
      <c r="C4" s="212"/>
      <c r="D4" s="105" t="s">
        <v>490</v>
      </c>
    </row>
    <row r="5" spans="1:4" ht="13.5" customHeight="1" x14ac:dyDescent="0.2">
      <c r="A5" s="559" t="s">
        <v>304</v>
      </c>
      <c r="B5" s="559"/>
      <c r="C5" s="107" t="s">
        <v>305</v>
      </c>
      <c r="D5" s="192" t="s">
        <v>306</v>
      </c>
    </row>
    <row r="6" spans="1:4" s="112" customFormat="1" ht="12.95" customHeight="1" x14ac:dyDescent="0.2">
      <c r="A6" s="109">
        <v>1</v>
      </c>
      <c r="B6" s="110">
        <v>2</v>
      </c>
      <c r="C6" s="110">
        <v>3</v>
      </c>
      <c r="D6" s="111">
        <v>4</v>
      </c>
    </row>
    <row r="7" spans="1:4" s="112" customFormat="1" ht="15.95" customHeight="1" x14ac:dyDescent="0.2">
      <c r="A7" s="113"/>
      <c r="B7" s="114"/>
      <c r="C7" s="114" t="s">
        <v>190</v>
      </c>
      <c r="D7" s="193"/>
    </row>
    <row r="8" spans="1:4" s="119" customFormat="1" ht="12" customHeight="1" x14ac:dyDescent="0.2">
      <c r="A8" s="109" t="s">
        <v>4</v>
      </c>
      <c r="B8" s="116"/>
      <c r="C8" s="194" t="s">
        <v>351</v>
      </c>
      <c r="D8" s="45">
        <f>SUM(D9:D16)</f>
        <v>4064000</v>
      </c>
    </row>
    <row r="9" spans="1:4" s="119" customFormat="1" ht="12" customHeight="1" x14ac:dyDescent="0.2">
      <c r="A9" s="126"/>
      <c r="B9" s="121" t="s">
        <v>122</v>
      </c>
      <c r="C9" s="4" t="s">
        <v>19</v>
      </c>
      <c r="D9" s="127"/>
    </row>
    <row r="10" spans="1:4" s="119" customFormat="1" ht="12" customHeight="1" x14ac:dyDescent="0.2">
      <c r="A10" s="120"/>
      <c r="B10" s="121" t="s">
        <v>124</v>
      </c>
      <c r="C10" s="5" t="s">
        <v>21</v>
      </c>
      <c r="D10" s="34"/>
    </row>
    <row r="11" spans="1:4" s="119" customFormat="1" ht="12" customHeight="1" x14ac:dyDescent="0.2">
      <c r="A11" s="120"/>
      <c r="B11" s="121" t="s">
        <v>126</v>
      </c>
      <c r="C11" s="5" t="s">
        <v>23</v>
      </c>
      <c r="D11" s="34"/>
    </row>
    <row r="12" spans="1:4" s="119" customFormat="1" ht="12" customHeight="1" x14ac:dyDescent="0.2">
      <c r="A12" s="120"/>
      <c r="B12" s="121" t="s">
        <v>128</v>
      </c>
      <c r="C12" s="5" t="s">
        <v>25</v>
      </c>
      <c r="D12" s="34">
        <v>3200000</v>
      </c>
    </row>
    <row r="13" spans="1:4" s="119" customFormat="1" ht="12" customHeight="1" x14ac:dyDescent="0.2">
      <c r="A13" s="120"/>
      <c r="B13" s="121" t="s">
        <v>352</v>
      </c>
      <c r="C13" s="6" t="s">
        <v>27</v>
      </c>
      <c r="D13" s="34"/>
    </row>
    <row r="14" spans="1:4" s="119" customFormat="1" ht="12" customHeight="1" x14ac:dyDescent="0.2">
      <c r="A14" s="128"/>
      <c r="B14" s="121" t="s">
        <v>132</v>
      </c>
      <c r="C14" s="5" t="s">
        <v>353</v>
      </c>
      <c r="D14" s="49">
        <v>864000</v>
      </c>
    </row>
    <row r="15" spans="1:4" s="123" customFormat="1" ht="12" customHeight="1" x14ac:dyDescent="0.2">
      <c r="A15" s="120"/>
      <c r="B15" s="121" t="s">
        <v>134</v>
      </c>
      <c r="C15" s="5" t="s">
        <v>354</v>
      </c>
      <c r="D15" s="34"/>
    </row>
    <row r="16" spans="1:4" s="123" customFormat="1" ht="12" customHeight="1" x14ac:dyDescent="0.2">
      <c r="A16" s="129"/>
      <c r="B16" s="130" t="s">
        <v>136</v>
      </c>
      <c r="C16" s="6" t="s">
        <v>355</v>
      </c>
      <c r="D16" s="41"/>
    </row>
    <row r="17" spans="1:4" s="119" customFormat="1" ht="12" customHeight="1" x14ac:dyDescent="0.2">
      <c r="A17" s="109" t="s">
        <v>6</v>
      </c>
      <c r="B17" s="116"/>
      <c r="C17" s="194" t="s">
        <v>356</v>
      </c>
      <c r="D17" s="45">
        <f>D18</f>
        <v>8681586</v>
      </c>
    </row>
    <row r="18" spans="1:4" s="123" customFormat="1" ht="12" customHeight="1" x14ac:dyDescent="0.2">
      <c r="A18" s="120"/>
      <c r="B18" s="121" t="s">
        <v>8</v>
      </c>
      <c r="C18" s="8" t="s">
        <v>357</v>
      </c>
      <c r="D18" s="34">
        <v>8681586</v>
      </c>
    </row>
    <row r="19" spans="1:4" s="123" customFormat="1" ht="12" customHeight="1" x14ac:dyDescent="0.2">
      <c r="A19" s="120"/>
      <c r="B19" s="121" t="s">
        <v>10</v>
      </c>
      <c r="C19" s="5" t="s">
        <v>358</v>
      </c>
      <c r="D19" s="34"/>
    </row>
    <row r="20" spans="1:4" s="123" customFormat="1" ht="12" customHeight="1" x14ac:dyDescent="0.2">
      <c r="A20" s="120"/>
      <c r="B20" s="121" t="s">
        <v>12</v>
      </c>
      <c r="C20" s="5" t="s">
        <v>359</v>
      </c>
      <c r="D20" s="34"/>
    </row>
    <row r="21" spans="1:4" s="123" customFormat="1" ht="12" customHeight="1" x14ac:dyDescent="0.2">
      <c r="A21" s="120"/>
      <c r="B21" s="121" t="s">
        <v>14</v>
      </c>
      <c r="C21" s="5" t="s">
        <v>358</v>
      </c>
      <c r="D21" s="34"/>
    </row>
    <row r="22" spans="1:4" s="123" customFormat="1" ht="12" customHeight="1" x14ac:dyDescent="0.2">
      <c r="A22" s="109" t="s">
        <v>16</v>
      </c>
      <c r="B22" s="3"/>
      <c r="C22" s="3" t="s">
        <v>360</v>
      </c>
      <c r="D22" s="45">
        <f>+D23+D24</f>
        <v>0</v>
      </c>
    </row>
    <row r="23" spans="1:4" s="119" customFormat="1" ht="12" customHeight="1" x14ac:dyDescent="0.2">
      <c r="A23" s="126"/>
      <c r="B23" s="195" t="s">
        <v>18</v>
      </c>
      <c r="C23" s="4" t="s">
        <v>73</v>
      </c>
      <c r="D23" s="127"/>
    </row>
    <row r="24" spans="1:4" s="119" customFormat="1" ht="12" customHeight="1" x14ac:dyDescent="0.2">
      <c r="A24" s="196"/>
      <c r="B24" s="197" t="s">
        <v>20</v>
      </c>
      <c r="C24" s="7" t="s">
        <v>75</v>
      </c>
      <c r="D24" s="198"/>
    </row>
    <row r="25" spans="1:4" s="119" customFormat="1" ht="12" customHeight="1" x14ac:dyDescent="0.2">
      <c r="A25" s="109" t="s">
        <v>165</v>
      </c>
      <c r="B25" s="116"/>
      <c r="C25" s="3" t="s">
        <v>374</v>
      </c>
      <c r="D25" s="54"/>
    </row>
    <row r="26" spans="1:4" s="119" customFormat="1" ht="12" customHeight="1" x14ac:dyDescent="0.2">
      <c r="A26" s="109" t="s">
        <v>36</v>
      </c>
      <c r="B26" s="147"/>
      <c r="C26" s="3" t="s">
        <v>375</v>
      </c>
      <c r="D26" s="148"/>
    </row>
    <row r="27" spans="1:4" s="123" customFormat="1" ht="12" customHeight="1" x14ac:dyDescent="0.2">
      <c r="A27" s="199" t="s">
        <v>49</v>
      </c>
      <c r="B27" s="119"/>
      <c r="C27" s="175" t="s">
        <v>376</v>
      </c>
      <c r="D27" s="200">
        <f>+D28+D29</f>
        <v>2559066</v>
      </c>
    </row>
    <row r="28" spans="1:4" s="123" customFormat="1" ht="15" customHeight="1" x14ac:dyDescent="0.2">
      <c r="A28" s="126"/>
      <c r="B28" s="133" t="s">
        <v>50</v>
      </c>
      <c r="C28" s="4" t="s">
        <v>262</v>
      </c>
      <c r="D28" s="127">
        <v>2559066</v>
      </c>
    </row>
    <row r="29" spans="1:4" s="123" customFormat="1" ht="15" customHeight="1" x14ac:dyDescent="0.2">
      <c r="A29" s="201"/>
      <c r="B29" s="140" t="s">
        <v>62</v>
      </c>
      <c r="C29" s="11" t="s">
        <v>365</v>
      </c>
      <c r="D29" s="141"/>
    </row>
    <row r="30" spans="1:4" x14ac:dyDescent="0.2">
      <c r="A30" s="70" t="s">
        <v>185</v>
      </c>
      <c r="B30" s="202"/>
      <c r="C30" s="203" t="s">
        <v>377</v>
      </c>
      <c r="D30" s="144"/>
    </row>
    <row r="31" spans="1:4" s="112" customFormat="1" ht="16.5" customHeight="1" x14ac:dyDescent="0.2">
      <c r="A31" s="70" t="s">
        <v>76</v>
      </c>
      <c r="B31" s="204"/>
      <c r="C31" s="205" t="s">
        <v>378</v>
      </c>
      <c r="D31" s="148">
        <f>D8+D25+D17+D27</f>
        <v>15304652</v>
      </c>
    </row>
    <row r="32" spans="1:4" s="163" customFormat="1" ht="12" customHeight="1" x14ac:dyDescent="0.2">
      <c r="A32" s="154"/>
      <c r="B32" s="154"/>
      <c r="C32" s="155"/>
      <c r="D32" s="156"/>
    </row>
    <row r="33" spans="1:4" ht="12" customHeight="1" x14ac:dyDescent="0.2">
      <c r="A33" s="157"/>
      <c r="B33" s="158"/>
      <c r="C33" s="158"/>
      <c r="D33" s="159"/>
    </row>
    <row r="34" spans="1:4" ht="12" customHeight="1" x14ac:dyDescent="0.2">
      <c r="A34" s="160"/>
      <c r="B34" s="161"/>
      <c r="C34" s="162" t="s">
        <v>191</v>
      </c>
      <c r="D34" s="148"/>
    </row>
    <row r="35" spans="1:4" ht="12" customHeight="1" x14ac:dyDescent="0.2">
      <c r="A35" s="109" t="s">
        <v>4</v>
      </c>
      <c r="B35" s="3"/>
      <c r="C35" s="3" t="s">
        <v>319</v>
      </c>
      <c r="D35" s="45">
        <f>SUM(D36:D40)</f>
        <v>15304652</v>
      </c>
    </row>
    <row r="36" spans="1:4" ht="12" customHeight="1" x14ac:dyDescent="0.2">
      <c r="A36" s="142"/>
      <c r="B36" s="164" t="s">
        <v>122</v>
      </c>
      <c r="C36" s="8" t="s">
        <v>123</v>
      </c>
      <c r="D36" s="30">
        <v>1342800</v>
      </c>
    </row>
    <row r="37" spans="1:4" ht="12" customHeight="1" x14ac:dyDescent="0.2">
      <c r="A37" s="120"/>
      <c r="B37" s="136" t="s">
        <v>124</v>
      </c>
      <c r="C37" s="5" t="s">
        <v>125</v>
      </c>
      <c r="D37" s="34">
        <v>261852</v>
      </c>
    </row>
    <row r="38" spans="1:4" ht="12" customHeight="1" x14ac:dyDescent="0.2">
      <c r="A38" s="120"/>
      <c r="B38" s="136" t="s">
        <v>126</v>
      </c>
      <c r="C38" s="5" t="s">
        <v>127</v>
      </c>
      <c r="D38" s="34">
        <v>13700000</v>
      </c>
    </row>
    <row r="39" spans="1:4" s="163" customFormat="1" ht="12" customHeight="1" x14ac:dyDescent="0.2">
      <c r="A39" s="120"/>
      <c r="B39" s="136" t="s">
        <v>128</v>
      </c>
      <c r="C39" s="5" t="s">
        <v>129</v>
      </c>
      <c r="D39" s="34"/>
    </row>
    <row r="40" spans="1:4" ht="12" customHeight="1" x14ac:dyDescent="0.2">
      <c r="A40" s="120"/>
      <c r="B40" s="136" t="s">
        <v>130</v>
      </c>
      <c r="C40" s="5" t="s">
        <v>131</v>
      </c>
      <c r="D40" s="34"/>
    </row>
    <row r="41" spans="1:4" ht="12" customHeight="1" x14ac:dyDescent="0.2">
      <c r="A41" s="109" t="s">
        <v>6</v>
      </c>
      <c r="B41" s="3"/>
      <c r="C41" s="3" t="s">
        <v>368</v>
      </c>
      <c r="D41" s="45">
        <f>SUM(D42:D45)</f>
        <v>0</v>
      </c>
    </row>
    <row r="42" spans="1:4" ht="12" customHeight="1" x14ac:dyDescent="0.2">
      <c r="A42" s="142"/>
      <c r="B42" s="164" t="s">
        <v>8</v>
      </c>
      <c r="C42" s="8" t="s">
        <v>146</v>
      </c>
      <c r="D42" s="30"/>
    </row>
    <row r="43" spans="1:4" ht="12" customHeight="1" x14ac:dyDescent="0.2">
      <c r="A43" s="120"/>
      <c r="B43" s="136" t="s">
        <v>10</v>
      </c>
      <c r="C43" s="5" t="s">
        <v>147</v>
      </c>
      <c r="D43" s="34"/>
    </row>
    <row r="44" spans="1:4" ht="15" customHeight="1" x14ac:dyDescent="0.2">
      <c r="A44" s="120"/>
      <c r="B44" s="136" t="s">
        <v>150</v>
      </c>
      <c r="C44" s="5" t="s">
        <v>369</v>
      </c>
      <c r="D44" s="34"/>
    </row>
    <row r="45" spans="1:4" x14ac:dyDescent="0.2">
      <c r="A45" s="120"/>
      <c r="B45" s="136" t="s">
        <v>154</v>
      </c>
      <c r="C45" s="5" t="s">
        <v>370</v>
      </c>
      <c r="D45" s="34"/>
    </row>
    <row r="46" spans="1:4" ht="15" customHeight="1" x14ac:dyDescent="0.2">
      <c r="A46" s="109" t="s">
        <v>16</v>
      </c>
      <c r="B46" s="3"/>
      <c r="C46" s="3" t="s">
        <v>371</v>
      </c>
      <c r="D46" s="54"/>
    </row>
    <row r="47" spans="1:4" ht="14.25" customHeight="1" x14ac:dyDescent="0.2">
      <c r="A47" s="70" t="s">
        <v>165</v>
      </c>
      <c r="B47" s="202"/>
      <c r="C47" s="203" t="s">
        <v>372</v>
      </c>
      <c r="D47" s="144"/>
    </row>
    <row r="48" spans="1:4" x14ac:dyDescent="0.2">
      <c r="A48" s="109" t="s">
        <v>36</v>
      </c>
      <c r="B48" s="143"/>
      <c r="C48" s="206" t="s">
        <v>373</v>
      </c>
      <c r="D48" s="45">
        <f>+D35+D41+D46+D47</f>
        <v>15304652</v>
      </c>
    </row>
    <row r="49" spans="1:4" x14ac:dyDescent="0.2">
      <c r="D49" s="92"/>
    </row>
    <row r="50" spans="1:4" x14ac:dyDescent="0.2">
      <c r="A50" s="185" t="s">
        <v>346</v>
      </c>
      <c r="B50" s="186"/>
      <c r="C50" s="187"/>
      <c r="D50" s="482">
        <v>0.5</v>
      </c>
    </row>
    <row r="51" spans="1:4" x14ac:dyDescent="0.2">
      <c r="A51" s="185" t="s">
        <v>347</v>
      </c>
      <c r="B51" s="186"/>
      <c r="C51" s="187"/>
      <c r="D51" s="188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51"/>
  <sheetViews>
    <sheetView zoomScaleNormal="100" workbookViewId="0">
      <selection activeCell="D32" sqref="D32"/>
    </sheetView>
  </sheetViews>
  <sheetFormatPr defaultRowHeight="12.75" x14ac:dyDescent="0.2"/>
  <cols>
    <col min="1" max="1" width="9.6640625" style="90" customWidth="1"/>
    <col min="2" max="2" width="9.6640625" style="91" customWidth="1"/>
    <col min="3" max="3" width="72" style="91" customWidth="1"/>
    <col min="4" max="4" width="25" style="91" customWidth="1"/>
    <col min="5" max="16384" width="9.33203125" style="91"/>
  </cols>
  <sheetData>
    <row r="1" spans="1:4" s="94" customFormat="1" ht="21" customHeight="1" x14ac:dyDescent="0.2">
      <c r="A1" s="93"/>
      <c r="C1" s="207"/>
      <c r="D1" s="96" t="s">
        <v>450</v>
      </c>
    </row>
    <row r="2" spans="1:4" s="99" customFormat="1" ht="25.5" customHeight="1" x14ac:dyDescent="0.2">
      <c r="A2" s="558" t="s">
        <v>348</v>
      </c>
      <c r="B2" s="558"/>
      <c r="C2" s="208" t="s">
        <v>349</v>
      </c>
      <c r="D2" s="209" t="s">
        <v>301</v>
      </c>
    </row>
    <row r="3" spans="1:4" s="99" customFormat="1" ht="15.75" x14ac:dyDescent="0.2">
      <c r="A3" s="100" t="s">
        <v>302</v>
      </c>
      <c r="B3" s="101"/>
      <c r="C3" s="210" t="s">
        <v>466</v>
      </c>
      <c r="D3" s="211" t="s">
        <v>380</v>
      </c>
    </row>
    <row r="4" spans="1:4" s="106" customFormat="1" ht="15.95" customHeight="1" x14ac:dyDescent="0.25">
      <c r="A4" s="104"/>
      <c r="B4" s="104"/>
      <c r="C4" s="104"/>
      <c r="D4" s="105" t="s">
        <v>490</v>
      </c>
    </row>
    <row r="5" spans="1:4" ht="13.5" customHeight="1" x14ac:dyDescent="0.2">
      <c r="A5" s="559" t="s">
        <v>304</v>
      </c>
      <c r="B5" s="559"/>
      <c r="C5" s="107" t="s">
        <v>305</v>
      </c>
      <c r="D5" s="192" t="s">
        <v>306</v>
      </c>
    </row>
    <row r="6" spans="1:4" s="112" customFormat="1" ht="12.95" customHeight="1" x14ac:dyDescent="0.2">
      <c r="A6" s="109">
        <v>1</v>
      </c>
      <c r="B6" s="110">
        <v>2</v>
      </c>
      <c r="C6" s="110">
        <v>3</v>
      </c>
      <c r="D6" s="111">
        <v>4</v>
      </c>
    </row>
    <row r="7" spans="1:4" s="112" customFormat="1" ht="15.95" customHeight="1" x14ac:dyDescent="0.2">
      <c r="A7" s="113"/>
      <c r="B7" s="114"/>
      <c r="C7" s="114" t="s">
        <v>190</v>
      </c>
      <c r="D7" s="193"/>
    </row>
    <row r="8" spans="1:4" s="119" customFormat="1" ht="12" customHeight="1" x14ac:dyDescent="0.2">
      <c r="A8" s="109" t="s">
        <v>4</v>
      </c>
      <c r="B8" s="116"/>
      <c r="C8" s="194" t="s">
        <v>351</v>
      </c>
      <c r="D8" s="45">
        <f>SUM(D9:D16)</f>
        <v>0</v>
      </c>
    </row>
    <row r="9" spans="1:4" s="119" customFormat="1" ht="12" customHeight="1" x14ac:dyDescent="0.2">
      <c r="A9" s="126"/>
      <c r="B9" s="121" t="s">
        <v>122</v>
      </c>
      <c r="C9" s="4" t="s">
        <v>19</v>
      </c>
      <c r="D9" s="127"/>
    </row>
    <row r="10" spans="1:4" s="119" customFormat="1" ht="12" customHeight="1" x14ac:dyDescent="0.2">
      <c r="A10" s="120"/>
      <c r="B10" s="121" t="s">
        <v>124</v>
      </c>
      <c r="C10" s="5" t="s">
        <v>21</v>
      </c>
      <c r="D10" s="34"/>
    </row>
    <row r="11" spans="1:4" s="119" customFormat="1" ht="12" customHeight="1" x14ac:dyDescent="0.2">
      <c r="A11" s="120"/>
      <c r="B11" s="121" t="s">
        <v>126</v>
      </c>
      <c r="C11" s="5" t="s">
        <v>23</v>
      </c>
      <c r="D11" s="34"/>
    </row>
    <row r="12" spans="1:4" s="119" customFormat="1" ht="12" customHeight="1" x14ac:dyDescent="0.2">
      <c r="A12" s="120"/>
      <c r="B12" s="121" t="s">
        <v>128</v>
      </c>
      <c r="C12" s="5" t="s">
        <v>25</v>
      </c>
      <c r="D12" s="34"/>
    </row>
    <row r="13" spans="1:4" s="119" customFormat="1" ht="12" customHeight="1" x14ac:dyDescent="0.2">
      <c r="A13" s="120"/>
      <c r="B13" s="121" t="s">
        <v>352</v>
      </c>
      <c r="C13" s="6" t="s">
        <v>27</v>
      </c>
      <c r="D13" s="34"/>
    </row>
    <row r="14" spans="1:4" s="119" customFormat="1" ht="12" customHeight="1" x14ac:dyDescent="0.2">
      <c r="A14" s="128"/>
      <c r="B14" s="121" t="s">
        <v>132</v>
      </c>
      <c r="C14" s="5" t="s">
        <v>353</v>
      </c>
      <c r="D14" s="49"/>
    </row>
    <row r="15" spans="1:4" s="123" customFormat="1" ht="12" customHeight="1" x14ac:dyDescent="0.2">
      <c r="A15" s="120"/>
      <c r="B15" s="121" t="s">
        <v>134</v>
      </c>
      <c r="C15" s="5" t="s">
        <v>354</v>
      </c>
      <c r="D15" s="34"/>
    </row>
    <row r="16" spans="1:4" s="123" customFormat="1" ht="12" customHeight="1" x14ac:dyDescent="0.2">
      <c r="A16" s="129"/>
      <c r="B16" s="130" t="s">
        <v>136</v>
      </c>
      <c r="C16" s="6" t="s">
        <v>355</v>
      </c>
      <c r="D16" s="41"/>
    </row>
    <row r="17" spans="1:4" s="119" customFormat="1" ht="12" customHeight="1" x14ac:dyDescent="0.2">
      <c r="A17" s="109" t="s">
        <v>6</v>
      </c>
      <c r="B17" s="116"/>
      <c r="C17" s="194" t="s">
        <v>356</v>
      </c>
      <c r="D17" s="45">
        <f>SUM(D18:D21)</f>
        <v>2496000</v>
      </c>
    </row>
    <row r="18" spans="1:4" s="123" customFormat="1" ht="12" customHeight="1" x14ac:dyDescent="0.2">
      <c r="A18" s="120"/>
      <c r="B18" s="121" t="s">
        <v>8</v>
      </c>
      <c r="C18" s="8" t="s">
        <v>357</v>
      </c>
      <c r="D18" s="34">
        <v>2496000</v>
      </c>
    </row>
    <row r="19" spans="1:4" s="123" customFormat="1" ht="12" customHeight="1" x14ac:dyDescent="0.2">
      <c r="A19" s="120"/>
      <c r="B19" s="121" t="s">
        <v>10</v>
      </c>
      <c r="C19" s="5" t="s">
        <v>358</v>
      </c>
      <c r="D19" s="34"/>
    </row>
    <row r="20" spans="1:4" s="123" customFormat="1" ht="12" customHeight="1" x14ac:dyDescent="0.2">
      <c r="A20" s="120"/>
      <c r="B20" s="121" t="s">
        <v>12</v>
      </c>
      <c r="C20" s="5" t="s">
        <v>359</v>
      </c>
      <c r="D20" s="34"/>
    </row>
    <row r="21" spans="1:4" s="123" customFormat="1" ht="12" customHeight="1" x14ac:dyDescent="0.2">
      <c r="A21" s="120"/>
      <c r="B21" s="121" t="s">
        <v>14</v>
      </c>
      <c r="C21" s="5" t="s">
        <v>358</v>
      </c>
      <c r="D21" s="34"/>
    </row>
    <row r="22" spans="1:4" s="123" customFormat="1" ht="12" customHeight="1" x14ac:dyDescent="0.2">
      <c r="A22" s="109" t="s">
        <v>16</v>
      </c>
      <c r="B22" s="3"/>
      <c r="C22" s="3" t="s">
        <v>360</v>
      </c>
      <c r="D22" s="45">
        <f>+D23+D24</f>
        <v>0</v>
      </c>
    </row>
    <row r="23" spans="1:4" s="119" customFormat="1" ht="12" customHeight="1" x14ac:dyDescent="0.2">
      <c r="A23" s="126"/>
      <c r="B23" s="195" t="s">
        <v>18</v>
      </c>
      <c r="C23" s="4" t="s">
        <v>73</v>
      </c>
      <c r="D23" s="127"/>
    </row>
    <row r="24" spans="1:4" s="119" customFormat="1" ht="12" customHeight="1" x14ac:dyDescent="0.2">
      <c r="A24" s="196"/>
      <c r="B24" s="197" t="s">
        <v>20</v>
      </c>
      <c r="C24" s="7" t="s">
        <v>75</v>
      </c>
      <c r="D24" s="198"/>
    </row>
    <row r="25" spans="1:4" s="119" customFormat="1" ht="12" customHeight="1" x14ac:dyDescent="0.2">
      <c r="A25" s="109" t="s">
        <v>165</v>
      </c>
      <c r="B25" s="116"/>
      <c r="C25" s="3" t="s">
        <v>374</v>
      </c>
      <c r="D25" s="54"/>
    </row>
    <row r="26" spans="1:4" s="119" customFormat="1" ht="12" customHeight="1" x14ac:dyDescent="0.2">
      <c r="A26" s="109" t="s">
        <v>36</v>
      </c>
      <c r="B26" s="147"/>
      <c r="C26" s="3" t="s">
        <v>375</v>
      </c>
      <c r="D26" s="148"/>
    </row>
    <row r="27" spans="1:4" s="123" customFormat="1" ht="12" customHeight="1" x14ac:dyDescent="0.2">
      <c r="A27" s="199" t="s">
        <v>49</v>
      </c>
      <c r="B27" s="119"/>
      <c r="C27" s="175" t="s">
        <v>376</v>
      </c>
      <c r="D27" s="200">
        <f>D28</f>
        <v>852000</v>
      </c>
    </row>
    <row r="28" spans="1:4" s="123" customFormat="1" ht="15" customHeight="1" x14ac:dyDescent="0.2">
      <c r="A28" s="126"/>
      <c r="B28" s="133" t="s">
        <v>50</v>
      </c>
      <c r="C28" s="4" t="s">
        <v>262</v>
      </c>
      <c r="D28" s="127">
        <v>852000</v>
      </c>
    </row>
    <row r="29" spans="1:4" s="123" customFormat="1" ht="15" customHeight="1" x14ac:dyDescent="0.2">
      <c r="A29" s="201"/>
      <c r="B29" s="140" t="s">
        <v>62</v>
      </c>
      <c r="C29" s="11" t="s">
        <v>365</v>
      </c>
      <c r="D29" s="141"/>
    </row>
    <row r="30" spans="1:4" x14ac:dyDescent="0.2">
      <c r="A30" s="70" t="s">
        <v>185</v>
      </c>
      <c r="B30" s="202"/>
      <c r="C30" s="203" t="s">
        <v>377</v>
      </c>
      <c r="D30" s="144"/>
    </row>
    <row r="31" spans="1:4" s="112" customFormat="1" ht="16.5" customHeight="1" x14ac:dyDescent="0.2">
      <c r="A31" s="70" t="s">
        <v>76</v>
      </c>
      <c r="B31" s="204"/>
      <c r="C31" s="205" t="s">
        <v>378</v>
      </c>
      <c r="D31" s="148">
        <f>D17+D27</f>
        <v>3348000</v>
      </c>
    </row>
    <row r="32" spans="1:4" s="163" customFormat="1" ht="12" customHeight="1" x14ac:dyDescent="0.2">
      <c r="A32" s="154"/>
      <c r="B32" s="154"/>
      <c r="C32" s="155"/>
      <c r="D32" s="156"/>
    </row>
    <row r="33" spans="1:4" ht="12" customHeight="1" x14ac:dyDescent="0.2">
      <c r="A33" s="157"/>
      <c r="B33" s="158"/>
      <c r="C33" s="158"/>
      <c r="D33" s="159"/>
    </row>
    <row r="34" spans="1:4" ht="12" customHeight="1" x14ac:dyDescent="0.2">
      <c r="A34" s="160"/>
      <c r="B34" s="161"/>
      <c r="C34" s="162" t="s">
        <v>191</v>
      </c>
      <c r="D34" s="148"/>
    </row>
    <row r="35" spans="1:4" ht="12" customHeight="1" x14ac:dyDescent="0.2">
      <c r="A35" s="109" t="s">
        <v>4</v>
      </c>
      <c r="B35" s="3"/>
      <c r="C35" s="3" t="s">
        <v>319</v>
      </c>
      <c r="D35" s="45"/>
    </row>
    <row r="36" spans="1:4" ht="12" customHeight="1" x14ac:dyDescent="0.2">
      <c r="A36" s="142"/>
      <c r="B36" s="164" t="s">
        <v>122</v>
      </c>
      <c r="C36" s="8" t="s">
        <v>123</v>
      </c>
      <c r="D36" s="30"/>
    </row>
    <row r="37" spans="1:4" ht="12" customHeight="1" x14ac:dyDescent="0.2">
      <c r="A37" s="120"/>
      <c r="B37" s="136" t="s">
        <v>124</v>
      </c>
      <c r="C37" s="5" t="s">
        <v>125</v>
      </c>
      <c r="D37" s="34"/>
    </row>
    <row r="38" spans="1:4" ht="12" customHeight="1" x14ac:dyDescent="0.2">
      <c r="A38" s="120"/>
      <c r="B38" s="136" t="s">
        <v>126</v>
      </c>
      <c r="C38" s="5" t="s">
        <v>127</v>
      </c>
      <c r="D38" s="34">
        <v>3348000</v>
      </c>
    </row>
    <row r="39" spans="1:4" s="163" customFormat="1" ht="12" customHeight="1" x14ac:dyDescent="0.2">
      <c r="A39" s="120"/>
      <c r="B39" s="136" t="s">
        <v>128</v>
      </c>
      <c r="C39" s="5" t="s">
        <v>129</v>
      </c>
      <c r="D39" s="34"/>
    </row>
    <row r="40" spans="1:4" ht="12" customHeight="1" x14ac:dyDescent="0.2">
      <c r="A40" s="120"/>
      <c r="B40" s="136" t="s">
        <v>130</v>
      </c>
      <c r="C40" s="5" t="s">
        <v>131</v>
      </c>
      <c r="D40" s="34"/>
    </row>
    <row r="41" spans="1:4" ht="12" customHeight="1" x14ac:dyDescent="0.2">
      <c r="A41" s="109" t="s">
        <v>6</v>
      </c>
      <c r="B41" s="3"/>
      <c r="C41" s="3" t="s">
        <v>368</v>
      </c>
      <c r="D41" s="45"/>
    </row>
    <row r="42" spans="1:4" ht="12" customHeight="1" x14ac:dyDescent="0.2">
      <c r="A42" s="142"/>
      <c r="B42" s="164" t="s">
        <v>8</v>
      </c>
      <c r="C42" s="8" t="s">
        <v>146</v>
      </c>
      <c r="D42" s="30"/>
    </row>
    <row r="43" spans="1:4" ht="12" customHeight="1" x14ac:dyDescent="0.2">
      <c r="A43" s="120"/>
      <c r="B43" s="136" t="s">
        <v>10</v>
      </c>
      <c r="C43" s="5" t="s">
        <v>147</v>
      </c>
      <c r="D43" s="34"/>
    </row>
    <row r="44" spans="1:4" ht="15" customHeight="1" x14ac:dyDescent="0.2">
      <c r="A44" s="120"/>
      <c r="B44" s="136" t="s">
        <v>150</v>
      </c>
      <c r="C44" s="5" t="s">
        <v>369</v>
      </c>
      <c r="D44" s="34"/>
    </row>
    <row r="45" spans="1:4" x14ac:dyDescent="0.2">
      <c r="A45" s="120"/>
      <c r="B45" s="136" t="s">
        <v>154</v>
      </c>
      <c r="C45" s="5" t="s">
        <v>370</v>
      </c>
      <c r="D45" s="34"/>
    </row>
    <row r="46" spans="1:4" ht="15" customHeight="1" x14ac:dyDescent="0.2">
      <c r="A46" s="109" t="s">
        <v>16</v>
      </c>
      <c r="B46" s="3"/>
      <c r="C46" s="3" t="s">
        <v>371</v>
      </c>
      <c r="D46" s="54"/>
    </row>
    <row r="47" spans="1:4" ht="14.25" customHeight="1" x14ac:dyDescent="0.2">
      <c r="A47" s="70" t="s">
        <v>165</v>
      </c>
      <c r="B47" s="202"/>
      <c r="C47" s="203" t="s">
        <v>372</v>
      </c>
      <c r="D47" s="144"/>
    </row>
    <row r="48" spans="1:4" x14ac:dyDescent="0.2">
      <c r="A48" s="109" t="s">
        <v>36</v>
      </c>
      <c r="B48" s="143"/>
      <c r="C48" s="206" t="s">
        <v>373</v>
      </c>
      <c r="D48" s="45"/>
    </row>
    <row r="49" spans="1:4" x14ac:dyDescent="0.2">
      <c r="D49" s="92"/>
    </row>
    <row r="50" spans="1:4" x14ac:dyDescent="0.2">
      <c r="A50" s="185" t="s">
        <v>346</v>
      </c>
      <c r="B50" s="186"/>
      <c r="C50" s="187"/>
      <c r="D50" s="188"/>
    </row>
    <row r="51" spans="1:4" x14ac:dyDescent="0.2">
      <c r="A51" s="185" t="s">
        <v>347</v>
      </c>
      <c r="B51" s="186"/>
      <c r="C51" s="187"/>
      <c r="D51" s="188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1"/>
  <sheetViews>
    <sheetView zoomScaleNormal="100" zoomScalePageLayoutView="118" workbookViewId="0">
      <selection activeCell="D39" sqref="D39"/>
    </sheetView>
  </sheetViews>
  <sheetFormatPr defaultRowHeight="12.75" x14ac:dyDescent="0.2"/>
  <cols>
    <col min="1" max="1" width="9.6640625" style="90" customWidth="1"/>
    <col min="2" max="2" width="9.6640625" style="91" customWidth="1"/>
    <col min="3" max="3" width="72" style="91" customWidth="1"/>
    <col min="4" max="4" width="25" style="91" customWidth="1"/>
    <col min="5" max="16384" width="9.33203125" style="91"/>
  </cols>
  <sheetData>
    <row r="1" spans="1:4" s="94" customFormat="1" ht="21" customHeight="1" x14ac:dyDescent="0.2">
      <c r="A1" s="93"/>
      <c r="C1" s="207"/>
      <c r="D1" s="96" t="s">
        <v>492</v>
      </c>
    </row>
    <row r="2" spans="1:4" s="99" customFormat="1" ht="25.5" customHeight="1" x14ac:dyDescent="0.2">
      <c r="A2" s="558" t="s">
        <v>348</v>
      </c>
      <c r="B2" s="558"/>
      <c r="C2" s="213" t="s">
        <v>438</v>
      </c>
      <c r="D2" s="209" t="s">
        <v>301</v>
      </c>
    </row>
    <row r="3" spans="1:4" s="99" customFormat="1" ht="15.75" x14ac:dyDescent="0.2">
      <c r="A3" s="100" t="s">
        <v>302</v>
      </c>
      <c r="B3" s="101"/>
      <c r="C3" s="214" t="s">
        <v>523</v>
      </c>
      <c r="D3" s="211" t="s">
        <v>493</v>
      </c>
    </row>
    <row r="4" spans="1:4" s="106" customFormat="1" ht="15.95" customHeight="1" x14ac:dyDescent="0.25">
      <c r="A4" s="104"/>
      <c r="B4" s="104"/>
      <c r="C4" s="104"/>
      <c r="D4" s="105" t="s">
        <v>490</v>
      </c>
    </row>
    <row r="5" spans="1:4" ht="13.5" customHeight="1" x14ac:dyDescent="0.2">
      <c r="A5" s="559" t="s">
        <v>304</v>
      </c>
      <c r="B5" s="559"/>
      <c r="C5" s="107" t="s">
        <v>305</v>
      </c>
      <c r="D5" s="192" t="s">
        <v>306</v>
      </c>
    </row>
    <row r="6" spans="1:4" s="112" customFormat="1" ht="12.95" customHeight="1" x14ac:dyDescent="0.2">
      <c r="A6" s="109">
        <v>1</v>
      </c>
      <c r="B6" s="110">
        <v>2</v>
      </c>
      <c r="C6" s="110">
        <v>3</v>
      </c>
      <c r="D6" s="111">
        <v>4</v>
      </c>
    </row>
    <row r="7" spans="1:4" s="112" customFormat="1" ht="15.95" customHeight="1" x14ac:dyDescent="0.2">
      <c r="A7" s="113"/>
      <c r="B7" s="114"/>
      <c r="C7" s="114" t="s">
        <v>190</v>
      </c>
      <c r="D7" s="193"/>
    </row>
    <row r="8" spans="1:4" s="119" customFormat="1" ht="12" customHeight="1" x14ac:dyDescent="0.2">
      <c r="A8" s="109" t="s">
        <v>4</v>
      </c>
      <c r="B8" s="116"/>
      <c r="C8" s="194" t="s">
        <v>351</v>
      </c>
      <c r="D8" s="45">
        <f>SUM(D9:D16)</f>
        <v>0</v>
      </c>
    </row>
    <row r="9" spans="1:4" s="119" customFormat="1" ht="12" customHeight="1" x14ac:dyDescent="0.2">
      <c r="A9" s="126"/>
      <c r="B9" s="121" t="s">
        <v>122</v>
      </c>
      <c r="C9" s="4" t="s">
        <v>19</v>
      </c>
      <c r="D9" s="127"/>
    </row>
    <row r="10" spans="1:4" s="119" customFormat="1" ht="12" customHeight="1" x14ac:dyDescent="0.2">
      <c r="A10" s="120"/>
      <c r="B10" s="121" t="s">
        <v>124</v>
      </c>
      <c r="C10" s="5" t="s">
        <v>21</v>
      </c>
      <c r="D10" s="34"/>
    </row>
    <row r="11" spans="1:4" s="119" customFormat="1" ht="12" customHeight="1" x14ac:dyDescent="0.2">
      <c r="A11" s="120"/>
      <c r="B11" s="121" t="s">
        <v>126</v>
      </c>
      <c r="C11" s="5" t="s">
        <v>23</v>
      </c>
      <c r="D11" s="34"/>
    </row>
    <row r="12" spans="1:4" s="119" customFormat="1" ht="12" customHeight="1" x14ac:dyDescent="0.2">
      <c r="A12" s="120"/>
      <c r="B12" s="121" t="s">
        <v>128</v>
      </c>
      <c r="C12" s="5" t="s">
        <v>25</v>
      </c>
      <c r="D12" s="34"/>
    </row>
    <row r="13" spans="1:4" s="119" customFormat="1" ht="12" customHeight="1" x14ac:dyDescent="0.2">
      <c r="A13" s="120"/>
      <c r="B13" s="121" t="s">
        <v>352</v>
      </c>
      <c r="C13" s="6" t="s">
        <v>27</v>
      </c>
      <c r="D13" s="34"/>
    </row>
    <row r="14" spans="1:4" s="119" customFormat="1" ht="12" customHeight="1" x14ac:dyDescent="0.2">
      <c r="A14" s="128"/>
      <c r="B14" s="121" t="s">
        <v>132</v>
      </c>
      <c r="C14" s="5" t="s">
        <v>353</v>
      </c>
      <c r="D14" s="49"/>
    </row>
    <row r="15" spans="1:4" s="123" customFormat="1" ht="12" customHeight="1" x14ac:dyDescent="0.2">
      <c r="A15" s="120"/>
      <c r="B15" s="121" t="s">
        <v>134</v>
      </c>
      <c r="C15" s="5" t="s">
        <v>354</v>
      </c>
      <c r="D15" s="34"/>
    </row>
    <row r="16" spans="1:4" s="123" customFormat="1" ht="12" customHeight="1" x14ac:dyDescent="0.2">
      <c r="A16" s="129"/>
      <c r="B16" s="130" t="s">
        <v>136</v>
      </c>
      <c r="C16" s="6" t="s">
        <v>355</v>
      </c>
      <c r="D16" s="41"/>
    </row>
    <row r="17" spans="1:4" s="119" customFormat="1" ht="12" customHeight="1" x14ac:dyDescent="0.2">
      <c r="A17" s="109" t="s">
        <v>6</v>
      </c>
      <c r="B17" s="116"/>
      <c r="C17" s="194" t="s">
        <v>356</v>
      </c>
      <c r="D17" s="45">
        <f>SUM(D18:D21)</f>
        <v>0</v>
      </c>
    </row>
    <row r="18" spans="1:4" s="123" customFormat="1" ht="12" customHeight="1" x14ac:dyDescent="0.2">
      <c r="A18" s="120"/>
      <c r="B18" s="121" t="s">
        <v>8</v>
      </c>
      <c r="C18" s="8" t="s">
        <v>357</v>
      </c>
      <c r="D18" s="34"/>
    </row>
    <row r="19" spans="1:4" s="123" customFormat="1" ht="12" customHeight="1" x14ac:dyDescent="0.2">
      <c r="A19" s="120"/>
      <c r="B19" s="121" t="s">
        <v>10</v>
      </c>
      <c r="C19" s="5" t="s">
        <v>358</v>
      </c>
      <c r="D19" s="34"/>
    </row>
    <row r="20" spans="1:4" s="123" customFormat="1" ht="12" customHeight="1" x14ac:dyDescent="0.2">
      <c r="A20" s="120"/>
      <c r="B20" s="121" t="s">
        <v>12</v>
      </c>
      <c r="C20" s="5" t="s">
        <v>359</v>
      </c>
      <c r="D20" s="34"/>
    </row>
    <row r="21" spans="1:4" s="123" customFormat="1" ht="12" customHeight="1" x14ac:dyDescent="0.2">
      <c r="A21" s="120"/>
      <c r="B21" s="121" t="s">
        <v>14</v>
      </c>
      <c r="C21" s="5" t="s">
        <v>358</v>
      </c>
      <c r="D21" s="34"/>
    </row>
    <row r="22" spans="1:4" s="123" customFormat="1" ht="12" customHeight="1" x14ac:dyDescent="0.2">
      <c r="A22" s="109" t="s">
        <v>16</v>
      </c>
      <c r="B22" s="3"/>
      <c r="C22" s="3" t="s">
        <v>360</v>
      </c>
      <c r="D22" s="45">
        <f>+D23+D24</f>
        <v>0</v>
      </c>
    </row>
    <row r="23" spans="1:4" s="119" customFormat="1" ht="12" customHeight="1" x14ac:dyDescent="0.2">
      <c r="A23" s="126"/>
      <c r="B23" s="195" t="s">
        <v>18</v>
      </c>
      <c r="C23" s="4" t="s">
        <v>73</v>
      </c>
      <c r="D23" s="127"/>
    </row>
    <row r="24" spans="1:4" s="119" customFormat="1" ht="12" customHeight="1" x14ac:dyDescent="0.2">
      <c r="A24" s="196"/>
      <c r="B24" s="197" t="s">
        <v>20</v>
      </c>
      <c r="C24" s="7" t="s">
        <v>75</v>
      </c>
      <c r="D24" s="198"/>
    </row>
    <row r="25" spans="1:4" s="119" customFormat="1" ht="12" customHeight="1" x14ac:dyDescent="0.2">
      <c r="A25" s="109" t="s">
        <v>165</v>
      </c>
      <c r="B25" s="116"/>
      <c r="C25" s="3" t="s">
        <v>381</v>
      </c>
      <c r="D25" s="54">
        <v>1800000</v>
      </c>
    </row>
    <row r="26" spans="1:4" s="119" customFormat="1" ht="12" customHeight="1" x14ac:dyDescent="0.2">
      <c r="A26" s="109" t="s">
        <v>36</v>
      </c>
      <c r="B26" s="147"/>
      <c r="C26" s="3" t="s">
        <v>375</v>
      </c>
      <c r="D26" s="148"/>
    </row>
    <row r="27" spans="1:4" s="123" customFormat="1" ht="12" customHeight="1" x14ac:dyDescent="0.2">
      <c r="A27" s="199" t="s">
        <v>49</v>
      </c>
      <c r="B27" s="119"/>
      <c r="C27" s="175" t="s">
        <v>376</v>
      </c>
      <c r="D27" s="200"/>
    </row>
    <row r="28" spans="1:4" s="123" customFormat="1" ht="15" customHeight="1" x14ac:dyDescent="0.2">
      <c r="A28" s="126"/>
      <c r="B28" s="133" t="s">
        <v>50</v>
      </c>
      <c r="C28" s="4" t="s">
        <v>262</v>
      </c>
      <c r="D28" s="127"/>
    </row>
    <row r="29" spans="1:4" s="123" customFormat="1" ht="15" customHeight="1" x14ac:dyDescent="0.2">
      <c r="A29" s="201"/>
      <c r="B29" s="140" t="s">
        <v>62</v>
      </c>
      <c r="C29" s="11" t="s">
        <v>365</v>
      </c>
      <c r="D29" s="141"/>
    </row>
    <row r="30" spans="1:4" x14ac:dyDescent="0.2">
      <c r="A30" s="70" t="s">
        <v>185</v>
      </c>
      <c r="B30" s="202"/>
      <c r="C30" s="203" t="s">
        <v>377</v>
      </c>
      <c r="D30" s="144"/>
    </row>
    <row r="31" spans="1:4" s="112" customFormat="1" ht="16.5" customHeight="1" x14ac:dyDescent="0.2">
      <c r="A31" s="70" t="s">
        <v>76</v>
      </c>
      <c r="B31" s="204"/>
      <c r="C31" s="205" t="s">
        <v>378</v>
      </c>
      <c r="D31" s="148">
        <f>D25</f>
        <v>1800000</v>
      </c>
    </row>
    <row r="32" spans="1:4" s="163" customFormat="1" ht="12" customHeight="1" x14ac:dyDescent="0.2">
      <c r="A32" s="154"/>
      <c r="B32" s="154"/>
      <c r="C32" s="155"/>
      <c r="D32" s="156"/>
    </row>
    <row r="33" spans="1:4" ht="12" customHeight="1" x14ac:dyDescent="0.2">
      <c r="A33" s="157"/>
      <c r="B33" s="158"/>
      <c r="C33" s="158"/>
      <c r="D33" s="159"/>
    </row>
    <row r="34" spans="1:4" ht="12" customHeight="1" x14ac:dyDescent="0.2">
      <c r="A34" s="160"/>
      <c r="B34" s="161"/>
      <c r="C34" s="162" t="s">
        <v>191</v>
      </c>
      <c r="D34" s="148"/>
    </row>
    <row r="35" spans="1:4" ht="12" customHeight="1" x14ac:dyDescent="0.2">
      <c r="A35" s="109" t="s">
        <v>4</v>
      </c>
      <c r="B35" s="3"/>
      <c r="C35" s="3" t="s">
        <v>319</v>
      </c>
      <c r="D35" s="45"/>
    </row>
    <row r="36" spans="1:4" ht="12" customHeight="1" x14ac:dyDescent="0.2">
      <c r="A36" s="142"/>
      <c r="B36" s="164" t="s">
        <v>122</v>
      </c>
      <c r="C36" s="8" t="s">
        <v>123</v>
      </c>
      <c r="D36" s="30"/>
    </row>
    <row r="37" spans="1:4" ht="12" customHeight="1" x14ac:dyDescent="0.2">
      <c r="A37" s="120"/>
      <c r="B37" s="136" t="s">
        <v>124</v>
      </c>
      <c r="C37" s="5" t="s">
        <v>125</v>
      </c>
      <c r="D37" s="34"/>
    </row>
    <row r="38" spans="1:4" ht="12" customHeight="1" x14ac:dyDescent="0.2">
      <c r="A38" s="120"/>
      <c r="B38" s="136" t="s">
        <v>126</v>
      </c>
      <c r="C38" s="5" t="s">
        <v>127</v>
      </c>
      <c r="D38" s="34">
        <v>1800000</v>
      </c>
    </row>
    <row r="39" spans="1:4" s="163" customFormat="1" ht="12" customHeight="1" x14ac:dyDescent="0.2">
      <c r="A39" s="120"/>
      <c r="B39" s="136" t="s">
        <v>128</v>
      </c>
      <c r="C39" s="5" t="s">
        <v>129</v>
      </c>
      <c r="D39" s="34"/>
    </row>
    <row r="40" spans="1:4" ht="12" customHeight="1" x14ac:dyDescent="0.2">
      <c r="A40" s="120"/>
      <c r="B40" s="136" t="s">
        <v>130</v>
      </c>
      <c r="C40" s="5" t="s">
        <v>131</v>
      </c>
      <c r="D40" s="34"/>
    </row>
    <row r="41" spans="1:4" ht="12" customHeight="1" x14ac:dyDescent="0.2">
      <c r="A41" s="109" t="s">
        <v>6</v>
      </c>
      <c r="B41" s="3"/>
      <c r="C41" s="3" t="s">
        <v>368</v>
      </c>
      <c r="D41" s="45"/>
    </row>
    <row r="42" spans="1:4" ht="12" customHeight="1" x14ac:dyDescent="0.2">
      <c r="A42" s="142"/>
      <c r="B42" s="164" t="s">
        <v>8</v>
      </c>
      <c r="C42" s="8" t="s">
        <v>146</v>
      </c>
      <c r="D42" s="30"/>
    </row>
    <row r="43" spans="1:4" ht="12" customHeight="1" x14ac:dyDescent="0.2">
      <c r="A43" s="120"/>
      <c r="B43" s="136" t="s">
        <v>10</v>
      </c>
      <c r="C43" s="5" t="s">
        <v>147</v>
      </c>
      <c r="D43" s="34"/>
    </row>
    <row r="44" spans="1:4" ht="15" customHeight="1" x14ac:dyDescent="0.2">
      <c r="A44" s="120"/>
      <c r="B44" s="136" t="s">
        <v>150</v>
      </c>
      <c r="C44" s="5" t="s">
        <v>369</v>
      </c>
      <c r="D44" s="34"/>
    </row>
    <row r="45" spans="1:4" x14ac:dyDescent="0.2">
      <c r="A45" s="120"/>
      <c r="B45" s="136" t="s">
        <v>154</v>
      </c>
      <c r="C45" s="5" t="s">
        <v>370</v>
      </c>
      <c r="D45" s="34"/>
    </row>
    <row r="46" spans="1:4" ht="15" customHeight="1" x14ac:dyDescent="0.2">
      <c r="A46" s="109" t="s">
        <v>16</v>
      </c>
      <c r="B46" s="3"/>
      <c r="C46" s="3" t="s">
        <v>371</v>
      </c>
      <c r="D46" s="54"/>
    </row>
    <row r="47" spans="1:4" ht="14.25" customHeight="1" x14ac:dyDescent="0.2">
      <c r="A47" s="70" t="s">
        <v>165</v>
      </c>
      <c r="B47" s="202"/>
      <c r="C47" s="203" t="s">
        <v>372</v>
      </c>
      <c r="D47" s="144"/>
    </row>
    <row r="48" spans="1:4" x14ac:dyDescent="0.2">
      <c r="A48" s="109" t="s">
        <v>36</v>
      </c>
      <c r="B48" s="143"/>
      <c r="C48" s="206" t="s">
        <v>373</v>
      </c>
      <c r="D48" s="45">
        <f>+D35+D41+D46+D47</f>
        <v>0</v>
      </c>
    </row>
    <row r="49" spans="1:4" x14ac:dyDescent="0.2">
      <c r="D49" s="92"/>
    </row>
    <row r="50" spans="1:4" x14ac:dyDescent="0.2">
      <c r="A50" s="185" t="s">
        <v>346</v>
      </c>
      <c r="B50" s="186"/>
      <c r="C50" s="187"/>
      <c r="D50" s="188">
        <v>0</v>
      </c>
    </row>
    <row r="51" spans="1:4" x14ac:dyDescent="0.2">
      <c r="A51" s="185" t="s">
        <v>347</v>
      </c>
      <c r="B51" s="186"/>
      <c r="C51" s="187"/>
      <c r="D51" s="188">
        <v>0</v>
      </c>
    </row>
  </sheetData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27"/>
  <sheetViews>
    <sheetView zoomScaleNormal="100" zoomScalePageLayoutView="130" workbookViewId="0">
      <selection activeCell="B27" sqref="B27"/>
    </sheetView>
  </sheetViews>
  <sheetFormatPr defaultRowHeight="12.75" x14ac:dyDescent="0.2"/>
  <cols>
    <col min="1" max="1" width="88.6640625" customWidth="1"/>
    <col min="2" max="2" width="27.83203125" customWidth="1"/>
  </cols>
  <sheetData>
    <row r="1" spans="1:2" x14ac:dyDescent="0.2">
      <c r="B1" s="342" t="s">
        <v>467</v>
      </c>
    </row>
    <row r="2" spans="1:2" ht="47.25" customHeight="1" x14ac:dyDescent="0.2">
      <c r="A2" s="560" t="s">
        <v>508</v>
      </c>
      <c r="B2" s="560"/>
    </row>
    <row r="3" spans="1:2" ht="22.5" customHeight="1" x14ac:dyDescent="0.2">
      <c r="A3" s="66"/>
      <c r="B3" s="67" t="s">
        <v>286</v>
      </c>
    </row>
    <row r="4" spans="1:2" ht="24" customHeight="1" x14ac:dyDescent="0.2">
      <c r="A4" s="68" t="s">
        <v>287</v>
      </c>
      <c r="B4" s="69" t="s">
        <v>509</v>
      </c>
    </row>
    <row r="5" spans="1:2" s="72" customFormat="1" x14ac:dyDescent="0.2">
      <c r="A5" s="70">
        <v>1</v>
      </c>
      <c r="B5" s="71">
        <v>2</v>
      </c>
    </row>
    <row r="6" spans="1:2" x14ac:dyDescent="0.2">
      <c r="A6" s="73" t="s">
        <v>507</v>
      </c>
      <c r="B6" s="74"/>
    </row>
    <row r="7" spans="1:2" x14ac:dyDescent="0.2">
      <c r="A7" s="73"/>
      <c r="B7" s="74"/>
    </row>
    <row r="8" spans="1:2" ht="12.75" customHeight="1" x14ac:dyDescent="0.2">
      <c r="A8" s="75" t="s">
        <v>489</v>
      </c>
      <c r="B8" s="74"/>
    </row>
    <row r="9" spans="1:2" x14ac:dyDescent="0.2">
      <c r="A9" s="75" t="s">
        <v>288</v>
      </c>
      <c r="B9" s="74">
        <v>3650510</v>
      </c>
    </row>
    <row r="10" spans="1:2" x14ac:dyDescent="0.2">
      <c r="A10" s="75" t="s">
        <v>289</v>
      </c>
      <c r="B10" s="74">
        <v>2496000</v>
      </c>
    </row>
    <row r="11" spans="1:2" x14ac:dyDescent="0.2">
      <c r="A11" s="432" t="s">
        <v>486</v>
      </c>
      <c r="B11" s="433">
        <v>100000</v>
      </c>
    </row>
    <row r="12" spans="1:2" x14ac:dyDescent="0.2">
      <c r="A12" s="75" t="s">
        <v>488</v>
      </c>
      <c r="B12" s="74">
        <v>2145150</v>
      </c>
    </row>
    <row r="13" spans="1:2" x14ac:dyDescent="0.2">
      <c r="A13" s="75" t="s">
        <v>487</v>
      </c>
      <c r="B13" s="74">
        <v>6000000</v>
      </c>
    </row>
    <row r="14" spans="1:2" x14ac:dyDescent="0.2">
      <c r="A14" s="75" t="s">
        <v>495</v>
      </c>
      <c r="B14" s="74">
        <v>33150</v>
      </c>
    </row>
    <row r="15" spans="1:2" x14ac:dyDescent="0.2">
      <c r="A15" s="75" t="s">
        <v>510</v>
      </c>
      <c r="B15" s="74">
        <v>1120500</v>
      </c>
    </row>
    <row r="16" spans="1:2" x14ac:dyDescent="0.2">
      <c r="A16" s="75" t="s">
        <v>511</v>
      </c>
      <c r="B16" s="74">
        <v>20636517</v>
      </c>
    </row>
    <row r="17" spans="1:2" x14ac:dyDescent="0.2">
      <c r="A17" s="75" t="s">
        <v>512</v>
      </c>
      <c r="B17" s="74">
        <v>15384586</v>
      </c>
    </row>
    <row r="18" spans="1:2" x14ac:dyDescent="0.2">
      <c r="A18" s="75" t="s">
        <v>513</v>
      </c>
      <c r="B18" s="74">
        <v>1800000</v>
      </c>
    </row>
    <row r="19" spans="1:2" x14ac:dyDescent="0.2">
      <c r="A19" s="75" t="s">
        <v>570</v>
      </c>
      <c r="B19" s="74">
        <v>6499724</v>
      </c>
    </row>
    <row r="20" spans="1:2" x14ac:dyDescent="0.2">
      <c r="A20" s="75" t="s">
        <v>571</v>
      </c>
      <c r="B20" s="74">
        <v>1000000</v>
      </c>
    </row>
    <row r="21" spans="1:2" x14ac:dyDescent="0.2">
      <c r="A21" s="75"/>
      <c r="B21" s="74"/>
    </row>
    <row r="22" spans="1:2" x14ac:dyDescent="0.2">
      <c r="A22" s="75"/>
      <c r="B22" s="74"/>
    </row>
    <row r="23" spans="1:2" x14ac:dyDescent="0.2">
      <c r="A23" s="75"/>
      <c r="B23" s="74"/>
    </row>
    <row r="24" spans="1:2" x14ac:dyDescent="0.2">
      <c r="A24" s="75"/>
      <c r="B24" s="74"/>
    </row>
    <row r="25" spans="1:2" x14ac:dyDescent="0.2">
      <c r="A25" s="75"/>
      <c r="B25" s="74"/>
    </row>
    <row r="26" spans="1:2" x14ac:dyDescent="0.2">
      <c r="A26" s="76"/>
      <c r="B26" s="74"/>
    </row>
    <row r="27" spans="1:2" s="79" customFormat="1" ht="19.5" customHeight="1" x14ac:dyDescent="0.2">
      <c r="A27" s="77" t="s">
        <v>290</v>
      </c>
      <c r="B27" s="78">
        <f>SUM(B8:B26)</f>
        <v>60866137</v>
      </c>
    </row>
  </sheetData>
  <mergeCells count="1">
    <mergeCell ref="A2:B2"/>
  </mergeCells>
  <phoneticPr fontId="11" type="noConversion"/>
  <printOptions horizontalCentered="1"/>
  <pageMargins left="0.78749999999999998" right="0.78749999999999998" top="0.98402777777777772" bottom="0.98402777777777772" header="0.78749999999999998" footer="0.51180555555555551"/>
  <pageSetup paperSize="9" scale="81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F21"/>
  <sheetViews>
    <sheetView zoomScaleNormal="100" workbookViewId="0">
      <selection activeCell="A6" sqref="A6:F6"/>
    </sheetView>
  </sheetViews>
  <sheetFormatPr defaultRowHeight="12.75" x14ac:dyDescent="0.2"/>
  <cols>
    <col min="1" max="1" width="69" style="13" bestFit="1" customWidth="1"/>
    <col min="2" max="2" width="13.6640625" style="12" bestFit="1" customWidth="1"/>
    <col min="3" max="3" width="13.5" style="12" bestFit="1" customWidth="1"/>
    <col min="4" max="4" width="13.83203125" style="12" bestFit="1" customWidth="1"/>
    <col min="5" max="5" width="18" style="12" customWidth="1"/>
    <col min="6" max="6" width="11.1640625" style="12" bestFit="1" customWidth="1"/>
    <col min="7" max="8" width="12.83203125" style="12" customWidth="1"/>
    <col min="9" max="9" width="13.83203125" style="12" customWidth="1"/>
    <col min="10" max="16384" width="9.33203125" style="12"/>
  </cols>
  <sheetData>
    <row r="2" spans="1:6" ht="25.5" customHeight="1" x14ac:dyDescent="0.2">
      <c r="A2" s="554" t="s">
        <v>292</v>
      </c>
      <c r="B2" s="554"/>
      <c r="C2" s="554"/>
      <c r="D2" s="554"/>
      <c r="E2" s="554"/>
      <c r="F2" s="554"/>
    </row>
    <row r="3" spans="1:6" ht="22.5" customHeight="1" thickBot="1" x14ac:dyDescent="0.25"/>
    <row r="4" spans="1:6" s="21" customFormat="1" ht="44.25" customHeight="1" thickBot="1" x14ac:dyDescent="0.25">
      <c r="A4" s="521" t="s">
        <v>293</v>
      </c>
      <c r="B4" s="522" t="s">
        <v>294</v>
      </c>
      <c r="C4" s="522" t="s">
        <v>295</v>
      </c>
      <c r="D4" s="522" t="s">
        <v>496</v>
      </c>
      <c r="E4" s="522" t="s">
        <v>514</v>
      </c>
      <c r="F4" s="523" t="s">
        <v>501</v>
      </c>
    </row>
    <row r="5" spans="1:6" ht="12" customHeight="1" thickBot="1" x14ac:dyDescent="0.25">
      <c r="A5" s="524">
        <v>1</v>
      </c>
      <c r="B5" s="81">
        <v>2</v>
      </c>
      <c r="C5" s="81">
        <v>3</v>
      </c>
      <c r="D5" s="81"/>
      <c r="E5" s="81">
        <v>4</v>
      </c>
      <c r="F5" s="525">
        <v>5</v>
      </c>
    </row>
    <row r="6" spans="1:6" ht="15.95" customHeight="1" x14ac:dyDescent="0.2">
      <c r="A6" s="528" t="s">
        <v>573</v>
      </c>
      <c r="B6" s="82">
        <v>160039108</v>
      </c>
      <c r="C6" s="83" t="s">
        <v>515</v>
      </c>
      <c r="D6" s="533">
        <v>72324711</v>
      </c>
      <c r="E6" s="82">
        <v>87714397</v>
      </c>
      <c r="F6" s="529">
        <v>87714397</v>
      </c>
    </row>
    <row r="7" spans="1:6" ht="15.95" customHeight="1" x14ac:dyDescent="0.2">
      <c r="A7" s="534"/>
      <c r="B7" s="82"/>
      <c r="C7" s="83"/>
      <c r="D7" s="83"/>
      <c r="E7" s="82"/>
      <c r="F7" s="529"/>
    </row>
    <row r="8" spans="1:6" ht="15.95" customHeight="1" x14ac:dyDescent="0.2">
      <c r="A8" s="528"/>
      <c r="B8" s="82"/>
      <c r="C8" s="83"/>
      <c r="D8" s="83"/>
      <c r="E8" s="82"/>
      <c r="F8" s="529"/>
    </row>
    <row r="9" spans="1:6" ht="15.95" customHeight="1" x14ac:dyDescent="0.2">
      <c r="A9" s="528"/>
      <c r="B9" s="82"/>
      <c r="C9" s="83"/>
      <c r="D9" s="83"/>
      <c r="E9" s="82"/>
      <c r="F9" s="529"/>
    </row>
    <row r="10" spans="1:6" ht="15.95" customHeight="1" x14ac:dyDescent="0.2">
      <c r="A10" s="528"/>
      <c r="B10" s="82"/>
      <c r="C10" s="83"/>
      <c r="D10" s="83"/>
      <c r="E10" s="82"/>
      <c r="F10" s="529"/>
    </row>
    <row r="11" spans="1:6" ht="15.95" customHeight="1" x14ac:dyDescent="0.2">
      <c r="A11" s="528"/>
      <c r="B11" s="82"/>
      <c r="C11" s="83"/>
      <c r="D11" s="83"/>
      <c r="E11" s="82"/>
      <c r="F11" s="529"/>
    </row>
    <row r="12" spans="1:6" ht="15.95" customHeight="1" x14ac:dyDescent="0.2">
      <c r="A12" s="528"/>
      <c r="B12" s="82"/>
      <c r="C12" s="83"/>
      <c r="D12" s="83"/>
      <c r="E12" s="82"/>
      <c r="F12" s="529"/>
    </row>
    <row r="13" spans="1:6" ht="15.95" customHeight="1" x14ac:dyDescent="0.2">
      <c r="A13" s="528"/>
      <c r="B13" s="82"/>
      <c r="C13" s="83"/>
      <c r="D13" s="83"/>
      <c r="E13" s="82"/>
      <c r="F13" s="529"/>
    </row>
    <row r="14" spans="1:6" ht="15.95" customHeight="1" x14ac:dyDescent="0.2">
      <c r="A14" s="528"/>
      <c r="B14" s="82"/>
      <c r="C14" s="83"/>
      <c r="D14" s="83"/>
      <c r="E14" s="82"/>
      <c r="F14" s="529"/>
    </row>
    <row r="15" spans="1:6" ht="15.95" customHeight="1" x14ac:dyDescent="0.2">
      <c r="A15" s="528"/>
      <c r="B15" s="82"/>
      <c r="C15" s="83"/>
      <c r="D15" s="83"/>
      <c r="E15" s="82"/>
      <c r="F15" s="529"/>
    </row>
    <row r="16" spans="1:6" ht="15.95" customHeight="1" x14ac:dyDescent="0.2">
      <c r="A16" s="528"/>
      <c r="B16" s="82"/>
      <c r="C16" s="83"/>
      <c r="D16" s="83"/>
      <c r="E16" s="82"/>
      <c r="F16" s="529"/>
    </row>
    <row r="17" spans="1:6" ht="15.95" customHeight="1" x14ac:dyDescent="0.2">
      <c r="A17" s="528"/>
      <c r="B17" s="82"/>
      <c r="C17" s="83"/>
      <c r="D17" s="83"/>
      <c r="E17" s="82"/>
      <c r="F17" s="529"/>
    </row>
    <row r="18" spans="1:6" ht="15.95" customHeight="1" thickBot="1" x14ac:dyDescent="0.25">
      <c r="A18" s="535"/>
      <c r="B18" s="84"/>
      <c r="C18" s="85"/>
      <c r="D18" s="85"/>
      <c r="E18" s="84"/>
      <c r="F18" s="536"/>
    </row>
    <row r="19" spans="1:6" ht="15.95" customHeight="1" thickBot="1" x14ac:dyDescent="0.25">
      <c r="A19" s="442" t="s">
        <v>296</v>
      </c>
      <c r="B19" s="443">
        <f>SUM(B6:B18)</f>
        <v>160039108</v>
      </c>
      <c r="C19" s="444"/>
      <c r="D19" s="444"/>
      <c r="E19" s="443">
        <f>SUM(E6:E18)</f>
        <v>87714397</v>
      </c>
      <c r="F19" s="537">
        <f>SUM(F6:F18)</f>
        <v>87714397</v>
      </c>
    </row>
    <row r="20" spans="1:6" ht="15.95" customHeight="1" x14ac:dyDescent="0.2"/>
    <row r="21" spans="1:6" s="86" customFormat="1" ht="18" customHeight="1" x14ac:dyDescent="0.2">
      <c r="A21" s="13"/>
      <c r="B21" s="12"/>
      <c r="C21" s="12"/>
      <c r="D21" s="12"/>
      <c r="E21" s="12"/>
      <c r="F21" s="12"/>
    </row>
  </sheetData>
  <sheetProtection selectLockedCells="1" selectUnlockedCells="1"/>
  <mergeCells count="1">
    <mergeCell ref="A2:F2"/>
  </mergeCells>
  <phoneticPr fontId="11" type="noConversion"/>
  <printOptions horizontalCentered="1"/>
  <pageMargins left="0.78749999999999998" right="0.78749999999999998" top="1.0201388888888889" bottom="0.98402777777777772" header="0.78749999999999998" footer="0.51180555555555551"/>
  <pageSetup paperSize="9" scale="105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4"/>
  <sheetViews>
    <sheetView zoomScaleNormal="100" workbookViewId="0">
      <selection activeCell="A7" sqref="A7:E7"/>
    </sheetView>
  </sheetViews>
  <sheetFormatPr defaultRowHeight="12.75" x14ac:dyDescent="0.2"/>
  <cols>
    <col min="1" max="1" width="60.6640625" style="13" customWidth="1"/>
    <col min="2" max="2" width="15.6640625" style="12" customWidth="1"/>
    <col min="3" max="3" width="16.33203125" style="12" customWidth="1"/>
    <col min="4" max="4" width="18" style="12" customWidth="1"/>
    <col min="5" max="5" width="16.6640625" style="12" customWidth="1"/>
    <col min="6" max="6" width="18.83203125" style="12" customWidth="1"/>
    <col min="7" max="7" width="12.83203125" style="12" customWidth="1"/>
    <col min="8" max="8" width="13.83203125" style="12" customWidth="1"/>
    <col min="9" max="16384" width="9.33203125" style="12"/>
  </cols>
  <sheetData>
    <row r="1" spans="1:6" x14ac:dyDescent="0.2">
      <c r="F1" s="12" t="s">
        <v>469</v>
      </c>
    </row>
    <row r="2" spans="1:6" ht="24.75" customHeight="1" x14ac:dyDescent="0.2">
      <c r="A2" s="554" t="s">
        <v>297</v>
      </c>
      <c r="B2" s="554"/>
      <c r="C2" s="554"/>
      <c r="D2" s="554"/>
      <c r="E2" s="554"/>
      <c r="F2" s="554"/>
    </row>
    <row r="3" spans="1:6" ht="23.25" customHeight="1" thickBot="1" x14ac:dyDescent="0.3">
      <c r="F3" s="80" t="s">
        <v>483</v>
      </c>
    </row>
    <row r="4" spans="1:6" s="21" customFormat="1" ht="48.75" customHeight="1" thickBot="1" x14ac:dyDescent="0.25">
      <c r="A4" s="521" t="s">
        <v>298</v>
      </c>
      <c r="B4" s="522" t="s">
        <v>294</v>
      </c>
      <c r="C4" s="522" t="s">
        <v>295</v>
      </c>
      <c r="D4" s="522" t="s">
        <v>496</v>
      </c>
      <c r="E4" s="522" t="s">
        <v>501</v>
      </c>
      <c r="F4" s="523" t="s">
        <v>516</v>
      </c>
    </row>
    <row r="5" spans="1:6" ht="15" customHeight="1" thickBot="1" x14ac:dyDescent="0.25">
      <c r="A5" s="524">
        <v>1</v>
      </c>
      <c r="B5" s="81">
        <v>2</v>
      </c>
      <c r="C5" s="81">
        <v>3</v>
      </c>
      <c r="D5" s="81">
        <v>4</v>
      </c>
      <c r="E5" s="81">
        <v>5</v>
      </c>
      <c r="F5" s="525">
        <v>6</v>
      </c>
    </row>
    <row r="6" spans="1:6" ht="15.95" customHeight="1" x14ac:dyDescent="0.2">
      <c r="A6" s="526" t="s">
        <v>517</v>
      </c>
      <c r="B6" s="87">
        <v>2145150</v>
      </c>
      <c r="C6" s="88">
        <v>2019</v>
      </c>
      <c r="D6" s="87">
        <v>0</v>
      </c>
      <c r="E6" s="87">
        <v>2145150</v>
      </c>
      <c r="F6" s="527">
        <v>0</v>
      </c>
    </row>
    <row r="7" spans="1:6" ht="34.5" customHeight="1" x14ac:dyDescent="0.2">
      <c r="A7" s="528" t="s">
        <v>572</v>
      </c>
      <c r="B7" s="82">
        <v>60327567</v>
      </c>
      <c r="C7" s="440" t="s">
        <v>515</v>
      </c>
      <c r="D7" s="441">
        <v>23863694</v>
      </c>
      <c r="E7" s="82">
        <v>36463873</v>
      </c>
      <c r="F7" s="527">
        <v>0</v>
      </c>
    </row>
    <row r="8" spans="1:6" ht="15.95" customHeight="1" x14ac:dyDescent="0.2">
      <c r="A8" s="526"/>
      <c r="B8" s="87"/>
      <c r="C8" s="88"/>
      <c r="D8" s="87"/>
      <c r="E8" s="87"/>
      <c r="F8" s="530">
        <f t="shared" ref="F8:F22" si="0">B8-D8-E8</f>
        <v>0</v>
      </c>
    </row>
    <row r="9" spans="1:6" ht="15.95" customHeight="1" x14ac:dyDescent="0.2">
      <c r="A9" s="526"/>
      <c r="B9" s="87"/>
      <c r="C9" s="88"/>
      <c r="D9" s="87"/>
      <c r="E9" s="87"/>
      <c r="F9" s="530">
        <f t="shared" si="0"/>
        <v>0</v>
      </c>
    </row>
    <row r="10" spans="1:6" ht="15.95" customHeight="1" x14ac:dyDescent="0.2">
      <c r="A10" s="526"/>
      <c r="B10" s="87"/>
      <c r="C10" s="88"/>
      <c r="D10" s="87"/>
      <c r="E10" s="87"/>
      <c r="F10" s="530">
        <f t="shared" si="0"/>
        <v>0</v>
      </c>
    </row>
    <row r="11" spans="1:6" ht="15.95" customHeight="1" x14ac:dyDescent="0.2">
      <c r="A11" s="526"/>
      <c r="B11" s="87"/>
      <c r="C11" s="88"/>
      <c r="D11" s="87"/>
      <c r="E11" s="87"/>
      <c r="F11" s="530">
        <f t="shared" si="0"/>
        <v>0</v>
      </c>
    </row>
    <row r="12" spans="1:6" ht="15.95" customHeight="1" x14ac:dyDescent="0.2">
      <c r="A12" s="526"/>
      <c r="B12" s="87"/>
      <c r="C12" s="88"/>
      <c r="D12" s="87"/>
      <c r="E12" s="87"/>
      <c r="F12" s="530">
        <f t="shared" si="0"/>
        <v>0</v>
      </c>
    </row>
    <row r="13" spans="1:6" ht="15.95" customHeight="1" x14ac:dyDescent="0.2">
      <c r="A13" s="526"/>
      <c r="B13" s="87"/>
      <c r="C13" s="88"/>
      <c r="D13" s="87"/>
      <c r="E13" s="87"/>
      <c r="F13" s="530">
        <f t="shared" si="0"/>
        <v>0</v>
      </c>
    </row>
    <row r="14" spans="1:6" ht="15.95" customHeight="1" x14ac:dyDescent="0.2">
      <c r="A14" s="526"/>
      <c r="B14" s="87"/>
      <c r="C14" s="88"/>
      <c r="D14" s="87"/>
      <c r="E14" s="87"/>
      <c r="F14" s="530">
        <f t="shared" si="0"/>
        <v>0</v>
      </c>
    </row>
    <row r="15" spans="1:6" ht="15.95" customHeight="1" x14ac:dyDescent="0.2">
      <c r="A15" s="526"/>
      <c r="B15" s="87"/>
      <c r="C15" s="88"/>
      <c r="D15" s="87"/>
      <c r="E15" s="87"/>
      <c r="F15" s="530">
        <f t="shared" si="0"/>
        <v>0</v>
      </c>
    </row>
    <row r="16" spans="1:6" ht="15.95" customHeight="1" x14ac:dyDescent="0.2">
      <c r="A16" s="526"/>
      <c r="B16" s="87"/>
      <c r="C16" s="88"/>
      <c r="D16" s="87"/>
      <c r="E16" s="87"/>
      <c r="F16" s="530">
        <f t="shared" si="0"/>
        <v>0</v>
      </c>
    </row>
    <row r="17" spans="1:6" ht="15.95" customHeight="1" x14ac:dyDescent="0.2">
      <c r="A17" s="526"/>
      <c r="B17" s="87"/>
      <c r="C17" s="88"/>
      <c r="D17" s="87"/>
      <c r="E17" s="87"/>
      <c r="F17" s="530">
        <f t="shared" si="0"/>
        <v>0</v>
      </c>
    </row>
    <row r="18" spans="1:6" ht="15.95" customHeight="1" x14ac:dyDescent="0.2">
      <c r="A18" s="526"/>
      <c r="B18" s="87"/>
      <c r="C18" s="88"/>
      <c r="D18" s="87"/>
      <c r="E18" s="87"/>
      <c r="F18" s="530">
        <f t="shared" si="0"/>
        <v>0</v>
      </c>
    </row>
    <row r="19" spans="1:6" ht="15.95" customHeight="1" x14ac:dyDescent="0.2">
      <c r="A19" s="526"/>
      <c r="B19" s="87"/>
      <c r="C19" s="88"/>
      <c r="D19" s="87"/>
      <c r="E19" s="87"/>
      <c r="F19" s="530">
        <f t="shared" si="0"/>
        <v>0</v>
      </c>
    </row>
    <row r="20" spans="1:6" ht="15.95" customHeight="1" x14ac:dyDescent="0.2">
      <c r="A20" s="526"/>
      <c r="B20" s="87"/>
      <c r="C20" s="88"/>
      <c r="D20" s="87"/>
      <c r="E20" s="87"/>
      <c r="F20" s="530">
        <f t="shared" si="0"/>
        <v>0</v>
      </c>
    </row>
    <row r="21" spans="1:6" ht="15.95" customHeight="1" x14ac:dyDescent="0.2">
      <c r="A21" s="526"/>
      <c r="B21" s="87"/>
      <c r="C21" s="88"/>
      <c r="D21" s="87"/>
      <c r="E21" s="87"/>
      <c r="F21" s="530">
        <f t="shared" si="0"/>
        <v>0</v>
      </c>
    </row>
    <row r="22" spans="1:6" ht="15.95" customHeight="1" x14ac:dyDescent="0.2">
      <c r="A22" s="526"/>
      <c r="B22" s="87"/>
      <c r="C22" s="88"/>
      <c r="D22" s="87"/>
      <c r="E22" s="87"/>
      <c r="F22" s="530">
        <f t="shared" si="0"/>
        <v>0</v>
      </c>
    </row>
    <row r="23" spans="1:6" ht="15.95" customHeight="1" thickBot="1" x14ac:dyDescent="0.25">
      <c r="A23" s="531"/>
      <c r="B23" s="89"/>
      <c r="C23" s="89"/>
      <c r="D23" s="89"/>
      <c r="E23" s="89"/>
      <c r="F23" s="532">
        <f>B23-D23-E23</f>
        <v>0</v>
      </c>
    </row>
    <row r="24" spans="1:6" s="86" customFormat="1" ht="18" customHeight="1" thickBot="1" x14ac:dyDescent="0.25">
      <c r="A24" s="442" t="s">
        <v>296</v>
      </c>
      <c r="B24" s="445">
        <f>SUM(B6:B23)</f>
        <v>62472717</v>
      </c>
      <c r="C24" s="446"/>
      <c r="D24" s="445">
        <f>SUM(D6:D23)</f>
        <v>23863694</v>
      </c>
      <c r="E24" s="445">
        <f>SUM(E6:E23)</f>
        <v>38609023</v>
      </c>
      <c r="F24" s="447">
        <v>0</v>
      </c>
    </row>
  </sheetData>
  <mergeCells count="1">
    <mergeCell ref="A2:F2"/>
  </mergeCells>
  <phoneticPr fontId="11" type="noConversion"/>
  <printOptions horizontalCentered="1"/>
  <pageMargins left="0.78749999999999998" right="0.78749999999999998" top="1.2506944444444446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35"/>
  <sheetViews>
    <sheetView view="pageLayout" topLeftCell="A10" zoomScaleNormal="100" workbookViewId="0">
      <selection activeCell="B25" sqref="B25"/>
    </sheetView>
  </sheetViews>
  <sheetFormatPr defaultRowHeight="12.75" x14ac:dyDescent="0.2"/>
  <cols>
    <col min="1" max="1" width="47.83203125" style="310" customWidth="1"/>
    <col min="2" max="2" width="30.5" style="309" customWidth="1"/>
    <col min="3" max="3" width="20" style="309" customWidth="1"/>
    <col min="4" max="4" width="19" style="309" customWidth="1"/>
    <col min="5" max="16384" width="9.33203125" style="309"/>
  </cols>
  <sheetData>
    <row r="1" spans="1:2" x14ac:dyDescent="0.2">
      <c r="B1" s="344" t="s">
        <v>468</v>
      </c>
    </row>
    <row r="2" spans="1:2" ht="38.25" x14ac:dyDescent="0.2">
      <c r="A2" s="343" t="s">
        <v>574</v>
      </c>
    </row>
    <row r="3" spans="1:2" s="325" customFormat="1" ht="24" customHeight="1" thickBot="1" x14ac:dyDescent="0.3">
      <c r="A3" s="326"/>
      <c r="B3" s="334" t="s">
        <v>483</v>
      </c>
    </row>
    <row r="4" spans="1:2" s="321" customFormat="1" ht="22.5" customHeight="1" thickBot="1" x14ac:dyDescent="0.25">
      <c r="A4" s="324" t="s">
        <v>451</v>
      </c>
      <c r="B4" s="322" t="s">
        <v>452</v>
      </c>
    </row>
    <row r="5" spans="1:2" ht="18" customHeight="1" x14ac:dyDescent="0.2">
      <c r="A5" s="335" t="s">
        <v>453</v>
      </c>
      <c r="B5" s="336"/>
    </row>
    <row r="6" spans="1:2" ht="18" customHeight="1" x14ac:dyDescent="0.2">
      <c r="A6" s="316"/>
      <c r="B6" s="337"/>
    </row>
    <row r="7" spans="1:2" ht="18" customHeight="1" x14ac:dyDescent="0.2">
      <c r="A7" s="316"/>
      <c r="B7" s="337"/>
    </row>
    <row r="8" spans="1:2" ht="21.95" customHeight="1" x14ac:dyDescent="0.2">
      <c r="A8" s="316"/>
      <c r="B8" s="337"/>
    </row>
    <row r="9" spans="1:2" ht="18" customHeight="1" x14ac:dyDescent="0.2">
      <c r="A9" s="316"/>
      <c r="B9" s="337"/>
    </row>
    <row r="10" spans="1:2" ht="18" customHeight="1" x14ac:dyDescent="0.2">
      <c r="A10" s="316"/>
      <c r="B10" s="337"/>
    </row>
    <row r="11" spans="1:2" ht="18" customHeight="1" x14ac:dyDescent="0.2">
      <c r="A11" s="317"/>
      <c r="B11" s="337"/>
    </row>
    <row r="12" spans="1:2" ht="18" customHeight="1" x14ac:dyDescent="0.2">
      <c r="A12" s="317"/>
      <c r="B12" s="337"/>
    </row>
    <row r="13" spans="1:2" ht="18" customHeight="1" x14ac:dyDescent="0.2">
      <c r="A13" s="317"/>
      <c r="B13" s="337"/>
    </row>
    <row r="14" spans="1:2" ht="18" customHeight="1" x14ac:dyDescent="0.2">
      <c r="A14" s="316"/>
      <c r="B14" s="337"/>
    </row>
    <row r="15" spans="1:2" ht="18" customHeight="1" x14ac:dyDescent="0.2">
      <c r="A15" s="316"/>
      <c r="B15" s="337"/>
    </row>
    <row r="16" spans="1:2" ht="18" customHeight="1" x14ac:dyDescent="0.2">
      <c r="A16" s="338"/>
      <c r="B16" s="337"/>
    </row>
    <row r="17" spans="1:2" ht="18" customHeight="1" thickBot="1" x14ac:dyDescent="0.25">
      <c r="A17" s="339"/>
      <c r="B17" s="340"/>
    </row>
    <row r="18" spans="1:2" ht="18" customHeight="1" thickBot="1" x14ac:dyDescent="0.25">
      <c r="A18" s="313" t="s">
        <v>296</v>
      </c>
      <c r="B18" s="311">
        <f>SUM(B6:B17)</f>
        <v>0</v>
      </c>
    </row>
    <row r="21" spans="1:2" ht="14.25" thickBot="1" x14ac:dyDescent="0.3">
      <c r="A21" s="326"/>
      <c r="B21" s="334" t="s">
        <v>483</v>
      </c>
    </row>
    <row r="22" spans="1:2" ht="13.5" thickBot="1" x14ac:dyDescent="0.25">
      <c r="A22" s="324" t="s">
        <v>454</v>
      </c>
      <c r="B22" s="322" t="s">
        <v>452</v>
      </c>
    </row>
    <row r="23" spans="1:2" x14ac:dyDescent="0.2">
      <c r="A23" s="335" t="s">
        <v>455</v>
      </c>
      <c r="B23" s="336"/>
    </row>
    <row r="24" spans="1:2" x14ac:dyDescent="0.2">
      <c r="A24" s="316" t="s">
        <v>457</v>
      </c>
      <c r="B24" s="337"/>
    </row>
    <row r="25" spans="1:2" x14ac:dyDescent="0.2">
      <c r="A25" s="316" t="s">
        <v>458</v>
      </c>
      <c r="B25" s="337">
        <v>5000000</v>
      </c>
    </row>
    <row r="26" spans="1:2" x14ac:dyDescent="0.2">
      <c r="A26" s="316" t="s">
        <v>459</v>
      </c>
      <c r="B26" s="337"/>
    </row>
    <row r="27" spans="1:2" x14ac:dyDescent="0.2">
      <c r="A27" s="316" t="s">
        <v>460</v>
      </c>
      <c r="B27" s="337"/>
    </row>
    <row r="28" spans="1:2" ht="24" x14ac:dyDescent="0.2">
      <c r="A28" s="341" t="s">
        <v>456</v>
      </c>
      <c r="B28" s="337"/>
    </row>
    <row r="29" spans="1:2" x14ac:dyDescent="0.2">
      <c r="A29" s="317"/>
      <c r="B29" s="337"/>
    </row>
    <row r="30" spans="1:2" x14ac:dyDescent="0.2">
      <c r="A30" s="317"/>
      <c r="B30" s="337"/>
    </row>
    <row r="31" spans="1:2" x14ac:dyDescent="0.2">
      <c r="A31" s="316"/>
      <c r="B31" s="337"/>
    </row>
    <row r="32" spans="1:2" x14ac:dyDescent="0.2">
      <c r="A32" s="316"/>
      <c r="B32" s="337"/>
    </row>
    <row r="33" spans="1:2" x14ac:dyDescent="0.2">
      <c r="A33" s="338"/>
      <c r="B33" s="337"/>
    </row>
    <row r="34" spans="1:2" ht="13.5" thickBot="1" x14ac:dyDescent="0.25">
      <c r="A34" s="339"/>
      <c r="B34" s="340"/>
    </row>
    <row r="35" spans="1:2" ht="13.5" thickBot="1" x14ac:dyDescent="0.25">
      <c r="A35" s="313" t="s">
        <v>296</v>
      </c>
      <c r="B35" s="311">
        <f>SUM(B24:B34)</f>
        <v>5000000</v>
      </c>
    </row>
  </sheetData>
  <phoneticPr fontId="11" type="noConversion"/>
  <printOptions horizontalCentered="1"/>
  <pageMargins left="1.1811023622047245" right="0.98425196850393704" top="1.38" bottom="1.08" header="0.57999999999999996" footer="0.9055118110236221"/>
  <pageSetup paperSize="9" orientation="portrait" horizontalDpi="300" verticalDpi="300" r:id="rId1"/>
  <headerFooter alignWithMargins="0">
    <oddHeader>&amp;C&amp;"Times New Roman CE,Félkövér"&amp;14
Aparhant Község Önkormányzata által
 átadott pénzeszközök, támogatásértékű kiadások és bevételek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4"/>
  <sheetViews>
    <sheetView showWhiteSpace="0" zoomScaleNormal="100" workbookViewId="0">
      <selection activeCell="A12" sqref="A12:XFD12"/>
    </sheetView>
  </sheetViews>
  <sheetFormatPr defaultRowHeight="12.75" x14ac:dyDescent="0.2"/>
  <cols>
    <col min="1" max="1" width="47.5" style="310" bestFit="1" customWidth="1"/>
    <col min="2" max="2" width="20.6640625" style="309" customWidth="1"/>
    <col min="3" max="3" width="24.5" style="309" customWidth="1"/>
    <col min="4" max="4" width="19" style="309" customWidth="1"/>
    <col min="5" max="16384" width="9.33203125" style="309"/>
  </cols>
  <sheetData>
    <row r="1" spans="1:3" x14ac:dyDescent="0.2">
      <c r="C1" s="309" t="s">
        <v>470</v>
      </c>
    </row>
    <row r="3" spans="1:3" ht="25.5" customHeight="1" x14ac:dyDescent="0.2">
      <c r="A3" s="562" t="s">
        <v>575</v>
      </c>
      <c r="B3" s="562"/>
      <c r="C3" s="562"/>
    </row>
    <row r="4" spans="1:3" ht="25.5" customHeight="1" x14ac:dyDescent="0.2">
      <c r="A4" s="343"/>
      <c r="B4" s="343"/>
      <c r="C4" s="343"/>
    </row>
    <row r="5" spans="1:3" s="325" customFormat="1" ht="24" customHeight="1" thickBot="1" x14ac:dyDescent="0.3">
      <c r="A5" s="326"/>
      <c r="B5" s="561" t="s">
        <v>490</v>
      </c>
      <c r="C5" s="561"/>
    </row>
    <row r="6" spans="1:3" s="321" customFormat="1" ht="22.5" customHeight="1" thickBot="1" x14ac:dyDescent="0.25">
      <c r="A6" s="324" t="s">
        <v>291</v>
      </c>
      <c r="B6" s="323" t="s">
        <v>443</v>
      </c>
      <c r="C6" s="322" t="s">
        <v>442</v>
      </c>
    </row>
    <row r="7" spans="1:3" ht="34.5" customHeight="1" x14ac:dyDescent="0.2">
      <c r="A7" s="320" t="s">
        <v>441</v>
      </c>
      <c r="B7" s="319">
        <v>3200000</v>
      </c>
      <c r="C7" s="318"/>
    </row>
    <row r="8" spans="1:3" ht="30" customHeight="1" x14ac:dyDescent="0.2">
      <c r="A8" s="316" t="s">
        <v>440</v>
      </c>
      <c r="B8" s="315">
        <v>3750000</v>
      </c>
      <c r="C8" s="314"/>
    </row>
    <row r="9" spans="1:3" ht="26.25" customHeight="1" x14ac:dyDescent="0.2">
      <c r="A9" s="317" t="s">
        <v>548</v>
      </c>
      <c r="B9" s="315">
        <v>10000000</v>
      </c>
      <c r="C9" s="314"/>
    </row>
    <row r="10" spans="1:3" ht="26.25" customHeight="1" x14ac:dyDescent="0.2">
      <c r="A10" s="317" t="s">
        <v>439</v>
      </c>
      <c r="B10" s="315">
        <v>0</v>
      </c>
      <c r="C10" s="314"/>
    </row>
    <row r="11" spans="1:3" ht="31.5" customHeight="1" thickBot="1" x14ac:dyDescent="0.25">
      <c r="A11" s="317" t="s">
        <v>497</v>
      </c>
      <c r="B11" s="315">
        <v>120000</v>
      </c>
      <c r="C11" s="314"/>
    </row>
    <row r="12" spans="1:3" ht="25.5" customHeight="1" thickBot="1" x14ac:dyDescent="0.25">
      <c r="A12" s="313" t="s">
        <v>296</v>
      </c>
      <c r="B12" s="312">
        <f>SUM(B7:B11)</f>
        <v>17070000</v>
      </c>
      <c r="C12" s="311">
        <f>SUM(C7:C11)</f>
        <v>0</v>
      </c>
    </row>
    <row r="13" spans="1:3" ht="19.5" customHeight="1" x14ac:dyDescent="0.2"/>
    <row r="14" spans="1:3" ht="21.75" customHeight="1" x14ac:dyDescent="0.2"/>
  </sheetData>
  <mergeCells count="2">
    <mergeCell ref="B5:C5"/>
    <mergeCell ref="A3:C3"/>
  </mergeCells>
  <phoneticPr fontId="11" type="noConversion"/>
  <printOptions horizontalCentered="1"/>
  <pageMargins left="0.39370078740157483" right="0.39370078740157483" top="1.3779527559055118" bottom="1.0629921259842521" header="1.1811023622047245" footer="0.905511811023622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O85"/>
  <sheetViews>
    <sheetView zoomScaleNormal="100" workbookViewId="0">
      <selection activeCell="J25" sqref="J25"/>
    </sheetView>
  </sheetViews>
  <sheetFormatPr defaultRowHeight="15.75" x14ac:dyDescent="0.25"/>
  <cols>
    <col min="1" max="1" width="4.83203125" style="218" customWidth="1"/>
    <col min="2" max="2" width="32" style="219" bestFit="1" customWidth="1"/>
    <col min="3" max="3" width="10.1640625" style="219" bestFit="1" customWidth="1"/>
    <col min="4" max="4" width="10.83203125" style="219" bestFit="1" customWidth="1"/>
    <col min="5" max="6" width="10.1640625" style="219" bestFit="1" customWidth="1"/>
    <col min="7" max="10" width="10.83203125" style="219" bestFit="1" customWidth="1"/>
    <col min="11" max="11" width="10.1640625" style="219" bestFit="1" customWidth="1"/>
    <col min="12" max="14" width="10.83203125" style="219" bestFit="1" customWidth="1"/>
    <col min="15" max="15" width="12.6640625" style="218" customWidth="1"/>
    <col min="16" max="16384" width="9.33203125" style="219"/>
  </cols>
  <sheetData>
    <row r="2" spans="1:15" x14ac:dyDescent="0.25">
      <c r="N2" s="564" t="s">
        <v>471</v>
      </c>
      <c r="O2" s="564"/>
    </row>
    <row r="3" spans="1:15" ht="31.5" customHeight="1" x14ac:dyDescent="0.25">
      <c r="A3" s="563" t="s">
        <v>518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3"/>
    </row>
    <row r="4" spans="1:15" ht="16.5" thickBot="1" x14ac:dyDescent="0.3">
      <c r="O4" s="105" t="s">
        <v>490</v>
      </c>
    </row>
    <row r="5" spans="1:15" s="218" customFormat="1" ht="26.1" customHeight="1" thickBot="1" x14ac:dyDescent="0.3">
      <c r="A5" s="451" t="s">
        <v>120</v>
      </c>
      <c r="B5" s="452" t="s">
        <v>192</v>
      </c>
      <c r="C5" s="452" t="s">
        <v>382</v>
      </c>
      <c r="D5" s="452" t="s">
        <v>383</v>
      </c>
      <c r="E5" s="452" t="s">
        <v>384</v>
      </c>
      <c r="F5" s="452" t="s">
        <v>385</v>
      </c>
      <c r="G5" s="452" t="s">
        <v>386</v>
      </c>
      <c r="H5" s="452" t="s">
        <v>387</v>
      </c>
      <c r="I5" s="452" t="s">
        <v>388</v>
      </c>
      <c r="J5" s="452" t="s">
        <v>389</v>
      </c>
      <c r="K5" s="452" t="s">
        <v>390</v>
      </c>
      <c r="L5" s="452" t="s">
        <v>391</v>
      </c>
      <c r="M5" s="452" t="s">
        <v>392</v>
      </c>
      <c r="N5" s="452" t="s">
        <v>393</v>
      </c>
      <c r="O5" s="453" t="s">
        <v>290</v>
      </c>
    </row>
    <row r="6" spans="1:15" s="222" customFormat="1" ht="15" customHeight="1" thickBot="1" x14ac:dyDescent="0.25">
      <c r="A6" s="454" t="s">
        <v>4</v>
      </c>
      <c r="B6" s="220" t="s">
        <v>190</v>
      </c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455"/>
    </row>
    <row r="7" spans="1:15" s="222" customFormat="1" ht="15" customHeight="1" x14ac:dyDescent="0.2">
      <c r="A7" s="456" t="s">
        <v>6</v>
      </c>
      <c r="B7" s="223" t="s">
        <v>193</v>
      </c>
      <c r="C7" s="436">
        <v>0</v>
      </c>
      <c r="D7" s="436">
        <v>0</v>
      </c>
      <c r="E7" s="436">
        <v>8535000</v>
      </c>
      <c r="F7" s="436">
        <v>0</v>
      </c>
      <c r="G7" s="436">
        <v>0</v>
      </c>
      <c r="H7" s="436">
        <v>0</v>
      </c>
      <c r="I7" s="436">
        <v>0</v>
      </c>
      <c r="J7" s="436">
        <v>0</v>
      </c>
      <c r="K7" s="436">
        <v>8535000</v>
      </c>
      <c r="L7" s="436">
        <v>0</v>
      </c>
      <c r="M7" s="436">
        <v>0</v>
      </c>
      <c r="N7" s="436">
        <v>0</v>
      </c>
      <c r="O7" s="457">
        <f>E7+L7</f>
        <v>8535000</v>
      </c>
    </row>
    <row r="8" spans="1:15" s="226" customFormat="1" ht="14.1" customHeight="1" x14ac:dyDescent="0.2">
      <c r="A8" s="458" t="s">
        <v>16</v>
      </c>
      <c r="B8" s="224" t="s">
        <v>576</v>
      </c>
      <c r="C8" s="437">
        <v>1966667</v>
      </c>
      <c r="D8" s="437">
        <v>1966667</v>
      </c>
      <c r="E8" s="437">
        <v>1966667</v>
      </c>
      <c r="F8" s="437">
        <v>1966667</v>
      </c>
      <c r="G8" s="437">
        <v>1966667</v>
      </c>
      <c r="H8" s="437">
        <v>1966667</v>
      </c>
      <c r="I8" s="437">
        <v>1966667</v>
      </c>
      <c r="J8" s="437">
        <v>1966667</v>
      </c>
      <c r="K8" s="437">
        <v>1966667</v>
      </c>
      <c r="L8" s="437">
        <v>1966667</v>
      </c>
      <c r="M8" s="437">
        <v>1966667</v>
      </c>
      <c r="N8" s="437">
        <v>1966663</v>
      </c>
      <c r="O8" s="459">
        <f>SUM(C8:N8)</f>
        <v>23600000</v>
      </c>
    </row>
    <row r="9" spans="1:15" s="226" customFormat="1" x14ac:dyDescent="0.2">
      <c r="A9" s="458" t="s">
        <v>165</v>
      </c>
      <c r="B9" s="227" t="s">
        <v>577</v>
      </c>
      <c r="C9" s="438">
        <v>836583</v>
      </c>
      <c r="D9" s="438">
        <v>836583</v>
      </c>
      <c r="E9" s="438">
        <v>836583</v>
      </c>
      <c r="F9" s="438">
        <v>836583</v>
      </c>
      <c r="G9" s="438">
        <v>836583</v>
      </c>
      <c r="H9" s="438">
        <v>836583</v>
      </c>
      <c r="I9" s="438">
        <v>836583</v>
      </c>
      <c r="J9" s="438">
        <v>836583</v>
      </c>
      <c r="K9" s="438">
        <v>836583</v>
      </c>
      <c r="L9" s="438">
        <v>836583</v>
      </c>
      <c r="M9" s="438">
        <v>836583</v>
      </c>
      <c r="N9" s="438">
        <v>836587</v>
      </c>
      <c r="O9" s="460">
        <f>SUM(C9:N9)</f>
        <v>10039000</v>
      </c>
    </row>
    <row r="10" spans="1:15" s="226" customFormat="1" ht="14.1" customHeight="1" x14ac:dyDescent="0.2">
      <c r="A10" s="458" t="s">
        <v>36</v>
      </c>
      <c r="B10" s="224" t="s">
        <v>394</v>
      </c>
      <c r="C10" s="437">
        <v>5072178</v>
      </c>
      <c r="D10" s="437">
        <v>5072178</v>
      </c>
      <c r="E10" s="437">
        <v>5072178</v>
      </c>
      <c r="F10" s="437">
        <v>5072178</v>
      </c>
      <c r="G10" s="437">
        <v>5072178</v>
      </c>
      <c r="H10" s="437">
        <v>5072178</v>
      </c>
      <c r="I10" s="437">
        <v>5072178</v>
      </c>
      <c r="J10" s="437">
        <v>5072178</v>
      </c>
      <c r="K10" s="437">
        <v>5072178</v>
      </c>
      <c r="L10" s="437">
        <v>5072178</v>
      </c>
      <c r="M10" s="437">
        <v>5072178</v>
      </c>
      <c r="N10" s="437">
        <v>5072179</v>
      </c>
      <c r="O10" s="461">
        <f>SUM(C10:N10)</f>
        <v>60866137</v>
      </c>
    </row>
    <row r="11" spans="1:15" s="226" customFormat="1" ht="14.1" customHeight="1" x14ac:dyDescent="0.2">
      <c r="A11" s="458" t="s">
        <v>49</v>
      </c>
      <c r="B11" s="224" t="s">
        <v>395</v>
      </c>
      <c r="C11" s="437">
        <v>39736434</v>
      </c>
      <c r="D11" s="437">
        <v>0</v>
      </c>
      <c r="E11" s="437">
        <v>0</v>
      </c>
      <c r="F11" s="437">
        <v>0</v>
      </c>
      <c r="G11" s="437">
        <v>0</v>
      </c>
      <c r="H11" s="437">
        <v>0</v>
      </c>
      <c r="I11" s="437">
        <v>0</v>
      </c>
      <c r="J11" s="437">
        <v>18281970</v>
      </c>
      <c r="K11" s="437">
        <v>0</v>
      </c>
      <c r="L11" s="437">
        <v>0</v>
      </c>
      <c r="M11" s="437">
        <v>0</v>
      </c>
      <c r="N11" s="437">
        <v>0</v>
      </c>
      <c r="O11" s="461">
        <f>C11</f>
        <v>39736434</v>
      </c>
    </row>
    <row r="12" spans="1:15" s="226" customFormat="1" ht="14.1" customHeight="1" x14ac:dyDescent="0.2">
      <c r="A12" s="458" t="s">
        <v>185</v>
      </c>
      <c r="B12" s="224" t="s">
        <v>201</v>
      </c>
      <c r="C12" s="437">
        <v>0</v>
      </c>
      <c r="D12" s="437">
        <v>0</v>
      </c>
      <c r="E12" s="437">
        <v>0</v>
      </c>
      <c r="F12" s="437">
        <v>0</v>
      </c>
      <c r="G12" s="437">
        <v>0</v>
      </c>
      <c r="H12" s="437">
        <v>0</v>
      </c>
      <c r="I12" s="437">
        <v>0</v>
      </c>
      <c r="J12" s="437">
        <v>0</v>
      </c>
      <c r="K12" s="437">
        <v>0</v>
      </c>
      <c r="L12" s="437">
        <v>0</v>
      </c>
      <c r="M12" s="437">
        <v>0</v>
      </c>
      <c r="N12" s="437">
        <v>0</v>
      </c>
      <c r="O12" s="459">
        <v>0</v>
      </c>
    </row>
    <row r="13" spans="1:15" s="226" customFormat="1" ht="14.1" customHeight="1" x14ac:dyDescent="0.2">
      <c r="A13" s="458" t="s">
        <v>76</v>
      </c>
      <c r="B13" s="224" t="s">
        <v>396</v>
      </c>
      <c r="C13" s="437">
        <v>2900000</v>
      </c>
      <c r="D13" s="437">
        <v>2900000</v>
      </c>
      <c r="E13" s="437">
        <v>2900000</v>
      </c>
      <c r="F13" s="437">
        <v>2900000</v>
      </c>
      <c r="G13" s="437">
        <v>2900000</v>
      </c>
      <c r="H13" s="437">
        <v>0</v>
      </c>
      <c r="I13" s="437">
        <v>0</v>
      </c>
      <c r="J13" s="437">
        <v>0</v>
      </c>
      <c r="K13" s="437">
        <v>0</v>
      </c>
      <c r="L13" s="437">
        <v>0</v>
      </c>
      <c r="M13" s="437">
        <v>0</v>
      </c>
      <c r="N13" s="437">
        <v>0</v>
      </c>
      <c r="O13" s="459">
        <f>C13</f>
        <v>2900000</v>
      </c>
    </row>
    <row r="14" spans="1:15" s="226" customFormat="1" x14ac:dyDescent="0.2">
      <c r="A14" s="458" t="s">
        <v>188</v>
      </c>
      <c r="B14" s="229" t="s">
        <v>494</v>
      </c>
      <c r="C14" s="437">
        <v>0</v>
      </c>
      <c r="D14" s="437">
        <v>20000000</v>
      </c>
      <c r="E14" s="437">
        <v>24876855</v>
      </c>
      <c r="F14" s="437">
        <v>0</v>
      </c>
      <c r="G14" s="437">
        <v>0</v>
      </c>
      <c r="H14" s="437">
        <v>0</v>
      </c>
      <c r="I14" s="437">
        <v>0</v>
      </c>
      <c r="J14" s="437">
        <v>0</v>
      </c>
      <c r="K14" s="437">
        <v>0</v>
      </c>
      <c r="L14" s="437">
        <v>0</v>
      </c>
      <c r="M14" s="437">
        <v>0</v>
      </c>
      <c r="N14" s="437">
        <v>0</v>
      </c>
      <c r="O14" s="459">
        <f>SUM(C14:N14)</f>
        <v>44876855</v>
      </c>
    </row>
    <row r="15" spans="1:15" s="226" customFormat="1" ht="14.1" customHeight="1" thickBot="1" x14ac:dyDescent="0.25">
      <c r="A15" s="458" t="s">
        <v>86</v>
      </c>
      <c r="B15" s="224" t="s">
        <v>397</v>
      </c>
      <c r="C15" s="437">
        <v>0</v>
      </c>
      <c r="D15" s="437">
        <v>0</v>
      </c>
      <c r="E15" s="437">
        <v>0</v>
      </c>
      <c r="F15" s="437">
        <v>0</v>
      </c>
      <c r="G15" s="437">
        <v>0</v>
      </c>
      <c r="H15" s="437">
        <v>0</v>
      </c>
      <c r="I15" s="437">
        <v>0</v>
      </c>
      <c r="J15" s="437">
        <v>0</v>
      </c>
      <c r="K15" s="437">
        <v>0</v>
      </c>
      <c r="L15" s="437">
        <v>0</v>
      </c>
      <c r="M15" s="437">
        <v>0</v>
      </c>
      <c r="N15" s="437">
        <v>2200000</v>
      </c>
      <c r="O15" s="459">
        <f>SUM(C15:N15)</f>
        <v>2200000</v>
      </c>
    </row>
    <row r="16" spans="1:15" s="222" customFormat="1" ht="15.95" customHeight="1" thickBot="1" x14ac:dyDescent="0.25">
      <c r="A16" s="454" t="s">
        <v>88</v>
      </c>
      <c r="B16" s="230" t="s">
        <v>398</v>
      </c>
      <c r="C16" s="231">
        <f>SUM(C7:C15)</f>
        <v>50511862</v>
      </c>
      <c r="D16" s="231">
        <f t="shared" ref="D16:N16" si="0">SUM(D7:D15)</f>
        <v>30775428</v>
      </c>
      <c r="E16" s="231">
        <f>SUM(E7:E15)</f>
        <v>44187283</v>
      </c>
      <c r="F16" s="231">
        <f t="shared" si="0"/>
        <v>10775428</v>
      </c>
      <c r="G16" s="231">
        <f t="shared" si="0"/>
        <v>10775428</v>
      </c>
      <c r="H16" s="231">
        <f t="shared" si="0"/>
        <v>7875428</v>
      </c>
      <c r="I16" s="231">
        <f t="shared" si="0"/>
        <v>7875428</v>
      </c>
      <c r="J16" s="231">
        <f t="shared" si="0"/>
        <v>26157398</v>
      </c>
      <c r="K16" s="231">
        <f t="shared" si="0"/>
        <v>16410428</v>
      </c>
      <c r="L16" s="231">
        <f>SUM(L7:L15)</f>
        <v>7875428</v>
      </c>
      <c r="M16" s="231">
        <f t="shared" si="0"/>
        <v>7875428</v>
      </c>
      <c r="N16" s="231">
        <f t="shared" si="0"/>
        <v>10075429</v>
      </c>
      <c r="O16" s="462">
        <f>SUM(C16:N16)</f>
        <v>231170396</v>
      </c>
    </row>
    <row r="17" spans="1:15" s="222" customFormat="1" ht="15" customHeight="1" thickBot="1" x14ac:dyDescent="0.25">
      <c r="A17" s="454" t="s">
        <v>112</v>
      </c>
      <c r="B17" s="220" t="s">
        <v>191</v>
      </c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455"/>
    </row>
    <row r="18" spans="1:15" s="226" customFormat="1" ht="14.1" customHeight="1" x14ac:dyDescent="0.2">
      <c r="A18" s="463" t="s">
        <v>114</v>
      </c>
      <c r="B18" s="232" t="s">
        <v>194</v>
      </c>
      <c r="C18" s="228">
        <v>1447913</v>
      </c>
      <c r="D18" s="228">
        <v>1447917</v>
      </c>
      <c r="E18" s="228">
        <v>1447917</v>
      </c>
      <c r="F18" s="228">
        <v>1447917</v>
      </c>
      <c r="G18" s="228">
        <v>1447917</v>
      </c>
      <c r="H18" s="228">
        <v>1447917</v>
      </c>
      <c r="I18" s="228">
        <v>1447917</v>
      </c>
      <c r="J18" s="228">
        <v>1447917</v>
      </c>
      <c r="K18" s="228">
        <v>1447917</v>
      </c>
      <c r="L18" s="228">
        <v>1447917</v>
      </c>
      <c r="M18" s="228">
        <v>1447917</v>
      </c>
      <c r="N18" s="228">
        <v>1447917</v>
      </c>
      <c r="O18" s="464">
        <f>SUM(C18:N18)</f>
        <v>17375000</v>
      </c>
    </row>
    <row r="19" spans="1:15" s="226" customFormat="1" ht="27" customHeight="1" x14ac:dyDescent="0.2">
      <c r="A19" s="458" t="s">
        <v>116</v>
      </c>
      <c r="B19" s="229" t="s">
        <v>125</v>
      </c>
      <c r="C19" s="225">
        <v>234166</v>
      </c>
      <c r="D19" s="225">
        <v>234166</v>
      </c>
      <c r="E19" s="225">
        <v>234166</v>
      </c>
      <c r="F19" s="225">
        <v>234166</v>
      </c>
      <c r="G19" s="225">
        <v>234166</v>
      </c>
      <c r="H19" s="225">
        <v>234166</v>
      </c>
      <c r="I19" s="225">
        <v>234166</v>
      </c>
      <c r="J19" s="225">
        <v>234166</v>
      </c>
      <c r="K19" s="225">
        <v>234166</v>
      </c>
      <c r="L19" s="225">
        <v>234166</v>
      </c>
      <c r="M19" s="225">
        <v>234166</v>
      </c>
      <c r="N19" s="225">
        <v>234174</v>
      </c>
      <c r="O19" s="465">
        <f>SUM(C19:N19)</f>
        <v>2810000</v>
      </c>
    </row>
    <row r="20" spans="1:15" s="226" customFormat="1" ht="14.1" customHeight="1" x14ac:dyDescent="0.2">
      <c r="A20" s="458" t="s">
        <v>210</v>
      </c>
      <c r="B20" s="224" t="s">
        <v>127</v>
      </c>
      <c r="C20" s="225">
        <v>3655430</v>
      </c>
      <c r="D20" s="225">
        <v>3655430</v>
      </c>
      <c r="E20" s="225">
        <v>3655430</v>
      </c>
      <c r="F20" s="225">
        <v>3655430</v>
      </c>
      <c r="G20" s="225">
        <v>3655430</v>
      </c>
      <c r="H20" s="225">
        <v>3655430</v>
      </c>
      <c r="I20" s="225">
        <v>3655430</v>
      </c>
      <c r="J20" s="225">
        <v>3655430</v>
      </c>
      <c r="K20" s="225">
        <v>3655430</v>
      </c>
      <c r="L20" s="225">
        <v>3655430</v>
      </c>
      <c r="M20" s="225">
        <v>3655430</v>
      </c>
      <c r="N20" s="225">
        <v>3655427</v>
      </c>
      <c r="O20" s="465">
        <f>SUM(C20:N20)</f>
        <v>43865157</v>
      </c>
    </row>
    <row r="21" spans="1:15" s="226" customFormat="1" ht="14.1" customHeight="1" x14ac:dyDescent="0.2">
      <c r="A21" s="458" t="s">
        <v>212</v>
      </c>
      <c r="B21" s="224" t="s">
        <v>129</v>
      </c>
      <c r="C21" s="437">
        <v>100000</v>
      </c>
      <c r="D21" s="437">
        <v>100000</v>
      </c>
      <c r="E21" s="437">
        <v>100000</v>
      </c>
      <c r="F21" s="437">
        <v>100000</v>
      </c>
      <c r="G21" s="437">
        <v>100000</v>
      </c>
      <c r="H21" s="437">
        <v>100000</v>
      </c>
      <c r="I21" s="437">
        <v>100000</v>
      </c>
      <c r="J21" s="437">
        <v>300000</v>
      </c>
      <c r="K21" s="437">
        <v>1500000</v>
      </c>
      <c r="L21" s="437">
        <v>100000</v>
      </c>
      <c r="M21" s="437">
        <v>300000</v>
      </c>
      <c r="N21" s="437">
        <v>3000000</v>
      </c>
      <c r="O21" s="465">
        <f>SUM(C21:N21)</f>
        <v>5900000</v>
      </c>
    </row>
    <row r="22" spans="1:15" s="226" customFormat="1" ht="14.1" customHeight="1" x14ac:dyDescent="0.2">
      <c r="A22" s="458" t="s">
        <v>214</v>
      </c>
      <c r="B22" s="224" t="s">
        <v>399</v>
      </c>
      <c r="C22" s="437">
        <v>50000</v>
      </c>
      <c r="D22" s="437">
        <v>50000</v>
      </c>
      <c r="E22" s="437">
        <v>50000</v>
      </c>
      <c r="F22" s="437">
        <v>50000</v>
      </c>
      <c r="G22" s="437">
        <v>350000</v>
      </c>
      <c r="H22" s="437">
        <v>50000</v>
      </c>
      <c r="I22" s="437">
        <v>50000</v>
      </c>
      <c r="J22" s="437">
        <v>50000</v>
      </c>
      <c r="K22" s="437">
        <v>50000</v>
      </c>
      <c r="L22" s="437">
        <v>50000</v>
      </c>
      <c r="M22" s="437">
        <v>50000</v>
      </c>
      <c r="N22" s="437">
        <v>50000</v>
      </c>
      <c r="O22" s="466">
        <f>SUM(C22:N22)</f>
        <v>900000</v>
      </c>
    </row>
    <row r="23" spans="1:15" s="226" customFormat="1" ht="14.1" customHeight="1" x14ac:dyDescent="0.2">
      <c r="A23" s="458" t="s">
        <v>217</v>
      </c>
      <c r="B23" s="224" t="s">
        <v>146</v>
      </c>
      <c r="C23" s="437">
        <v>7913147</v>
      </c>
      <c r="D23" s="437">
        <v>20000000</v>
      </c>
      <c r="E23" s="437">
        <v>0</v>
      </c>
      <c r="F23" s="437">
        <v>44086853</v>
      </c>
      <c r="G23" s="437">
        <v>0</v>
      </c>
      <c r="H23" s="437">
        <v>0</v>
      </c>
      <c r="I23" s="437">
        <v>0</v>
      </c>
      <c r="J23" s="437">
        <v>0</v>
      </c>
      <c r="K23" s="437">
        <v>0</v>
      </c>
      <c r="L23" s="437">
        <v>0</v>
      </c>
      <c r="M23" s="437">
        <v>0</v>
      </c>
      <c r="N23" s="437">
        <v>0</v>
      </c>
      <c r="O23" s="465">
        <f t="shared" ref="O23:O28" si="1">SUM(C23:N23)</f>
        <v>72000000</v>
      </c>
    </row>
    <row r="24" spans="1:15" s="226" customFormat="1" x14ac:dyDescent="0.2">
      <c r="A24" s="458" t="s">
        <v>220</v>
      </c>
      <c r="B24" s="229" t="s">
        <v>147</v>
      </c>
      <c r="C24" s="437">
        <v>0</v>
      </c>
      <c r="D24" s="437">
        <v>698500</v>
      </c>
      <c r="E24" s="437">
        <v>0</v>
      </c>
      <c r="F24" s="437">
        <v>15000000</v>
      </c>
      <c r="G24" s="437">
        <v>5000000</v>
      </c>
      <c r="H24" s="437">
        <v>0</v>
      </c>
      <c r="I24" s="437">
        <v>0</v>
      </c>
      <c r="J24" s="437">
        <v>18281970</v>
      </c>
      <c r="K24" s="437">
        <v>0</v>
      </c>
      <c r="L24" s="437">
        <v>13197800</v>
      </c>
      <c r="M24" s="437">
        <v>0</v>
      </c>
      <c r="N24" s="437">
        <v>0</v>
      </c>
      <c r="O24" s="465">
        <f t="shared" si="1"/>
        <v>52178270</v>
      </c>
    </row>
    <row r="25" spans="1:15" s="226" customFormat="1" ht="14.1" customHeight="1" x14ac:dyDescent="0.2">
      <c r="A25" s="458" t="s">
        <v>223</v>
      </c>
      <c r="B25" s="224" t="s">
        <v>148</v>
      </c>
      <c r="C25" s="437">
        <v>2146005</v>
      </c>
      <c r="D25" s="437">
        <v>0</v>
      </c>
      <c r="E25" s="437">
        <v>0</v>
      </c>
      <c r="F25" s="437">
        <v>0</v>
      </c>
      <c r="G25" s="437">
        <v>0</v>
      </c>
      <c r="H25" s="437">
        <v>0</v>
      </c>
      <c r="I25" s="437">
        <v>0</v>
      </c>
      <c r="J25" s="437">
        <v>0</v>
      </c>
      <c r="K25" s="437">
        <v>0</v>
      </c>
      <c r="L25" s="437">
        <v>0</v>
      </c>
      <c r="M25" s="437">
        <v>0</v>
      </c>
      <c r="N25" s="437">
        <v>0</v>
      </c>
      <c r="O25" s="466">
        <f>C25</f>
        <v>2146005</v>
      </c>
    </row>
    <row r="26" spans="1:15" s="226" customFormat="1" ht="14.1" customHeight="1" x14ac:dyDescent="0.2">
      <c r="A26" s="458" t="s">
        <v>226</v>
      </c>
      <c r="B26" s="224" t="s">
        <v>201</v>
      </c>
      <c r="C26" s="437">
        <v>0</v>
      </c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0</v>
      </c>
      <c r="M26" s="437">
        <v>0</v>
      </c>
      <c r="N26" s="437">
        <v>0</v>
      </c>
      <c r="O26" s="466">
        <v>0</v>
      </c>
    </row>
    <row r="27" spans="1:15" s="226" customFormat="1" ht="13.5" customHeight="1" x14ac:dyDescent="0.2">
      <c r="A27" s="458" t="s">
        <v>227</v>
      </c>
      <c r="B27" s="224" t="s">
        <v>203</v>
      </c>
      <c r="C27" s="437">
        <v>0</v>
      </c>
      <c r="D27" s="437">
        <v>0</v>
      </c>
      <c r="E27" s="437">
        <v>0</v>
      </c>
      <c r="F27" s="437">
        <v>0</v>
      </c>
      <c r="G27" s="437">
        <v>0</v>
      </c>
      <c r="H27" s="437">
        <v>0</v>
      </c>
      <c r="I27" s="437">
        <v>0</v>
      </c>
      <c r="J27" s="437">
        <v>0</v>
      </c>
      <c r="K27" s="437">
        <v>0</v>
      </c>
      <c r="L27" s="437">
        <v>0</v>
      </c>
      <c r="M27" s="437">
        <v>0</v>
      </c>
      <c r="N27" s="437">
        <v>0</v>
      </c>
      <c r="O27" s="466">
        <v>0</v>
      </c>
    </row>
    <row r="28" spans="1:15" s="226" customFormat="1" ht="14.1" customHeight="1" thickBot="1" x14ac:dyDescent="0.25">
      <c r="A28" s="467" t="s">
        <v>230</v>
      </c>
      <c r="B28" s="468" t="s">
        <v>400</v>
      </c>
      <c r="C28" s="469">
        <v>2832997</v>
      </c>
      <c r="D28" s="469">
        <v>2832997</v>
      </c>
      <c r="E28" s="469">
        <v>2832997</v>
      </c>
      <c r="F28" s="469">
        <v>2832997</v>
      </c>
      <c r="G28" s="469">
        <v>2832997</v>
      </c>
      <c r="H28" s="469">
        <v>2832997</v>
      </c>
      <c r="I28" s="469">
        <v>2832997</v>
      </c>
      <c r="J28" s="469">
        <v>2832997</v>
      </c>
      <c r="K28" s="469">
        <v>2832997</v>
      </c>
      <c r="L28" s="469">
        <v>2832997</v>
      </c>
      <c r="M28" s="469">
        <v>2832997</v>
      </c>
      <c r="N28" s="469">
        <v>2832997</v>
      </c>
      <c r="O28" s="470">
        <f t="shared" si="1"/>
        <v>33995964</v>
      </c>
    </row>
    <row r="29" spans="1:15" s="222" customFormat="1" ht="15.95" customHeight="1" thickBot="1" x14ac:dyDescent="0.25">
      <c r="A29" s="448" t="s">
        <v>233</v>
      </c>
      <c r="B29" s="449" t="s">
        <v>401</v>
      </c>
      <c r="C29" s="450">
        <f>SUM(C18:C28)</f>
        <v>18379658</v>
      </c>
      <c r="D29" s="450">
        <f t="shared" ref="D29:O29" si="2">SUM(D18:D28)</f>
        <v>29019010</v>
      </c>
      <c r="E29" s="450">
        <f t="shared" si="2"/>
        <v>8320510</v>
      </c>
      <c r="F29" s="450">
        <f t="shared" si="2"/>
        <v>67407363</v>
      </c>
      <c r="G29" s="450">
        <f t="shared" si="2"/>
        <v>13620510</v>
      </c>
      <c r="H29" s="450">
        <f t="shared" si="2"/>
        <v>8320510</v>
      </c>
      <c r="I29" s="450">
        <f>SUM(I18:I28)</f>
        <v>8320510</v>
      </c>
      <c r="J29" s="450">
        <f t="shared" si="2"/>
        <v>26802480</v>
      </c>
      <c r="K29" s="450">
        <f t="shared" si="2"/>
        <v>9720510</v>
      </c>
      <c r="L29" s="450">
        <f t="shared" si="2"/>
        <v>21518310</v>
      </c>
      <c r="M29" s="450">
        <f t="shared" si="2"/>
        <v>8520510</v>
      </c>
      <c r="N29" s="450">
        <f t="shared" si="2"/>
        <v>11220515</v>
      </c>
      <c r="O29" s="450">
        <f t="shared" si="2"/>
        <v>231170396</v>
      </c>
    </row>
    <row r="30" spans="1:15" ht="16.5" thickBot="1" x14ac:dyDescent="0.3">
      <c r="A30" s="233" t="s">
        <v>236</v>
      </c>
      <c r="B30" s="234" t="s">
        <v>402</v>
      </c>
      <c r="C30" s="235">
        <f t="shared" ref="C30" si="3">C16-C29</f>
        <v>32132204</v>
      </c>
      <c r="D30" s="235">
        <f>C30+D16-D29</f>
        <v>33888622</v>
      </c>
      <c r="E30" s="235">
        <f t="shared" ref="E30:N30" si="4">D30+E16-E29</f>
        <v>69755395</v>
      </c>
      <c r="F30" s="235">
        <f t="shared" si="4"/>
        <v>13123460</v>
      </c>
      <c r="G30" s="235">
        <f t="shared" si="4"/>
        <v>10278378</v>
      </c>
      <c r="H30" s="235">
        <f t="shared" si="4"/>
        <v>9833296</v>
      </c>
      <c r="I30" s="235">
        <f t="shared" si="4"/>
        <v>9388214</v>
      </c>
      <c r="J30" s="235">
        <f t="shared" si="4"/>
        <v>8743132</v>
      </c>
      <c r="K30" s="235">
        <f t="shared" si="4"/>
        <v>15433050</v>
      </c>
      <c r="L30" s="235">
        <f t="shared" si="4"/>
        <v>1790168</v>
      </c>
      <c r="M30" s="235">
        <f t="shared" si="4"/>
        <v>1145086</v>
      </c>
      <c r="N30" s="235">
        <f t="shared" si="4"/>
        <v>0</v>
      </c>
      <c r="O30" s="235">
        <f>SUM(O16-O29)</f>
        <v>0</v>
      </c>
    </row>
    <row r="31" spans="1:15" x14ac:dyDescent="0.25">
      <c r="A31" s="236"/>
    </row>
    <row r="32" spans="1:15" x14ac:dyDescent="0.25">
      <c r="B32" s="237"/>
      <c r="C32" s="238"/>
      <c r="D32" s="238"/>
      <c r="O32" s="219"/>
    </row>
    <row r="33" spans="15:15" x14ac:dyDescent="0.25">
      <c r="O33" s="219"/>
    </row>
    <row r="34" spans="15:15" x14ac:dyDescent="0.25">
      <c r="O34" s="219"/>
    </row>
    <row r="35" spans="15:15" x14ac:dyDescent="0.25">
      <c r="O35" s="219"/>
    </row>
    <row r="36" spans="15:15" x14ac:dyDescent="0.25">
      <c r="O36" s="219"/>
    </row>
    <row r="37" spans="15:15" x14ac:dyDescent="0.25">
      <c r="O37" s="219"/>
    </row>
    <row r="38" spans="15:15" x14ac:dyDescent="0.25">
      <c r="O38" s="219"/>
    </row>
    <row r="39" spans="15:15" x14ac:dyDescent="0.25">
      <c r="O39" s="219"/>
    </row>
    <row r="40" spans="15:15" x14ac:dyDescent="0.25">
      <c r="O40" s="219"/>
    </row>
    <row r="41" spans="15:15" x14ac:dyDescent="0.25">
      <c r="O41" s="219"/>
    </row>
    <row r="42" spans="15:15" x14ac:dyDescent="0.25">
      <c r="O42" s="219"/>
    </row>
    <row r="43" spans="15:15" x14ac:dyDescent="0.25">
      <c r="O43" s="219"/>
    </row>
    <row r="44" spans="15:15" x14ac:dyDescent="0.25">
      <c r="O44" s="219"/>
    </row>
    <row r="45" spans="15:15" x14ac:dyDescent="0.25">
      <c r="O45" s="219"/>
    </row>
    <row r="46" spans="15:15" x14ac:dyDescent="0.25">
      <c r="O46" s="219"/>
    </row>
    <row r="47" spans="15:15" x14ac:dyDescent="0.25">
      <c r="O47" s="219"/>
    </row>
    <row r="48" spans="15:15" x14ac:dyDescent="0.25">
      <c r="O48" s="219"/>
    </row>
    <row r="49" spans="15:15" x14ac:dyDescent="0.25">
      <c r="O49" s="219"/>
    </row>
    <row r="50" spans="15:15" x14ac:dyDescent="0.25">
      <c r="O50" s="219"/>
    </row>
    <row r="51" spans="15:15" x14ac:dyDescent="0.25">
      <c r="O51" s="219"/>
    </row>
    <row r="52" spans="15:15" x14ac:dyDescent="0.25">
      <c r="O52" s="219"/>
    </row>
    <row r="53" spans="15:15" x14ac:dyDescent="0.25">
      <c r="O53" s="219"/>
    </row>
    <row r="54" spans="15:15" x14ac:dyDescent="0.25">
      <c r="O54" s="219"/>
    </row>
    <row r="55" spans="15:15" x14ac:dyDescent="0.25">
      <c r="O55" s="219"/>
    </row>
    <row r="56" spans="15:15" x14ac:dyDescent="0.25">
      <c r="O56" s="219"/>
    </row>
    <row r="57" spans="15:15" x14ac:dyDescent="0.25">
      <c r="O57" s="219"/>
    </row>
    <row r="58" spans="15:15" x14ac:dyDescent="0.25">
      <c r="O58" s="219"/>
    </row>
    <row r="59" spans="15:15" x14ac:dyDescent="0.25">
      <c r="O59" s="219"/>
    </row>
    <row r="60" spans="15:15" x14ac:dyDescent="0.25">
      <c r="O60" s="219"/>
    </row>
    <row r="61" spans="15:15" x14ac:dyDescent="0.25">
      <c r="O61" s="219"/>
    </row>
    <row r="62" spans="15:15" x14ac:dyDescent="0.25">
      <c r="O62" s="219"/>
    </row>
    <row r="63" spans="15:15" x14ac:dyDescent="0.25">
      <c r="O63" s="219"/>
    </row>
    <row r="64" spans="15:15" x14ac:dyDescent="0.25">
      <c r="O64" s="219"/>
    </row>
    <row r="65" spans="15:15" x14ac:dyDescent="0.25">
      <c r="O65" s="219"/>
    </row>
    <row r="66" spans="15:15" x14ac:dyDescent="0.25">
      <c r="O66" s="219"/>
    </row>
    <row r="67" spans="15:15" x14ac:dyDescent="0.25">
      <c r="O67" s="219"/>
    </row>
    <row r="68" spans="15:15" x14ac:dyDescent="0.25">
      <c r="O68" s="219"/>
    </row>
    <row r="69" spans="15:15" x14ac:dyDescent="0.25">
      <c r="O69" s="219"/>
    </row>
    <row r="70" spans="15:15" x14ac:dyDescent="0.25">
      <c r="O70" s="219"/>
    </row>
    <row r="71" spans="15:15" x14ac:dyDescent="0.25">
      <c r="O71" s="219"/>
    </row>
    <row r="72" spans="15:15" x14ac:dyDescent="0.25">
      <c r="O72" s="219"/>
    </row>
    <row r="73" spans="15:15" x14ac:dyDescent="0.25">
      <c r="O73" s="219"/>
    </row>
    <row r="74" spans="15:15" x14ac:dyDescent="0.25">
      <c r="O74" s="219"/>
    </row>
    <row r="75" spans="15:15" x14ac:dyDescent="0.25">
      <c r="O75" s="219"/>
    </row>
    <row r="76" spans="15:15" x14ac:dyDescent="0.25">
      <c r="O76" s="219"/>
    </row>
    <row r="77" spans="15:15" x14ac:dyDescent="0.25">
      <c r="O77" s="219"/>
    </row>
    <row r="78" spans="15:15" x14ac:dyDescent="0.25">
      <c r="O78" s="219"/>
    </row>
    <row r="79" spans="15:15" x14ac:dyDescent="0.25">
      <c r="O79" s="219"/>
    </row>
    <row r="80" spans="15:15" x14ac:dyDescent="0.25">
      <c r="O80" s="219"/>
    </row>
    <row r="81" spans="15:15" x14ac:dyDescent="0.25">
      <c r="O81" s="219"/>
    </row>
    <row r="82" spans="15:15" x14ac:dyDescent="0.25">
      <c r="O82" s="219"/>
    </row>
    <row r="83" spans="15:15" x14ac:dyDescent="0.25">
      <c r="O83" s="219"/>
    </row>
    <row r="84" spans="15:15" x14ac:dyDescent="0.25">
      <c r="O84" s="219"/>
    </row>
    <row r="85" spans="15:15" x14ac:dyDescent="0.25">
      <c r="O85" s="219"/>
    </row>
  </sheetData>
  <mergeCells count="2">
    <mergeCell ref="A3:O3"/>
    <mergeCell ref="N2:O2"/>
  </mergeCells>
  <phoneticPr fontId="11" type="noConversion"/>
  <printOptions horizontalCentered="1"/>
  <pageMargins left="0.78749999999999998" right="0.78749999999999998" top="1.0687500000000001" bottom="0.98402777777777772" header="0.78749999999999998" footer="0.51180555555555551"/>
  <pageSetup paperSize="9" scale="90" firstPageNumber="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19"/>
  <sheetViews>
    <sheetView zoomScaleNormal="100" workbookViewId="0">
      <selection activeCell="A12" sqref="A12:F12"/>
    </sheetView>
  </sheetViews>
  <sheetFormatPr defaultRowHeight="12.75" x14ac:dyDescent="0.2"/>
  <cols>
    <col min="1" max="1" width="22.5" style="13" bestFit="1" customWidth="1"/>
    <col min="2" max="2" width="49.6640625" style="12" customWidth="1"/>
    <col min="3" max="3" width="14.6640625" style="12" bestFit="1" customWidth="1"/>
    <col min="4" max="4" width="12.83203125" style="12" customWidth="1"/>
    <col min="5" max="5" width="14.6640625" style="12" bestFit="1" customWidth="1"/>
    <col min="6" max="8" width="12.83203125" style="12" customWidth="1"/>
    <col min="9" max="9" width="13.6640625" style="12" bestFit="1" customWidth="1"/>
    <col min="10" max="16384" width="9.33203125" style="12"/>
  </cols>
  <sheetData>
    <row r="1" spans="1:10" ht="25.5" customHeight="1" x14ac:dyDescent="0.2">
      <c r="H1" s="566" t="s">
        <v>472</v>
      </c>
      <c r="I1" s="566"/>
    </row>
    <row r="2" spans="1:10" ht="27.75" customHeight="1" x14ac:dyDescent="0.2">
      <c r="A2" s="554" t="s">
        <v>404</v>
      </c>
      <c r="B2" s="554"/>
      <c r="C2" s="554"/>
      <c r="D2" s="554"/>
      <c r="E2" s="554"/>
      <c r="F2" s="554"/>
      <c r="G2" s="554"/>
      <c r="H2" s="554"/>
      <c r="I2" s="554"/>
    </row>
    <row r="3" spans="1:10" ht="20.25" customHeight="1" x14ac:dyDescent="0.25">
      <c r="I3" s="239" t="s">
        <v>483</v>
      </c>
    </row>
    <row r="4" spans="1:10" s="241" customFormat="1" ht="26.25" customHeight="1" x14ac:dyDescent="0.2">
      <c r="A4" s="16" t="s">
        <v>519</v>
      </c>
      <c r="B4" s="240" t="s">
        <v>405</v>
      </c>
      <c r="C4" s="16" t="s">
        <v>406</v>
      </c>
      <c r="D4" s="16" t="s">
        <v>520</v>
      </c>
      <c r="E4" s="565" t="s">
        <v>407</v>
      </c>
      <c r="F4" s="565"/>
      <c r="G4" s="565"/>
      <c r="H4" s="565"/>
      <c r="I4" s="240" t="s">
        <v>299</v>
      </c>
    </row>
    <row r="5" spans="1:10" s="245" customFormat="1" ht="32.25" customHeight="1" x14ac:dyDescent="0.2">
      <c r="A5" s="18"/>
      <c r="B5" s="242"/>
      <c r="C5" s="242">
        <v>2018</v>
      </c>
      <c r="D5" s="18"/>
      <c r="E5" s="243" t="s">
        <v>498</v>
      </c>
      <c r="F5" s="243" t="s">
        <v>499</v>
      </c>
      <c r="G5" s="243" t="s">
        <v>500</v>
      </c>
      <c r="H5" s="244" t="s">
        <v>521</v>
      </c>
      <c r="I5" s="242"/>
    </row>
    <row r="6" spans="1:10" s="249" customFormat="1" ht="12.95" customHeight="1" x14ac:dyDescent="0.2">
      <c r="A6" s="246">
        <v>1</v>
      </c>
      <c r="B6" s="22">
        <v>2</v>
      </c>
      <c r="C6" s="247">
        <v>3</v>
      </c>
      <c r="D6" s="22">
        <v>4</v>
      </c>
      <c r="E6" s="246">
        <v>5</v>
      </c>
      <c r="F6" s="247">
        <v>6</v>
      </c>
      <c r="G6" s="247">
        <v>7</v>
      </c>
      <c r="H6" s="25">
        <v>8</v>
      </c>
      <c r="I6" s="248" t="s">
        <v>408</v>
      </c>
    </row>
    <row r="7" spans="1:10" ht="24.75" customHeight="1" x14ac:dyDescent="0.2">
      <c r="A7" s="23" t="s">
        <v>4</v>
      </c>
      <c r="B7" s="250" t="s">
        <v>409</v>
      </c>
      <c r="C7" s="251"/>
      <c r="D7" s="252"/>
      <c r="E7" s="253"/>
      <c r="F7" s="254"/>
      <c r="G7" s="254"/>
      <c r="H7" s="255"/>
      <c r="I7" s="256">
        <f t="shared" ref="I7:I18" si="0">SUM(D7:H7)</f>
        <v>0</v>
      </c>
    </row>
    <row r="8" spans="1:10" ht="20.100000000000001" customHeight="1" x14ac:dyDescent="0.2">
      <c r="A8" s="257" t="s">
        <v>6</v>
      </c>
      <c r="B8" s="258" t="s">
        <v>410</v>
      </c>
      <c r="C8" s="259"/>
      <c r="D8" s="260"/>
      <c r="E8" s="261"/>
      <c r="F8" s="82"/>
      <c r="G8" s="82"/>
      <c r="H8" s="262"/>
      <c r="I8" s="263">
        <f t="shared" si="0"/>
        <v>0</v>
      </c>
    </row>
    <row r="9" spans="1:10" ht="20.100000000000001" customHeight="1" x14ac:dyDescent="0.2">
      <c r="A9" s="257" t="s">
        <v>16</v>
      </c>
      <c r="B9" s="258" t="s">
        <v>410</v>
      </c>
      <c r="C9" s="259"/>
      <c r="D9" s="260"/>
      <c r="E9" s="261"/>
      <c r="F9" s="82"/>
      <c r="G9" s="82"/>
      <c r="H9" s="262"/>
      <c r="I9" s="263">
        <f t="shared" si="0"/>
        <v>0</v>
      </c>
    </row>
    <row r="10" spans="1:10" ht="26.1" customHeight="1" x14ac:dyDescent="0.2">
      <c r="A10" s="23" t="s">
        <v>165</v>
      </c>
      <c r="B10" s="250" t="s">
        <v>411</v>
      </c>
      <c r="C10" s="264"/>
      <c r="D10" s="252"/>
      <c r="E10" s="253"/>
      <c r="F10" s="254"/>
      <c r="G10" s="254"/>
      <c r="H10" s="255"/>
      <c r="I10" s="256">
        <f t="shared" si="0"/>
        <v>0</v>
      </c>
    </row>
    <row r="11" spans="1:10" ht="20.100000000000001" customHeight="1" x14ac:dyDescent="0.2">
      <c r="A11" s="257" t="s">
        <v>36</v>
      </c>
      <c r="B11" s="258" t="s">
        <v>410</v>
      </c>
      <c r="C11" s="259"/>
      <c r="D11" s="260"/>
      <c r="E11" s="261"/>
      <c r="F11" s="82"/>
      <c r="G11" s="82"/>
      <c r="H11" s="262"/>
      <c r="I11" s="263">
        <f t="shared" si="0"/>
        <v>0</v>
      </c>
    </row>
    <row r="12" spans="1:10" ht="31.5" customHeight="1" x14ac:dyDescent="0.2">
      <c r="A12" s="538" t="s">
        <v>49</v>
      </c>
      <c r="B12" s="539" t="s">
        <v>573</v>
      </c>
      <c r="C12" s="540">
        <v>160039108</v>
      </c>
      <c r="D12" s="543">
        <v>72324711</v>
      </c>
      <c r="E12" s="544">
        <v>87714397</v>
      </c>
      <c r="F12" s="540">
        <v>0</v>
      </c>
      <c r="G12" s="545">
        <v>0</v>
      </c>
      <c r="H12" s="546"/>
      <c r="I12" s="547"/>
    </row>
    <row r="13" spans="1:10" ht="20.100000000000001" customHeight="1" x14ac:dyDescent="0.2">
      <c r="A13" s="23" t="s">
        <v>185</v>
      </c>
      <c r="B13" s="250" t="s">
        <v>412</v>
      </c>
      <c r="C13" s="264"/>
      <c r="D13" s="252"/>
      <c r="E13" s="253"/>
      <c r="F13" s="254"/>
      <c r="G13" s="254"/>
      <c r="H13" s="255"/>
      <c r="I13" s="256">
        <f t="shared" si="0"/>
        <v>0</v>
      </c>
    </row>
    <row r="14" spans="1:10" ht="30.75" customHeight="1" x14ac:dyDescent="0.2">
      <c r="A14" s="538" t="s">
        <v>76</v>
      </c>
      <c r="B14" s="539" t="s">
        <v>572</v>
      </c>
      <c r="C14" s="540">
        <v>60327567</v>
      </c>
      <c r="D14" s="541">
        <v>23863694</v>
      </c>
      <c r="E14" s="542">
        <v>36463873</v>
      </c>
      <c r="F14" s="540">
        <v>0</v>
      </c>
      <c r="G14" s="473"/>
      <c r="H14" s="473"/>
      <c r="I14" s="474"/>
    </row>
    <row r="15" spans="1:10" ht="30.75" customHeight="1" x14ac:dyDescent="0.2">
      <c r="A15" s="23" t="s">
        <v>188</v>
      </c>
      <c r="B15" s="250" t="s">
        <v>413</v>
      </c>
      <c r="C15" s="264"/>
      <c r="D15" s="471"/>
      <c r="E15" s="253"/>
      <c r="F15" s="254"/>
      <c r="G15" s="254"/>
      <c r="H15" s="255"/>
      <c r="I15" s="256"/>
      <c r="J15" s="265"/>
    </row>
    <row r="16" spans="1:10" ht="20.100000000000001" customHeight="1" x14ac:dyDescent="0.2">
      <c r="A16" s="266" t="s">
        <v>86</v>
      </c>
      <c r="B16" s="267"/>
      <c r="C16" s="268"/>
      <c r="D16" s="269"/>
      <c r="E16" s="270"/>
      <c r="F16" s="84"/>
      <c r="G16" s="84"/>
      <c r="H16" s="271"/>
      <c r="I16" s="272"/>
    </row>
    <row r="17" spans="1:9" ht="20.100000000000001" customHeight="1" x14ac:dyDescent="0.2">
      <c r="A17" s="23" t="s">
        <v>88</v>
      </c>
      <c r="B17" s="250" t="s">
        <v>414</v>
      </c>
      <c r="C17" s="264"/>
      <c r="D17" s="252"/>
      <c r="E17" s="253"/>
      <c r="F17" s="254"/>
      <c r="G17" s="254"/>
      <c r="H17" s="255"/>
      <c r="I17" s="256">
        <f t="shared" si="0"/>
        <v>0</v>
      </c>
    </row>
    <row r="18" spans="1:9" ht="20.100000000000001" customHeight="1" x14ac:dyDescent="0.2">
      <c r="A18" s="273" t="s">
        <v>112</v>
      </c>
      <c r="B18" s="274" t="s">
        <v>410</v>
      </c>
      <c r="C18" s="275"/>
      <c r="D18" s="276"/>
      <c r="E18" s="277"/>
      <c r="F18" s="278"/>
      <c r="G18" s="278"/>
      <c r="H18" s="279"/>
      <c r="I18" s="280">
        <f t="shared" si="0"/>
        <v>0</v>
      </c>
    </row>
    <row r="19" spans="1:9" ht="20.100000000000001" customHeight="1" x14ac:dyDescent="0.2">
      <c r="A19" s="281" t="s">
        <v>415</v>
      </c>
      <c r="B19" s="282"/>
      <c r="C19" s="472">
        <f>C12+C14</f>
        <v>220366675</v>
      </c>
      <c r="D19" s="472">
        <f>D12+D14</f>
        <v>96188405</v>
      </c>
      <c r="E19" s="472">
        <f>E12+E14</f>
        <v>124178270</v>
      </c>
      <c r="F19" s="473"/>
      <c r="G19" s="473"/>
      <c r="H19" s="473"/>
      <c r="I19" s="474"/>
    </row>
  </sheetData>
  <mergeCells count="3">
    <mergeCell ref="A2:I2"/>
    <mergeCell ref="E4:H4"/>
    <mergeCell ref="H1:I1"/>
  </mergeCells>
  <phoneticPr fontId="11" type="noConversion"/>
  <printOptions horizontalCentered="1"/>
  <pageMargins left="0.78749999999999998" right="0.78749999999999998" top="1.0298611111111111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8"/>
  <sheetViews>
    <sheetView showGridLines="0" showRowColHeaders="0" showRuler="0" showWhiteSpace="0" zoomScaleNormal="100" zoomScalePageLayoutView="120" workbookViewId="0">
      <selection activeCell="C37" sqref="C37"/>
    </sheetView>
  </sheetViews>
  <sheetFormatPr defaultRowHeight="12.75" x14ac:dyDescent="0.2"/>
  <cols>
    <col min="1" max="1" width="9.5" style="345" customWidth="1"/>
    <col min="2" max="2" width="91.6640625" style="345" customWidth="1"/>
    <col min="3" max="3" width="16.5" style="416" customWidth="1"/>
    <col min="4" max="4" width="21" style="345" customWidth="1"/>
    <col min="5" max="16384" width="9.33203125" style="345"/>
  </cols>
  <sheetData>
    <row r="1" spans="1:3" ht="15.95" customHeight="1" x14ac:dyDescent="0.2">
      <c r="A1" s="553" t="s">
        <v>0</v>
      </c>
      <c r="B1" s="553"/>
      <c r="C1" s="553"/>
    </row>
    <row r="2" spans="1:3" ht="15.95" customHeight="1" x14ac:dyDescent="0.2">
      <c r="A2" s="346" t="s">
        <v>1</v>
      </c>
      <c r="B2" s="346"/>
      <c r="C2" s="1" t="s">
        <v>480</v>
      </c>
    </row>
    <row r="3" spans="1:3" ht="38.1" customHeight="1" x14ac:dyDescent="0.2">
      <c r="A3" s="347" t="s">
        <v>2</v>
      </c>
      <c r="B3" s="2" t="s">
        <v>3</v>
      </c>
      <c r="C3" s="348" t="s">
        <v>501</v>
      </c>
    </row>
    <row r="4" spans="1:3" ht="14.1" customHeight="1" x14ac:dyDescent="0.2">
      <c r="A4" s="347">
        <v>1</v>
      </c>
      <c r="B4" s="2"/>
      <c r="C4" s="348">
        <v>3</v>
      </c>
    </row>
    <row r="5" spans="1:3" ht="12" customHeight="1" x14ac:dyDescent="0.2">
      <c r="A5" s="349" t="s">
        <v>4</v>
      </c>
      <c r="B5" s="350" t="s">
        <v>5</v>
      </c>
      <c r="C5" s="419">
        <f>C6+C11</f>
        <v>37885000</v>
      </c>
    </row>
    <row r="6" spans="1:3" ht="12" customHeight="1" x14ac:dyDescent="0.2">
      <c r="A6" s="351" t="s">
        <v>6</v>
      </c>
      <c r="B6" s="352" t="s">
        <v>7</v>
      </c>
      <c r="C6" s="420">
        <f>C7+C10+C8+C9</f>
        <v>17070000</v>
      </c>
    </row>
    <row r="7" spans="1:3" ht="12" customHeight="1" x14ac:dyDescent="0.2">
      <c r="A7" s="354" t="s">
        <v>8</v>
      </c>
      <c r="B7" s="355" t="s">
        <v>547</v>
      </c>
      <c r="C7" s="356">
        <v>3750000</v>
      </c>
    </row>
    <row r="8" spans="1:3" ht="12" customHeight="1" x14ac:dyDescent="0.2">
      <c r="A8" s="354" t="s">
        <v>10</v>
      </c>
      <c r="B8" s="357" t="s">
        <v>548</v>
      </c>
      <c r="C8" s="356">
        <v>10000000</v>
      </c>
    </row>
    <row r="9" spans="1:3" ht="12" customHeight="1" x14ac:dyDescent="0.2">
      <c r="A9" s="354" t="s">
        <v>12</v>
      </c>
      <c r="B9" s="357" t="s">
        <v>549</v>
      </c>
      <c r="C9" s="356">
        <v>3200000</v>
      </c>
    </row>
    <row r="10" spans="1:3" ht="12" customHeight="1" x14ac:dyDescent="0.2">
      <c r="A10" s="354" t="s">
        <v>14</v>
      </c>
      <c r="B10" s="358" t="s">
        <v>550</v>
      </c>
      <c r="C10" s="356">
        <v>120000</v>
      </c>
    </row>
    <row r="11" spans="1:3" ht="12" customHeight="1" x14ac:dyDescent="0.2">
      <c r="A11" s="351" t="s">
        <v>16</v>
      </c>
      <c r="B11" s="350" t="s">
        <v>17</v>
      </c>
      <c r="C11" s="417">
        <f>C12+C13+C14+C15+C16+C17</f>
        <v>20815000</v>
      </c>
    </row>
    <row r="12" spans="1:3" ht="12" customHeight="1" x14ac:dyDescent="0.2">
      <c r="A12" s="360" t="s">
        <v>18</v>
      </c>
      <c r="B12" s="493" t="s">
        <v>551</v>
      </c>
      <c r="C12" s="496">
        <f>400000+10000000</f>
        <v>10400000</v>
      </c>
    </row>
    <row r="13" spans="1:3" ht="12" customHeight="1" x14ac:dyDescent="0.2">
      <c r="A13" s="354" t="s">
        <v>20</v>
      </c>
      <c r="B13" s="494" t="s">
        <v>552</v>
      </c>
      <c r="C13" s="363">
        <v>3300000</v>
      </c>
    </row>
    <row r="14" spans="1:3" ht="12" customHeight="1" x14ac:dyDescent="0.2">
      <c r="A14" s="354" t="s">
        <v>22</v>
      </c>
      <c r="B14" s="494" t="s">
        <v>553</v>
      </c>
      <c r="C14" s="363">
        <v>3200000</v>
      </c>
    </row>
    <row r="15" spans="1:3" ht="12" customHeight="1" x14ac:dyDescent="0.2">
      <c r="A15" s="354" t="s">
        <v>24</v>
      </c>
      <c r="B15" s="494" t="s">
        <v>554</v>
      </c>
      <c r="C15" s="363">
        <f>1134000+270000</f>
        <v>1404000</v>
      </c>
    </row>
    <row r="16" spans="1:3" ht="12" customHeight="1" x14ac:dyDescent="0.2">
      <c r="A16" s="364" t="s">
        <v>26</v>
      </c>
      <c r="B16" s="495" t="s">
        <v>555</v>
      </c>
      <c r="C16" s="365">
        <f>5000+3000+500</f>
        <v>8500</v>
      </c>
    </row>
    <row r="17" spans="1:3" ht="12" customHeight="1" thickBot="1" x14ac:dyDescent="0.25">
      <c r="A17" s="354" t="s">
        <v>28</v>
      </c>
      <c r="B17" s="494" t="s">
        <v>33</v>
      </c>
      <c r="C17" s="363">
        <f>2000000+500000+2500</f>
        <v>2502500</v>
      </c>
    </row>
    <row r="18" spans="1:3" ht="12" customHeight="1" thickBot="1" x14ac:dyDescent="0.25">
      <c r="A18" s="351" t="s">
        <v>34</v>
      </c>
      <c r="B18" s="350" t="s">
        <v>35</v>
      </c>
      <c r="C18" s="499">
        <v>0</v>
      </c>
    </row>
    <row r="19" spans="1:3" ht="12" customHeight="1" thickBot="1" x14ac:dyDescent="0.25">
      <c r="A19" s="351" t="s">
        <v>36</v>
      </c>
      <c r="B19" s="350" t="s">
        <v>475</v>
      </c>
      <c r="C19" s="417">
        <f>C20+C21+C22+C23+C24</f>
        <v>60866137</v>
      </c>
    </row>
    <row r="20" spans="1:3" ht="12" customHeight="1" x14ac:dyDescent="0.2">
      <c r="A20" s="366" t="s">
        <v>37</v>
      </c>
      <c r="B20" s="497" t="s">
        <v>556</v>
      </c>
      <c r="C20" s="368">
        <v>23045034</v>
      </c>
    </row>
    <row r="21" spans="1:3" ht="12" customHeight="1" x14ac:dyDescent="0.2">
      <c r="A21" s="354" t="s">
        <v>38</v>
      </c>
      <c r="B21" s="494" t="s">
        <v>557</v>
      </c>
      <c r="C21" s="363">
        <v>20636517</v>
      </c>
    </row>
    <row r="22" spans="1:3" ht="12" customHeight="1" x14ac:dyDescent="0.2">
      <c r="A22" s="354" t="s">
        <v>39</v>
      </c>
      <c r="B22" s="494" t="s">
        <v>558</v>
      </c>
      <c r="C22" s="363">
        <v>15384586</v>
      </c>
    </row>
    <row r="23" spans="1:3" ht="12" customHeight="1" x14ac:dyDescent="0.2">
      <c r="A23" s="369" t="s">
        <v>40</v>
      </c>
      <c r="B23" s="494" t="s">
        <v>559</v>
      </c>
      <c r="C23" s="370">
        <v>1800000</v>
      </c>
    </row>
    <row r="24" spans="1:3" ht="12" customHeight="1" thickBot="1" x14ac:dyDescent="0.25">
      <c r="A24" s="369" t="s">
        <v>42</v>
      </c>
      <c r="B24" s="494" t="s">
        <v>560</v>
      </c>
      <c r="C24" s="498">
        <v>0</v>
      </c>
    </row>
    <row r="25" spans="1:3" ht="12" customHeight="1" thickBot="1" x14ac:dyDescent="0.25">
      <c r="A25" s="372" t="s">
        <v>49</v>
      </c>
      <c r="B25" s="350" t="s">
        <v>476</v>
      </c>
      <c r="C25" s="420">
        <f>C26+C32</f>
        <v>81618404</v>
      </c>
    </row>
    <row r="26" spans="1:3" ht="12" customHeight="1" x14ac:dyDescent="0.2">
      <c r="A26" s="373" t="s">
        <v>50</v>
      </c>
      <c r="B26" s="374" t="s">
        <v>51</v>
      </c>
      <c r="C26" s="375">
        <f>C27+C31</f>
        <v>23600000</v>
      </c>
    </row>
    <row r="27" spans="1:3" ht="12" customHeight="1" x14ac:dyDescent="0.2">
      <c r="A27" s="376" t="s">
        <v>52</v>
      </c>
      <c r="B27" s="377" t="s">
        <v>53</v>
      </c>
      <c r="C27" s="356">
        <v>18600000</v>
      </c>
    </row>
    <row r="28" spans="1:3" ht="12" customHeight="1" x14ac:dyDescent="0.2">
      <c r="A28" s="376" t="s">
        <v>54</v>
      </c>
      <c r="B28" s="377" t="s">
        <v>55</v>
      </c>
      <c r="C28" s="499">
        <v>0</v>
      </c>
    </row>
    <row r="29" spans="1:3" ht="12" customHeight="1" x14ac:dyDescent="0.2">
      <c r="A29" s="376" t="s">
        <v>56</v>
      </c>
      <c r="B29" s="377" t="s">
        <v>57</v>
      </c>
      <c r="C29" s="499">
        <v>0</v>
      </c>
    </row>
    <row r="30" spans="1:3" ht="12" customHeight="1" x14ac:dyDescent="0.2">
      <c r="A30" s="376" t="s">
        <v>58</v>
      </c>
      <c r="B30" s="377" t="s">
        <v>59</v>
      </c>
      <c r="C30" s="499">
        <v>0</v>
      </c>
    </row>
    <row r="31" spans="1:3" ht="12" customHeight="1" x14ac:dyDescent="0.2">
      <c r="A31" s="376" t="s">
        <v>60</v>
      </c>
      <c r="B31" s="377" t="s">
        <v>61</v>
      </c>
      <c r="C31" s="356">
        <v>5000000</v>
      </c>
    </row>
    <row r="32" spans="1:3" ht="12" customHeight="1" x14ac:dyDescent="0.2">
      <c r="A32" s="376" t="s">
        <v>62</v>
      </c>
      <c r="B32" s="378" t="s">
        <v>63</v>
      </c>
      <c r="C32" s="500">
        <f>C36+C37</f>
        <v>58018404</v>
      </c>
    </row>
    <row r="33" spans="1:5" ht="12" customHeight="1" x14ac:dyDescent="0.2">
      <c r="A33" s="376" t="s">
        <v>64</v>
      </c>
      <c r="B33" s="377" t="s">
        <v>53</v>
      </c>
      <c r="C33" s="499">
        <v>0</v>
      </c>
    </row>
    <row r="34" spans="1:5" ht="12" customHeight="1" x14ac:dyDescent="0.2">
      <c r="A34" s="376" t="s">
        <v>65</v>
      </c>
      <c r="B34" s="377" t="s">
        <v>55</v>
      </c>
      <c r="C34" s="499">
        <v>0</v>
      </c>
    </row>
    <row r="35" spans="1:5" ht="12" customHeight="1" x14ac:dyDescent="0.2">
      <c r="A35" s="376" t="s">
        <v>66</v>
      </c>
      <c r="B35" s="377" t="s">
        <v>57</v>
      </c>
      <c r="C35" s="499">
        <v>0</v>
      </c>
    </row>
    <row r="36" spans="1:5" ht="12" customHeight="1" x14ac:dyDescent="0.2">
      <c r="A36" s="376" t="s">
        <v>67</v>
      </c>
      <c r="B36" s="379" t="s">
        <v>59</v>
      </c>
      <c r="C36" s="356">
        <v>58018404</v>
      </c>
    </row>
    <row r="37" spans="1:5" ht="12" customHeight="1" x14ac:dyDescent="0.2">
      <c r="A37" s="380" t="s">
        <v>68</v>
      </c>
      <c r="B37" s="381" t="s">
        <v>561</v>
      </c>
      <c r="C37" s="499">
        <v>0</v>
      </c>
    </row>
    <row r="38" spans="1:5" ht="12" customHeight="1" x14ac:dyDescent="0.2">
      <c r="A38" s="351" t="s">
        <v>70</v>
      </c>
      <c r="B38" s="382" t="s">
        <v>71</v>
      </c>
      <c r="C38" s="353">
        <f>SUM(C39:C40)</f>
        <v>14500000</v>
      </c>
    </row>
    <row r="39" spans="1:5" ht="12" customHeight="1" x14ac:dyDescent="0.2">
      <c r="A39" s="366" t="s">
        <v>72</v>
      </c>
      <c r="B39" s="357" t="s">
        <v>73</v>
      </c>
      <c r="C39" s="499">
        <v>0</v>
      </c>
    </row>
    <row r="40" spans="1:5" ht="12" customHeight="1" thickBot="1" x14ac:dyDescent="0.25">
      <c r="A40" s="364" t="s">
        <v>74</v>
      </c>
      <c r="B40" s="383" t="s">
        <v>75</v>
      </c>
      <c r="C40" s="384">
        <v>14500000</v>
      </c>
    </row>
    <row r="41" spans="1:5" ht="12" customHeight="1" thickBot="1" x14ac:dyDescent="0.25">
      <c r="A41" s="351" t="s">
        <v>76</v>
      </c>
      <c r="B41" s="382" t="s">
        <v>77</v>
      </c>
      <c r="C41" s="501">
        <v>0</v>
      </c>
    </row>
    <row r="42" spans="1:5" ht="12" customHeight="1" x14ac:dyDescent="0.2">
      <c r="A42" s="366" t="s">
        <v>78</v>
      </c>
      <c r="B42" s="357" t="s">
        <v>79</v>
      </c>
      <c r="C42" s="501">
        <v>0</v>
      </c>
    </row>
    <row r="43" spans="1:5" ht="12" customHeight="1" x14ac:dyDescent="0.2">
      <c r="A43" s="354" t="s">
        <v>80</v>
      </c>
      <c r="B43" s="377" t="s">
        <v>81</v>
      </c>
      <c r="C43" s="498">
        <v>0</v>
      </c>
    </row>
    <row r="44" spans="1:5" ht="12" customHeight="1" thickBot="1" x14ac:dyDescent="0.25">
      <c r="A44" s="364" t="s">
        <v>82</v>
      </c>
      <c r="B44" s="503" t="s">
        <v>83</v>
      </c>
      <c r="C44" s="504">
        <v>0</v>
      </c>
    </row>
    <row r="45" spans="1:5" ht="17.25" customHeight="1" thickBot="1" x14ac:dyDescent="0.25">
      <c r="A45" s="507" t="s">
        <v>84</v>
      </c>
      <c r="B45" s="508" t="s">
        <v>85</v>
      </c>
      <c r="C45" s="509">
        <v>0</v>
      </c>
      <c r="E45" s="386"/>
    </row>
    <row r="46" spans="1:5" ht="12" customHeight="1" thickBot="1" x14ac:dyDescent="0.25">
      <c r="A46" s="505" t="s">
        <v>86</v>
      </c>
      <c r="B46" s="506" t="s">
        <v>87</v>
      </c>
      <c r="C46" s="502">
        <f>C5+C19+C25+C38</f>
        <v>194869541</v>
      </c>
      <c r="D46" s="431"/>
    </row>
    <row r="47" spans="1:5" ht="12" customHeight="1" thickBot="1" x14ac:dyDescent="0.25">
      <c r="A47" s="387" t="s">
        <v>88</v>
      </c>
      <c r="B47" s="352" t="s">
        <v>89</v>
      </c>
      <c r="C47" s="417">
        <f>C48+C53</f>
        <v>83912855</v>
      </c>
    </row>
    <row r="48" spans="1:5" ht="12" customHeight="1" x14ac:dyDescent="0.2">
      <c r="A48" s="388" t="s">
        <v>90</v>
      </c>
      <c r="B48" s="374" t="s">
        <v>91</v>
      </c>
      <c r="C48" s="389">
        <f>C49+C50+C51+C52</f>
        <v>49916891</v>
      </c>
    </row>
    <row r="49" spans="1:7" ht="12" customHeight="1" x14ac:dyDescent="0.2">
      <c r="A49" s="390" t="s">
        <v>92</v>
      </c>
      <c r="B49" s="377" t="s">
        <v>93</v>
      </c>
      <c r="C49" s="363">
        <v>47716891</v>
      </c>
    </row>
    <row r="50" spans="1:7" ht="12" customHeight="1" x14ac:dyDescent="0.2">
      <c r="A50" s="390" t="s">
        <v>94</v>
      </c>
      <c r="B50" s="377" t="s">
        <v>95</v>
      </c>
      <c r="C50" s="498">
        <v>0</v>
      </c>
    </row>
    <row r="51" spans="1:7" ht="12" customHeight="1" x14ac:dyDescent="0.2">
      <c r="A51" s="390" t="s">
        <v>96</v>
      </c>
      <c r="B51" s="377" t="s">
        <v>98</v>
      </c>
      <c r="C51" s="498">
        <v>0</v>
      </c>
    </row>
    <row r="52" spans="1:7" ht="12" customHeight="1" x14ac:dyDescent="0.2">
      <c r="A52" s="390" t="s">
        <v>97</v>
      </c>
      <c r="B52" s="377" t="s">
        <v>99</v>
      </c>
      <c r="C52" s="498">
        <v>2200000</v>
      </c>
    </row>
    <row r="53" spans="1:7" ht="12" customHeight="1" x14ac:dyDescent="0.2">
      <c r="A53" s="391" t="s">
        <v>100</v>
      </c>
      <c r="B53" s="378" t="s">
        <v>101</v>
      </c>
      <c r="C53" s="392">
        <f>C58</f>
        <v>33995964</v>
      </c>
    </row>
    <row r="54" spans="1:7" ht="12" customHeight="1" x14ac:dyDescent="0.2">
      <c r="A54" s="390" t="s">
        <v>102</v>
      </c>
      <c r="B54" s="377" t="s">
        <v>103</v>
      </c>
      <c r="C54" s="498">
        <v>0</v>
      </c>
    </row>
    <row r="55" spans="1:7" ht="12" customHeight="1" x14ac:dyDescent="0.2">
      <c r="A55" s="390" t="s">
        <v>104</v>
      </c>
      <c r="B55" s="377" t="s">
        <v>105</v>
      </c>
      <c r="C55" s="498">
        <v>0</v>
      </c>
    </row>
    <row r="56" spans="1:7" ht="12" customHeight="1" x14ac:dyDescent="0.2">
      <c r="A56" s="390" t="s">
        <v>106</v>
      </c>
      <c r="B56" s="377" t="s">
        <v>107</v>
      </c>
      <c r="C56" s="498">
        <v>0</v>
      </c>
    </row>
    <row r="57" spans="1:7" ht="12" customHeight="1" x14ac:dyDescent="0.2">
      <c r="A57" s="390" t="s">
        <v>108</v>
      </c>
      <c r="B57" s="377" t="s">
        <v>109</v>
      </c>
      <c r="C57" s="498">
        <v>0</v>
      </c>
    </row>
    <row r="58" spans="1:7" ht="12" customHeight="1" x14ac:dyDescent="0.2">
      <c r="A58" s="393" t="s">
        <v>110</v>
      </c>
      <c r="B58" s="383" t="s">
        <v>111</v>
      </c>
      <c r="C58" s="394">
        <v>33995964</v>
      </c>
    </row>
    <row r="59" spans="1:7" ht="12" customHeight="1" thickBot="1" x14ac:dyDescent="0.25">
      <c r="A59" s="387" t="s">
        <v>112</v>
      </c>
      <c r="B59" s="352" t="s">
        <v>113</v>
      </c>
      <c r="C59" s="417">
        <f>C46+C47</f>
        <v>278782396</v>
      </c>
    </row>
    <row r="60" spans="1:7" ht="13.5" customHeight="1" thickBot="1" x14ac:dyDescent="0.25">
      <c r="A60" s="395" t="s">
        <v>114</v>
      </c>
      <c r="B60" s="385" t="s">
        <v>115</v>
      </c>
      <c r="C60" s="498">
        <v>0</v>
      </c>
    </row>
    <row r="61" spans="1:7" ht="12" customHeight="1" thickBot="1" x14ac:dyDescent="0.25">
      <c r="A61" s="421" t="s">
        <v>116</v>
      </c>
      <c r="B61" s="422" t="s">
        <v>117</v>
      </c>
      <c r="C61" s="423">
        <f>C59</f>
        <v>278782396</v>
      </c>
    </row>
    <row r="62" spans="1:7" ht="83.25" customHeight="1" x14ac:dyDescent="0.2">
      <c r="A62" s="396"/>
      <c r="B62" s="397"/>
      <c r="C62" s="398"/>
      <c r="G62" s="345" t="s">
        <v>463</v>
      </c>
    </row>
    <row r="63" spans="1:7" ht="16.5" customHeight="1" x14ac:dyDescent="0.2">
      <c r="A63" s="553" t="s">
        <v>118</v>
      </c>
      <c r="B63" s="553"/>
      <c r="C63" s="553"/>
    </row>
    <row r="64" spans="1:7" ht="16.5" customHeight="1" x14ac:dyDescent="0.25">
      <c r="A64" s="399" t="s">
        <v>119</v>
      </c>
      <c r="B64" s="399"/>
      <c r="C64" s="10" t="s">
        <v>480</v>
      </c>
    </row>
    <row r="65" spans="1:3" ht="38.1" customHeight="1" x14ac:dyDescent="0.2">
      <c r="A65" s="347" t="s">
        <v>120</v>
      </c>
      <c r="B65" s="2" t="s">
        <v>121</v>
      </c>
      <c r="C65" s="348" t="s">
        <v>501</v>
      </c>
    </row>
    <row r="66" spans="1:3" ht="12" customHeight="1" x14ac:dyDescent="0.2">
      <c r="A66" s="347">
        <v>1</v>
      </c>
      <c r="B66" s="2">
        <v>2</v>
      </c>
      <c r="C66" s="348">
        <v>3</v>
      </c>
    </row>
    <row r="67" spans="1:3" ht="12" customHeight="1" x14ac:dyDescent="0.2">
      <c r="A67" s="349" t="s">
        <v>4</v>
      </c>
      <c r="B67" s="400" t="s">
        <v>477</v>
      </c>
      <c r="C67" s="418">
        <f>C68+C69+C70+C71+C72</f>
        <v>118462157</v>
      </c>
    </row>
    <row r="68" spans="1:3" ht="12" customHeight="1" x14ac:dyDescent="0.2">
      <c r="A68" s="360" t="s">
        <v>122</v>
      </c>
      <c r="B68" s="361" t="s">
        <v>123</v>
      </c>
      <c r="C68" s="496">
        <f>17375000+21000000+9310000</f>
        <v>47685000</v>
      </c>
    </row>
    <row r="69" spans="1:3" ht="12" customHeight="1" x14ac:dyDescent="0.2">
      <c r="A69" s="354" t="s">
        <v>124</v>
      </c>
      <c r="B69" s="362" t="s">
        <v>125</v>
      </c>
      <c r="C69" s="363">
        <f>2810000+4000000+1800000</f>
        <v>8610000</v>
      </c>
    </row>
    <row r="70" spans="1:3" ht="12" customHeight="1" x14ac:dyDescent="0.2">
      <c r="A70" s="354" t="s">
        <v>126</v>
      </c>
      <c r="B70" s="362" t="s">
        <v>127</v>
      </c>
      <c r="C70" s="370">
        <f>43865157+2010000+9492000</f>
        <v>55367157</v>
      </c>
    </row>
    <row r="71" spans="1:3" ht="12" customHeight="1" x14ac:dyDescent="0.2">
      <c r="A71" s="354" t="s">
        <v>128</v>
      </c>
      <c r="B71" s="401" t="s">
        <v>129</v>
      </c>
      <c r="C71" s="370">
        <v>5900000</v>
      </c>
    </row>
    <row r="72" spans="1:3" ht="12" customHeight="1" x14ac:dyDescent="0.2">
      <c r="A72" s="354" t="s">
        <v>130</v>
      </c>
      <c r="B72" s="402" t="s">
        <v>131</v>
      </c>
      <c r="C72" s="370">
        <v>900000</v>
      </c>
    </row>
    <row r="73" spans="1:3" ht="12" customHeight="1" x14ac:dyDescent="0.2">
      <c r="A73" s="354" t="s">
        <v>132</v>
      </c>
      <c r="B73" s="362" t="s">
        <v>133</v>
      </c>
      <c r="C73" s="498">
        <v>0</v>
      </c>
    </row>
    <row r="74" spans="1:3" ht="12" customHeight="1" x14ac:dyDescent="0.2">
      <c r="A74" s="354" t="s">
        <v>134</v>
      </c>
      <c r="B74" s="403" t="s">
        <v>135</v>
      </c>
      <c r="C74" s="498">
        <v>0</v>
      </c>
    </row>
    <row r="75" spans="1:3" ht="12" customHeight="1" x14ac:dyDescent="0.2">
      <c r="A75" s="354" t="s">
        <v>136</v>
      </c>
      <c r="B75" s="403" t="s">
        <v>137</v>
      </c>
      <c r="C75" s="498">
        <v>0</v>
      </c>
    </row>
    <row r="76" spans="1:3" ht="12" customHeight="1" x14ac:dyDescent="0.2">
      <c r="A76" s="354" t="s">
        <v>138</v>
      </c>
      <c r="B76" s="362" t="s">
        <v>139</v>
      </c>
      <c r="C76" s="370">
        <v>900000</v>
      </c>
    </row>
    <row r="77" spans="1:3" ht="12" customHeight="1" x14ac:dyDescent="0.2">
      <c r="A77" s="364" t="s">
        <v>140</v>
      </c>
      <c r="B77" s="371" t="s">
        <v>141</v>
      </c>
      <c r="C77" s="498">
        <v>0</v>
      </c>
    </row>
    <row r="78" spans="1:3" ht="12" customHeight="1" x14ac:dyDescent="0.2">
      <c r="A78" s="354" t="s">
        <v>142</v>
      </c>
      <c r="B78" s="371" t="s">
        <v>143</v>
      </c>
      <c r="C78" s="498">
        <v>0</v>
      </c>
    </row>
    <row r="79" spans="1:3" ht="12" customHeight="1" thickBot="1" x14ac:dyDescent="0.25">
      <c r="A79" s="404" t="s">
        <v>144</v>
      </c>
      <c r="B79" s="405" t="s">
        <v>145</v>
      </c>
      <c r="C79" s="498">
        <v>0</v>
      </c>
    </row>
    <row r="80" spans="1:3" ht="12" customHeight="1" thickBot="1" x14ac:dyDescent="0.25">
      <c r="A80" s="351" t="s">
        <v>6</v>
      </c>
      <c r="B80" s="406" t="s">
        <v>478</v>
      </c>
      <c r="C80" s="417">
        <f>C81+C82</f>
        <v>124178270</v>
      </c>
    </row>
    <row r="81" spans="1:3" ht="12" customHeight="1" x14ac:dyDescent="0.2">
      <c r="A81" s="366" t="s">
        <v>8</v>
      </c>
      <c r="B81" s="362" t="s">
        <v>146</v>
      </c>
      <c r="C81" s="368">
        <v>87714397</v>
      </c>
    </row>
    <row r="82" spans="1:3" ht="12" customHeight="1" x14ac:dyDescent="0.2">
      <c r="A82" s="366" t="s">
        <v>10</v>
      </c>
      <c r="B82" s="371" t="s">
        <v>147</v>
      </c>
      <c r="C82" s="363">
        <v>36463873</v>
      </c>
    </row>
    <row r="83" spans="1:3" ht="12" customHeight="1" x14ac:dyDescent="0.2">
      <c r="A83" s="366" t="s">
        <v>12</v>
      </c>
      <c r="B83" s="377" t="s">
        <v>148</v>
      </c>
      <c r="C83" s="498">
        <v>0</v>
      </c>
    </row>
    <row r="84" spans="1:3" ht="12" customHeight="1" x14ac:dyDescent="0.2">
      <c r="A84" s="366" t="s">
        <v>14</v>
      </c>
      <c r="B84" s="377" t="s">
        <v>149</v>
      </c>
      <c r="C84" s="498">
        <v>0</v>
      </c>
    </row>
    <row r="85" spans="1:3" ht="12" customHeight="1" x14ac:dyDescent="0.2">
      <c r="A85" s="366" t="s">
        <v>150</v>
      </c>
      <c r="B85" s="377" t="s">
        <v>151</v>
      </c>
      <c r="C85" s="498">
        <v>0</v>
      </c>
    </row>
    <row r="86" spans="1:3" x14ac:dyDescent="0.2">
      <c r="A86" s="366" t="s">
        <v>152</v>
      </c>
      <c r="B86" s="377" t="s">
        <v>153</v>
      </c>
      <c r="C86" s="498">
        <v>0</v>
      </c>
    </row>
    <row r="87" spans="1:3" ht="12" customHeight="1" x14ac:dyDescent="0.2">
      <c r="A87" s="366" t="s">
        <v>154</v>
      </c>
      <c r="B87" s="377" t="s">
        <v>155</v>
      </c>
      <c r="C87" s="498">
        <v>0</v>
      </c>
    </row>
    <row r="88" spans="1:3" ht="12" customHeight="1" x14ac:dyDescent="0.2">
      <c r="A88" s="366" t="s">
        <v>156</v>
      </c>
      <c r="B88" s="377" t="s">
        <v>157</v>
      </c>
      <c r="C88" s="498">
        <v>0</v>
      </c>
    </row>
    <row r="89" spans="1:3" ht="12" customHeight="1" x14ac:dyDescent="0.2">
      <c r="A89" s="366" t="s">
        <v>158</v>
      </c>
      <c r="B89" s="377" t="s">
        <v>159</v>
      </c>
      <c r="C89" s="498">
        <v>0</v>
      </c>
    </row>
    <row r="90" spans="1:3" ht="24" customHeight="1" thickBot="1" x14ac:dyDescent="0.25">
      <c r="A90" s="364" t="s">
        <v>160</v>
      </c>
      <c r="B90" s="383" t="s">
        <v>161</v>
      </c>
      <c r="C90" s="498">
        <v>0</v>
      </c>
    </row>
    <row r="91" spans="1:3" ht="12" customHeight="1" thickBot="1" x14ac:dyDescent="0.25">
      <c r="A91" s="351" t="s">
        <v>16</v>
      </c>
      <c r="B91" s="350" t="s">
        <v>162</v>
      </c>
      <c r="C91" s="498">
        <v>0</v>
      </c>
    </row>
    <row r="92" spans="1:3" ht="12" customHeight="1" x14ac:dyDescent="0.2">
      <c r="A92" s="366" t="s">
        <v>18</v>
      </c>
      <c r="B92" s="367" t="s">
        <v>163</v>
      </c>
      <c r="C92" s="498">
        <v>0</v>
      </c>
    </row>
    <row r="93" spans="1:3" ht="12" customHeight="1" thickBot="1" x14ac:dyDescent="0.25">
      <c r="A93" s="369" t="s">
        <v>20</v>
      </c>
      <c r="B93" s="371" t="s">
        <v>164</v>
      </c>
      <c r="C93" s="498">
        <v>0</v>
      </c>
    </row>
    <row r="94" spans="1:3" s="407" customFormat="1" ht="12" customHeight="1" thickBot="1" x14ac:dyDescent="0.25">
      <c r="A94" s="387" t="s">
        <v>165</v>
      </c>
      <c r="B94" s="352" t="s">
        <v>166</v>
      </c>
      <c r="C94" s="498">
        <v>0</v>
      </c>
    </row>
    <row r="95" spans="1:3" ht="12" customHeight="1" thickBot="1" x14ac:dyDescent="0.25">
      <c r="A95" s="424" t="s">
        <v>36</v>
      </c>
      <c r="B95" s="425" t="s">
        <v>167</v>
      </c>
      <c r="C95" s="426">
        <f>C67+C80+C91+C94</f>
        <v>242640427</v>
      </c>
    </row>
    <row r="96" spans="1:3" ht="12" customHeight="1" x14ac:dyDescent="0.2">
      <c r="A96" s="387" t="s">
        <v>49</v>
      </c>
      <c r="B96" s="352" t="s">
        <v>168</v>
      </c>
      <c r="C96" s="359">
        <f>C97+C105</f>
        <v>36141969</v>
      </c>
    </row>
    <row r="97" spans="1:3" ht="12" customHeight="1" x14ac:dyDescent="0.2">
      <c r="A97" s="408" t="s">
        <v>50</v>
      </c>
      <c r="B97" s="409" t="s">
        <v>169</v>
      </c>
      <c r="C97" s="410">
        <f>C103+C104</f>
        <v>36141969</v>
      </c>
    </row>
    <row r="98" spans="1:3" ht="12" customHeight="1" x14ac:dyDescent="0.2">
      <c r="A98" s="411" t="s">
        <v>52</v>
      </c>
      <c r="B98" s="357" t="s">
        <v>170</v>
      </c>
      <c r="C98" s="498">
        <v>0</v>
      </c>
    </row>
    <row r="99" spans="1:3" ht="12" customHeight="1" x14ac:dyDescent="0.2">
      <c r="A99" s="390" t="s">
        <v>54</v>
      </c>
      <c r="B99" s="377" t="s">
        <v>171</v>
      </c>
      <c r="C99" s="498">
        <v>0</v>
      </c>
    </row>
    <row r="100" spans="1:3" ht="12" customHeight="1" x14ac:dyDescent="0.2">
      <c r="A100" s="390" t="s">
        <v>56</v>
      </c>
      <c r="B100" s="377" t="s">
        <v>172</v>
      </c>
      <c r="C100" s="498">
        <v>0</v>
      </c>
    </row>
    <row r="101" spans="1:3" ht="12" customHeight="1" x14ac:dyDescent="0.2">
      <c r="A101" s="390" t="s">
        <v>58</v>
      </c>
      <c r="B101" s="377" t="s">
        <v>173</v>
      </c>
      <c r="C101" s="498">
        <v>0</v>
      </c>
    </row>
    <row r="102" spans="1:3" ht="12" customHeight="1" x14ac:dyDescent="0.2">
      <c r="A102" s="390" t="s">
        <v>60</v>
      </c>
      <c r="B102" s="377" t="s">
        <v>174</v>
      </c>
      <c r="C102" s="498">
        <v>0</v>
      </c>
    </row>
    <row r="103" spans="1:3" ht="12" customHeight="1" x14ac:dyDescent="0.2">
      <c r="A103" s="390" t="s">
        <v>175</v>
      </c>
      <c r="B103" s="377" t="s">
        <v>503</v>
      </c>
      <c r="C103" s="498">
        <v>2146005</v>
      </c>
    </row>
    <row r="104" spans="1:3" ht="12" customHeight="1" thickBot="1" x14ac:dyDescent="0.25">
      <c r="A104" s="412" t="s">
        <v>176</v>
      </c>
      <c r="B104" s="413" t="s">
        <v>504</v>
      </c>
      <c r="C104" s="498">
        <v>33995964</v>
      </c>
    </row>
    <row r="105" spans="1:3" ht="12" customHeight="1" thickBot="1" x14ac:dyDescent="0.25">
      <c r="A105" s="408" t="s">
        <v>62</v>
      </c>
      <c r="B105" s="510" t="s">
        <v>178</v>
      </c>
      <c r="C105" s="512">
        <v>0</v>
      </c>
    </row>
    <row r="106" spans="1:3" ht="12" customHeight="1" x14ac:dyDescent="0.2">
      <c r="A106" s="411" t="s">
        <v>64</v>
      </c>
      <c r="B106" s="357" t="s">
        <v>170</v>
      </c>
      <c r="C106" s="511">
        <v>0</v>
      </c>
    </row>
    <row r="107" spans="1:3" ht="12" customHeight="1" x14ac:dyDescent="0.2">
      <c r="A107" s="390" t="s">
        <v>65</v>
      </c>
      <c r="B107" s="377" t="s">
        <v>179</v>
      </c>
      <c r="C107" s="498">
        <v>0</v>
      </c>
    </row>
    <row r="108" spans="1:3" ht="12" customHeight="1" x14ac:dyDescent="0.2">
      <c r="A108" s="390" t="s">
        <v>66</v>
      </c>
      <c r="B108" s="377" t="s">
        <v>172</v>
      </c>
      <c r="C108" s="498">
        <v>0</v>
      </c>
    </row>
    <row r="109" spans="1:3" ht="12" customHeight="1" x14ac:dyDescent="0.2">
      <c r="A109" s="390" t="s">
        <v>67</v>
      </c>
      <c r="B109" s="377" t="s">
        <v>173</v>
      </c>
      <c r="C109" s="498">
        <v>0</v>
      </c>
    </row>
    <row r="110" spans="1:3" ht="12" customHeight="1" x14ac:dyDescent="0.2">
      <c r="A110" s="390" t="s">
        <v>68</v>
      </c>
      <c r="B110" s="377" t="s">
        <v>174</v>
      </c>
      <c r="C110" s="498">
        <v>0</v>
      </c>
    </row>
    <row r="111" spans="1:3" ht="12" customHeight="1" x14ac:dyDescent="0.2">
      <c r="A111" s="390" t="s">
        <v>180</v>
      </c>
      <c r="B111" s="377" t="s">
        <v>181</v>
      </c>
      <c r="C111" s="498">
        <v>0</v>
      </c>
    </row>
    <row r="112" spans="1:3" ht="12" customHeight="1" x14ac:dyDescent="0.2">
      <c r="A112" s="390" t="s">
        <v>182</v>
      </c>
      <c r="B112" s="377" t="s">
        <v>177</v>
      </c>
      <c r="C112" s="498">
        <v>0</v>
      </c>
    </row>
    <row r="113" spans="1:9" ht="12" customHeight="1" x14ac:dyDescent="0.2">
      <c r="A113" s="412" t="s">
        <v>183</v>
      </c>
      <c r="B113" s="413" t="s">
        <v>184</v>
      </c>
      <c r="C113" s="498">
        <v>0</v>
      </c>
    </row>
    <row r="114" spans="1:9" ht="12" customHeight="1" thickBot="1" x14ac:dyDescent="0.25">
      <c r="A114" s="387" t="s">
        <v>185</v>
      </c>
      <c r="B114" s="352" t="s">
        <v>186</v>
      </c>
      <c r="C114" s="414">
        <f>SUM(C95+C96)</f>
        <v>278782396</v>
      </c>
    </row>
    <row r="115" spans="1:9" ht="15" customHeight="1" thickBot="1" x14ac:dyDescent="0.25">
      <c r="A115" s="387" t="s">
        <v>76</v>
      </c>
      <c r="B115" s="352" t="s">
        <v>187</v>
      </c>
      <c r="C115" s="498">
        <v>0</v>
      </c>
      <c r="F115" s="386"/>
      <c r="G115" s="415"/>
      <c r="H115" s="415"/>
      <c r="I115" s="415"/>
    </row>
    <row r="116" spans="1:9" ht="12.95" customHeight="1" thickBot="1" x14ac:dyDescent="0.25">
      <c r="A116" s="427" t="s">
        <v>188</v>
      </c>
      <c r="B116" s="428" t="s">
        <v>189</v>
      </c>
      <c r="C116" s="423">
        <f>+C114+C115</f>
        <v>278782396</v>
      </c>
    </row>
    <row r="117" spans="1:9" ht="7.5" customHeight="1" x14ac:dyDescent="0.2"/>
    <row r="118" spans="1:9" x14ac:dyDescent="0.2">
      <c r="C118" s="435"/>
    </row>
  </sheetData>
  <sheetProtection selectLockedCells="1" selectUnlockedCells="1"/>
  <mergeCells count="2">
    <mergeCell ref="A1:C1"/>
    <mergeCell ref="A63:C63"/>
  </mergeCells>
  <phoneticPr fontId="11" type="noConversion"/>
  <printOptions horizontalCentered="1"/>
  <pageMargins left="0.78749999999999998" right="0.78749999999999998" top="1.4569444444444444" bottom="0.86597222222222225" header="0.78749999999999998" footer="0.51180555555555551"/>
  <pageSetup paperSize="9" scale="71" firstPageNumber="0" orientation="portrait" horizontalDpi="300" verticalDpi="300" r:id="rId1"/>
  <headerFooter>
    <oddHeader xml:space="preserve">&amp;C&amp;"Times New Roman CE,Félkövér"&amp;12Györe Önkormányzat
2018.  ÉVI KÖLTSÉGVETÉSÉNEK ÖSSZEVONT MÉRLEGE&amp;R2. sz. melléklet
</oddHeader>
  </headerFooter>
  <rowBreaks count="1" manualBreakCount="1">
    <brk id="6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32"/>
  <sheetViews>
    <sheetView view="pageLayout" topLeftCell="B1" zoomScaleNormal="100" workbookViewId="0">
      <selection activeCell="D3" sqref="D3"/>
    </sheetView>
  </sheetViews>
  <sheetFormatPr defaultRowHeight="12.75" x14ac:dyDescent="0.2"/>
  <cols>
    <col min="1" max="1" width="5.83203125" style="283" customWidth="1"/>
    <col min="2" max="2" width="54.83203125" style="91" customWidth="1"/>
    <col min="3" max="4" width="17.6640625" style="91" customWidth="1"/>
    <col min="5" max="16384" width="9.33203125" style="91"/>
  </cols>
  <sheetData>
    <row r="1" spans="1:4" ht="31.5" customHeight="1" x14ac:dyDescent="0.25">
      <c r="B1" s="567" t="s">
        <v>416</v>
      </c>
      <c r="C1" s="567"/>
      <c r="D1" s="567"/>
    </row>
    <row r="2" spans="1:4" s="286" customFormat="1" ht="15.75" x14ac:dyDescent="0.25">
      <c r="A2" s="284"/>
      <c r="B2" s="285"/>
      <c r="D2" s="15" t="s">
        <v>483</v>
      </c>
    </row>
    <row r="3" spans="1:4" s="217" customFormat="1" ht="48" customHeight="1" x14ac:dyDescent="0.2">
      <c r="A3" s="287" t="s">
        <v>120</v>
      </c>
      <c r="B3" s="215" t="s">
        <v>403</v>
      </c>
      <c r="C3" s="215" t="s">
        <v>417</v>
      </c>
      <c r="D3" s="216" t="s">
        <v>418</v>
      </c>
    </row>
    <row r="4" spans="1:4" s="217" customFormat="1" ht="14.1" customHeight="1" x14ac:dyDescent="0.2">
      <c r="A4" s="109">
        <v>1</v>
      </c>
      <c r="B4" s="110">
        <v>2</v>
      </c>
      <c r="C4" s="110">
        <v>3</v>
      </c>
      <c r="D4" s="111">
        <v>4</v>
      </c>
    </row>
    <row r="5" spans="1:4" ht="18" customHeight="1" x14ac:dyDescent="0.2">
      <c r="A5" s="288" t="s">
        <v>4</v>
      </c>
      <c r="B5" s="289" t="s">
        <v>419</v>
      </c>
      <c r="C5" s="290"/>
      <c r="D5" s="30"/>
    </row>
    <row r="6" spans="1:4" ht="18" customHeight="1" x14ac:dyDescent="0.2">
      <c r="A6" s="291" t="s">
        <v>6</v>
      </c>
      <c r="B6" s="292" t="s">
        <v>420</v>
      </c>
      <c r="C6" s="293"/>
      <c r="D6" s="34"/>
    </row>
    <row r="7" spans="1:4" ht="18" customHeight="1" x14ac:dyDescent="0.2">
      <c r="A7" s="291" t="s">
        <v>16</v>
      </c>
      <c r="B7" s="292" t="s">
        <v>421</v>
      </c>
      <c r="C7" s="293"/>
      <c r="D7" s="34"/>
    </row>
    <row r="8" spans="1:4" ht="18" customHeight="1" x14ac:dyDescent="0.2">
      <c r="A8" s="291" t="s">
        <v>165</v>
      </c>
      <c r="B8" s="292" t="s">
        <v>422</v>
      </c>
      <c r="C8" s="293"/>
      <c r="D8" s="34"/>
    </row>
    <row r="9" spans="1:4" ht="18" customHeight="1" x14ac:dyDescent="0.2">
      <c r="A9" s="291" t="s">
        <v>36</v>
      </c>
      <c r="B9" s="292" t="s">
        <v>423</v>
      </c>
      <c r="C9" s="293"/>
      <c r="D9" s="34"/>
    </row>
    <row r="10" spans="1:4" ht="18" customHeight="1" x14ac:dyDescent="0.2">
      <c r="A10" s="291" t="s">
        <v>49</v>
      </c>
      <c r="B10" s="292" t="s">
        <v>424</v>
      </c>
      <c r="C10" s="293"/>
      <c r="D10" s="34"/>
    </row>
    <row r="11" spans="1:4" ht="18" customHeight="1" x14ac:dyDescent="0.2">
      <c r="A11" s="291" t="s">
        <v>185</v>
      </c>
      <c r="B11" s="292" t="s">
        <v>425</v>
      </c>
      <c r="C11" s="293"/>
      <c r="D11" s="34"/>
    </row>
    <row r="12" spans="1:4" ht="18" customHeight="1" x14ac:dyDescent="0.2">
      <c r="A12" s="291" t="s">
        <v>76</v>
      </c>
      <c r="B12" s="292" t="s">
        <v>426</v>
      </c>
      <c r="C12" s="293"/>
      <c r="D12" s="34"/>
    </row>
    <row r="13" spans="1:4" ht="18" customHeight="1" x14ac:dyDescent="0.2">
      <c r="A13" s="291" t="s">
        <v>188</v>
      </c>
      <c r="B13" s="292" t="s">
        <v>427</v>
      </c>
      <c r="C13" s="293"/>
      <c r="D13" s="34"/>
    </row>
    <row r="14" spans="1:4" ht="18" customHeight="1" x14ac:dyDescent="0.2">
      <c r="A14" s="291" t="s">
        <v>86</v>
      </c>
      <c r="B14" s="292" t="s">
        <v>428</v>
      </c>
      <c r="C14" s="293"/>
      <c r="D14" s="34"/>
    </row>
    <row r="15" spans="1:4" ht="18" customHeight="1" x14ac:dyDescent="0.2">
      <c r="A15" s="291" t="s">
        <v>88</v>
      </c>
      <c r="B15" s="292" t="s">
        <v>429</v>
      </c>
      <c r="C15" s="293"/>
      <c r="D15" s="34"/>
    </row>
    <row r="16" spans="1:4" ht="22.5" customHeight="1" x14ac:dyDescent="0.2">
      <c r="A16" s="291" t="s">
        <v>112</v>
      </c>
      <c r="B16" s="292" t="s">
        <v>430</v>
      </c>
      <c r="C16" s="293"/>
      <c r="D16" s="34"/>
    </row>
    <row r="17" spans="1:4" ht="18" customHeight="1" x14ac:dyDescent="0.2">
      <c r="A17" s="291" t="s">
        <v>114</v>
      </c>
      <c r="B17" s="292" t="s">
        <v>431</v>
      </c>
      <c r="C17" s="293"/>
      <c r="D17" s="34"/>
    </row>
    <row r="18" spans="1:4" ht="18" customHeight="1" x14ac:dyDescent="0.2">
      <c r="A18" s="291" t="s">
        <v>116</v>
      </c>
      <c r="B18" s="292" t="s">
        <v>432</v>
      </c>
      <c r="C18" s="293"/>
      <c r="D18" s="34"/>
    </row>
    <row r="19" spans="1:4" ht="18" customHeight="1" x14ac:dyDescent="0.2">
      <c r="A19" s="291" t="s">
        <v>210</v>
      </c>
      <c r="B19" s="292" t="s">
        <v>433</v>
      </c>
      <c r="C19" s="293"/>
      <c r="D19" s="34"/>
    </row>
    <row r="20" spans="1:4" ht="18" customHeight="1" x14ac:dyDescent="0.2">
      <c r="A20" s="291" t="s">
        <v>212</v>
      </c>
      <c r="B20" s="292" t="s">
        <v>434</v>
      </c>
      <c r="C20" s="293"/>
      <c r="D20" s="34"/>
    </row>
    <row r="21" spans="1:4" ht="18" customHeight="1" x14ac:dyDescent="0.2">
      <c r="A21" s="291" t="s">
        <v>214</v>
      </c>
      <c r="B21" s="292" t="s">
        <v>435</v>
      </c>
      <c r="C21" s="293"/>
      <c r="D21" s="34"/>
    </row>
    <row r="22" spans="1:4" ht="18" customHeight="1" x14ac:dyDescent="0.2">
      <c r="A22" s="291" t="s">
        <v>217</v>
      </c>
      <c r="B22" s="294"/>
      <c r="C22" s="33"/>
      <c r="D22" s="34"/>
    </row>
    <row r="23" spans="1:4" ht="18" customHeight="1" x14ac:dyDescent="0.2">
      <c r="A23" s="291" t="s">
        <v>220</v>
      </c>
      <c r="B23" s="295"/>
      <c r="C23" s="33"/>
      <c r="D23" s="34"/>
    </row>
    <row r="24" spans="1:4" ht="18" customHeight="1" x14ac:dyDescent="0.2">
      <c r="A24" s="291" t="s">
        <v>223</v>
      </c>
      <c r="B24" s="295"/>
      <c r="C24" s="33"/>
      <c r="D24" s="34"/>
    </row>
    <row r="25" spans="1:4" ht="18" customHeight="1" x14ac:dyDescent="0.2">
      <c r="A25" s="291" t="s">
        <v>226</v>
      </c>
      <c r="B25" s="295"/>
      <c r="C25" s="33"/>
      <c r="D25" s="34"/>
    </row>
    <row r="26" spans="1:4" ht="18" customHeight="1" x14ac:dyDescent="0.2">
      <c r="A26" s="291" t="s">
        <v>227</v>
      </c>
      <c r="B26" s="295"/>
      <c r="C26" s="33"/>
      <c r="D26" s="34"/>
    </row>
    <row r="27" spans="1:4" ht="18" customHeight="1" x14ac:dyDescent="0.2">
      <c r="A27" s="291" t="s">
        <v>230</v>
      </c>
      <c r="B27" s="295"/>
      <c r="C27" s="33"/>
      <c r="D27" s="34"/>
    </row>
    <row r="28" spans="1:4" ht="18" customHeight="1" x14ac:dyDescent="0.2">
      <c r="A28" s="291" t="s">
        <v>233</v>
      </c>
      <c r="B28" s="295"/>
      <c r="C28" s="33"/>
      <c r="D28" s="34"/>
    </row>
    <row r="29" spans="1:4" ht="18" customHeight="1" x14ac:dyDescent="0.2">
      <c r="A29" s="291" t="s">
        <v>236</v>
      </c>
      <c r="B29" s="295"/>
      <c r="C29" s="33"/>
      <c r="D29" s="34"/>
    </row>
    <row r="30" spans="1:4" ht="18" customHeight="1" x14ac:dyDescent="0.2">
      <c r="A30" s="296" t="s">
        <v>239</v>
      </c>
      <c r="B30" s="297"/>
      <c r="C30" s="298"/>
      <c r="D30" s="141"/>
    </row>
    <row r="31" spans="1:4" ht="18" customHeight="1" x14ac:dyDescent="0.2">
      <c r="A31" s="109" t="s">
        <v>242</v>
      </c>
      <c r="B31" s="299" t="s">
        <v>290</v>
      </c>
      <c r="C31" s="300">
        <f>SUM(C5:C30)</f>
        <v>0</v>
      </c>
      <c r="D31" s="301">
        <f>SUM(D5:D30)</f>
        <v>0</v>
      </c>
    </row>
    <row r="32" spans="1:4" ht="8.25" customHeight="1" x14ac:dyDescent="0.2">
      <c r="A32" s="92"/>
      <c r="B32" s="302"/>
      <c r="C32" s="302"/>
      <c r="D32" s="302"/>
    </row>
  </sheetData>
  <mergeCells count="1">
    <mergeCell ref="B1:D1"/>
  </mergeCells>
  <phoneticPr fontId="11" type="noConversion"/>
  <printOptions horizontalCentered="1"/>
  <pageMargins left="0.78740157480314965" right="0.78740157480314965" top="1.0629921259842521" bottom="0.98425196850393704" header="0.78740157480314965" footer="0.51181102362204722"/>
  <pageSetup paperSize="9" scale="95" firstPageNumber="0" orientation="portrait" errors="blank" horizontalDpi="300" verticalDpi="300" r:id="rId1"/>
  <headerFooter alignWithMargins="0">
    <oddHeader xml:space="preserve">&amp;R&amp;"Times New Roman CE,Dőlt"&amp;11 12. sz. melléklet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72"/>
  <sheetViews>
    <sheetView zoomScaleNormal="100" workbookViewId="0">
      <selection activeCell="C19" sqref="C19"/>
    </sheetView>
  </sheetViews>
  <sheetFormatPr defaultColWidth="10.6640625" defaultRowHeight="12.75" x14ac:dyDescent="0.2"/>
  <cols>
    <col min="1" max="1" width="20.1640625" style="327" customWidth="1"/>
    <col min="2" max="2" width="31.5" style="327" customWidth="1"/>
    <col min="3" max="16384" width="10.6640625" style="327"/>
  </cols>
  <sheetData>
    <row r="1" spans="1:6" x14ac:dyDescent="0.2">
      <c r="E1" s="572" t="s">
        <v>473</v>
      </c>
      <c r="F1" s="572"/>
    </row>
    <row r="2" spans="1:6" x14ac:dyDescent="0.2">
      <c r="C2" s="439"/>
    </row>
    <row r="3" spans="1:6" ht="20.25" customHeight="1" x14ac:dyDescent="0.25">
      <c r="A3" s="576" t="s">
        <v>578</v>
      </c>
      <c r="B3" s="576"/>
      <c r="C3" s="576"/>
    </row>
    <row r="5" spans="1:6" ht="15" x14ac:dyDescent="0.2">
      <c r="A5" s="575" t="s">
        <v>522</v>
      </c>
      <c r="B5" s="575"/>
      <c r="C5" s="575"/>
    </row>
    <row r="7" spans="1:6" x14ac:dyDescent="0.2">
      <c r="A7" s="329"/>
      <c r="B7" s="329"/>
    </row>
    <row r="9" spans="1:6" x14ac:dyDescent="0.2">
      <c r="A9" s="573" t="s">
        <v>541</v>
      </c>
      <c r="B9" s="574"/>
      <c r="C9" s="476">
        <v>2019</v>
      </c>
    </row>
    <row r="10" spans="1:6" x14ac:dyDescent="0.2">
      <c r="A10" s="475" t="s">
        <v>446</v>
      </c>
      <c r="B10" s="475"/>
      <c r="C10" s="477">
        <v>1</v>
      </c>
    </row>
    <row r="11" spans="1:6" x14ac:dyDescent="0.2">
      <c r="A11" s="568" t="s">
        <v>579</v>
      </c>
      <c r="B11" s="569"/>
      <c r="C11" s="477">
        <v>1</v>
      </c>
    </row>
    <row r="12" spans="1:6" x14ac:dyDescent="0.2">
      <c r="A12" s="568" t="s">
        <v>580</v>
      </c>
      <c r="B12" s="569"/>
      <c r="C12" s="477">
        <v>5</v>
      </c>
      <c r="F12" s="333"/>
    </row>
    <row r="13" spans="1:6" x14ac:dyDescent="0.2">
      <c r="A13" s="570" t="s">
        <v>581</v>
      </c>
      <c r="B13" s="571"/>
      <c r="C13" s="477">
        <v>1</v>
      </c>
    </row>
    <row r="14" spans="1:6" x14ac:dyDescent="0.2">
      <c r="A14" s="568" t="s">
        <v>491</v>
      </c>
      <c r="B14" s="569"/>
      <c r="C14" s="477">
        <v>0.5</v>
      </c>
    </row>
    <row r="15" spans="1:6" ht="15.75" x14ac:dyDescent="0.25">
      <c r="A15" s="481" t="s">
        <v>445</v>
      </c>
      <c r="B15" s="481"/>
      <c r="C15" s="478">
        <f>SUM(C10:C14)</f>
        <v>8.5</v>
      </c>
    </row>
    <row r="16" spans="1:6" x14ac:dyDescent="0.2">
      <c r="A16" s="475" t="s">
        <v>564</v>
      </c>
      <c r="B16" s="475"/>
      <c r="C16" s="479">
        <v>6</v>
      </c>
    </row>
    <row r="17" spans="1:3" x14ac:dyDescent="0.2">
      <c r="A17" s="568" t="s">
        <v>565</v>
      </c>
      <c r="B17" s="569"/>
      <c r="C17" s="479">
        <v>3</v>
      </c>
    </row>
    <row r="18" spans="1:3" ht="15.75" x14ac:dyDescent="0.25">
      <c r="A18" s="480" t="s">
        <v>461</v>
      </c>
      <c r="B18" s="480"/>
      <c r="C18" s="478">
        <v>17.5</v>
      </c>
    </row>
    <row r="19" spans="1:3" x14ac:dyDescent="0.2">
      <c r="A19" s="332"/>
      <c r="B19" s="332"/>
    </row>
    <row r="29" spans="1:3" x14ac:dyDescent="0.2">
      <c r="A29" s="328"/>
    </row>
    <row r="34" spans="1:2" x14ac:dyDescent="0.2">
      <c r="A34" s="329"/>
      <c r="B34" s="329"/>
    </row>
    <row r="35" spans="1:2" x14ac:dyDescent="0.2">
      <c r="A35" s="329"/>
      <c r="B35" s="329"/>
    </row>
    <row r="36" spans="1:2" x14ac:dyDescent="0.2">
      <c r="A36" s="328"/>
    </row>
    <row r="39" spans="1:2" x14ac:dyDescent="0.2">
      <c r="A39" s="329"/>
      <c r="B39" s="329"/>
    </row>
    <row r="40" spans="1:2" ht="15.75" x14ac:dyDescent="0.25">
      <c r="A40" s="331"/>
      <c r="B40" s="331"/>
    </row>
    <row r="43" spans="1:2" x14ac:dyDescent="0.2">
      <c r="A43" s="328"/>
      <c r="B43" s="328"/>
    </row>
    <row r="47" spans="1:2" x14ac:dyDescent="0.2">
      <c r="A47" s="329"/>
    </row>
    <row r="48" spans="1:2" x14ac:dyDescent="0.2">
      <c r="A48" s="328"/>
      <c r="B48" s="328"/>
    </row>
    <row r="52" spans="1:2" x14ac:dyDescent="0.2">
      <c r="A52" s="329"/>
    </row>
    <row r="53" spans="1:2" x14ac:dyDescent="0.2">
      <c r="A53" s="328"/>
      <c r="B53" s="328"/>
    </row>
    <row r="57" spans="1:2" x14ac:dyDescent="0.2">
      <c r="A57" s="329"/>
    </row>
    <row r="58" spans="1:2" x14ac:dyDescent="0.2">
      <c r="A58" s="328"/>
      <c r="B58" s="328"/>
    </row>
    <row r="63" spans="1:2" x14ac:dyDescent="0.2">
      <c r="A63" s="329"/>
    </row>
    <row r="64" spans="1:2" x14ac:dyDescent="0.2">
      <c r="A64" s="329"/>
    </row>
    <row r="65" spans="1:2" x14ac:dyDescent="0.2">
      <c r="A65" s="329"/>
    </row>
    <row r="66" spans="1:2" x14ac:dyDescent="0.2">
      <c r="A66" s="330"/>
      <c r="B66" s="330"/>
    </row>
    <row r="67" spans="1:2" x14ac:dyDescent="0.2">
      <c r="A67" s="330"/>
      <c r="B67" s="330"/>
    </row>
    <row r="68" spans="1:2" x14ac:dyDescent="0.2">
      <c r="A68" s="330"/>
      <c r="B68" s="330"/>
    </row>
    <row r="69" spans="1:2" x14ac:dyDescent="0.2">
      <c r="A69" s="330"/>
      <c r="B69" s="330"/>
    </row>
    <row r="70" spans="1:2" x14ac:dyDescent="0.2">
      <c r="A70" s="329"/>
    </row>
    <row r="71" spans="1:2" x14ac:dyDescent="0.2">
      <c r="A71" s="328"/>
      <c r="B71" s="328"/>
    </row>
    <row r="72" spans="1:2" x14ac:dyDescent="0.2">
      <c r="A72" s="328"/>
      <c r="B72" s="328"/>
    </row>
  </sheetData>
  <mergeCells count="9">
    <mergeCell ref="A12:B12"/>
    <mergeCell ref="A13:B13"/>
    <mergeCell ref="A14:B14"/>
    <mergeCell ref="A17:B17"/>
    <mergeCell ref="E1:F1"/>
    <mergeCell ref="A9:B9"/>
    <mergeCell ref="A5:C5"/>
    <mergeCell ref="A3:C3"/>
    <mergeCell ref="A11:B11"/>
  </mergeCells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>
      <selection activeCell="K30" sqref="K30"/>
    </sheetView>
  </sheetViews>
  <sheetFormatPr defaultRowHeight="12.75" x14ac:dyDescent="0.2"/>
  <sheetData/>
  <sheetProtection selectLockedCells="1" selectUnlockedCells="1"/>
  <phoneticPr fontId="11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3"/>
  <sheetViews>
    <sheetView showGridLines="0" showRowColHeaders="0" showRuler="0" view="pageLayout" zoomScaleNormal="100" workbookViewId="0">
      <selection activeCell="C9" sqref="C9"/>
    </sheetView>
  </sheetViews>
  <sheetFormatPr defaultRowHeight="12.75" x14ac:dyDescent="0.2"/>
  <cols>
    <col min="1" max="1" width="6.83203125" style="12" customWidth="1"/>
    <col min="2" max="2" width="55.1640625" style="13" customWidth="1"/>
    <col min="3" max="3" width="16.33203125" style="12" customWidth="1"/>
    <col min="4" max="4" width="55.1640625" style="12" customWidth="1"/>
    <col min="5" max="5" width="16.33203125" style="12" customWidth="1"/>
    <col min="6" max="6" width="4.83203125" style="12" customWidth="1"/>
    <col min="7" max="16384" width="9.33203125" style="12"/>
  </cols>
  <sheetData>
    <row r="1" spans="1:6" ht="12" customHeight="1" x14ac:dyDescent="0.2">
      <c r="E1" s="12" t="s">
        <v>479</v>
      </c>
    </row>
    <row r="2" spans="1:6" ht="31.5" customHeight="1" x14ac:dyDescent="0.2">
      <c r="B2" s="554" t="s">
        <v>562</v>
      </c>
      <c r="C2" s="554"/>
      <c r="D2" s="554"/>
      <c r="E2" s="554"/>
      <c r="F2" s="14"/>
    </row>
    <row r="3" spans="1:6" ht="8.25" customHeight="1" x14ac:dyDescent="0.2">
      <c r="E3" s="15" t="s">
        <v>481</v>
      </c>
      <c r="F3" s="14"/>
    </row>
    <row r="4" spans="1:6" ht="18" customHeight="1" x14ac:dyDescent="0.2">
      <c r="A4" s="16" t="s">
        <v>2</v>
      </c>
      <c r="B4" s="555" t="s">
        <v>190</v>
      </c>
      <c r="C4" s="555"/>
      <c r="D4" s="556" t="s">
        <v>191</v>
      </c>
      <c r="E4" s="556"/>
      <c r="F4" s="14"/>
    </row>
    <row r="5" spans="1:6" s="21" customFormat="1" ht="35.25" customHeight="1" x14ac:dyDescent="0.2">
      <c r="A5" s="18"/>
      <c r="B5" s="17" t="s">
        <v>192</v>
      </c>
      <c r="C5" s="19" t="s">
        <v>501</v>
      </c>
      <c r="D5" s="17" t="s">
        <v>192</v>
      </c>
      <c r="E5" s="20" t="s">
        <v>501</v>
      </c>
      <c r="F5" s="14"/>
    </row>
    <row r="6" spans="1:6" s="26" customFormat="1" ht="12" customHeight="1" x14ac:dyDescent="0.2">
      <c r="A6" s="22">
        <v>1</v>
      </c>
      <c r="B6" s="23">
        <v>2</v>
      </c>
      <c r="C6" s="24" t="s">
        <v>16</v>
      </c>
      <c r="D6" s="23" t="s">
        <v>165</v>
      </c>
      <c r="E6" s="25" t="s">
        <v>36</v>
      </c>
      <c r="F6" s="14"/>
    </row>
    <row r="7" spans="1:6" ht="12.95" customHeight="1" x14ac:dyDescent="0.2">
      <c r="A7" s="27" t="s">
        <v>4</v>
      </c>
      <c r="B7" s="28" t="s">
        <v>193</v>
      </c>
      <c r="C7" s="29">
        <v>10286989</v>
      </c>
      <c r="D7" s="28" t="s">
        <v>194</v>
      </c>
      <c r="E7" s="30">
        <v>17375000</v>
      </c>
      <c r="F7" s="14"/>
    </row>
    <row r="8" spans="1:6" ht="12.95" customHeight="1" x14ac:dyDescent="0.2">
      <c r="A8" s="31" t="s">
        <v>6</v>
      </c>
      <c r="B8" s="32" t="s">
        <v>195</v>
      </c>
      <c r="C8" s="33">
        <v>23600000</v>
      </c>
      <c r="D8" s="32" t="s">
        <v>125</v>
      </c>
      <c r="E8" s="34">
        <v>2810000</v>
      </c>
      <c r="F8" s="14"/>
    </row>
    <row r="9" spans="1:6" ht="12.95" customHeight="1" x14ac:dyDescent="0.2">
      <c r="A9" s="31" t="s">
        <v>16</v>
      </c>
      <c r="B9" s="32" t="s">
        <v>196</v>
      </c>
      <c r="C9" s="33"/>
      <c r="D9" s="32" t="s">
        <v>197</v>
      </c>
      <c r="E9" s="34">
        <v>43865157</v>
      </c>
      <c r="F9" s="14"/>
    </row>
    <row r="10" spans="1:6" ht="12.95" customHeight="1" x14ac:dyDescent="0.2">
      <c r="A10" s="31" t="s">
        <v>165</v>
      </c>
      <c r="B10" s="35" t="s">
        <v>198</v>
      </c>
      <c r="C10" s="33">
        <v>60866137</v>
      </c>
      <c r="D10" s="32" t="s">
        <v>129</v>
      </c>
      <c r="E10" s="34">
        <v>5900000</v>
      </c>
      <c r="F10" s="14"/>
    </row>
    <row r="11" spans="1:6" ht="12.95" customHeight="1" x14ac:dyDescent="0.2">
      <c r="A11" s="31" t="s">
        <v>36</v>
      </c>
      <c r="B11" s="32" t="s">
        <v>199</v>
      </c>
      <c r="C11" s="33"/>
      <c r="D11" s="32" t="s">
        <v>131</v>
      </c>
      <c r="E11" s="34">
        <v>900000</v>
      </c>
      <c r="F11" s="14"/>
    </row>
    <row r="12" spans="1:6" ht="12.95" customHeight="1" x14ac:dyDescent="0.2">
      <c r="A12" s="31" t="s">
        <v>49</v>
      </c>
      <c r="B12" s="32" t="s">
        <v>200</v>
      </c>
      <c r="C12" s="36"/>
      <c r="D12" s="32" t="s">
        <v>201</v>
      </c>
      <c r="E12" s="34"/>
      <c r="F12" s="14"/>
    </row>
    <row r="13" spans="1:6" ht="12.95" customHeight="1" x14ac:dyDescent="0.2">
      <c r="A13" s="31" t="s">
        <v>185</v>
      </c>
      <c r="B13" s="32" t="s">
        <v>202</v>
      </c>
      <c r="C13" s="33"/>
      <c r="D13" s="32" t="s">
        <v>505</v>
      </c>
      <c r="E13" s="34">
        <v>2146005</v>
      </c>
      <c r="F13" s="14"/>
    </row>
    <row r="14" spans="1:6" ht="12.95" customHeight="1" x14ac:dyDescent="0.2">
      <c r="A14" s="31" t="s">
        <v>76</v>
      </c>
      <c r="B14" s="32" t="s">
        <v>204</v>
      </c>
      <c r="C14" s="33"/>
      <c r="D14" s="37" t="s">
        <v>474</v>
      </c>
      <c r="E14" s="34">
        <v>33995964</v>
      </c>
      <c r="F14" s="14"/>
    </row>
    <row r="15" spans="1:6" ht="12.95" customHeight="1" x14ac:dyDescent="0.2">
      <c r="A15" s="31" t="s">
        <v>188</v>
      </c>
      <c r="B15" s="38" t="s">
        <v>205</v>
      </c>
      <c r="C15" s="36">
        <v>10039000</v>
      </c>
      <c r="D15" s="37"/>
      <c r="E15" s="34"/>
      <c r="F15" s="14"/>
    </row>
    <row r="16" spans="1:6" ht="12.95" customHeight="1" x14ac:dyDescent="0.2">
      <c r="A16" s="31" t="s">
        <v>86</v>
      </c>
      <c r="B16" s="37"/>
      <c r="C16" s="33"/>
      <c r="D16" s="37"/>
      <c r="E16" s="34"/>
      <c r="F16" s="14"/>
    </row>
    <row r="17" spans="1:6" ht="12.95" customHeight="1" x14ac:dyDescent="0.2">
      <c r="A17" s="31" t="s">
        <v>88</v>
      </c>
      <c r="B17" s="37"/>
      <c r="C17" s="33"/>
      <c r="D17" s="37"/>
      <c r="E17" s="34"/>
      <c r="F17" s="14"/>
    </row>
    <row r="18" spans="1:6" ht="12.95" customHeight="1" x14ac:dyDescent="0.2">
      <c r="A18" s="31" t="s">
        <v>112</v>
      </c>
      <c r="B18" s="39"/>
      <c r="C18" s="40"/>
      <c r="D18" s="37"/>
      <c r="E18" s="41"/>
      <c r="F18" s="14"/>
    </row>
    <row r="19" spans="1:6" ht="15.95" customHeight="1" x14ac:dyDescent="0.2">
      <c r="A19" s="42" t="s">
        <v>114</v>
      </c>
      <c r="B19" s="43" t="s">
        <v>206</v>
      </c>
      <c r="C19" s="44">
        <f>+C7+C8+C9+C10+C11+C13+C14+C15+C16+C17+C18</f>
        <v>104792126</v>
      </c>
      <c r="D19" s="43" t="s">
        <v>207</v>
      </c>
      <c r="E19" s="45">
        <f>SUM(E7:E18)</f>
        <v>106992126</v>
      </c>
      <c r="F19" s="14"/>
    </row>
    <row r="20" spans="1:6" ht="12.95" customHeight="1" x14ac:dyDescent="0.2">
      <c r="A20" s="46" t="s">
        <v>116</v>
      </c>
      <c r="B20" s="47" t="s">
        <v>208</v>
      </c>
      <c r="C20" s="48"/>
      <c r="D20" s="32" t="s">
        <v>209</v>
      </c>
      <c r="E20" s="49"/>
      <c r="F20" s="14"/>
    </row>
    <row r="21" spans="1:6" ht="12.95" customHeight="1" x14ac:dyDescent="0.2">
      <c r="A21" s="31" t="s">
        <v>210</v>
      </c>
      <c r="B21" s="32" t="s">
        <v>93</v>
      </c>
      <c r="C21" s="33"/>
      <c r="D21" s="32" t="s">
        <v>211</v>
      </c>
      <c r="E21" s="34"/>
      <c r="F21" s="14"/>
    </row>
    <row r="22" spans="1:6" ht="12.95" customHeight="1" x14ac:dyDescent="0.2">
      <c r="A22" s="31" t="s">
        <v>212</v>
      </c>
      <c r="B22" s="32" t="s">
        <v>95</v>
      </c>
      <c r="C22" s="33"/>
      <c r="D22" s="32" t="s">
        <v>213</v>
      </c>
      <c r="E22" s="34"/>
      <c r="F22" s="14"/>
    </row>
    <row r="23" spans="1:6" ht="12.95" customHeight="1" x14ac:dyDescent="0.2">
      <c r="A23" s="31" t="s">
        <v>214</v>
      </c>
      <c r="B23" s="32" t="s">
        <v>215</v>
      </c>
      <c r="C23" s="33"/>
      <c r="D23" s="32" t="s">
        <v>216</v>
      </c>
      <c r="E23" s="34"/>
      <c r="F23" s="14"/>
    </row>
    <row r="24" spans="1:6" ht="12.95" customHeight="1" x14ac:dyDescent="0.2">
      <c r="A24" s="31" t="s">
        <v>217</v>
      </c>
      <c r="B24" s="32" t="s">
        <v>218</v>
      </c>
      <c r="C24" s="33"/>
      <c r="D24" s="47" t="s">
        <v>219</v>
      </c>
      <c r="E24" s="34"/>
      <c r="F24" s="14"/>
    </row>
    <row r="25" spans="1:6" ht="12.95" customHeight="1" x14ac:dyDescent="0.2">
      <c r="A25" s="31" t="s">
        <v>220</v>
      </c>
      <c r="B25" s="32" t="s">
        <v>221</v>
      </c>
      <c r="C25" s="50"/>
      <c r="D25" s="32" t="s">
        <v>222</v>
      </c>
      <c r="E25" s="34"/>
      <c r="F25" s="14"/>
    </row>
    <row r="26" spans="1:6" ht="12.95" customHeight="1" x14ac:dyDescent="0.2">
      <c r="A26" s="46" t="s">
        <v>223</v>
      </c>
      <c r="B26" s="47" t="s">
        <v>224</v>
      </c>
      <c r="C26" s="51"/>
      <c r="D26" s="28" t="s">
        <v>225</v>
      </c>
      <c r="E26" s="49"/>
      <c r="F26" s="14"/>
    </row>
    <row r="27" spans="1:6" ht="12.95" customHeight="1" x14ac:dyDescent="0.2">
      <c r="A27" s="31" t="s">
        <v>226</v>
      </c>
      <c r="B27" s="32" t="s">
        <v>111</v>
      </c>
      <c r="C27" s="33">
        <v>2200000</v>
      </c>
      <c r="D27" s="37"/>
      <c r="E27" s="34"/>
      <c r="F27" s="14"/>
    </row>
    <row r="28" spans="1:6" ht="15.95" customHeight="1" x14ac:dyDescent="0.2">
      <c r="A28" s="42" t="s">
        <v>227</v>
      </c>
      <c r="B28" s="43" t="s">
        <v>228</v>
      </c>
      <c r="C28" s="44">
        <f>C21+C27</f>
        <v>2200000</v>
      </c>
      <c r="D28" s="43" t="s">
        <v>229</v>
      </c>
      <c r="E28" s="45">
        <f>SUM(E20:E27)</f>
        <v>0</v>
      </c>
      <c r="F28" s="14"/>
    </row>
    <row r="29" spans="1:6" ht="18" customHeight="1" x14ac:dyDescent="0.2">
      <c r="A29" s="42" t="s">
        <v>230</v>
      </c>
      <c r="B29" s="52" t="s">
        <v>231</v>
      </c>
      <c r="C29" s="44">
        <f>C19+C28</f>
        <v>106992126</v>
      </c>
      <c r="D29" s="52" t="s">
        <v>232</v>
      </c>
      <c r="E29" s="45">
        <f>+E19+E28</f>
        <v>106992126</v>
      </c>
      <c r="F29" s="14"/>
    </row>
    <row r="30" spans="1:6" ht="18" customHeight="1" x14ac:dyDescent="0.2">
      <c r="A30" s="42" t="s">
        <v>233</v>
      </c>
      <c r="B30" s="43" t="s">
        <v>234</v>
      </c>
      <c r="C30" s="53"/>
      <c r="D30" s="43" t="s">
        <v>235</v>
      </c>
      <c r="E30" s="54"/>
      <c r="F30" s="14"/>
    </row>
    <row r="31" spans="1:6" x14ac:dyDescent="0.2">
      <c r="A31" s="42" t="s">
        <v>236</v>
      </c>
      <c r="B31" s="55" t="s">
        <v>237</v>
      </c>
      <c r="C31" s="56">
        <f>+C29+C30</f>
        <v>106992126</v>
      </c>
      <c r="D31" s="55" t="s">
        <v>238</v>
      </c>
      <c r="E31" s="56">
        <f>+E29+E30</f>
        <v>106992126</v>
      </c>
      <c r="F31" s="14"/>
    </row>
    <row r="32" spans="1:6" x14ac:dyDescent="0.2">
      <c r="A32" s="42" t="s">
        <v>239</v>
      </c>
      <c r="B32" s="55" t="s">
        <v>240</v>
      </c>
      <c r="C32" s="56"/>
      <c r="D32" s="55" t="s">
        <v>241</v>
      </c>
      <c r="E32" s="56"/>
      <c r="F32" s="14"/>
    </row>
    <row r="33" spans="1:6" x14ac:dyDescent="0.2">
      <c r="A33" s="42" t="s">
        <v>242</v>
      </c>
      <c r="B33" s="55" t="s">
        <v>243</v>
      </c>
      <c r="C33" s="56" t="s">
        <v>482</v>
      </c>
      <c r="D33" s="55" t="s">
        <v>244</v>
      </c>
      <c r="E33" s="56" t="str">
        <f>IF(C19+C20-E29&gt;0,C19+C20-E29,"-")</f>
        <v>-</v>
      </c>
      <c r="F33" s="14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3298611111111111" right="0.47986111111111113" top="0.90555555555555545" bottom="0.5" header="0.6694444444444444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zoomScaleNormal="100" workbookViewId="0">
      <selection activeCell="E9" sqref="E9"/>
    </sheetView>
  </sheetViews>
  <sheetFormatPr defaultRowHeight="12.75" x14ac:dyDescent="0.2"/>
  <cols>
    <col min="1" max="1" width="6.83203125" style="12" customWidth="1"/>
    <col min="2" max="2" width="55.1640625" style="13" customWidth="1"/>
    <col min="3" max="3" width="16.33203125" style="12" customWidth="1"/>
    <col min="4" max="4" width="55.1640625" style="12" customWidth="1"/>
    <col min="5" max="5" width="16.33203125" style="12" customWidth="1"/>
    <col min="6" max="6" width="4.83203125" style="12" customWidth="1"/>
    <col min="7" max="16384" width="9.33203125" style="12"/>
  </cols>
  <sheetData>
    <row r="1" spans="1:8" x14ac:dyDescent="0.2">
      <c r="E1" s="12" t="s">
        <v>484</v>
      </c>
    </row>
    <row r="2" spans="1:8" ht="27.75" customHeight="1" x14ac:dyDescent="0.2">
      <c r="B2" s="557" t="s">
        <v>563</v>
      </c>
      <c r="C2" s="557"/>
      <c r="D2" s="557"/>
      <c r="E2" s="557"/>
      <c r="F2"/>
      <c r="G2"/>
      <c r="H2"/>
    </row>
    <row r="3" spans="1:8" ht="13.5" x14ac:dyDescent="0.2">
      <c r="E3" s="15" t="s">
        <v>483</v>
      </c>
      <c r="F3"/>
      <c r="G3"/>
      <c r="H3"/>
    </row>
    <row r="4" spans="1:8" ht="24.75" customHeight="1" x14ac:dyDescent="0.2">
      <c r="A4" s="57" t="s">
        <v>2</v>
      </c>
      <c r="B4" s="555" t="s">
        <v>190</v>
      </c>
      <c r="C4" s="555"/>
      <c r="D4" s="556" t="s">
        <v>191</v>
      </c>
      <c r="E4" s="556"/>
      <c r="F4" s="14"/>
    </row>
    <row r="5" spans="1:8" s="21" customFormat="1" ht="24.75" customHeight="1" x14ac:dyDescent="0.2">
      <c r="A5" s="58"/>
      <c r="B5" s="17" t="s">
        <v>192</v>
      </c>
      <c r="C5" s="19" t="s">
        <v>501</v>
      </c>
      <c r="D5" s="17" t="s">
        <v>192</v>
      </c>
      <c r="E5" s="20" t="s">
        <v>501</v>
      </c>
      <c r="F5" s="14"/>
    </row>
    <row r="6" spans="1:8" s="21" customFormat="1" x14ac:dyDescent="0.2">
      <c r="A6" s="22">
        <v>1</v>
      </c>
      <c r="B6" s="23">
        <v>2</v>
      </c>
      <c r="C6" s="24">
        <v>3</v>
      </c>
      <c r="D6" s="23">
        <v>4</v>
      </c>
      <c r="E6" s="25">
        <v>5</v>
      </c>
      <c r="F6" s="14"/>
    </row>
    <row r="7" spans="1:8" ht="12.95" customHeight="1" x14ac:dyDescent="0.2">
      <c r="A7" s="27" t="s">
        <v>4</v>
      </c>
      <c r="B7" s="28" t="s">
        <v>245</v>
      </c>
      <c r="C7" s="513">
        <v>0</v>
      </c>
      <c r="D7" s="28" t="s">
        <v>146</v>
      </c>
      <c r="E7" s="30">
        <v>87714397</v>
      </c>
      <c r="F7" s="14"/>
    </row>
    <row r="8" spans="1:8" ht="13.5" customHeight="1" x14ac:dyDescent="0.2">
      <c r="A8" s="31" t="s">
        <v>6</v>
      </c>
      <c r="B8" s="32" t="s">
        <v>246</v>
      </c>
      <c r="C8" s="513">
        <v>0</v>
      </c>
      <c r="D8" s="32" t="s">
        <v>147</v>
      </c>
      <c r="E8" s="34">
        <v>36463873</v>
      </c>
      <c r="F8" s="14"/>
    </row>
    <row r="9" spans="1:8" ht="12.95" customHeight="1" x14ac:dyDescent="0.2">
      <c r="A9" s="31" t="s">
        <v>16</v>
      </c>
      <c r="B9" s="32" t="s">
        <v>247</v>
      </c>
      <c r="C9" s="513">
        <v>0</v>
      </c>
      <c r="D9" s="32" t="s">
        <v>148</v>
      </c>
      <c r="E9" s="513">
        <v>0</v>
      </c>
      <c r="F9" s="14"/>
    </row>
    <row r="10" spans="1:8" ht="12.95" customHeight="1" x14ac:dyDescent="0.2">
      <c r="A10" s="31" t="s">
        <v>165</v>
      </c>
      <c r="B10" s="32" t="s">
        <v>45</v>
      </c>
      <c r="C10" s="513">
        <v>0</v>
      </c>
      <c r="D10" s="32" t="s">
        <v>248</v>
      </c>
      <c r="E10" s="513">
        <v>0</v>
      </c>
      <c r="F10" s="14"/>
    </row>
    <row r="11" spans="1:8" ht="12.75" customHeight="1" x14ac:dyDescent="0.2">
      <c r="A11" s="31" t="s">
        <v>36</v>
      </c>
      <c r="B11" s="32" t="s">
        <v>47</v>
      </c>
      <c r="C11" s="513">
        <v>0</v>
      </c>
      <c r="D11" s="32" t="s">
        <v>249</v>
      </c>
      <c r="E11" s="513">
        <v>0</v>
      </c>
      <c r="F11" s="14"/>
    </row>
    <row r="12" spans="1:8" ht="12.95" customHeight="1" x14ac:dyDescent="0.2">
      <c r="A12" s="31" t="s">
        <v>49</v>
      </c>
      <c r="B12" s="32" t="s">
        <v>250</v>
      </c>
      <c r="C12" s="513">
        <v>0</v>
      </c>
      <c r="D12" s="32" t="s">
        <v>251</v>
      </c>
      <c r="E12" s="513">
        <v>0</v>
      </c>
      <c r="F12" s="14"/>
    </row>
    <row r="13" spans="1:8" ht="12.95" customHeight="1" x14ac:dyDescent="0.2">
      <c r="A13" s="31" t="s">
        <v>185</v>
      </c>
      <c r="B13" s="32" t="s">
        <v>252</v>
      </c>
      <c r="C13" s="513">
        <v>6783011</v>
      </c>
      <c r="D13" s="32" t="s">
        <v>155</v>
      </c>
      <c r="E13" s="513">
        <v>0</v>
      </c>
      <c r="F13" s="14"/>
    </row>
    <row r="14" spans="1:8" ht="12.95" customHeight="1" x14ac:dyDescent="0.2">
      <c r="A14" s="31" t="s">
        <v>76</v>
      </c>
      <c r="B14" s="32" t="s">
        <v>253</v>
      </c>
      <c r="C14" s="33">
        <f>C15</f>
        <v>58018404</v>
      </c>
      <c r="D14" s="32" t="s">
        <v>157</v>
      </c>
      <c r="E14" s="513">
        <v>0</v>
      </c>
      <c r="F14" s="14"/>
    </row>
    <row r="15" spans="1:8" ht="12.95" customHeight="1" x14ac:dyDescent="0.2">
      <c r="A15" s="31" t="s">
        <v>188</v>
      </c>
      <c r="B15" s="32" t="s">
        <v>254</v>
      </c>
      <c r="C15" s="36">
        <v>58018404</v>
      </c>
      <c r="D15" s="32" t="s">
        <v>255</v>
      </c>
      <c r="E15" s="513">
        <v>0</v>
      </c>
      <c r="F15" s="14"/>
    </row>
    <row r="16" spans="1:8" ht="22.5" customHeight="1" x14ac:dyDescent="0.2">
      <c r="A16" s="31" t="s">
        <v>86</v>
      </c>
      <c r="B16" s="32" t="s">
        <v>256</v>
      </c>
      <c r="C16" s="36">
        <v>14500000</v>
      </c>
      <c r="D16" s="32" t="s">
        <v>257</v>
      </c>
      <c r="E16" s="513">
        <v>0</v>
      </c>
      <c r="F16" s="14"/>
    </row>
    <row r="17" spans="1:6" ht="12.95" customHeight="1" x14ac:dyDescent="0.2">
      <c r="A17" s="31" t="s">
        <v>88</v>
      </c>
      <c r="B17" s="32" t="s">
        <v>258</v>
      </c>
      <c r="C17" s="513">
        <v>0</v>
      </c>
      <c r="D17" s="32" t="s">
        <v>201</v>
      </c>
      <c r="E17" s="513">
        <v>0</v>
      </c>
      <c r="F17" s="14"/>
    </row>
    <row r="18" spans="1:6" ht="12.95" customHeight="1" x14ac:dyDescent="0.2">
      <c r="A18" s="46" t="s">
        <v>112</v>
      </c>
      <c r="B18" s="47"/>
      <c r="C18" s="59"/>
      <c r="D18" s="47" t="s">
        <v>203</v>
      </c>
      <c r="E18" s="513">
        <v>0</v>
      </c>
      <c r="F18" s="14"/>
    </row>
    <row r="19" spans="1:6" ht="15.95" customHeight="1" x14ac:dyDescent="0.2">
      <c r="A19" s="42" t="s">
        <v>114</v>
      </c>
      <c r="B19" s="43" t="s">
        <v>259</v>
      </c>
      <c r="C19" s="44">
        <f>C14+C16+C13</f>
        <v>79301415</v>
      </c>
      <c r="D19" s="43" t="s">
        <v>260</v>
      </c>
      <c r="E19" s="45">
        <f>SUM(E7+E8+E17)</f>
        <v>124178270</v>
      </c>
      <c r="F19" s="14"/>
    </row>
    <row r="20" spans="1:6" ht="12.95" customHeight="1" x14ac:dyDescent="0.2">
      <c r="A20" s="27" t="s">
        <v>116</v>
      </c>
      <c r="B20" s="60" t="s">
        <v>261</v>
      </c>
      <c r="C20" s="61">
        <v>44876855</v>
      </c>
      <c r="D20" s="32" t="s">
        <v>209</v>
      </c>
      <c r="E20" s="513">
        <v>0</v>
      </c>
      <c r="F20" s="14"/>
    </row>
    <row r="21" spans="1:6" ht="12.95" customHeight="1" x14ac:dyDescent="0.2">
      <c r="A21" s="31" t="s">
        <v>210</v>
      </c>
      <c r="B21" s="32" t="s">
        <v>262</v>
      </c>
      <c r="C21" s="33">
        <v>41620866</v>
      </c>
      <c r="D21" s="32" t="s">
        <v>263</v>
      </c>
      <c r="E21" s="513">
        <v>0</v>
      </c>
      <c r="F21" s="14"/>
    </row>
    <row r="22" spans="1:6" ht="12.95" customHeight="1" x14ac:dyDescent="0.2">
      <c r="A22" s="27" t="s">
        <v>212</v>
      </c>
      <c r="B22" s="32" t="s">
        <v>264</v>
      </c>
      <c r="C22" s="513">
        <v>0</v>
      </c>
      <c r="D22" s="32" t="s">
        <v>213</v>
      </c>
      <c r="E22" s="513">
        <v>0</v>
      </c>
      <c r="F22" s="14"/>
    </row>
    <row r="23" spans="1:6" ht="12.95" customHeight="1" x14ac:dyDescent="0.2">
      <c r="A23" s="31" t="s">
        <v>214</v>
      </c>
      <c r="B23" s="32" t="s">
        <v>265</v>
      </c>
      <c r="C23" s="513">
        <v>0</v>
      </c>
      <c r="D23" s="32" t="s">
        <v>216</v>
      </c>
      <c r="E23" s="513">
        <v>0</v>
      </c>
      <c r="F23" s="14"/>
    </row>
    <row r="24" spans="1:6" ht="12.95" customHeight="1" x14ac:dyDescent="0.2">
      <c r="A24" s="27" t="s">
        <v>217</v>
      </c>
      <c r="B24" s="32" t="s">
        <v>266</v>
      </c>
      <c r="C24" s="513">
        <v>0</v>
      </c>
      <c r="D24" s="47" t="s">
        <v>219</v>
      </c>
      <c r="E24" s="513">
        <v>0</v>
      </c>
      <c r="F24" s="14"/>
    </row>
    <row r="25" spans="1:6" ht="12.95" customHeight="1" x14ac:dyDescent="0.2">
      <c r="A25" s="31" t="s">
        <v>220</v>
      </c>
      <c r="B25" s="62" t="s">
        <v>267</v>
      </c>
      <c r="C25" s="513">
        <v>0</v>
      </c>
      <c r="D25" s="32" t="s">
        <v>268</v>
      </c>
      <c r="E25" s="513">
        <v>0</v>
      </c>
      <c r="F25" s="14"/>
    </row>
    <row r="26" spans="1:6" ht="12.95" customHeight="1" x14ac:dyDescent="0.2">
      <c r="A26" s="27" t="s">
        <v>223</v>
      </c>
      <c r="B26" s="63" t="s">
        <v>269</v>
      </c>
      <c r="C26" s="513">
        <v>0</v>
      </c>
      <c r="D26" s="28" t="s">
        <v>225</v>
      </c>
      <c r="E26" s="513">
        <v>0</v>
      </c>
      <c r="F26" s="14"/>
    </row>
    <row r="27" spans="1:6" ht="12.95" customHeight="1" x14ac:dyDescent="0.2">
      <c r="A27" s="31" t="s">
        <v>226</v>
      </c>
      <c r="B27" s="62" t="s">
        <v>270</v>
      </c>
      <c r="C27" s="513">
        <v>0</v>
      </c>
      <c r="D27" s="28" t="s">
        <v>271</v>
      </c>
      <c r="E27" s="513">
        <v>0</v>
      </c>
      <c r="F27" s="14"/>
    </row>
    <row r="28" spans="1:6" ht="12.95" customHeight="1" x14ac:dyDescent="0.2">
      <c r="A28" s="27" t="s">
        <v>227</v>
      </c>
      <c r="B28" s="62" t="s">
        <v>272</v>
      </c>
      <c r="C28" s="513">
        <v>0</v>
      </c>
      <c r="D28" s="64"/>
      <c r="E28" s="34"/>
      <c r="F28" s="14"/>
    </row>
    <row r="29" spans="1:6" ht="12.95" customHeight="1" x14ac:dyDescent="0.2">
      <c r="A29" s="31" t="s">
        <v>230</v>
      </c>
      <c r="B29" s="32" t="s">
        <v>273</v>
      </c>
      <c r="C29" s="513">
        <v>0</v>
      </c>
      <c r="D29" s="64"/>
      <c r="E29" s="34"/>
      <c r="F29" s="14"/>
    </row>
    <row r="30" spans="1:6" ht="12.95" customHeight="1" x14ac:dyDescent="0.2">
      <c r="A30" s="27" t="s">
        <v>233</v>
      </c>
      <c r="B30" s="28" t="s">
        <v>274</v>
      </c>
      <c r="C30" s="513">
        <v>0</v>
      </c>
      <c r="D30" s="37"/>
      <c r="E30" s="34"/>
      <c r="F30" s="14"/>
    </row>
    <row r="31" spans="1:6" ht="12.95" customHeight="1" thickBot="1" x14ac:dyDescent="0.25">
      <c r="A31" s="31" t="s">
        <v>236</v>
      </c>
      <c r="B31" s="65" t="s">
        <v>275</v>
      </c>
      <c r="C31" s="513">
        <v>0</v>
      </c>
      <c r="D31" s="64"/>
      <c r="E31" s="34"/>
      <c r="F31" s="14"/>
    </row>
    <row r="32" spans="1:6" ht="21.75" customHeight="1" thickBot="1" x14ac:dyDescent="0.25">
      <c r="A32" s="42" t="s">
        <v>239</v>
      </c>
      <c r="B32" s="43" t="s">
        <v>276</v>
      </c>
      <c r="C32" s="434">
        <f>C21+C31</f>
        <v>41620866</v>
      </c>
      <c r="D32" s="43" t="s">
        <v>277</v>
      </c>
      <c r="E32" s="45">
        <f>SUM(E20:E31)</f>
        <v>0</v>
      </c>
      <c r="F32" s="14"/>
    </row>
    <row r="33" spans="1:6" ht="13.5" customHeight="1" thickBot="1" x14ac:dyDescent="0.25">
      <c r="A33" s="42" t="s">
        <v>242</v>
      </c>
      <c r="B33" s="52" t="s">
        <v>278</v>
      </c>
      <c r="C33" s="434">
        <f>C20</f>
        <v>44876855</v>
      </c>
      <c r="D33" s="52" t="s">
        <v>279</v>
      </c>
      <c r="E33" s="45">
        <f>+E19+E32</f>
        <v>124178270</v>
      </c>
      <c r="F33" s="14"/>
    </row>
    <row r="34" spans="1:6" ht="18" customHeight="1" thickBot="1" x14ac:dyDescent="0.25">
      <c r="A34" s="42" t="s">
        <v>280</v>
      </c>
      <c r="B34" s="43" t="s">
        <v>234</v>
      </c>
      <c r="C34" s="53"/>
      <c r="D34" s="43" t="s">
        <v>235</v>
      </c>
      <c r="E34" s="54"/>
      <c r="F34" s="14"/>
    </row>
    <row r="35" spans="1:6" x14ac:dyDescent="0.2">
      <c r="A35" s="42" t="s">
        <v>281</v>
      </c>
      <c r="B35" s="55" t="s">
        <v>282</v>
      </c>
      <c r="C35" s="56">
        <f>C19+C33</f>
        <v>124178270</v>
      </c>
      <c r="D35" s="55" t="s">
        <v>283</v>
      </c>
      <c r="E35" s="56">
        <f>+E33+E34</f>
        <v>124178270</v>
      </c>
      <c r="F35" s="14"/>
    </row>
    <row r="36" spans="1:6" x14ac:dyDescent="0.2">
      <c r="A36" s="42" t="s">
        <v>284</v>
      </c>
      <c r="B36" s="55" t="s">
        <v>240</v>
      </c>
      <c r="C36" s="56"/>
      <c r="D36" s="55" t="s">
        <v>241</v>
      </c>
      <c r="E36" s="56">
        <f>C35-E35</f>
        <v>0</v>
      </c>
      <c r="F36" s="14"/>
    </row>
    <row r="37" spans="1:6" x14ac:dyDescent="0.2">
      <c r="A37" s="42" t="s">
        <v>285</v>
      </c>
      <c r="B37" s="55" t="s">
        <v>243</v>
      </c>
      <c r="C37" s="56"/>
      <c r="D37" s="55" t="s">
        <v>244</v>
      </c>
      <c r="E37" s="56" t="str">
        <f>IF(C19+C20-E33&gt;0,C19+C20-E33,"-")</f>
        <v>-</v>
      </c>
      <c r="F37" s="14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78740157480314965" right="0.78740157480314965" top="0.47244094488188981" bottom="0.39370078740157483" header="0.51181102362204722" footer="0.51181102362204722"/>
  <pageSetup paperSize="9" scale="93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9"/>
  <sheetViews>
    <sheetView workbookViewId="0">
      <selection activeCell="D2" sqref="D2"/>
    </sheetView>
  </sheetViews>
  <sheetFormatPr defaultRowHeight="12.75" x14ac:dyDescent="0.2"/>
  <cols>
    <col min="1" max="1" width="9.6640625" style="90" customWidth="1"/>
    <col min="2" max="2" width="9.6640625" style="91" customWidth="1"/>
    <col min="3" max="3" width="72" style="91" customWidth="1"/>
    <col min="4" max="4" width="25" style="92" customWidth="1"/>
    <col min="5" max="16384" width="9.33203125" style="91"/>
  </cols>
  <sheetData>
    <row r="1" spans="1:4" s="94" customFormat="1" ht="16.5" customHeight="1" thickBot="1" x14ac:dyDescent="0.25">
      <c r="A1" s="93"/>
      <c r="C1" s="95"/>
      <c r="D1" s="96" t="s">
        <v>566</v>
      </c>
    </row>
    <row r="2" spans="1:4" s="99" customFormat="1" ht="25.5" customHeight="1" x14ac:dyDescent="0.2">
      <c r="A2" s="558"/>
      <c r="B2" s="558"/>
      <c r="C2" s="97" t="s">
        <v>300</v>
      </c>
      <c r="D2" s="98"/>
    </row>
    <row r="3" spans="1:4" s="99" customFormat="1" ht="16.5" thickBot="1" x14ac:dyDescent="0.25">
      <c r="A3" s="100" t="s">
        <v>302</v>
      </c>
      <c r="B3" s="101"/>
      <c r="C3" s="102" t="s">
        <v>564</v>
      </c>
      <c r="D3" s="103" t="s">
        <v>303</v>
      </c>
    </row>
    <row r="4" spans="1:4" s="106" customFormat="1" ht="15.95" customHeight="1" thickBot="1" x14ac:dyDescent="0.3">
      <c r="A4" s="104"/>
      <c r="B4" s="104"/>
      <c r="C4" s="104"/>
      <c r="D4" s="105" t="s">
        <v>480</v>
      </c>
    </row>
    <row r="5" spans="1:4" ht="13.5" customHeight="1" thickBot="1" x14ac:dyDescent="0.25">
      <c r="A5" s="559" t="s">
        <v>304</v>
      </c>
      <c r="B5" s="559"/>
      <c r="C5" s="107" t="s">
        <v>305</v>
      </c>
      <c r="D5" s="108" t="s">
        <v>306</v>
      </c>
    </row>
    <row r="6" spans="1:4" s="112" customFormat="1" ht="12.95" customHeight="1" thickBot="1" x14ac:dyDescent="0.25">
      <c r="A6" s="109">
        <v>1</v>
      </c>
      <c r="B6" s="110">
        <v>2</v>
      </c>
      <c r="C6" s="110">
        <v>3</v>
      </c>
      <c r="D6" s="111">
        <v>4</v>
      </c>
    </row>
    <row r="7" spans="1:4" s="112" customFormat="1" ht="15.95" customHeight="1" thickBot="1" x14ac:dyDescent="0.25">
      <c r="A7" s="113"/>
      <c r="B7" s="114"/>
      <c r="C7" s="114" t="s">
        <v>190</v>
      </c>
      <c r="D7" s="115"/>
    </row>
    <row r="8" spans="1:4" s="112" customFormat="1" ht="12" customHeight="1" thickBot="1" x14ac:dyDescent="0.25">
      <c r="A8" s="109" t="s">
        <v>4</v>
      </c>
      <c r="B8" s="116"/>
      <c r="C8" s="117" t="s">
        <v>307</v>
      </c>
      <c r="D8" s="45"/>
    </row>
    <row r="9" spans="1:4" s="119" customFormat="1" ht="12" customHeight="1" thickBot="1" x14ac:dyDescent="0.25">
      <c r="A9" s="109" t="s">
        <v>6</v>
      </c>
      <c r="B9" s="116"/>
      <c r="C9" s="118" t="s">
        <v>308</v>
      </c>
      <c r="D9" s="45">
        <f>SUM(D10:D13)</f>
        <v>0</v>
      </c>
    </row>
    <row r="10" spans="1:4" s="123" customFormat="1" ht="12" customHeight="1" x14ac:dyDescent="0.2">
      <c r="A10" s="120"/>
      <c r="B10" s="121" t="s">
        <v>8</v>
      </c>
      <c r="C10" s="122" t="s">
        <v>9</v>
      </c>
      <c r="D10" s="34"/>
    </row>
    <row r="11" spans="1:4" s="123" customFormat="1" ht="12" customHeight="1" x14ac:dyDescent="0.2">
      <c r="A11" s="120"/>
      <c r="B11" s="121" t="s">
        <v>10</v>
      </c>
      <c r="C11" s="124" t="s">
        <v>11</v>
      </c>
      <c r="D11" s="34"/>
    </row>
    <row r="12" spans="1:4" s="123" customFormat="1" ht="12" customHeight="1" x14ac:dyDescent="0.2">
      <c r="A12" s="120"/>
      <c r="B12" s="121" t="s">
        <v>12</v>
      </c>
      <c r="C12" s="124" t="s">
        <v>13</v>
      </c>
      <c r="D12" s="34"/>
    </row>
    <row r="13" spans="1:4" s="123" customFormat="1" ht="12" customHeight="1" thickBot="1" x14ac:dyDescent="0.25">
      <c r="A13" s="120"/>
      <c r="B13" s="121" t="s">
        <v>14</v>
      </c>
      <c r="C13" s="125" t="s">
        <v>15</v>
      </c>
      <c r="D13" s="34"/>
    </row>
    <row r="14" spans="1:4" s="119" customFormat="1" ht="12" customHeight="1" thickBot="1" x14ac:dyDescent="0.25">
      <c r="A14" s="109" t="s">
        <v>16</v>
      </c>
      <c r="B14" s="116"/>
      <c r="C14" s="118" t="s">
        <v>17</v>
      </c>
      <c r="D14" s="45">
        <f>SUM(D15:D22)</f>
        <v>3000</v>
      </c>
    </row>
    <row r="15" spans="1:4" s="119" customFormat="1" ht="12" customHeight="1" x14ac:dyDescent="0.2">
      <c r="A15" s="126"/>
      <c r="B15" s="121" t="s">
        <v>18</v>
      </c>
      <c r="C15" s="122" t="s">
        <v>19</v>
      </c>
      <c r="D15" s="127"/>
    </row>
    <row r="16" spans="1:4" s="119" customFormat="1" ht="12" customHeight="1" x14ac:dyDescent="0.2">
      <c r="A16" s="120"/>
      <c r="B16" s="121" t="s">
        <v>20</v>
      </c>
      <c r="C16" s="124" t="s">
        <v>21</v>
      </c>
      <c r="D16" s="34"/>
    </row>
    <row r="17" spans="1:4" s="119" customFormat="1" ht="12" customHeight="1" x14ac:dyDescent="0.2">
      <c r="A17" s="120"/>
      <c r="B17" s="121" t="s">
        <v>22</v>
      </c>
      <c r="C17" s="124" t="s">
        <v>23</v>
      </c>
      <c r="D17" s="34"/>
    </row>
    <row r="18" spans="1:4" s="119" customFormat="1" ht="12" customHeight="1" x14ac:dyDescent="0.2">
      <c r="A18" s="120"/>
      <c r="B18" s="121" t="s">
        <v>24</v>
      </c>
      <c r="C18" s="124" t="s">
        <v>25</v>
      </c>
      <c r="D18" s="34"/>
    </row>
    <row r="19" spans="1:4" s="119" customFormat="1" ht="12" customHeight="1" x14ac:dyDescent="0.2">
      <c r="A19" s="120"/>
      <c r="B19" s="121" t="s">
        <v>26</v>
      </c>
      <c r="C19" s="124" t="s">
        <v>27</v>
      </c>
      <c r="D19" s="34"/>
    </row>
    <row r="20" spans="1:4" s="119" customFormat="1" ht="12" customHeight="1" x14ac:dyDescent="0.2">
      <c r="A20" s="128"/>
      <c r="B20" s="121" t="s">
        <v>28</v>
      </c>
      <c r="C20" s="124" t="s">
        <v>29</v>
      </c>
      <c r="D20" s="49"/>
    </row>
    <row r="21" spans="1:4" s="123" customFormat="1" ht="12" customHeight="1" x14ac:dyDescent="0.2">
      <c r="A21" s="120"/>
      <c r="B21" s="121" t="s">
        <v>30</v>
      </c>
      <c r="C21" s="124" t="s">
        <v>31</v>
      </c>
      <c r="D21" s="34">
        <v>500</v>
      </c>
    </row>
    <row r="22" spans="1:4" s="123" customFormat="1" ht="12" customHeight="1" thickBot="1" x14ac:dyDescent="0.25">
      <c r="A22" s="129"/>
      <c r="B22" s="130" t="s">
        <v>32</v>
      </c>
      <c r="C22" s="125" t="s">
        <v>33</v>
      </c>
      <c r="D22" s="41">
        <v>2500</v>
      </c>
    </row>
    <row r="23" spans="1:4" s="123" customFormat="1" ht="12" customHeight="1" thickBot="1" x14ac:dyDescent="0.25">
      <c r="A23" s="109" t="s">
        <v>165</v>
      </c>
      <c r="B23" s="131"/>
      <c r="C23" s="118" t="s">
        <v>35</v>
      </c>
      <c r="D23" s="54"/>
    </row>
    <row r="24" spans="1:4" s="119" customFormat="1" ht="12" customHeight="1" thickBot="1" x14ac:dyDescent="0.25">
      <c r="A24" s="109" t="s">
        <v>36</v>
      </c>
      <c r="B24" s="116"/>
      <c r="C24" s="118" t="s">
        <v>309</v>
      </c>
      <c r="D24" s="45">
        <f>SUM(D25:D32)</f>
        <v>0</v>
      </c>
    </row>
    <row r="25" spans="1:4" s="123" customFormat="1" ht="12" customHeight="1" x14ac:dyDescent="0.2">
      <c r="A25" s="120"/>
      <c r="B25" s="121" t="s">
        <v>37</v>
      </c>
      <c r="C25" s="122" t="s">
        <v>310</v>
      </c>
      <c r="D25" s="34"/>
    </row>
    <row r="26" spans="1:4" s="123" customFormat="1" ht="12" customHeight="1" x14ac:dyDescent="0.2">
      <c r="A26" s="120"/>
      <c r="B26" s="121" t="s">
        <v>38</v>
      </c>
      <c r="C26" s="124" t="s">
        <v>464</v>
      </c>
      <c r="D26" s="34"/>
    </row>
    <row r="27" spans="1:4" s="123" customFormat="1" ht="12" customHeight="1" x14ac:dyDescent="0.2">
      <c r="A27" s="120"/>
      <c r="B27" s="121" t="s">
        <v>39</v>
      </c>
      <c r="C27" s="124" t="s">
        <v>41</v>
      </c>
      <c r="D27" s="34"/>
    </row>
    <row r="28" spans="1:4" s="123" customFormat="1" ht="12" customHeight="1" x14ac:dyDescent="0.2">
      <c r="A28" s="120"/>
      <c r="B28" s="121" t="s">
        <v>40</v>
      </c>
      <c r="C28" s="124" t="s">
        <v>43</v>
      </c>
      <c r="D28" s="34"/>
    </row>
    <row r="29" spans="1:4" s="123" customFormat="1" ht="12" customHeight="1" x14ac:dyDescent="0.2">
      <c r="A29" s="120"/>
      <c r="B29" s="121" t="s">
        <v>42</v>
      </c>
      <c r="C29" s="124" t="s">
        <v>45</v>
      </c>
      <c r="D29" s="34"/>
    </row>
    <row r="30" spans="1:4" s="123" customFormat="1" ht="12" customHeight="1" x14ac:dyDescent="0.2">
      <c r="A30" s="120"/>
      <c r="B30" s="121" t="s">
        <v>44</v>
      </c>
      <c r="C30" s="124" t="s">
        <v>311</v>
      </c>
      <c r="D30" s="34"/>
    </row>
    <row r="31" spans="1:4" s="123" customFormat="1" ht="12" customHeight="1" x14ac:dyDescent="0.2">
      <c r="A31" s="120"/>
      <c r="B31" s="121" t="s">
        <v>46</v>
      </c>
      <c r="C31" s="124" t="s">
        <v>47</v>
      </c>
      <c r="D31" s="34"/>
    </row>
    <row r="32" spans="1:4" s="123" customFormat="1" ht="12" customHeight="1" thickBot="1" x14ac:dyDescent="0.25">
      <c r="A32" s="129"/>
      <c r="B32" s="130" t="s">
        <v>48</v>
      </c>
      <c r="C32" s="132" t="s">
        <v>312</v>
      </c>
      <c r="D32" s="41"/>
    </row>
    <row r="33" spans="1:4" s="123" customFormat="1" ht="12" customHeight="1" thickBot="1" x14ac:dyDescent="0.25">
      <c r="A33" s="109" t="s">
        <v>49</v>
      </c>
      <c r="B33" s="3"/>
      <c r="C33" s="117" t="s">
        <v>313</v>
      </c>
      <c r="D33" s="45">
        <f>SUM(D34:D45)</f>
        <v>0</v>
      </c>
    </row>
    <row r="34" spans="1:4" s="123" customFormat="1" ht="12" customHeight="1" x14ac:dyDescent="0.2">
      <c r="A34" s="126"/>
      <c r="B34" s="133" t="s">
        <v>50</v>
      </c>
      <c r="C34" s="134" t="s">
        <v>51</v>
      </c>
      <c r="D34" s="135"/>
    </row>
    <row r="35" spans="1:4" s="123" customFormat="1" ht="12" customHeight="1" x14ac:dyDescent="0.2">
      <c r="A35" s="120"/>
      <c r="B35" s="136" t="s">
        <v>52</v>
      </c>
      <c r="C35" s="124" t="s">
        <v>53</v>
      </c>
      <c r="D35" s="34"/>
    </row>
    <row r="36" spans="1:4" s="123" customFormat="1" ht="12" customHeight="1" x14ac:dyDescent="0.2">
      <c r="A36" s="120"/>
      <c r="B36" s="136" t="s">
        <v>54</v>
      </c>
      <c r="C36" s="124" t="s">
        <v>55</v>
      </c>
      <c r="D36" s="34"/>
    </row>
    <row r="37" spans="1:4" s="123" customFormat="1" ht="12" customHeight="1" x14ac:dyDescent="0.2">
      <c r="A37" s="120"/>
      <c r="B37" s="136" t="s">
        <v>56</v>
      </c>
      <c r="C37" s="124" t="s">
        <v>57</v>
      </c>
      <c r="D37" s="34"/>
    </row>
    <row r="38" spans="1:4" s="123" customFormat="1" ht="12" customHeight="1" x14ac:dyDescent="0.2">
      <c r="A38" s="120"/>
      <c r="B38" s="136" t="s">
        <v>58</v>
      </c>
      <c r="C38" s="124" t="s">
        <v>59</v>
      </c>
      <c r="D38" s="34"/>
    </row>
    <row r="39" spans="1:4" s="123" customFormat="1" ht="12" customHeight="1" x14ac:dyDescent="0.2">
      <c r="A39" s="120"/>
      <c r="B39" s="136" t="s">
        <v>60</v>
      </c>
      <c r="C39" s="124" t="s">
        <v>61</v>
      </c>
      <c r="D39" s="34"/>
    </row>
    <row r="40" spans="1:4" s="123" customFormat="1" ht="12" customHeight="1" x14ac:dyDescent="0.2">
      <c r="A40" s="120"/>
      <c r="B40" s="136" t="s">
        <v>62</v>
      </c>
      <c r="C40" s="137" t="s">
        <v>63</v>
      </c>
      <c r="D40" s="138"/>
    </row>
    <row r="41" spans="1:4" s="123" customFormat="1" ht="12" customHeight="1" x14ac:dyDescent="0.2">
      <c r="A41" s="120"/>
      <c r="B41" s="136" t="s">
        <v>64</v>
      </c>
      <c r="C41" s="124" t="s">
        <v>53</v>
      </c>
      <c r="D41" s="34"/>
    </row>
    <row r="42" spans="1:4" s="123" customFormat="1" ht="12" customHeight="1" x14ac:dyDescent="0.2">
      <c r="A42" s="120"/>
      <c r="B42" s="136" t="s">
        <v>65</v>
      </c>
      <c r="C42" s="124" t="s">
        <v>55</v>
      </c>
      <c r="D42" s="34"/>
    </row>
    <row r="43" spans="1:4" s="123" customFormat="1" ht="12" customHeight="1" x14ac:dyDescent="0.2">
      <c r="A43" s="120"/>
      <c r="B43" s="136" t="s">
        <v>66</v>
      </c>
      <c r="C43" s="124" t="s">
        <v>57</v>
      </c>
      <c r="D43" s="34"/>
    </row>
    <row r="44" spans="1:4" s="123" customFormat="1" ht="12" customHeight="1" x14ac:dyDescent="0.2">
      <c r="A44" s="120"/>
      <c r="B44" s="136" t="s">
        <v>67</v>
      </c>
      <c r="C44" s="124" t="s">
        <v>59</v>
      </c>
      <c r="D44" s="34"/>
    </row>
    <row r="45" spans="1:4" s="123" customFormat="1" ht="12" customHeight="1" thickBot="1" x14ac:dyDescent="0.25">
      <c r="A45" s="139"/>
      <c r="B45" s="140" t="s">
        <v>68</v>
      </c>
      <c r="C45" s="125" t="s">
        <v>69</v>
      </c>
      <c r="D45" s="141"/>
    </row>
    <row r="46" spans="1:4" s="119" customFormat="1" ht="12" customHeight="1" thickBot="1" x14ac:dyDescent="0.25">
      <c r="A46" s="109" t="s">
        <v>185</v>
      </c>
      <c r="B46" s="116"/>
      <c r="C46" s="118" t="s">
        <v>71</v>
      </c>
      <c r="D46" s="45">
        <f>SUM(D47:D48)</f>
        <v>0</v>
      </c>
    </row>
    <row r="47" spans="1:4" s="123" customFormat="1" ht="12" customHeight="1" x14ac:dyDescent="0.2">
      <c r="A47" s="120"/>
      <c r="B47" s="136" t="s">
        <v>72</v>
      </c>
      <c r="C47" s="122" t="s">
        <v>314</v>
      </c>
      <c r="D47" s="34"/>
    </row>
    <row r="48" spans="1:4" s="123" customFormat="1" ht="12" customHeight="1" thickBot="1" x14ac:dyDescent="0.25">
      <c r="A48" s="120"/>
      <c r="B48" s="136" t="s">
        <v>74</v>
      </c>
      <c r="C48" s="125" t="s">
        <v>315</v>
      </c>
      <c r="D48" s="34"/>
    </row>
    <row r="49" spans="1:4" s="123" customFormat="1" ht="12" customHeight="1" thickBot="1" x14ac:dyDescent="0.25">
      <c r="A49" s="109" t="s">
        <v>76</v>
      </c>
      <c r="B49" s="116"/>
      <c r="C49" s="118" t="s">
        <v>316</v>
      </c>
      <c r="D49" s="45">
        <f>+D50+D51+D52</f>
        <v>0</v>
      </c>
    </row>
    <row r="50" spans="1:4" s="123" customFormat="1" ht="12" customHeight="1" x14ac:dyDescent="0.2">
      <c r="A50" s="142"/>
      <c r="B50" s="136" t="s">
        <v>78</v>
      </c>
      <c r="C50" s="122" t="s">
        <v>79</v>
      </c>
      <c r="D50" s="30"/>
    </row>
    <row r="51" spans="1:4" s="123" customFormat="1" ht="12" customHeight="1" x14ac:dyDescent="0.2">
      <c r="A51" s="142"/>
      <c r="B51" s="136" t="s">
        <v>80</v>
      </c>
      <c r="C51" s="124" t="s">
        <v>81</v>
      </c>
      <c r="D51" s="30"/>
    </row>
    <row r="52" spans="1:4" s="123" customFormat="1" ht="12" customHeight="1" thickBot="1" x14ac:dyDescent="0.25">
      <c r="A52" s="120"/>
      <c r="B52" s="136" t="s">
        <v>82</v>
      </c>
      <c r="C52" s="132" t="s">
        <v>83</v>
      </c>
      <c r="D52" s="34"/>
    </row>
    <row r="53" spans="1:4" s="123" customFormat="1" ht="12" customHeight="1" thickBot="1" x14ac:dyDescent="0.25">
      <c r="A53" s="109" t="s">
        <v>188</v>
      </c>
      <c r="B53" s="143"/>
      <c r="C53" s="117" t="s">
        <v>85</v>
      </c>
      <c r="D53" s="144"/>
    </row>
    <row r="54" spans="1:4" s="119" customFormat="1" ht="12" customHeight="1" thickBot="1" x14ac:dyDescent="0.25">
      <c r="A54" s="145" t="s">
        <v>86</v>
      </c>
      <c r="B54" s="146"/>
      <c r="C54" s="117" t="s">
        <v>317</v>
      </c>
      <c r="D54" s="429">
        <f>D14</f>
        <v>3000</v>
      </c>
    </row>
    <row r="55" spans="1:4" s="119" customFormat="1" ht="12" customHeight="1" thickBot="1" x14ac:dyDescent="0.25">
      <c r="A55" s="109" t="s">
        <v>88</v>
      </c>
      <c r="B55" s="147"/>
      <c r="C55" s="117" t="s">
        <v>89</v>
      </c>
      <c r="D55" s="148"/>
    </row>
    <row r="56" spans="1:4" s="119" customFormat="1" ht="12" customHeight="1" x14ac:dyDescent="0.2">
      <c r="A56" s="126"/>
      <c r="B56" s="133" t="s">
        <v>90</v>
      </c>
      <c r="C56" s="149" t="s">
        <v>494</v>
      </c>
      <c r="D56" s="150">
        <v>392441</v>
      </c>
    </row>
    <row r="57" spans="1:4" s="119" customFormat="1" ht="12" customHeight="1" thickBot="1" x14ac:dyDescent="0.25">
      <c r="A57" s="139"/>
      <c r="B57" s="140" t="s">
        <v>100</v>
      </c>
      <c r="C57" s="151" t="s">
        <v>502</v>
      </c>
      <c r="D57" s="141">
        <v>26614559</v>
      </c>
    </row>
    <row r="58" spans="1:4" s="123" customFormat="1" ht="12" customHeight="1" thickBot="1" x14ac:dyDescent="0.25">
      <c r="A58" s="70" t="s">
        <v>112</v>
      </c>
      <c r="B58" s="152"/>
      <c r="C58" s="153" t="s">
        <v>318</v>
      </c>
      <c r="D58" s="45">
        <f>D56+D57+D54</f>
        <v>27010000</v>
      </c>
    </row>
    <row r="59" spans="1:4" s="123" customFormat="1" ht="15" customHeight="1" x14ac:dyDescent="0.2">
      <c r="A59" s="154"/>
      <c r="B59" s="154"/>
      <c r="C59" s="155"/>
      <c r="D59" s="156"/>
    </row>
    <row r="60" spans="1:4" ht="13.5" thickBot="1" x14ac:dyDescent="0.25">
      <c r="A60" s="157"/>
      <c r="B60" s="158"/>
      <c r="C60" s="158"/>
      <c r="D60" s="159"/>
    </row>
    <row r="61" spans="1:4" s="112" customFormat="1" ht="16.5" customHeight="1" thickBot="1" x14ac:dyDescent="0.25">
      <c r="A61" s="160"/>
      <c r="B61" s="161"/>
      <c r="C61" s="162" t="s">
        <v>191</v>
      </c>
      <c r="D61" s="148"/>
    </row>
    <row r="62" spans="1:4" s="163" customFormat="1" ht="12" customHeight="1" thickBot="1" x14ac:dyDescent="0.25">
      <c r="A62" s="109" t="s">
        <v>4</v>
      </c>
      <c r="B62" s="3"/>
      <c r="C62" s="3" t="s">
        <v>319</v>
      </c>
      <c r="D62" s="45">
        <f>D63+D64+D65</f>
        <v>27010000</v>
      </c>
    </row>
    <row r="63" spans="1:4" ht="12" customHeight="1" x14ac:dyDescent="0.2">
      <c r="A63" s="142"/>
      <c r="B63" s="164" t="s">
        <v>122</v>
      </c>
      <c r="C63" s="165" t="s">
        <v>123</v>
      </c>
      <c r="D63" s="166">
        <v>21000000</v>
      </c>
    </row>
    <row r="64" spans="1:4" ht="12" customHeight="1" x14ac:dyDescent="0.2">
      <c r="A64" s="120"/>
      <c r="B64" s="136" t="s">
        <v>124</v>
      </c>
      <c r="C64" s="167" t="s">
        <v>125</v>
      </c>
      <c r="D64" s="168">
        <v>4000000</v>
      </c>
    </row>
    <row r="65" spans="1:4" ht="12" customHeight="1" x14ac:dyDescent="0.2">
      <c r="A65" s="120"/>
      <c r="B65" s="136" t="s">
        <v>126</v>
      </c>
      <c r="C65" s="167" t="s">
        <v>127</v>
      </c>
      <c r="D65" s="168">
        <v>2010000</v>
      </c>
    </row>
    <row r="66" spans="1:4" ht="12" customHeight="1" x14ac:dyDescent="0.2">
      <c r="A66" s="120"/>
      <c r="B66" s="136" t="s">
        <v>128</v>
      </c>
      <c r="C66" s="167" t="s">
        <v>129</v>
      </c>
      <c r="D66" s="168"/>
    </row>
    <row r="67" spans="1:4" ht="12" customHeight="1" x14ac:dyDescent="0.2">
      <c r="A67" s="120"/>
      <c r="B67" s="136" t="s">
        <v>130</v>
      </c>
      <c r="C67" s="167" t="s">
        <v>131</v>
      </c>
      <c r="D67" s="168"/>
    </row>
    <row r="68" spans="1:4" ht="12" customHeight="1" x14ac:dyDescent="0.2">
      <c r="A68" s="120"/>
      <c r="B68" s="136" t="s">
        <v>132</v>
      </c>
      <c r="C68" s="167" t="s">
        <v>133</v>
      </c>
      <c r="D68" s="168"/>
    </row>
    <row r="69" spans="1:4" ht="12" customHeight="1" x14ac:dyDescent="0.2">
      <c r="A69" s="120"/>
      <c r="B69" s="136" t="s">
        <v>134</v>
      </c>
      <c r="C69" s="169" t="s">
        <v>320</v>
      </c>
      <c r="D69" s="168"/>
    </row>
    <row r="70" spans="1:4" ht="12" customHeight="1" x14ac:dyDescent="0.2">
      <c r="A70" s="120"/>
      <c r="B70" s="136" t="s">
        <v>136</v>
      </c>
      <c r="C70" s="124" t="s">
        <v>321</v>
      </c>
      <c r="D70" s="168"/>
    </row>
    <row r="71" spans="1:4" ht="12" customHeight="1" x14ac:dyDescent="0.2">
      <c r="A71" s="120"/>
      <c r="B71" s="136" t="s">
        <v>138</v>
      </c>
      <c r="C71" s="124" t="s">
        <v>322</v>
      </c>
      <c r="D71" s="168"/>
    </row>
    <row r="72" spans="1:4" ht="12" customHeight="1" x14ac:dyDescent="0.2">
      <c r="A72" s="120"/>
      <c r="B72" s="136" t="s">
        <v>140</v>
      </c>
      <c r="C72" s="124" t="s">
        <v>323</v>
      </c>
      <c r="D72" s="168"/>
    </row>
    <row r="73" spans="1:4" ht="12" customHeight="1" x14ac:dyDescent="0.2">
      <c r="A73" s="120"/>
      <c r="B73" s="136" t="s">
        <v>142</v>
      </c>
      <c r="C73" s="170" t="s">
        <v>324</v>
      </c>
      <c r="D73" s="168"/>
    </row>
    <row r="74" spans="1:4" ht="12" customHeight="1" x14ac:dyDescent="0.2">
      <c r="A74" s="120"/>
      <c r="B74" s="136" t="s">
        <v>144</v>
      </c>
      <c r="C74" s="167" t="s">
        <v>325</v>
      </c>
      <c r="D74" s="168"/>
    </row>
    <row r="75" spans="1:4" ht="12" customHeight="1" thickBot="1" x14ac:dyDescent="0.25">
      <c r="A75" s="129"/>
      <c r="B75" s="171" t="s">
        <v>326</v>
      </c>
      <c r="C75" s="172" t="s">
        <v>327</v>
      </c>
      <c r="D75" s="9"/>
    </row>
    <row r="76" spans="1:4" ht="12" customHeight="1" thickBot="1" x14ac:dyDescent="0.25">
      <c r="A76" s="109" t="s">
        <v>6</v>
      </c>
      <c r="B76" s="3"/>
      <c r="C76" s="173" t="s">
        <v>328</v>
      </c>
      <c r="D76" s="148"/>
    </row>
    <row r="77" spans="1:4" s="163" customFormat="1" ht="12" customHeight="1" x14ac:dyDescent="0.2">
      <c r="A77" s="142"/>
      <c r="B77" s="164" t="s">
        <v>8</v>
      </c>
      <c r="C77" s="149" t="s">
        <v>329</v>
      </c>
      <c r="D77" s="30"/>
    </row>
    <row r="78" spans="1:4" ht="12" customHeight="1" x14ac:dyDescent="0.2">
      <c r="A78" s="120"/>
      <c r="B78" s="136" t="s">
        <v>10</v>
      </c>
      <c r="C78" s="124" t="s">
        <v>147</v>
      </c>
      <c r="D78" s="34"/>
    </row>
    <row r="79" spans="1:4" ht="12" customHeight="1" x14ac:dyDescent="0.2">
      <c r="A79" s="120"/>
      <c r="B79" s="136" t="s">
        <v>12</v>
      </c>
      <c r="C79" s="124" t="s">
        <v>330</v>
      </c>
      <c r="D79" s="34"/>
    </row>
    <row r="80" spans="1:4" ht="12" customHeight="1" x14ac:dyDescent="0.2">
      <c r="A80" s="120"/>
      <c r="B80" s="136" t="s">
        <v>14</v>
      </c>
      <c r="C80" s="124" t="s">
        <v>331</v>
      </c>
      <c r="D80" s="34"/>
    </row>
    <row r="81" spans="1:12" ht="12" customHeight="1" x14ac:dyDescent="0.2">
      <c r="A81" s="120"/>
      <c r="B81" s="136" t="s">
        <v>150</v>
      </c>
      <c r="C81" s="124" t="s">
        <v>332</v>
      </c>
      <c r="D81" s="34"/>
    </row>
    <row r="82" spans="1:12" ht="12" customHeight="1" x14ac:dyDescent="0.2">
      <c r="A82" s="120"/>
      <c r="B82" s="136" t="s">
        <v>152</v>
      </c>
      <c r="C82" s="124" t="s">
        <v>333</v>
      </c>
      <c r="D82" s="34"/>
    </row>
    <row r="83" spans="1:12" ht="12" customHeight="1" x14ac:dyDescent="0.2">
      <c r="A83" s="120"/>
      <c r="B83" s="136" t="s">
        <v>154</v>
      </c>
      <c r="C83" s="124" t="s">
        <v>334</v>
      </c>
      <c r="D83" s="34"/>
    </row>
    <row r="84" spans="1:12" s="163" customFormat="1" ht="12" customHeight="1" x14ac:dyDescent="0.2">
      <c r="A84" s="120"/>
      <c r="B84" s="136" t="s">
        <v>156</v>
      </c>
      <c r="C84" s="124" t="s">
        <v>335</v>
      </c>
      <c r="D84" s="34"/>
    </row>
    <row r="85" spans="1:12" ht="12" customHeight="1" x14ac:dyDescent="0.2">
      <c r="A85" s="120"/>
      <c r="B85" s="136" t="s">
        <v>158</v>
      </c>
      <c r="C85" s="124" t="s">
        <v>336</v>
      </c>
      <c r="D85" s="34"/>
      <c r="L85" s="174"/>
    </row>
    <row r="86" spans="1:12" ht="21" customHeight="1" thickBot="1" x14ac:dyDescent="0.25">
      <c r="A86" s="120"/>
      <c r="B86" s="136" t="s">
        <v>160</v>
      </c>
      <c r="C86" s="125" t="s">
        <v>337</v>
      </c>
      <c r="D86" s="34"/>
    </row>
    <row r="87" spans="1:12" ht="12" customHeight="1" thickBot="1" x14ac:dyDescent="0.25">
      <c r="A87" s="145" t="s">
        <v>16</v>
      </c>
      <c r="B87" s="175"/>
      <c r="C87" s="176" t="s">
        <v>338</v>
      </c>
      <c r="D87" s="177">
        <f>SUM(D88:D89)</f>
        <v>0</v>
      </c>
    </row>
    <row r="88" spans="1:12" s="163" customFormat="1" ht="12" customHeight="1" x14ac:dyDescent="0.2">
      <c r="A88" s="126"/>
      <c r="B88" s="133" t="s">
        <v>18</v>
      </c>
      <c r="C88" s="178" t="s">
        <v>163</v>
      </c>
      <c r="D88" s="127"/>
    </row>
    <row r="89" spans="1:12" s="163" customFormat="1" ht="12" customHeight="1" thickBot="1" x14ac:dyDescent="0.25">
      <c r="A89" s="139"/>
      <c r="B89" s="140" t="s">
        <v>20</v>
      </c>
      <c r="C89" s="179" t="s">
        <v>164</v>
      </c>
      <c r="D89" s="141"/>
    </row>
    <row r="90" spans="1:12" s="163" customFormat="1" ht="12" customHeight="1" thickBot="1" x14ac:dyDescent="0.25">
      <c r="A90" s="180" t="s">
        <v>165</v>
      </c>
      <c r="B90" s="181"/>
      <c r="C90" s="118" t="s">
        <v>166</v>
      </c>
      <c r="D90" s="182"/>
    </row>
    <row r="91" spans="1:12" s="163" customFormat="1" ht="12" customHeight="1" thickBot="1" x14ac:dyDescent="0.25">
      <c r="A91" s="109" t="s">
        <v>36</v>
      </c>
      <c r="B91" s="183"/>
      <c r="C91" s="184" t="s">
        <v>339</v>
      </c>
      <c r="D91" s="54"/>
    </row>
    <row r="92" spans="1:12" s="163" customFormat="1" ht="12" customHeight="1" thickBot="1" x14ac:dyDescent="0.25">
      <c r="A92" s="109" t="s">
        <v>49</v>
      </c>
      <c r="B92" s="3"/>
      <c r="C92" s="117" t="s">
        <v>340</v>
      </c>
      <c r="D92" s="430">
        <f>D62+D76+D87</f>
        <v>27010000</v>
      </c>
    </row>
    <row r="93" spans="1:12" s="163" customFormat="1" ht="12" customHeight="1" thickBot="1" x14ac:dyDescent="0.25">
      <c r="A93" s="109" t="s">
        <v>185</v>
      </c>
      <c r="B93" s="3"/>
      <c r="C93" s="117" t="s">
        <v>341</v>
      </c>
      <c r="D93" s="45"/>
    </row>
    <row r="94" spans="1:12" ht="12.75" customHeight="1" x14ac:dyDescent="0.2">
      <c r="A94" s="142"/>
      <c r="B94" s="136" t="s">
        <v>342</v>
      </c>
      <c r="C94" s="149" t="s">
        <v>343</v>
      </c>
      <c r="D94" s="30"/>
    </row>
    <row r="95" spans="1:12" ht="12" customHeight="1" thickBot="1" x14ac:dyDescent="0.25">
      <c r="A95" s="129"/>
      <c r="B95" s="171" t="s">
        <v>74</v>
      </c>
      <c r="C95" s="151" t="s">
        <v>344</v>
      </c>
      <c r="D95" s="41"/>
    </row>
    <row r="96" spans="1:12" ht="15" customHeight="1" thickBot="1" x14ac:dyDescent="0.25">
      <c r="A96" s="109" t="s">
        <v>76</v>
      </c>
      <c r="B96" s="143"/>
      <c r="C96" s="117" t="s">
        <v>345</v>
      </c>
      <c r="D96" s="45"/>
    </row>
    <row r="97" spans="1:4" ht="13.5" thickBot="1" x14ac:dyDescent="0.25"/>
    <row r="98" spans="1:4" ht="15" customHeight="1" thickBot="1" x14ac:dyDescent="0.25">
      <c r="A98" s="185" t="s">
        <v>346</v>
      </c>
      <c r="B98" s="186"/>
      <c r="C98" s="187"/>
      <c r="D98" s="188">
        <v>6</v>
      </c>
    </row>
    <row r="99" spans="1:4" ht="14.25" customHeight="1" thickBot="1" x14ac:dyDescent="0.25">
      <c r="A99" s="185" t="s">
        <v>347</v>
      </c>
      <c r="B99" s="186"/>
      <c r="C99" s="187"/>
      <c r="D99" s="188"/>
    </row>
  </sheetData>
  <mergeCells count="2">
    <mergeCell ref="A2:B2"/>
    <mergeCell ref="A5:B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99"/>
  <sheetViews>
    <sheetView workbookViewId="0">
      <selection activeCell="D2" sqref="D2"/>
    </sheetView>
  </sheetViews>
  <sheetFormatPr defaultRowHeight="12.75" x14ac:dyDescent="0.2"/>
  <cols>
    <col min="1" max="1" width="9.6640625" style="90" customWidth="1"/>
    <col min="2" max="2" width="9.6640625" style="91" customWidth="1"/>
    <col min="3" max="3" width="72" style="91" customWidth="1"/>
    <col min="4" max="4" width="25" style="92" customWidth="1"/>
    <col min="5" max="16384" width="9.33203125" style="91"/>
  </cols>
  <sheetData>
    <row r="1" spans="1:4" s="94" customFormat="1" ht="16.5" customHeight="1" thickBot="1" x14ac:dyDescent="0.25">
      <c r="A1" s="93"/>
      <c r="C1" s="95"/>
      <c r="D1" s="96" t="s">
        <v>567</v>
      </c>
    </row>
    <row r="2" spans="1:4" s="99" customFormat="1" ht="25.5" customHeight="1" x14ac:dyDescent="0.2">
      <c r="A2" s="558"/>
      <c r="B2" s="558"/>
      <c r="C2" s="97" t="s">
        <v>300</v>
      </c>
      <c r="D2" s="98"/>
    </row>
    <row r="3" spans="1:4" s="99" customFormat="1" ht="16.5" thickBot="1" x14ac:dyDescent="0.25">
      <c r="A3" s="100" t="s">
        <v>302</v>
      </c>
      <c r="B3" s="101"/>
      <c r="C3" s="102" t="s">
        <v>565</v>
      </c>
      <c r="D3" s="103" t="s">
        <v>303</v>
      </c>
    </row>
    <row r="4" spans="1:4" s="106" customFormat="1" ht="15.95" customHeight="1" thickBot="1" x14ac:dyDescent="0.3">
      <c r="A4" s="104"/>
      <c r="B4" s="104"/>
      <c r="C4" s="104"/>
      <c r="D4" s="105" t="s">
        <v>480</v>
      </c>
    </row>
    <row r="5" spans="1:4" ht="13.5" customHeight="1" thickBot="1" x14ac:dyDescent="0.25">
      <c r="A5" s="559" t="s">
        <v>304</v>
      </c>
      <c r="B5" s="559"/>
      <c r="C5" s="107" t="s">
        <v>305</v>
      </c>
      <c r="D5" s="108" t="s">
        <v>306</v>
      </c>
    </row>
    <row r="6" spans="1:4" s="112" customFormat="1" ht="12.95" customHeight="1" thickBot="1" x14ac:dyDescent="0.25">
      <c r="A6" s="109">
        <v>1</v>
      </c>
      <c r="B6" s="110">
        <v>2</v>
      </c>
      <c r="C6" s="110">
        <v>3</v>
      </c>
      <c r="D6" s="111">
        <v>4</v>
      </c>
    </row>
    <row r="7" spans="1:4" s="112" customFormat="1" ht="15.95" customHeight="1" thickBot="1" x14ac:dyDescent="0.25">
      <c r="A7" s="113"/>
      <c r="B7" s="114"/>
      <c r="C7" s="114" t="s">
        <v>190</v>
      </c>
      <c r="D7" s="115"/>
    </row>
    <row r="8" spans="1:4" s="112" customFormat="1" ht="12" customHeight="1" thickBot="1" x14ac:dyDescent="0.25">
      <c r="A8" s="109" t="s">
        <v>4</v>
      </c>
      <c r="B8" s="116"/>
      <c r="C8" s="117" t="s">
        <v>307</v>
      </c>
      <c r="D8" s="45"/>
    </row>
    <row r="9" spans="1:4" s="119" customFormat="1" ht="12" customHeight="1" thickBot="1" x14ac:dyDescent="0.25">
      <c r="A9" s="109" t="s">
        <v>6</v>
      </c>
      <c r="B9" s="116"/>
      <c r="C9" s="118" t="s">
        <v>308</v>
      </c>
      <c r="D9" s="45">
        <f>SUM(D10:D13)</f>
        <v>0</v>
      </c>
    </row>
    <row r="10" spans="1:4" s="123" customFormat="1" ht="12" customHeight="1" x14ac:dyDescent="0.2">
      <c r="A10" s="120"/>
      <c r="B10" s="121" t="s">
        <v>8</v>
      </c>
      <c r="C10" s="122" t="s">
        <v>9</v>
      </c>
      <c r="D10" s="34"/>
    </row>
    <row r="11" spans="1:4" s="123" customFormat="1" ht="12" customHeight="1" x14ac:dyDescent="0.2">
      <c r="A11" s="120"/>
      <c r="B11" s="121" t="s">
        <v>10</v>
      </c>
      <c r="C11" s="124" t="s">
        <v>11</v>
      </c>
      <c r="D11" s="34"/>
    </row>
    <row r="12" spans="1:4" s="123" customFormat="1" ht="12" customHeight="1" x14ac:dyDescent="0.2">
      <c r="A12" s="120"/>
      <c r="B12" s="121" t="s">
        <v>12</v>
      </c>
      <c r="C12" s="124" t="s">
        <v>13</v>
      </c>
      <c r="D12" s="34"/>
    </row>
    <row r="13" spans="1:4" s="123" customFormat="1" ht="12" customHeight="1" thickBot="1" x14ac:dyDescent="0.25">
      <c r="A13" s="120"/>
      <c r="B13" s="121" t="s">
        <v>14</v>
      </c>
      <c r="C13" s="125" t="s">
        <v>15</v>
      </c>
      <c r="D13" s="34"/>
    </row>
    <row r="14" spans="1:4" s="119" customFormat="1" ht="12" customHeight="1" thickBot="1" x14ac:dyDescent="0.25">
      <c r="A14" s="109" t="s">
        <v>16</v>
      </c>
      <c r="B14" s="116"/>
      <c r="C14" s="118" t="s">
        <v>17</v>
      </c>
      <c r="D14" s="45">
        <f>SUM(D15:D22)</f>
        <v>10773000</v>
      </c>
    </row>
    <row r="15" spans="1:4" s="119" customFormat="1" ht="12" customHeight="1" x14ac:dyDescent="0.2">
      <c r="A15" s="126"/>
      <c r="B15" s="121" t="s">
        <v>18</v>
      </c>
      <c r="C15" s="122" t="s">
        <v>19</v>
      </c>
      <c r="D15" s="127"/>
    </row>
    <row r="16" spans="1:4" s="119" customFormat="1" ht="12" customHeight="1" x14ac:dyDescent="0.2">
      <c r="A16" s="120"/>
      <c r="B16" s="121" t="s">
        <v>20</v>
      </c>
      <c r="C16" s="124" t="s">
        <v>21</v>
      </c>
      <c r="D16" s="34">
        <v>10000000</v>
      </c>
    </row>
    <row r="17" spans="1:4" s="119" customFormat="1" ht="12" customHeight="1" x14ac:dyDescent="0.2">
      <c r="A17" s="120"/>
      <c r="B17" s="121" t="s">
        <v>22</v>
      </c>
      <c r="C17" s="124" t="s">
        <v>23</v>
      </c>
      <c r="D17" s="34"/>
    </row>
    <row r="18" spans="1:4" s="119" customFormat="1" ht="12" customHeight="1" x14ac:dyDescent="0.2">
      <c r="A18" s="120"/>
      <c r="B18" s="121" t="s">
        <v>24</v>
      </c>
      <c r="C18" s="124" t="s">
        <v>25</v>
      </c>
      <c r="D18" s="34"/>
    </row>
    <row r="19" spans="1:4" s="119" customFormat="1" ht="12" customHeight="1" x14ac:dyDescent="0.2">
      <c r="A19" s="120"/>
      <c r="B19" s="121" t="s">
        <v>26</v>
      </c>
      <c r="C19" s="124" t="s">
        <v>27</v>
      </c>
      <c r="D19" s="34"/>
    </row>
    <row r="20" spans="1:4" s="119" customFormat="1" ht="12" customHeight="1" x14ac:dyDescent="0.2">
      <c r="A20" s="128"/>
      <c r="B20" s="121" t="s">
        <v>28</v>
      </c>
      <c r="C20" s="124" t="s">
        <v>29</v>
      </c>
      <c r="D20" s="49">
        <v>270000</v>
      </c>
    </row>
    <row r="21" spans="1:4" s="123" customFormat="1" ht="12" customHeight="1" x14ac:dyDescent="0.2">
      <c r="A21" s="120"/>
      <c r="B21" s="121" t="s">
        <v>30</v>
      </c>
      <c r="C21" s="124" t="s">
        <v>31</v>
      </c>
      <c r="D21" s="34">
        <v>3000</v>
      </c>
    </row>
    <row r="22" spans="1:4" s="123" customFormat="1" ht="12" customHeight="1" thickBot="1" x14ac:dyDescent="0.25">
      <c r="A22" s="129"/>
      <c r="B22" s="130" t="s">
        <v>32</v>
      </c>
      <c r="C22" s="125" t="s">
        <v>33</v>
      </c>
      <c r="D22" s="41">
        <v>500000</v>
      </c>
    </row>
    <row r="23" spans="1:4" s="123" customFormat="1" ht="12" customHeight="1" thickBot="1" x14ac:dyDescent="0.25">
      <c r="A23" s="109" t="s">
        <v>165</v>
      </c>
      <c r="B23" s="131"/>
      <c r="C23" s="118" t="s">
        <v>35</v>
      </c>
      <c r="D23" s="54"/>
    </row>
    <row r="24" spans="1:4" s="119" customFormat="1" ht="12" customHeight="1" thickBot="1" x14ac:dyDescent="0.25">
      <c r="A24" s="109" t="s">
        <v>36</v>
      </c>
      <c r="B24" s="116"/>
      <c r="C24" s="118" t="s">
        <v>309</v>
      </c>
      <c r="D24" s="45">
        <f>SUM(D25:D32)</f>
        <v>0</v>
      </c>
    </row>
    <row r="25" spans="1:4" s="123" customFormat="1" ht="12" customHeight="1" x14ac:dyDescent="0.2">
      <c r="A25" s="120"/>
      <c r="B25" s="121" t="s">
        <v>37</v>
      </c>
      <c r="C25" s="122" t="s">
        <v>310</v>
      </c>
      <c r="D25" s="34"/>
    </row>
    <row r="26" spans="1:4" s="123" customFormat="1" ht="12" customHeight="1" x14ac:dyDescent="0.2">
      <c r="A26" s="120"/>
      <c r="B26" s="121" t="s">
        <v>38</v>
      </c>
      <c r="C26" s="124" t="s">
        <v>464</v>
      </c>
      <c r="D26" s="34"/>
    </row>
    <row r="27" spans="1:4" s="123" customFormat="1" ht="12" customHeight="1" x14ac:dyDescent="0.2">
      <c r="A27" s="120"/>
      <c r="B27" s="121" t="s">
        <v>39</v>
      </c>
      <c r="C27" s="124" t="s">
        <v>41</v>
      </c>
      <c r="D27" s="34"/>
    </row>
    <row r="28" spans="1:4" s="123" customFormat="1" ht="12" customHeight="1" x14ac:dyDescent="0.2">
      <c r="A28" s="120"/>
      <c r="B28" s="121" t="s">
        <v>40</v>
      </c>
      <c r="C28" s="124" t="s">
        <v>43</v>
      </c>
      <c r="D28" s="34"/>
    </row>
    <row r="29" spans="1:4" s="123" customFormat="1" ht="12" customHeight="1" x14ac:dyDescent="0.2">
      <c r="A29" s="120"/>
      <c r="B29" s="121" t="s">
        <v>42</v>
      </c>
      <c r="C29" s="124" t="s">
        <v>45</v>
      </c>
      <c r="D29" s="34"/>
    </row>
    <row r="30" spans="1:4" s="123" customFormat="1" ht="12" customHeight="1" x14ac:dyDescent="0.2">
      <c r="A30" s="120"/>
      <c r="B30" s="121" t="s">
        <v>44</v>
      </c>
      <c r="C30" s="124" t="s">
        <v>311</v>
      </c>
      <c r="D30" s="34"/>
    </row>
    <row r="31" spans="1:4" s="123" customFormat="1" ht="12" customHeight="1" x14ac:dyDescent="0.2">
      <c r="A31" s="120"/>
      <c r="B31" s="121" t="s">
        <v>46</v>
      </c>
      <c r="C31" s="124" t="s">
        <v>47</v>
      </c>
      <c r="D31" s="34"/>
    </row>
    <row r="32" spans="1:4" s="123" customFormat="1" ht="12" customHeight="1" thickBot="1" x14ac:dyDescent="0.25">
      <c r="A32" s="129"/>
      <c r="B32" s="130" t="s">
        <v>48</v>
      </c>
      <c r="C32" s="132" t="s">
        <v>312</v>
      </c>
      <c r="D32" s="41"/>
    </row>
    <row r="33" spans="1:4" s="123" customFormat="1" ht="12" customHeight="1" thickBot="1" x14ac:dyDescent="0.25">
      <c r="A33" s="109" t="s">
        <v>49</v>
      </c>
      <c r="B33" s="3"/>
      <c r="C33" s="117" t="s">
        <v>313</v>
      </c>
      <c r="D33" s="45">
        <f>SUM(D34:D45)</f>
        <v>0</v>
      </c>
    </row>
    <row r="34" spans="1:4" s="123" customFormat="1" ht="12" customHeight="1" x14ac:dyDescent="0.2">
      <c r="A34" s="126"/>
      <c r="B34" s="133" t="s">
        <v>50</v>
      </c>
      <c r="C34" s="134" t="s">
        <v>51</v>
      </c>
      <c r="D34" s="135"/>
    </row>
    <row r="35" spans="1:4" s="123" customFormat="1" ht="12" customHeight="1" x14ac:dyDescent="0.2">
      <c r="A35" s="120"/>
      <c r="B35" s="136" t="s">
        <v>52</v>
      </c>
      <c r="C35" s="124" t="s">
        <v>53</v>
      </c>
      <c r="D35" s="34"/>
    </row>
    <row r="36" spans="1:4" s="123" customFormat="1" ht="12" customHeight="1" x14ac:dyDescent="0.2">
      <c r="A36" s="120"/>
      <c r="B36" s="136" t="s">
        <v>54</v>
      </c>
      <c r="C36" s="124" t="s">
        <v>55</v>
      </c>
      <c r="D36" s="34"/>
    </row>
    <row r="37" spans="1:4" s="123" customFormat="1" ht="12" customHeight="1" x14ac:dyDescent="0.2">
      <c r="A37" s="120"/>
      <c r="B37" s="136" t="s">
        <v>56</v>
      </c>
      <c r="C37" s="124" t="s">
        <v>57</v>
      </c>
      <c r="D37" s="34"/>
    </row>
    <row r="38" spans="1:4" s="123" customFormat="1" ht="12" customHeight="1" x14ac:dyDescent="0.2">
      <c r="A38" s="120"/>
      <c r="B38" s="136" t="s">
        <v>58</v>
      </c>
      <c r="C38" s="124" t="s">
        <v>59</v>
      </c>
      <c r="D38" s="34"/>
    </row>
    <row r="39" spans="1:4" s="123" customFormat="1" ht="12" customHeight="1" x14ac:dyDescent="0.2">
      <c r="A39" s="120"/>
      <c r="B39" s="136" t="s">
        <v>60</v>
      </c>
      <c r="C39" s="124" t="s">
        <v>61</v>
      </c>
      <c r="D39" s="34"/>
    </row>
    <row r="40" spans="1:4" s="123" customFormat="1" ht="12" customHeight="1" x14ac:dyDescent="0.2">
      <c r="A40" s="120"/>
      <c r="B40" s="136" t="s">
        <v>62</v>
      </c>
      <c r="C40" s="137" t="s">
        <v>63</v>
      </c>
      <c r="D40" s="138"/>
    </row>
    <row r="41" spans="1:4" s="123" customFormat="1" ht="12" customHeight="1" x14ac:dyDescent="0.2">
      <c r="A41" s="120"/>
      <c r="B41" s="136" t="s">
        <v>64</v>
      </c>
      <c r="C41" s="124" t="s">
        <v>53</v>
      </c>
      <c r="D41" s="34"/>
    </row>
    <row r="42" spans="1:4" s="123" customFormat="1" ht="12" customHeight="1" x14ac:dyDescent="0.2">
      <c r="A42" s="120"/>
      <c r="B42" s="136" t="s">
        <v>65</v>
      </c>
      <c r="C42" s="124" t="s">
        <v>55</v>
      </c>
      <c r="D42" s="34"/>
    </row>
    <row r="43" spans="1:4" s="123" customFormat="1" ht="12" customHeight="1" x14ac:dyDescent="0.2">
      <c r="A43" s="120"/>
      <c r="B43" s="136" t="s">
        <v>66</v>
      </c>
      <c r="C43" s="124" t="s">
        <v>57</v>
      </c>
      <c r="D43" s="34"/>
    </row>
    <row r="44" spans="1:4" s="123" customFormat="1" ht="12" customHeight="1" x14ac:dyDescent="0.2">
      <c r="A44" s="120"/>
      <c r="B44" s="136" t="s">
        <v>67</v>
      </c>
      <c r="C44" s="124" t="s">
        <v>59</v>
      </c>
      <c r="D44" s="34"/>
    </row>
    <row r="45" spans="1:4" s="123" customFormat="1" ht="12" customHeight="1" thickBot="1" x14ac:dyDescent="0.25">
      <c r="A45" s="139"/>
      <c r="B45" s="140" t="s">
        <v>68</v>
      </c>
      <c r="C45" s="125" t="s">
        <v>69</v>
      </c>
      <c r="D45" s="141"/>
    </row>
    <row r="46" spans="1:4" s="119" customFormat="1" ht="12" customHeight="1" thickBot="1" x14ac:dyDescent="0.25">
      <c r="A46" s="109" t="s">
        <v>185</v>
      </c>
      <c r="B46" s="116"/>
      <c r="C46" s="118" t="s">
        <v>71</v>
      </c>
      <c r="D46" s="45">
        <f>SUM(D47:D48)</f>
        <v>0</v>
      </c>
    </row>
    <row r="47" spans="1:4" s="123" customFormat="1" ht="12" customHeight="1" x14ac:dyDescent="0.2">
      <c r="A47" s="120"/>
      <c r="B47" s="136" t="s">
        <v>72</v>
      </c>
      <c r="C47" s="122" t="s">
        <v>314</v>
      </c>
      <c r="D47" s="34"/>
    </row>
    <row r="48" spans="1:4" s="123" customFormat="1" ht="12" customHeight="1" thickBot="1" x14ac:dyDescent="0.25">
      <c r="A48" s="120"/>
      <c r="B48" s="136" t="s">
        <v>74</v>
      </c>
      <c r="C48" s="125" t="s">
        <v>315</v>
      </c>
      <c r="D48" s="34"/>
    </row>
    <row r="49" spans="1:4" s="123" customFormat="1" ht="12" customHeight="1" thickBot="1" x14ac:dyDescent="0.25">
      <c r="A49" s="109" t="s">
        <v>76</v>
      </c>
      <c r="B49" s="116"/>
      <c r="C49" s="118" t="s">
        <v>316</v>
      </c>
      <c r="D49" s="45">
        <f>+D50+D51+D52</f>
        <v>0</v>
      </c>
    </row>
    <row r="50" spans="1:4" s="123" customFormat="1" ht="12" customHeight="1" x14ac:dyDescent="0.2">
      <c r="A50" s="142"/>
      <c r="B50" s="136" t="s">
        <v>78</v>
      </c>
      <c r="C50" s="122" t="s">
        <v>79</v>
      </c>
      <c r="D50" s="30"/>
    </row>
    <row r="51" spans="1:4" s="123" customFormat="1" ht="12" customHeight="1" x14ac:dyDescent="0.2">
      <c r="A51" s="142"/>
      <c r="B51" s="136" t="s">
        <v>80</v>
      </c>
      <c r="C51" s="124" t="s">
        <v>81</v>
      </c>
      <c r="D51" s="30"/>
    </row>
    <row r="52" spans="1:4" s="123" customFormat="1" ht="12" customHeight="1" thickBot="1" x14ac:dyDescent="0.25">
      <c r="A52" s="120"/>
      <c r="B52" s="136" t="s">
        <v>82</v>
      </c>
      <c r="C52" s="132" t="s">
        <v>83</v>
      </c>
      <c r="D52" s="34"/>
    </row>
    <row r="53" spans="1:4" s="123" customFormat="1" ht="12" customHeight="1" thickBot="1" x14ac:dyDescent="0.25">
      <c r="A53" s="109" t="s">
        <v>188</v>
      </c>
      <c r="B53" s="143"/>
      <c r="C53" s="117" t="s">
        <v>85</v>
      </c>
      <c r="D53" s="144"/>
    </row>
    <row r="54" spans="1:4" s="119" customFormat="1" ht="12" customHeight="1" thickBot="1" x14ac:dyDescent="0.25">
      <c r="A54" s="145" t="s">
        <v>86</v>
      </c>
      <c r="B54" s="146"/>
      <c r="C54" s="117" t="s">
        <v>317</v>
      </c>
      <c r="D54" s="429">
        <f>D14</f>
        <v>10773000</v>
      </c>
    </row>
    <row r="55" spans="1:4" s="119" customFormat="1" ht="12" customHeight="1" thickBot="1" x14ac:dyDescent="0.25">
      <c r="A55" s="109" t="s">
        <v>88</v>
      </c>
      <c r="B55" s="147"/>
      <c r="C55" s="117" t="s">
        <v>89</v>
      </c>
      <c r="D55" s="148"/>
    </row>
    <row r="56" spans="1:4" s="119" customFormat="1" ht="12" customHeight="1" x14ac:dyDescent="0.2">
      <c r="A56" s="126"/>
      <c r="B56" s="133" t="s">
        <v>90</v>
      </c>
      <c r="C56" s="149" t="s">
        <v>494</v>
      </c>
      <c r="D56" s="150">
        <v>2447595</v>
      </c>
    </row>
    <row r="57" spans="1:4" s="119" customFormat="1" ht="12" customHeight="1" thickBot="1" x14ac:dyDescent="0.25">
      <c r="A57" s="139"/>
      <c r="B57" s="140" t="s">
        <v>100</v>
      </c>
      <c r="C57" s="151" t="s">
        <v>502</v>
      </c>
      <c r="D57" s="141">
        <v>7381405</v>
      </c>
    </row>
    <row r="58" spans="1:4" s="123" customFormat="1" ht="12" customHeight="1" thickBot="1" x14ac:dyDescent="0.25">
      <c r="A58" s="70" t="s">
        <v>112</v>
      </c>
      <c r="B58" s="152"/>
      <c r="C58" s="153" t="s">
        <v>318</v>
      </c>
      <c r="D58" s="45">
        <f>D56+D57+D54</f>
        <v>20602000</v>
      </c>
    </row>
    <row r="59" spans="1:4" s="123" customFormat="1" ht="15" customHeight="1" x14ac:dyDescent="0.2">
      <c r="A59" s="154"/>
      <c r="B59" s="154"/>
      <c r="C59" s="155"/>
      <c r="D59" s="156"/>
    </row>
    <row r="60" spans="1:4" ht="13.5" thickBot="1" x14ac:dyDescent="0.25">
      <c r="A60" s="157"/>
      <c r="B60" s="158"/>
      <c r="C60" s="158"/>
      <c r="D60" s="159"/>
    </row>
    <row r="61" spans="1:4" s="112" customFormat="1" ht="16.5" customHeight="1" thickBot="1" x14ac:dyDescent="0.25">
      <c r="A61" s="160"/>
      <c r="B61" s="161"/>
      <c r="C61" s="162" t="s">
        <v>191</v>
      </c>
      <c r="D61" s="148"/>
    </row>
    <row r="62" spans="1:4" s="163" customFormat="1" ht="12" customHeight="1" thickBot="1" x14ac:dyDescent="0.25">
      <c r="A62" s="109" t="s">
        <v>4</v>
      </c>
      <c r="B62" s="3"/>
      <c r="C62" s="3" t="s">
        <v>319</v>
      </c>
      <c r="D62" s="45">
        <f>D63+D64+D65</f>
        <v>20602000</v>
      </c>
    </row>
    <row r="63" spans="1:4" ht="12" customHeight="1" x14ac:dyDescent="0.2">
      <c r="A63" s="142"/>
      <c r="B63" s="164" t="s">
        <v>122</v>
      </c>
      <c r="C63" s="165" t="s">
        <v>123</v>
      </c>
      <c r="D63" s="166">
        <v>9310000</v>
      </c>
    </row>
    <row r="64" spans="1:4" ht="12" customHeight="1" x14ac:dyDescent="0.2">
      <c r="A64" s="120"/>
      <c r="B64" s="136" t="s">
        <v>124</v>
      </c>
      <c r="C64" s="167" t="s">
        <v>125</v>
      </c>
      <c r="D64" s="168">
        <v>1800000</v>
      </c>
    </row>
    <row r="65" spans="1:4" ht="12" customHeight="1" x14ac:dyDescent="0.2">
      <c r="A65" s="120"/>
      <c r="B65" s="136" t="s">
        <v>126</v>
      </c>
      <c r="C65" s="167" t="s">
        <v>127</v>
      </c>
      <c r="D65" s="168">
        <v>9492000</v>
      </c>
    </row>
    <row r="66" spans="1:4" ht="12" customHeight="1" x14ac:dyDescent="0.2">
      <c r="A66" s="120"/>
      <c r="B66" s="136" t="s">
        <v>128</v>
      </c>
      <c r="C66" s="167" t="s">
        <v>129</v>
      </c>
      <c r="D66" s="168"/>
    </row>
    <row r="67" spans="1:4" ht="12" customHeight="1" x14ac:dyDescent="0.2">
      <c r="A67" s="120"/>
      <c r="B67" s="136" t="s">
        <v>130</v>
      </c>
      <c r="C67" s="167" t="s">
        <v>131</v>
      </c>
      <c r="D67" s="168"/>
    </row>
    <row r="68" spans="1:4" ht="12" customHeight="1" x14ac:dyDescent="0.2">
      <c r="A68" s="120"/>
      <c r="B68" s="136" t="s">
        <v>132</v>
      </c>
      <c r="C68" s="167" t="s">
        <v>133</v>
      </c>
      <c r="D68" s="168"/>
    </row>
    <row r="69" spans="1:4" ht="12" customHeight="1" x14ac:dyDescent="0.2">
      <c r="A69" s="120"/>
      <c r="B69" s="136" t="s">
        <v>134</v>
      </c>
      <c r="C69" s="169" t="s">
        <v>320</v>
      </c>
      <c r="D69" s="168"/>
    </row>
    <row r="70" spans="1:4" ht="12" customHeight="1" x14ac:dyDescent="0.2">
      <c r="A70" s="120"/>
      <c r="B70" s="136" t="s">
        <v>136</v>
      </c>
      <c r="C70" s="124" t="s">
        <v>321</v>
      </c>
      <c r="D70" s="168"/>
    </row>
    <row r="71" spans="1:4" ht="12" customHeight="1" x14ac:dyDescent="0.2">
      <c r="A71" s="120"/>
      <c r="B71" s="136" t="s">
        <v>138</v>
      </c>
      <c r="C71" s="124" t="s">
        <v>322</v>
      </c>
      <c r="D71" s="168"/>
    </row>
    <row r="72" spans="1:4" ht="12" customHeight="1" x14ac:dyDescent="0.2">
      <c r="A72" s="120"/>
      <c r="B72" s="136" t="s">
        <v>140</v>
      </c>
      <c r="C72" s="124" t="s">
        <v>323</v>
      </c>
      <c r="D72" s="168"/>
    </row>
    <row r="73" spans="1:4" ht="12" customHeight="1" x14ac:dyDescent="0.2">
      <c r="A73" s="120"/>
      <c r="B73" s="136" t="s">
        <v>142</v>
      </c>
      <c r="C73" s="170" t="s">
        <v>324</v>
      </c>
      <c r="D73" s="168"/>
    </row>
    <row r="74" spans="1:4" ht="12" customHeight="1" x14ac:dyDescent="0.2">
      <c r="A74" s="120"/>
      <c r="B74" s="136" t="s">
        <v>144</v>
      </c>
      <c r="C74" s="167" t="s">
        <v>325</v>
      </c>
      <c r="D74" s="168"/>
    </row>
    <row r="75" spans="1:4" ht="12" customHeight="1" thickBot="1" x14ac:dyDescent="0.25">
      <c r="A75" s="129"/>
      <c r="B75" s="171" t="s">
        <v>326</v>
      </c>
      <c r="C75" s="172" t="s">
        <v>327</v>
      </c>
      <c r="D75" s="9"/>
    </row>
    <row r="76" spans="1:4" ht="12" customHeight="1" thickBot="1" x14ac:dyDescent="0.25">
      <c r="A76" s="109" t="s">
        <v>6</v>
      </c>
      <c r="B76" s="3"/>
      <c r="C76" s="173" t="s">
        <v>328</v>
      </c>
      <c r="D76" s="148"/>
    </row>
    <row r="77" spans="1:4" s="163" customFormat="1" ht="12" customHeight="1" x14ac:dyDescent="0.2">
      <c r="A77" s="142"/>
      <c r="B77" s="164" t="s">
        <v>8</v>
      </c>
      <c r="C77" s="149" t="s">
        <v>329</v>
      </c>
      <c r="D77" s="30"/>
    </row>
    <row r="78" spans="1:4" ht="12" customHeight="1" x14ac:dyDescent="0.2">
      <c r="A78" s="120"/>
      <c r="B78" s="136" t="s">
        <v>10</v>
      </c>
      <c r="C78" s="124" t="s">
        <v>147</v>
      </c>
      <c r="D78" s="34"/>
    </row>
    <row r="79" spans="1:4" ht="12" customHeight="1" x14ac:dyDescent="0.2">
      <c r="A79" s="120"/>
      <c r="B79" s="136" t="s">
        <v>12</v>
      </c>
      <c r="C79" s="124" t="s">
        <v>330</v>
      </c>
      <c r="D79" s="34"/>
    </row>
    <row r="80" spans="1:4" ht="12" customHeight="1" x14ac:dyDescent="0.2">
      <c r="A80" s="120"/>
      <c r="B80" s="136" t="s">
        <v>14</v>
      </c>
      <c r="C80" s="124" t="s">
        <v>331</v>
      </c>
      <c r="D80" s="34"/>
    </row>
    <row r="81" spans="1:12" ht="12" customHeight="1" x14ac:dyDescent="0.2">
      <c r="A81" s="120"/>
      <c r="B81" s="136" t="s">
        <v>150</v>
      </c>
      <c r="C81" s="124" t="s">
        <v>332</v>
      </c>
      <c r="D81" s="34"/>
    </row>
    <row r="82" spans="1:12" ht="12" customHeight="1" x14ac:dyDescent="0.2">
      <c r="A82" s="120"/>
      <c r="B82" s="136" t="s">
        <v>152</v>
      </c>
      <c r="C82" s="124" t="s">
        <v>333</v>
      </c>
      <c r="D82" s="34"/>
    </row>
    <row r="83" spans="1:12" ht="12" customHeight="1" x14ac:dyDescent="0.2">
      <c r="A83" s="120"/>
      <c r="B83" s="136" t="s">
        <v>154</v>
      </c>
      <c r="C83" s="124" t="s">
        <v>334</v>
      </c>
      <c r="D83" s="34"/>
    </row>
    <row r="84" spans="1:12" s="163" customFormat="1" ht="12" customHeight="1" x14ac:dyDescent="0.2">
      <c r="A84" s="120"/>
      <c r="B84" s="136" t="s">
        <v>156</v>
      </c>
      <c r="C84" s="124" t="s">
        <v>335</v>
      </c>
      <c r="D84" s="34"/>
    </row>
    <row r="85" spans="1:12" ht="12" customHeight="1" x14ac:dyDescent="0.2">
      <c r="A85" s="120"/>
      <c r="B85" s="136" t="s">
        <v>158</v>
      </c>
      <c r="C85" s="124" t="s">
        <v>336</v>
      </c>
      <c r="D85" s="34"/>
      <c r="L85" s="174"/>
    </row>
    <row r="86" spans="1:12" ht="21" customHeight="1" thickBot="1" x14ac:dyDescent="0.25">
      <c r="A86" s="120"/>
      <c r="B86" s="136" t="s">
        <v>160</v>
      </c>
      <c r="C86" s="125" t="s">
        <v>337</v>
      </c>
      <c r="D86" s="34"/>
    </row>
    <row r="87" spans="1:12" ht="12" customHeight="1" thickBot="1" x14ac:dyDescent="0.25">
      <c r="A87" s="145" t="s">
        <v>16</v>
      </c>
      <c r="B87" s="175"/>
      <c r="C87" s="176" t="s">
        <v>338</v>
      </c>
      <c r="D87" s="177">
        <f>SUM(D88:D89)</f>
        <v>0</v>
      </c>
    </row>
    <row r="88" spans="1:12" s="163" customFormat="1" ht="12" customHeight="1" x14ac:dyDescent="0.2">
      <c r="A88" s="126"/>
      <c r="B88" s="133" t="s">
        <v>18</v>
      </c>
      <c r="C88" s="178" t="s">
        <v>163</v>
      </c>
      <c r="D88" s="127"/>
    </row>
    <row r="89" spans="1:12" s="163" customFormat="1" ht="12" customHeight="1" thickBot="1" x14ac:dyDescent="0.25">
      <c r="A89" s="139"/>
      <c r="B89" s="140" t="s">
        <v>20</v>
      </c>
      <c r="C89" s="179" t="s">
        <v>164</v>
      </c>
      <c r="D89" s="141"/>
    </row>
    <row r="90" spans="1:12" s="163" customFormat="1" ht="12" customHeight="1" thickBot="1" x14ac:dyDescent="0.25">
      <c r="A90" s="180" t="s">
        <v>165</v>
      </c>
      <c r="B90" s="181"/>
      <c r="C90" s="118" t="s">
        <v>166</v>
      </c>
      <c r="D90" s="182"/>
    </row>
    <row r="91" spans="1:12" s="163" customFormat="1" ht="12" customHeight="1" thickBot="1" x14ac:dyDescent="0.25">
      <c r="A91" s="109" t="s">
        <v>36</v>
      </c>
      <c r="B91" s="183"/>
      <c r="C91" s="184" t="s">
        <v>339</v>
      </c>
      <c r="D91" s="54"/>
    </row>
    <row r="92" spans="1:12" s="163" customFormat="1" ht="12" customHeight="1" thickBot="1" x14ac:dyDescent="0.25">
      <c r="A92" s="109" t="s">
        <v>49</v>
      </c>
      <c r="B92" s="3"/>
      <c r="C92" s="117" t="s">
        <v>340</v>
      </c>
      <c r="D92" s="430">
        <f>D62+D76+D87</f>
        <v>20602000</v>
      </c>
    </row>
    <row r="93" spans="1:12" s="163" customFormat="1" ht="12" customHeight="1" thickBot="1" x14ac:dyDescent="0.25">
      <c r="A93" s="109" t="s">
        <v>185</v>
      </c>
      <c r="B93" s="3"/>
      <c r="C93" s="117" t="s">
        <v>341</v>
      </c>
      <c r="D93" s="45"/>
    </row>
    <row r="94" spans="1:12" ht="12.75" customHeight="1" x14ac:dyDescent="0.2">
      <c r="A94" s="142"/>
      <c r="B94" s="136" t="s">
        <v>342</v>
      </c>
      <c r="C94" s="149" t="s">
        <v>343</v>
      </c>
      <c r="D94" s="30"/>
    </row>
    <row r="95" spans="1:12" ht="12" customHeight="1" thickBot="1" x14ac:dyDescent="0.25">
      <c r="A95" s="129"/>
      <c r="B95" s="171" t="s">
        <v>74</v>
      </c>
      <c r="C95" s="151" t="s">
        <v>344</v>
      </c>
      <c r="D95" s="41"/>
    </row>
    <row r="96" spans="1:12" ht="15" customHeight="1" thickBot="1" x14ac:dyDescent="0.25">
      <c r="A96" s="109" t="s">
        <v>76</v>
      </c>
      <c r="B96" s="143"/>
      <c r="C96" s="117" t="s">
        <v>345</v>
      </c>
      <c r="D96" s="45">
        <f>D92</f>
        <v>20602000</v>
      </c>
    </row>
    <row r="97" spans="1:4" ht="13.5" thickBot="1" x14ac:dyDescent="0.25"/>
    <row r="98" spans="1:4" ht="15" customHeight="1" thickBot="1" x14ac:dyDescent="0.25">
      <c r="A98" s="185" t="s">
        <v>346</v>
      </c>
      <c r="B98" s="186"/>
      <c r="C98" s="187"/>
      <c r="D98" s="188">
        <v>3</v>
      </c>
    </row>
    <row r="99" spans="1:4" ht="14.25" customHeight="1" thickBot="1" x14ac:dyDescent="0.25">
      <c r="A99" s="185" t="s">
        <v>347</v>
      </c>
      <c r="B99" s="186"/>
      <c r="C99" s="187"/>
      <c r="D99" s="188"/>
    </row>
  </sheetData>
  <mergeCells count="2">
    <mergeCell ref="A2:B2"/>
    <mergeCell ref="A5:B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4"/>
  <sheetViews>
    <sheetView tabSelected="1" zoomScale="115" zoomScaleNormal="115" workbookViewId="0">
      <selection activeCell="D1" sqref="D1"/>
    </sheetView>
  </sheetViews>
  <sheetFormatPr defaultRowHeight="12.75" x14ac:dyDescent="0.2"/>
  <cols>
    <col min="1" max="1" width="9.6640625" style="90" customWidth="1"/>
    <col min="2" max="2" width="9.6640625" style="91" customWidth="1"/>
    <col min="3" max="3" width="72" style="91" customWidth="1"/>
    <col min="4" max="4" width="25" style="92" customWidth="1"/>
    <col min="5" max="16384" width="9.33203125" style="91"/>
  </cols>
  <sheetData>
    <row r="1" spans="1:4" s="94" customFormat="1" ht="16.5" customHeight="1" thickBot="1" x14ac:dyDescent="0.25">
      <c r="A1" s="93"/>
      <c r="C1" s="95"/>
      <c r="D1" s="96" t="s">
        <v>583</v>
      </c>
    </row>
    <row r="2" spans="1:4" s="99" customFormat="1" ht="25.5" customHeight="1" x14ac:dyDescent="0.2">
      <c r="A2" s="558" t="e">
        <f>A2:D48megnevezése</f>
        <v>#NAME?</v>
      </c>
      <c r="B2" s="558"/>
      <c r="C2" s="97" t="s">
        <v>300</v>
      </c>
      <c r="D2" s="98"/>
    </row>
    <row r="3" spans="1:4" s="99" customFormat="1" ht="16.5" thickBot="1" x14ac:dyDescent="0.25">
      <c r="A3" s="100" t="s">
        <v>302</v>
      </c>
      <c r="B3" s="101"/>
      <c r="C3" s="102" t="s">
        <v>568</v>
      </c>
      <c r="D3" s="103" t="s">
        <v>303</v>
      </c>
    </row>
    <row r="4" spans="1:4" s="106" customFormat="1" ht="15.95" customHeight="1" thickBot="1" x14ac:dyDescent="0.3">
      <c r="A4" s="104"/>
      <c r="B4" s="104"/>
      <c r="C4" s="104"/>
      <c r="D4" s="105" t="s">
        <v>480</v>
      </c>
    </row>
    <row r="5" spans="1:4" ht="13.5" customHeight="1" thickBot="1" x14ac:dyDescent="0.25">
      <c r="A5" s="559" t="s">
        <v>304</v>
      </c>
      <c r="B5" s="559"/>
      <c r="C5" s="107" t="s">
        <v>305</v>
      </c>
      <c r="D5" s="108" t="s">
        <v>306</v>
      </c>
    </row>
    <row r="6" spans="1:4" s="112" customFormat="1" ht="12.95" customHeight="1" thickBot="1" x14ac:dyDescent="0.25">
      <c r="A6" s="109">
        <v>1</v>
      </c>
      <c r="B6" s="110">
        <v>2</v>
      </c>
      <c r="C6" s="110">
        <v>3</v>
      </c>
      <c r="D6" s="111">
        <v>4</v>
      </c>
    </row>
    <row r="7" spans="1:4" s="112" customFormat="1" ht="15.95" customHeight="1" thickBot="1" x14ac:dyDescent="0.25">
      <c r="A7" s="113"/>
      <c r="B7" s="114"/>
      <c r="C7" s="114" t="s">
        <v>190</v>
      </c>
      <c r="D7" s="115"/>
    </row>
    <row r="8" spans="1:4" s="112" customFormat="1" ht="12" customHeight="1" thickBot="1" x14ac:dyDescent="0.25">
      <c r="A8" s="109" t="s">
        <v>4</v>
      </c>
      <c r="B8" s="116"/>
      <c r="C8" s="117" t="s">
        <v>307</v>
      </c>
      <c r="D8" s="45">
        <f>D9+D14+D22+D28</f>
        <v>169593541</v>
      </c>
    </row>
    <row r="9" spans="1:4" s="119" customFormat="1" ht="12" customHeight="1" thickBot="1" x14ac:dyDescent="0.25">
      <c r="A9" s="109" t="s">
        <v>6</v>
      </c>
      <c r="B9" s="116"/>
      <c r="C9" s="118" t="s">
        <v>308</v>
      </c>
      <c r="D9" s="45">
        <f>SUM(D10:D13)</f>
        <v>17070000</v>
      </c>
    </row>
    <row r="10" spans="1:4" s="123" customFormat="1" ht="12" customHeight="1" x14ac:dyDescent="0.2">
      <c r="A10" s="120"/>
      <c r="B10" s="121" t="s">
        <v>8</v>
      </c>
      <c r="C10" s="355" t="s">
        <v>547</v>
      </c>
      <c r="D10" s="356">
        <v>3750000</v>
      </c>
    </row>
    <row r="11" spans="1:4" s="123" customFormat="1" ht="12" customHeight="1" x14ac:dyDescent="0.2">
      <c r="A11" s="120"/>
      <c r="B11" s="121" t="s">
        <v>10</v>
      </c>
      <c r="C11" s="357" t="s">
        <v>548</v>
      </c>
      <c r="D11" s="356">
        <v>10000000</v>
      </c>
    </row>
    <row r="12" spans="1:4" s="123" customFormat="1" ht="12" customHeight="1" x14ac:dyDescent="0.2">
      <c r="A12" s="120"/>
      <c r="B12" s="121" t="s">
        <v>12</v>
      </c>
      <c r="C12" s="357" t="s">
        <v>549</v>
      </c>
      <c r="D12" s="356">
        <v>3200000</v>
      </c>
    </row>
    <row r="13" spans="1:4" s="123" customFormat="1" ht="12" customHeight="1" thickBot="1" x14ac:dyDescent="0.25">
      <c r="A13" s="120"/>
      <c r="B13" s="121" t="s">
        <v>14</v>
      </c>
      <c r="C13" s="358" t="s">
        <v>550</v>
      </c>
      <c r="D13" s="356">
        <v>120000</v>
      </c>
    </row>
    <row r="14" spans="1:4" s="119" customFormat="1" ht="12" customHeight="1" thickBot="1" x14ac:dyDescent="0.25">
      <c r="A14" s="109" t="s">
        <v>16</v>
      </c>
      <c r="B14" s="116"/>
      <c r="C14" s="118" t="s">
        <v>17</v>
      </c>
      <c r="D14" s="45">
        <f>SUM(D15:D20)</f>
        <v>10039000</v>
      </c>
    </row>
    <row r="15" spans="1:4" s="119" customFormat="1" ht="12" customHeight="1" x14ac:dyDescent="0.2">
      <c r="A15" s="126"/>
      <c r="B15" s="121" t="s">
        <v>18</v>
      </c>
      <c r="C15" s="493" t="s">
        <v>551</v>
      </c>
      <c r="D15" s="496">
        <f>400000</f>
        <v>400000</v>
      </c>
    </row>
    <row r="16" spans="1:4" s="119" customFormat="1" ht="12" customHeight="1" x14ac:dyDescent="0.2">
      <c r="A16" s="120"/>
      <c r="B16" s="121" t="s">
        <v>20</v>
      </c>
      <c r="C16" s="494" t="s">
        <v>552</v>
      </c>
      <c r="D16" s="363">
        <v>3300000</v>
      </c>
    </row>
    <row r="17" spans="1:4" s="119" customFormat="1" ht="12" customHeight="1" x14ac:dyDescent="0.2">
      <c r="A17" s="120"/>
      <c r="B17" s="121" t="s">
        <v>22</v>
      </c>
      <c r="C17" s="494" t="s">
        <v>553</v>
      </c>
      <c r="D17" s="363">
        <v>3200000</v>
      </c>
    </row>
    <row r="18" spans="1:4" s="119" customFormat="1" ht="12" customHeight="1" x14ac:dyDescent="0.2">
      <c r="A18" s="120"/>
      <c r="B18" s="121" t="s">
        <v>24</v>
      </c>
      <c r="C18" s="494" t="s">
        <v>554</v>
      </c>
      <c r="D18" s="363">
        <f>1134000</f>
        <v>1134000</v>
      </c>
    </row>
    <row r="19" spans="1:4" s="119" customFormat="1" ht="12" customHeight="1" x14ac:dyDescent="0.2">
      <c r="A19" s="120"/>
      <c r="B19" s="121" t="s">
        <v>26</v>
      </c>
      <c r="C19" s="495" t="s">
        <v>555</v>
      </c>
      <c r="D19" s="365">
        <f>5000</f>
        <v>5000</v>
      </c>
    </row>
    <row r="20" spans="1:4" s="119" customFormat="1" ht="12" customHeight="1" thickBot="1" x14ac:dyDescent="0.25">
      <c r="A20" s="128"/>
      <c r="B20" s="121" t="s">
        <v>28</v>
      </c>
      <c r="C20" s="494" t="s">
        <v>33</v>
      </c>
      <c r="D20" s="363">
        <f>2000000</f>
        <v>2000000</v>
      </c>
    </row>
    <row r="21" spans="1:4" s="123" customFormat="1" ht="12" customHeight="1" thickBot="1" x14ac:dyDescent="0.25">
      <c r="A21" s="109" t="s">
        <v>165</v>
      </c>
      <c r="B21" s="131"/>
      <c r="C21" s="118" t="s">
        <v>35</v>
      </c>
      <c r="D21" s="54"/>
    </row>
    <row r="22" spans="1:4" s="119" customFormat="1" ht="12" customHeight="1" thickBot="1" x14ac:dyDescent="0.25">
      <c r="A22" s="109" t="s">
        <v>36</v>
      </c>
      <c r="B22" s="116"/>
      <c r="C22" s="118" t="s">
        <v>309</v>
      </c>
      <c r="D22" s="45">
        <f>SUM(D23:D27)</f>
        <v>60866137</v>
      </c>
    </row>
    <row r="23" spans="1:4" s="123" customFormat="1" ht="12" customHeight="1" x14ac:dyDescent="0.2">
      <c r="A23" s="120"/>
      <c r="B23" s="121" t="s">
        <v>37</v>
      </c>
      <c r="C23" s="497" t="s">
        <v>556</v>
      </c>
      <c r="D23" s="368">
        <v>23045034</v>
      </c>
    </row>
    <row r="24" spans="1:4" s="123" customFormat="1" ht="12" customHeight="1" x14ac:dyDescent="0.2">
      <c r="A24" s="120"/>
      <c r="B24" s="121" t="s">
        <v>38</v>
      </c>
      <c r="C24" s="494" t="s">
        <v>557</v>
      </c>
      <c r="D24" s="363">
        <v>20636517</v>
      </c>
    </row>
    <row r="25" spans="1:4" s="123" customFormat="1" ht="12" customHeight="1" x14ac:dyDescent="0.2">
      <c r="A25" s="120"/>
      <c r="B25" s="121" t="s">
        <v>39</v>
      </c>
      <c r="C25" s="494" t="s">
        <v>558</v>
      </c>
      <c r="D25" s="363">
        <v>15384586</v>
      </c>
    </row>
    <row r="26" spans="1:4" s="123" customFormat="1" ht="12" customHeight="1" x14ac:dyDescent="0.2">
      <c r="A26" s="120"/>
      <c r="B26" s="121" t="s">
        <v>40</v>
      </c>
      <c r="C26" s="494" t="s">
        <v>559</v>
      </c>
      <c r="D26" s="370">
        <v>1800000</v>
      </c>
    </row>
    <row r="27" spans="1:4" s="123" customFormat="1" ht="12" customHeight="1" thickBot="1" x14ac:dyDescent="0.25">
      <c r="A27" s="120"/>
      <c r="B27" s="121" t="s">
        <v>42</v>
      </c>
      <c r="C27" s="494" t="s">
        <v>560</v>
      </c>
      <c r="D27" s="498">
        <v>0</v>
      </c>
    </row>
    <row r="28" spans="1:4" s="123" customFormat="1" ht="12" customHeight="1" thickBot="1" x14ac:dyDescent="0.25">
      <c r="A28" s="109" t="s">
        <v>49</v>
      </c>
      <c r="B28" s="3"/>
      <c r="C28" s="117" t="s">
        <v>313</v>
      </c>
      <c r="D28" s="45">
        <f>D29+D35</f>
        <v>81618404</v>
      </c>
    </row>
    <row r="29" spans="1:4" s="123" customFormat="1" ht="12" customHeight="1" x14ac:dyDescent="0.2">
      <c r="A29" s="126"/>
      <c r="B29" s="133" t="s">
        <v>50</v>
      </c>
      <c r="C29" s="134" t="s">
        <v>51</v>
      </c>
      <c r="D29" s="135">
        <f>D30+D34</f>
        <v>23600000</v>
      </c>
    </row>
    <row r="30" spans="1:4" s="123" customFormat="1" ht="12" customHeight="1" x14ac:dyDescent="0.2">
      <c r="A30" s="120"/>
      <c r="B30" s="136" t="s">
        <v>52</v>
      </c>
      <c r="C30" s="124" t="s">
        <v>53</v>
      </c>
      <c r="D30" s="34">
        <v>18600000</v>
      </c>
    </row>
    <row r="31" spans="1:4" s="123" customFormat="1" ht="12" customHeight="1" x14ac:dyDescent="0.2">
      <c r="A31" s="120"/>
      <c r="B31" s="136" t="s">
        <v>54</v>
      </c>
      <c r="C31" s="124" t="s">
        <v>55</v>
      </c>
      <c r="D31" s="498">
        <v>0</v>
      </c>
    </row>
    <row r="32" spans="1:4" s="123" customFormat="1" ht="12" customHeight="1" x14ac:dyDescent="0.2">
      <c r="A32" s="120"/>
      <c r="B32" s="136" t="s">
        <v>56</v>
      </c>
      <c r="C32" s="124" t="s">
        <v>57</v>
      </c>
      <c r="D32" s="498">
        <v>0</v>
      </c>
    </row>
    <row r="33" spans="1:4" s="123" customFormat="1" ht="12" customHeight="1" x14ac:dyDescent="0.2">
      <c r="A33" s="120"/>
      <c r="B33" s="136" t="s">
        <v>58</v>
      </c>
      <c r="C33" s="124" t="s">
        <v>59</v>
      </c>
      <c r="D33" s="498">
        <v>0</v>
      </c>
    </row>
    <row r="34" spans="1:4" s="123" customFormat="1" ht="12" customHeight="1" x14ac:dyDescent="0.2">
      <c r="A34" s="120"/>
      <c r="B34" s="136" t="s">
        <v>60</v>
      </c>
      <c r="C34" s="124" t="s">
        <v>61</v>
      </c>
      <c r="D34" s="34">
        <v>5000000</v>
      </c>
    </row>
    <row r="35" spans="1:4" s="123" customFormat="1" ht="12" customHeight="1" x14ac:dyDescent="0.2">
      <c r="A35" s="120"/>
      <c r="B35" s="136" t="s">
        <v>62</v>
      </c>
      <c r="C35" s="137" t="s">
        <v>63</v>
      </c>
      <c r="D35" s="138">
        <f>D39</f>
        <v>58018404</v>
      </c>
    </row>
    <row r="36" spans="1:4" s="123" customFormat="1" ht="12" customHeight="1" x14ac:dyDescent="0.2">
      <c r="A36" s="120"/>
      <c r="B36" s="136" t="s">
        <v>64</v>
      </c>
      <c r="C36" s="124" t="s">
        <v>53</v>
      </c>
      <c r="D36" s="498">
        <v>0</v>
      </c>
    </row>
    <row r="37" spans="1:4" s="123" customFormat="1" ht="12" customHeight="1" x14ac:dyDescent="0.2">
      <c r="A37" s="120"/>
      <c r="B37" s="136" t="s">
        <v>65</v>
      </c>
      <c r="C37" s="124" t="s">
        <v>55</v>
      </c>
      <c r="D37" s="498">
        <v>0</v>
      </c>
    </row>
    <row r="38" spans="1:4" s="123" customFormat="1" ht="12" customHeight="1" x14ac:dyDescent="0.2">
      <c r="A38" s="120"/>
      <c r="B38" s="136" t="s">
        <v>66</v>
      </c>
      <c r="C38" s="124" t="s">
        <v>57</v>
      </c>
      <c r="D38" s="498">
        <v>0</v>
      </c>
    </row>
    <row r="39" spans="1:4" s="123" customFormat="1" ht="12" customHeight="1" x14ac:dyDescent="0.2">
      <c r="A39" s="120"/>
      <c r="B39" s="136" t="s">
        <v>67</v>
      </c>
      <c r="C39" s="124" t="s">
        <v>59</v>
      </c>
      <c r="D39" s="34">
        <v>58018404</v>
      </c>
    </row>
    <row r="40" spans="1:4" s="123" customFormat="1" ht="12" customHeight="1" thickBot="1" x14ac:dyDescent="0.25">
      <c r="A40" s="139"/>
      <c r="B40" s="140" t="s">
        <v>68</v>
      </c>
      <c r="C40" s="125" t="s">
        <v>69</v>
      </c>
      <c r="D40" s="498">
        <v>0</v>
      </c>
    </row>
    <row r="41" spans="1:4" s="119" customFormat="1" ht="12" customHeight="1" thickBot="1" x14ac:dyDescent="0.25">
      <c r="A41" s="109" t="s">
        <v>185</v>
      </c>
      <c r="B41" s="116"/>
      <c r="C41" s="118" t="s">
        <v>71</v>
      </c>
      <c r="D41" s="45">
        <f>SUM(D42:D43)</f>
        <v>14500000</v>
      </c>
    </row>
    <row r="42" spans="1:4" s="123" customFormat="1" ht="12" customHeight="1" x14ac:dyDescent="0.2">
      <c r="A42" s="120"/>
      <c r="B42" s="136" t="s">
        <v>72</v>
      </c>
      <c r="C42" s="122" t="s">
        <v>314</v>
      </c>
      <c r="D42" s="498">
        <v>0</v>
      </c>
    </row>
    <row r="43" spans="1:4" s="123" customFormat="1" ht="12" customHeight="1" thickBot="1" x14ac:dyDescent="0.25">
      <c r="A43" s="120"/>
      <c r="B43" s="136" t="s">
        <v>74</v>
      </c>
      <c r="C43" s="125" t="s">
        <v>315</v>
      </c>
      <c r="D43" s="34">
        <v>14500000</v>
      </c>
    </row>
    <row r="44" spans="1:4" s="123" customFormat="1" ht="12" customHeight="1" thickBot="1" x14ac:dyDescent="0.25">
      <c r="A44" s="109" t="s">
        <v>76</v>
      </c>
      <c r="B44" s="116"/>
      <c r="C44" s="118" t="s">
        <v>316</v>
      </c>
      <c r="D44" s="498">
        <v>0</v>
      </c>
    </row>
    <row r="45" spans="1:4" s="123" customFormat="1" ht="12" customHeight="1" x14ac:dyDescent="0.2">
      <c r="A45" s="142"/>
      <c r="B45" s="136" t="s">
        <v>78</v>
      </c>
      <c r="C45" s="122" t="s">
        <v>79</v>
      </c>
      <c r="D45" s="498">
        <v>0</v>
      </c>
    </row>
    <row r="46" spans="1:4" s="123" customFormat="1" ht="12" customHeight="1" x14ac:dyDescent="0.2">
      <c r="A46" s="142"/>
      <c r="B46" s="136" t="s">
        <v>80</v>
      </c>
      <c r="C46" s="124" t="s">
        <v>81</v>
      </c>
      <c r="D46" s="498">
        <v>0</v>
      </c>
    </row>
    <row r="47" spans="1:4" s="123" customFormat="1" ht="12" customHeight="1" thickBot="1" x14ac:dyDescent="0.25">
      <c r="A47" s="120"/>
      <c r="B47" s="136" t="s">
        <v>82</v>
      </c>
      <c r="C47" s="132" t="s">
        <v>83</v>
      </c>
      <c r="D47" s="498">
        <v>0</v>
      </c>
    </row>
    <row r="48" spans="1:4" s="123" customFormat="1" ht="12" customHeight="1" thickBot="1" x14ac:dyDescent="0.25">
      <c r="A48" s="109" t="s">
        <v>188</v>
      </c>
      <c r="B48" s="143"/>
      <c r="C48" s="117" t="s">
        <v>85</v>
      </c>
      <c r="D48" s="498">
        <v>0</v>
      </c>
    </row>
    <row r="49" spans="1:4" s="119" customFormat="1" ht="12" customHeight="1" thickBot="1" x14ac:dyDescent="0.25">
      <c r="A49" s="145" t="s">
        <v>86</v>
      </c>
      <c r="B49" s="146"/>
      <c r="C49" s="117" t="s">
        <v>317</v>
      </c>
      <c r="D49" s="429">
        <f>D8+D41</f>
        <v>184093541</v>
      </c>
    </row>
    <row r="50" spans="1:4" s="119" customFormat="1" ht="12" customHeight="1" thickBot="1" x14ac:dyDescent="0.25">
      <c r="A50" s="109" t="s">
        <v>88</v>
      </c>
      <c r="B50" s="147"/>
      <c r="C50" s="117" t="s">
        <v>89</v>
      </c>
      <c r="D50" s="148">
        <f>D51+D52</f>
        <v>47076855</v>
      </c>
    </row>
    <row r="51" spans="1:4" s="119" customFormat="1" ht="12" customHeight="1" x14ac:dyDescent="0.2">
      <c r="A51" s="126"/>
      <c r="B51" s="133" t="s">
        <v>90</v>
      </c>
      <c r="C51" s="149" t="s">
        <v>494</v>
      </c>
      <c r="D51" s="150">
        <v>44876855</v>
      </c>
    </row>
    <row r="52" spans="1:4" s="119" customFormat="1" ht="12" customHeight="1" thickBot="1" x14ac:dyDescent="0.25">
      <c r="A52" s="139"/>
      <c r="B52" s="140" t="s">
        <v>100</v>
      </c>
      <c r="C52" s="151" t="s">
        <v>506</v>
      </c>
      <c r="D52" s="141">
        <v>2200000</v>
      </c>
    </row>
    <row r="53" spans="1:4" s="123" customFormat="1" ht="12" customHeight="1" thickBot="1" x14ac:dyDescent="0.25">
      <c r="A53" s="70" t="s">
        <v>112</v>
      </c>
      <c r="B53" s="152"/>
      <c r="C53" s="153" t="s">
        <v>318</v>
      </c>
      <c r="D53" s="45">
        <f>D49+D50</f>
        <v>231170396</v>
      </c>
    </row>
    <row r="54" spans="1:4" s="123" customFormat="1" ht="15" customHeight="1" x14ac:dyDescent="0.2">
      <c r="A54" s="154"/>
      <c r="B54" s="154"/>
      <c r="C54" s="155"/>
      <c r="D54" s="156"/>
    </row>
    <row r="55" spans="1:4" ht="13.5" thickBot="1" x14ac:dyDescent="0.25">
      <c r="A55" s="157"/>
      <c r="B55" s="158"/>
      <c r="C55" s="158"/>
      <c r="D55" s="159"/>
    </row>
    <row r="56" spans="1:4" s="112" customFormat="1" ht="16.5" customHeight="1" thickBot="1" x14ac:dyDescent="0.25">
      <c r="A56" s="160"/>
      <c r="B56" s="161"/>
      <c r="C56" s="162" t="s">
        <v>191</v>
      </c>
      <c r="D56" s="148"/>
    </row>
    <row r="57" spans="1:4" s="163" customFormat="1" ht="12" customHeight="1" thickBot="1" x14ac:dyDescent="0.25">
      <c r="A57" s="109" t="s">
        <v>4</v>
      </c>
      <c r="B57" s="3"/>
      <c r="C57" s="3" t="s">
        <v>319</v>
      </c>
      <c r="D57" s="45">
        <f>D58+D59+D60+D61+D62</f>
        <v>70850157</v>
      </c>
    </row>
    <row r="58" spans="1:4" ht="12" customHeight="1" x14ac:dyDescent="0.2">
      <c r="A58" s="142"/>
      <c r="B58" s="164" t="s">
        <v>122</v>
      </c>
      <c r="C58" s="165" t="s">
        <v>123</v>
      </c>
      <c r="D58" s="166">
        <v>17375000</v>
      </c>
    </row>
    <row r="59" spans="1:4" ht="12" customHeight="1" x14ac:dyDescent="0.2">
      <c r="A59" s="120"/>
      <c r="B59" s="136" t="s">
        <v>124</v>
      </c>
      <c r="C59" s="167" t="s">
        <v>125</v>
      </c>
      <c r="D59" s="168">
        <v>2810000</v>
      </c>
    </row>
    <row r="60" spans="1:4" ht="12" customHeight="1" x14ac:dyDescent="0.2">
      <c r="A60" s="120"/>
      <c r="B60" s="136" t="s">
        <v>126</v>
      </c>
      <c r="C60" s="167" t="s">
        <v>127</v>
      </c>
      <c r="D60" s="168">
        <v>43865157</v>
      </c>
    </row>
    <row r="61" spans="1:4" ht="12" customHeight="1" x14ac:dyDescent="0.2">
      <c r="A61" s="120"/>
      <c r="B61" s="136" t="s">
        <v>128</v>
      </c>
      <c r="C61" s="167" t="s">
        <v>129</v>
      </c>
      <c r="D61" s="168">
        <v>5900000</v>
      </c>
    </row>
    <row r="62" spans="1:4" ht="12" customHeight="1" x14ac:dyDescent="0.2">
      <c r="A62" s="120"/>
      <c r="B62" s="136" t="s">
        <v>130</v>
      </c>
      <c r="C62" s="167" t="s">
        <v>131</v>
      </c>
      <c r="D62" s="168">
        <v>900000</v>
      </c>
    </row>
    <row r="63" spans="1:4" ht="12" customHeight="1" x14ac:dyDescent="0.2">
      <c r="A63" s="120"/>
      <c r="B63" s="136" t="s">
        <v>132</v>
      </c>
      <c r="C63" s="167" t="s">
        <v>133</v>
      </c>
      <c r="D63" s="514">
        <v>0</v>
      </c>
    </row>
    <row r="64" spans="1:4" ht="12" customHeight="1" x14ac:dyDescent="0.2">
      <c r="A64" s="120"/>
      <c r="B64" s="136" t="s">
        <v>134</v>
      </c>
      <c r="C64" s="169" t="s">
        <v>320</v>
      </c>
      <c r="D64" s="514">
        <v>0</v>
      </c>
    </row>
    <row r="65" spans="1:12" ht="12" customHeight="1" x14ac:dyDescent="0.2">
      <c r="A65" s="120"/>
      <c r="B65" s="136" t="s">
        <v>136</v>
      </c>
      <c r="C65" s="124" t="s">
        <v>321</v>
      </c>
      <c r="D65" s="514">
        <v>0</v>
      </c>
    </row>
    <row r="66" spans="1:12" ht="12" customHeight="1" x14ac:dyDescent="0.2">
      <c r="A66" s="120"/>
      <c r="B66" s="136" t="s">
        <v>138</v>
      </c>
      <c r="C66" s="124" t="s">
        <v>322</v>
      </c>
      <c r="D66" s="514">
        <v>900000</v>
      </c>
    </row>
    <row r="67" spans="1:12" ht="12" customHeight="1" x14ac:dyDescent="0.2">
      <c r="A67" s="120"/>
      <c r="B67" s="136" t="s">
        <v>140</v>
      </c>
      <c r="C67" s="124" t="s">
        <v>323</v>
      </c>
      <c r="D67" s="514">
        <v>0</v>
      </c>
    </row>
    <row r="68" spans="1:12" ht="12" customHeight="1" x14ac:dyDescent="0.2">
      <c r="A68" s="120"/>
      <c r="B68" s="136" t="s">
        <v>142</v>
      </c>
      <c r="C68" s="170" t="s">
        <v>324</v>
      </c>
      <c r="D68" s="514">
        <v>0</v>
      </c>
    </row>
    <row r="69" spans="1:12" ht="12" customHeight="1" x14ac:dyDescent="0.2">
      <c r="A69" s="120"/>
      <c r="B69" s="136" t="s">
        <v>144</v>
      </c>
      <c r="C69" s="167" t="s">
        <v>325</v>
      </c>
      <c r="D69" s="514">
        <v>0</v>
      </c>
    </row>
    <row r="70" spans="1:12" ht="12" customHeight="1" thickBot="1" x14ac:dyDescent="0.25">
      <c r="A70" s="129"/>
      <c r="B70" s="171" t="s">
        <v>326</v>
      </c>
      <c r="C70" s="172" t="s">
        <v>327</v>
      </c>
      <c r="D70" s="514">
        <v>0</v>
      </c>
    </row>
    <row r="71" spans="1:12" ht="12" customHeight="1" thickBot="1" x14ac:dyDescent="0.25">
      <c r="A71" s="109" t="s">
        <v>6</v>
      </c>
      <c r="B71" s="3"/>
      <c r="C71" s="173" t="s">
        <v>328</v>
      </c>
      <c r="D71" s="148">
        <f>D72+D73</f>
        <v>124178270</v>
      </c>
    </row>
    <row r="72" spans="1:12" s="163" customFormat="1" ht="12" customHeight="1" x14ac:dyDescent="0.2">
      <c r="A72" s="142"/>
      <c r="B72" s="164" t="s">
        <v>8</v>
      </c>
      <c r="C72" s="149" t="s">
        <v>329</v>
      </c>
      <c r="D72" s="30">
        <v>87714397</v>
      </c>
    </row>
    <row r="73" spans="1:12" ht="12" customHeight="1" x14ac:dyDescent="0.2">
      <c r="A73" s="120"/>
      <c r="B73" s="136" t="s">
        <v>10</v>
      </c>
      <c r="C73" s="124" t="s">
        <v>147</v>
      </c>
      <c r="D73" s="34">
        <v>36463873</v>
      </c>
    </row>
    <row r="74" spans="1:12" ht="12" customHeight="1" x14ac:dyDescent="0.2">
      <c r="A74" s="120"/>
      <c r="B74" s="136" t="s">
        <v>12</v>
      </c>
      <c r="C74" s="124" t="s">
        <v>330</v>
      </c>
      <c r="D74" s="514">
        <v>0</v>
      </c>
    </row>
    <row r="75" spans="1:12" ht="12" customHeight="1" x14ac:dyDescent="0.2">
      <c r="A75" s="120"/>
      <c r="B75" s="136" t="s">
        <v>14</v>
      </c>
      <c r="C75" s="124" t="s">
        <v>331</v>
      </c>
      <c r="D75" s="514">
        <v>0</v>
      </c>
    </row>
    <row r="76" spans="1:12" ht="12" customHeight="1" x14ac:dyDescent="0.2">
      <c r="A76" s="120"/>
      <c r="B76" s="136" t="s">
        <v>150</v>
      </c>
      <c r="C76" s="124" t="s">
        <v>332</v>
      </c>
      <c r="D76" s="514">
        <v>0</v>
      </c>
    </row>
    <row r="77" spans="1:12" ht="12" customHeight="1" x14ac:dyDescent="0.2">
      <c r="A77" s="120"/>
      <c r="B77" s="136" t="s">
        <v>152</v>
      </c>
      <c r="C77" s="124" t="s">
        <v>333</v>
      </c>
      <c r="D77" s="514">
        <v>0</v>
      </c>
    </row>
    <row r="78" spans="1:12" ht="12" customHeight="1" x14ac:dyDescent="0.2">
      <c r="A78" s="120"/>
      <c r="B78" s="136" t="s">
        <v>154</v>
      </c>
      <c r="C78" s="124" t="s">
        <v>334</v>
      </c>
      <c r="D78" s="514">
        <v>0</v>
      </c>
    </row>
    <row r="79" spans="1:12" s="163" customFormat="1" ht="12" customHeight="1" x14ac:dyDescent="0.2">
      <c r="A79" s="120"/>
      <c r="B79" s="136" t="s">
        <v>156</v>
      </c>
      <c r="C79" s="124" t="s">
        <v>335</v>
      </c>
      <c r="D79" s="514">
        <v>0</v>
      </c>
    </row>
    <row r="80" spans="1:12" ht="12" customHeight="1" x14ac:dyDescent="0.2">
      <c r="A80" s="120"/>
      <c r="B80" s="136" t="s">
        <v>158</v>
      </c>
      <c r="C80" s="124" t="s">
        <v>336</v>
      </c>
      <c r="D80" s="514">
        <v>0</v>
      </c>
      <c r="L80" s="174"/>
    </row>
    <row r="81" spans="1:4" ht="21" customHeight="1" thickBot="1" x14ac:dyDescent="0.25">
      <c r="A81" s="120"/>
      <c r="B81" s="136" t="s">
        <v>160</v>
      </c>
      <c r="C81" s="125" t="s">
        <v>337</v>
      </c>
      <c r="D81" s="516">
        <v>0</v>
      </c>
    </row>
    <row r="82" spans="1:4" ht="12" customHeight="1" thickBot="1" x14ac:dyDescent="0.25">
      <c r="A82" s="145" t="s">
        <v>16</v>
      </c>
      <c r="B82" s="175"/>
      <c r="C82" s="515" t="s">
        <v>338</v>
      </c>
      <c r="D82" s="518">
        <v>0</v>
      </c>
    </row>
    <row r="83" spans="1:4" s="163" customFormat="1" ht="12" customHeight="1" x14ac:dyDescent="0.2">
      <c r="A83" s="126"/>
      <c r="B83" s="133" t="s">
        <v>18</v>
      </c>
      <c r="C83" s="178" t="s">
        <v>163</v>
      </c>
      <c r="D83" s="517">
        <v>0</v>
      </c>
    </row>
    <row r="84" spans="1:4" s="163" customFormat="1" ht="12" customHeight="1" thickBot="1" x14ac:dyDescent="0.25">
      <c r="A84" s="139"/>
      <c r="B84" s="140" t="s">
        <v>20</v>
      </c>
      <c r="C84" s="179" t="s">
        <v>164</v>
      </c>
      <c r="D84" s="516">
        <v>0</v>
      </c>
    </row>
    <row r="85" spans="1:4" s="163" customFormat="1" ht="12" customHeight="1" thickBot="1" x14ac:dyDescent="0.25">
      <c r="A85" s="180" t="s">
        <v>165</v>
      </c>
      <c r="B85" s="181"/>
      <c r="C85" s="519" t="s">
        <v>166</v>
      </c>
      <c r="D85" s="518">
        <v>0</v>
      </c>
    </row>
    <row r="86" spans="1:4" s="163" customFormat="1" ht="12" customHeight="1" thickBot="1" x14ac:dyDescent="0.25">
      <c r="A86" s="109" t="s">
        <v>36</v>
      </c>
      <c r="B86" s="183"/>
      <c r="C86" s="184" t="s">
        <v>339</v>
      </c>
      <c r="D86" s="518">
        <v>0</v>
      </c>
    </row>
    <row r="87" spans="1:4" s="163" customFormat="1" ht="12" customHeight="1" thickBot="1" x14ac:dyDescent="0.25">
      <c r="A87" s="109" t="s">
        <v>49</v>
      </c>
      <c r="B87" s="3"/>
      <c r="C87" s="117" t="s">
        <v>340</v>
      </c>
      <c r="D87" s="430">
        <f>D57+D71</f>
        <v>195028427</v>
      </c>
    </row>
    <row r="88" spans="1:4" s="163" customFormat="1" ht="12" customHeight="1" thickBot="1" x14ac:dyDescent="0.25">
      <c r="A88" s="109" t="s">
        <v>185</v>
      </c>
      <c r="B88" s="3"/>
      <c r="C88" s="117" t="s">
        <v>341</v>
      </c>
      <c r="D88" s="45">
        <f>D89+D90</f>
        <v>36141969</v>
      </c>
    </row>
    <row r="89" spans="1:4" ht="12.75" customHeight="1" x14ac:dyDescent="0.2">
      <c r="A89" s="142"/>
      <c r="B89" s="136" t="s">
        <v>342</v>
      </c>
      <c r="C89" s="149" t="s">
        <v>505</v>
      </c>
      <c r="D89" s="30">
        <v>2146005</v>
      </c>
    </row>
    <row r="90" spans="1:4" ht="12" customHeight="1" thickBot="1" x14ac:dyDescent="0.25">
      <c r="A90" s="129"/>
      <c r="B90" s="171" t="s">
        <v>74</v>
      </c>
      <c r="C90" s="151" t="s">
        <v>569</v>
      </c>
      <c r="D90" s="41">
        <v>33995964</v>
      </c>
    </row>
    <row r="91" spans="1:4" ht="15" customHeight="1" thickBot="1" x14ac:dyDescent="0.25">
      <c r="A91" s="109" t="s">
        <v>76</v>
      </c>
      <c r="B91" s="143"/>
      <c r="C91" s="117" t="s">
        <v>345</v>
      </c>
      <c r="D91" s="45">
        <f>D87+D88</f>
        <v>231170396</v>
      </c>
    </row>
    <row r="93" spans="1:4" ht="15" customHeight="1" thickBot="1" x14ac:dyDescent="0.25">
      <c r="A93" s="185" t="s">
        <v>346</v>
      </c>
      <c r="B93" s="186"/>
      <c r="C93" s="187"/>
      <c r="D93" s="520">
        <v>3.5</v>
      </c>
    </row>
    <row r="94" spans="1:4" ht="14.25" customHeight="1" thickBot="1" x14ac:dyDescent="0.25">
      <c r="A94" s="185" t="s">
        <v>347</v>
      </c>
      <c r="B94" s="186"/>
      <c r="C94" s="187"/>
      <c r="D94" s="188">
        <v>6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>
    <oddHeader xml:space="preserve">&amp;R
</oddHeader>
  </headerFooter>
  <rowBreaks count="1" manualBreakCount="1">
    <brk id="5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D52"/>
  <sheetViews>
    <sheetView zoomScaleNormal="100" workbookViewId="0">
      <selection activeCell="D33" sqref="D33"/>
    </sheetView>
  </sheetViews>
  <sheetFormatPr defaultRowHeight="12.75" x14ac:dyDescent="0.2"/>
  <cols>
    <col min="1" max="1" width="9.6640625" style="90" customWidth="1"/>
    <col min="2" max="2" width="9.6640625" style="91" customWidth="1"/>
    <col min="3" max="3" width="72" style="91" customWidth="1"/>
    <col min="4" max="4" width="25" style="91" customWidth="1"/>
    <col min="5" max="16384" width="9.33203125" style="91"/>
  </cols>
  <sheetData>
    <row r="1" spans="1:4" s="94" customFormat="1" ht="21" customHeight="1" x14ac:dyDescent="0.2">
      <c r="A1" s="93"/>
      <c r="C1" s="95"/>
      <c r="D1" s="96" t="s">
        <v>447</v>
      </c>
    </row>
    <row r="2" spans="1:4" s="99" customFormat="1" ht="25.5" customHeight="1" x14ac:dyDescent="0.2">
      <c r="A2" s="558" t="s">
        <v>348</v>
      </c>
      <c r="B2" s="558"/>
      <c r="C2" s="97" t="s">
        <v>300</v>
      </c>
      <c r="D2" s="189" t="s">
        <v>301</v>
      </c>
    </row>
    <row r="3" spans="1:4" s="99" customFormat="1" ht="15.75" x14ac:dyDescent="0.2">
      <c r="A3" s="100" t="s">
        <v>302</v>
      </c>
      <c r="B3" s="101"/>
      <c r="C3" s="190" t="s">
        <v>436</v>
      </c>
      <c r="D3" s="191" t="s">
        <v>444</v>
      </c>
    </row>
    <row r="4" spans="1:4" s="106" customFormat="1" ht="15.95" customHeight="1" x14ac:dyDescent="0.25">
      <c r="A4" s="104"/>
      <c r="B4" s="104"/>
      <c r="C4" s="104"/>
      <c r="D4" s="105" t="s">
        <v>485</v>
      </c>
    </row>
    <row r="5" spans="1:4" ht="13.5" customHeight="1" x14ac:dyDescent="0.2">
      <c r="A5" s="559" t="s">
        <v>304</v>
      </c>
      <c r="B5" s="559"/>
      <c r="C5" s="107" t="s">
        <v>305</v>
      </c>
      <c r="D5" s="192" t="s">
        <v>306</v>
      </c>
    </row>
    <row r="6" spans="1:4" s="112" customFormat="1" ht="12.95" customHeight="1" x14ac:dyDescent="0.2">
      <c r="A6" s="109">
        <v>1</v>
      </c>
      <c r="B6" s="110">
        <v>2</v>
      </c>
      <c r="C6" s="110">
        <v>3</v>
      </c>
      <c r="D6" s="111">
        <v>4</v>
      </c>
    </row>
    <row r="7" spans="1:4" s="112" customFormat="1" ht="15.95" customHeight="1" x14ac:dyDescent="0.2">
      <c r="A7" s="113"/>
      <c r="B7" s="114"/>
      <c r="C7" s="114" t="s">
        <v>190</v>
      </c>
      <c r="D7" s="193"/>
    </row>
    <row r="8" spans="1:4" s="119" customFormat="1" ht="12" customHeight="1" x14ac:dyDescent="0.2">
      <c r="A8" s="109" t="s">
        <v>4</v>
      </c>
      <c r="B8" s="116"/>
      <c r="C8" s="194" t="s">
        <v>351</v>
      </c>
      <c r="D8" s="45"/>
    </row>
    <row r="9" spans="1:4" s="119" customFormat="1" ht="12" customHeight="1" x14ac:dyDescent="0.2">
      <c r="A9" s="126"/>
      <c r="B9" s="121" t="s">
        <v>122</v>
      </c>
      <c r="C9" s="4" t="s">
        <v>19</v>
      </c>
      <c r="D9" s="127"/>
    </row>
    <row r="10" spans="1:4" s="119" customFormat="1" ht="12" customHeight="1" x14ac:dyDescent="0.2">
      <c r="A10" s="120"/>
      <c r="B10" s="121" t="s">
        <v>124</v>
      </c>
      <c r="C10" s="5" t="s">
        <v>21</v>
      </c>
      <c r="D10" s="34"/>
    </row>
    <row r="11" spans="1:4" s="119" customFormat="1" ht="12" customHeight="1" x14ac:dyDescent="0.2">
      <c r="A11" s="120"/>
      <c r="B11" s="121" t="s">
        <v>126</v>
      </c>
      <c r="C11" s="5" t="s">
        <v>23</v>
      </c>
      <c r="D11" s="34"/>
    </row>
    <row r="12" spans="1:4" s="119" customFormat="1" ht="12" customHeight="1" x14ac:dyDescent="0.2">
      <c r="A12" s="120"/>
      <c r="B12" s="121" t="s">
        <v>128</v>
      </c>
      <c r="C12" s="5" t="s">
        <v>25</v>
      </c>
      <c r="D12" s="34"/>
    </row>
    <row r="13" spans="1:4" s="119" customFormat="1" ht="12" customHeight="1" x14ac:dyDescent="0.2">
      <c r="A13" s="120"/>
      <c r="B13" s="121" t="s">
        <v>352</v>
      </c>
      <c r="C13" s="6" t="s">
        <v>27</v>
      </c>
      <c r="D13" s="34"/>
    </row>
    <row r="14" spans="1:4" s="119" customFormat="1" ht="12" customHeight="1" x14ac:dyDescent="0.2">
      <c r="A14" s="128"/>
      <c r="B14" s="121" t="s">
        <v>132</v>
      </c>
      <c r="C14" s="5" t="s">
        <v>353</v>
      </c>
      <c r="D14" s="49"/>
    </row>
    <row r="15" spans="1:4" s="123" customFormat="1" ht="12" customHeight="1" x14ac:dyDescent="0.2">
      <c r="A15" s="120"/>
      <c r="B15" s="121" t="s">
        <v>134</v>
      </c>
      <c r="C15" s="5" t="s">
        <v>354</v>
      </c>
      <c r="D15" s="34"/>
    </row>
    <row r="16" spans="1:4" s="123" customFormat="1" ht="12" customHeight="1" x14ac:dyDescent="0.2">
      <c r="A16" s="129"/>
      <c r="B16" s="130" t="s">
        <v>136</v>
      </c>
      <c r="C16" s="6" t="s">
        <v>355</v>
      </c>
      <c r="D16" s="41"/>
    </row>
    <row r="17" spans="1:4" s="119" customFormat="1" ht="12" customHeight="1" x14ac:dyDescent="0.2">
      <c r="A17" s="109" t="s">
        <v>6</v>
      </c>
      <c r="B17" s="116"/>
      <c r="C17" s="194" t="s">
        <v>356</v>
      </c>
      <c r="D17" s="45"/>
    </row>
    <row r="18" spans="1:4" s="123" customFormat="1" ht="12" customHeight="1" x14ac:dyDescent="0.2">
      <c r="A18" s="120"/>
      <c r="B18" s="121" t="s">
        <v>8</v>
      </c>
      <c r="C18" s="8" t="s">
        <v>357</v>
      </c>
      <c r="D18" s="34">
        <v>7638351</v>
      </c>
    </row>
    <row r="19" spans="1:4" s="123" customFormat="1" ht="12" customHeight="1" x14ac:dyDescent="0.2">
      <c r="A19" s="120"/>
      <c r="B19" s="121" t="s">
        <v>10</v>
      </c>
      <c r="C19" s="5" t="s">
        <v>358</v>
      </c>
      <c r="D19" s="34"/>
    </row>
    <row r="20" spans="1:4" s="123" customFormat="1" ht="12" customHeight="1" x14ac:dyDescent="0.2">
      <c r="A20" s="120"/>
      <c r="B20" s="121" t="s">
        <v>12</v>
      </c>
      <c r="C20" s="5" t="s">
        <v>359</v>
      </c>
      <c r="D20" s="34"/>
    </row>
    <row r="21" spans="1:4" s="123" customFormat="1" ht="12" customHeight="1" x14ac:dyDescent="0.2">
      <c r="A21" s="120"/>
      <c r="B21" s="121" t="s">
        <v>14</v>
      </c>
      <c r="C21" s="5" t="s">
        <v>358</v>
      </c>
      <c r="D21" s="34"/>
    </row>
    <row r="22" spans="1:4" s="123" customFormat="1" ht="12" customHeight="1" x14ac:dyDescent="0.2">
      <c r="A22" s="109" t="s">
        <v>16</v>
      </c>
      <c r="B22" s="3"/>
      <c r="C22" s="3" t="s">
        <v>360</v>
      </c>
      <c r="D22" s="45"/>
    </row>
    <row r="23" spans="1:4" s="123" customFormat="1" ht="12" customHeight="1" x14ac:dyDescent="0.2">
      <c r="A23" s="126"/>
      <c r="B23" s="195" t="s">
        <v>18</v>
      </c>
      <c r="C23" s="4" t="s">
        <v>73</v>
      </c>
      <c r="D23" s="127"/>
    </row>
    <row r="24" spans="1:4" s="123" customFormat="1" ht="12" customHeight="1" x14ac:dyDescent="0.2">
      <c r="A24" s="196"/>
      <c r="B24" s="197" t="s">
        <v>20</v>
      </c>
      <c r="C24" s="7" t="s">
        <v>75</v>
      </c>
      <c r="D24" s="198"/>
    </row>
    <row r="25" spans="1:4" s="123" customFormat="1" ht="12" customHeight="1" x14ac:dyDescent="0.2">
      <c r="A25" s="109" t="s">
        <v>165</v>
      </c>
      <c r="B25" s="3"/>
      <c r="C25" s="3" t="s">
        <v>361</v>
      </c>
      <c r="D25" s="54"/>
    </row>
    <row r="26" spans="1:4" s="119" customFormat="1" ht="12" customHeight="1" x14ac:dyDescent="0.2">
      <c r="A26" s="109" t="s">
        <v>36</v>
      </c>
      <c r="B26" s="116"/>
      <c r="C26" s="3" t="s">
        <v>362</v>
      </c>
      <c r="D26" s="54"/>
    </row>
    <row r="27" spans="1:4" s="119" customFormat="1" ht="12" customHeight="1" x14ac:dyDescent="0.2">
      <c r="A27" s="109" t="s">
        <v>49</v>
      </c>
      <c r="B27" s="147"/>
      <c r="C27" s="3" t="s">
        <v>363</v>
      </c>
      <c r="D27" s="148"/>
    </row>
    <row r="28" spans="1:4" s="119" customFormat="1" ht="12" customHeight="1" x14ac:dyDescent="0.2">
      <c r="A28" s="199" t="s">
        <v>185</v>
      </c>
      <c r="C28" s="175" t="s">
        <v>364</v>
      </c>
      <c r="D28" s="200"/>
    </row>
    <row r="29" spans="1:4" s="119" customFormat="1" ht="12" customHeight="1" x14ac:dyDescent="0.2">
      <c r="A29" s="126"/>
      <c r="B29" s="133" t="s">
        <v>72</v>
      </c>
      <c r="C29" s="4" t="s">
        <v>262</v>
      </c>
      <c r="D29" s="127"/>
    </row>
    <row r="30" spans="1:4" s="123" customFormat="1" ht="12" customHeight="1" x14ac:dyDescent="0.2">
      <c r="A30" s="201"/>
      <c r="B30" s="140" t="s">
        <v>74</v>
      </c>
      <c r="C30" s="11" t="s">
        <v>365</v>
      </c>
      <c r="D30" s="141"/>
    </row>
    <row r="31" spans="1:4" s="123" customFormat="1" ht="12" customHeight="1" x14ac:dyDescent="0.2">
      <c r="A31" s="70" t="s">
        <v>76</v>
      </c>
      <c r="B31" s="202"/>
      <c r="C31" s="203" t="s">
        <v>366</v>
      </c>
      <c r="D31" s="144"/>
    </row>
    <row r="32" spans="1:4" s="123" customFormat="1" ht="15" customHeight="1" x14ac:dyDescent="0.2">
      <c r="A32" s="70" t="s">
        <v>188</v>
      </c>
      <c r="B32" s="204"/>
      <c r="C32" s="205" t="s">
        <v>367</v>
      </c>
      <c r="D32" s="148">
        <f>D18</f>
        <v>7638351</v>
      </c>
    </row>
    <row r="33" spans="1:4" s="123" customFormat="1" ht="15" customHeight="1" x14ac:dyDescent="0.2">
      <c r="A33" s="154"/>
      <c r="B33" s="154"/>
      <c r="C33" s="155"/>
      <c r="D33" s="156"/>
    </row>
    <row r="34" spans="1:4" x14ac:dyDescent="0.2">
      <c r="A34" s="157"/>
      <c r="B34" s="158"/>
      <c r="C34" s="158"/>
      <c r="D34" s="159"/>
    </row>
    <row r="35" spans="1:4" s="112" customFormat="1" ht="16.5" customHeight="1" x14ac:dyDescent="0.2">
      <c r="A35" s="160"/>
      <c r="B35" s="161"/>
      <c r="C35" s="162" t="s">
        <v>191</v>
      </c>
      <c r="D35" s="148"/>
    </row>
    <row r="36" spans="1:4" s="163" customFormat="1" ht="12" customHeight="1" x14ac:dyDescent="0.2">
      <c r="A36" s="109" t="s">
        <v>4</v>
      </c>
      <c r="B36" s="3"/>
      <c r="C36" s="3" t="s">
        <v>319</v>
      </c>
      <c r="D36" s="45">
        <f>D37+D38+D39</f>
        <v>7638351</v>
      </c>
    </row>
    <row r="37" spans="1:4" ht="12" customHeight="1" x14ac:dyDescent="0.2">
      <c r="A37" s="142"/>
      <c r="B37" s="164" t="s">
        <v>122</v>
      </c>
      <c r="C37" s="8" t="s">
        <v>123</v>
      </c>
      <c r="D37" s="30">
        <v>5705000</v>
      </c>
    </row>
    <row r="38" spans="1:4" ht="12" customHeight="1" x14ac:dyDescent="0.2">
      <c r="A38" s="120"/>
      <c r="B38" s="136" t="s">
        <v>124</v>
      </c>
      <c r="C38" s="5" t="s">
        <v>125</v>
      </c>
      <c r="D38" s="34">
        <v>933351</v>
      </c>
    </row>
    <row r="39" spans="1:4" ht="12" customHeight="1" x14ac:dyDescent="0.2">
      <c r="A39" s="120"/>
      <c r="B39" s="136" t="s">
        <v>126</v>
      </c>
      <c r="C39" s="5" t="s">
        <v>127</v>
      </c>
      <c r="D39" s="34">
        <v>1000000</v>
      </c>
    </row>
    <row r="40" spans="1:4" ht="12" customHeight="1" x14ac:dyDescent="0.2">
      <c r="A40" s="120"/>
      <c r="B40" s="136" t="s">
        <v>128</v>
      </c>
      <c r="C40" s="5" t="s">
        <v>129</v>
      </c>
      <c r="D40" s="34"/>
    </row>
    <row r="41" spans="1:4" ht="12" customHeight="1" x14ac:dyDescent="0.2">
      <c r="A41" s="120"/>
      <c r="B41" s="136" t="s">
        <v>130</v>
      </c>
      <c r="C41" s="5" t="s">
        <v>131</v>
      </c>
      <c r="D41" s="34"/>
    </row>
    <row r="42" spans="1:4" ht="12" customHeight="1" x14ac:dyDescent="0.2">
      <c r="A42" s="109" t="s">
        <v>6</v>
      </c>
      <c r="B42" s="3"/>
      <c r="C42" s="3" t="s">
        <v>368</v>
      </c>
      <c r="D42" s="45"/>
    </row>
    <row r="43" spans="1:4" s="163" customFormat="1" ht="12" customHeight="1" x14ac:dyDescent="0.2">
      <c r="A43" s="142"/>
      <c r="B43" s="164" t="s">
        <v>8</v>
      </c>
      <c r="C43" s="8" t="s">
        <v>146</v>
      </c>
      <c r="D43" s="30"/>
    </row>
    <row r="44" spans="1:4" ht="12" customHeight="1" x14ac:dyDescent="0.2">
      <c r="A44" s="120"/>
      <c r="B44" s="136" t="s">
        <v>10</v>
      </c>
      <c r="C44" s="5" t="s">
        <v>147</v>
      </c>
      <c r="D44" s="34"/>
    </row>
    <row r="45" spans="1:4" ht="12" customHeight="1" x14ac:dyDescent="0.2">
      <c r="A45" s="120"/>
      <c r="B45" s="136" t="s">
        <v>150</v>
      </c>
      <c r="C45" s="5" t="s">
        <v>369</v>
      </c>
      <c r="D45" s="34"/>
    </row>
    <row r="46" spans="1:4" ht="12" customHeight="1" x14ac:dyDescent="0.2">
      <c r="A46" s="120"/>
      <c r="B46" s="136" t="s">
        <v>154</v>
      </c>
      <c r="C46" s="5" t="s">
        <v>163</v>
      </c>
      <c r="D46" s="34"/>
    </row>
    <row r="47" spans="1:4" ht="12" customHeight="1" x14ac:dyDescent="0.2">
      <c r="A47" s="109" t="s">
        <v>16</v>
      </c>
      <c r="B47" s="3"/>
      <c r="C47" s="3" t="s">
        <v>462</v>
      </c>
      <c r="D47" s="54"/>
    </row>
    <row r="48" spans="1:4" s="123" customFormat="1" ht="12" customHeight="1" x14ac:dyDescent="0.2">
      <c r="A48" s="70" t="s">
        <v>165</v>
      </c>
      <c r="B48" s="202"/>
      <c r="C48" s="203" t="s">
        <v>372</v>
      </c>
      <c r="D48" s="144"/>
    </row>
    <row r="49" spans="1:4" ht="15" customHeight="1" x14ac:dyDescent="0.2">
      <c r="A49" s="109" t="s">
        <v>36</v>
      </c>
      <c r="B49" s="143"/>
      <c r="C49" s="206" t="s">
        <v>373</v>
      </c>
      <c r="D49" s="45"/>
    </row>
    <row r="50" spans="1:4" x14ac:dyDescent="0.2">
      <c r="D50" s="92"/>
    </row>
    <row r="51" spans="1:4" ht="15" customHeight="1" x14ac:dyDescent="0.2">
      <c r="A51" s="185" t="s">
        <v>346</v>
      </c>
      <c r="B51" s="186"/>
      <c r="C51" s="187"/>
      <c r="D51" s="188">
        <v>1</v>
      </c>
    </row>
    <row r="52" spans="1:4" ht="14.25" customHeight="1" x14ac:dyDescent="0.2">
      <c r="A52" s="185" t="s">
        <v>347</v>
      </c>
      <c r="B52" s="186"/>
      <c r="C52" s="187"/>
      <c r="D52" s="188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D51"/>
  <sheetViews>
    <sheetView zoomScaleNormal="100" workbookViewId="0">
      <selection activeCell="D32" sqref="D32"/>
    </sheetView>
  </sheetViews>
  <sheetFormatPr defaultRowHeight="12.75" x14ac:dyDescent="0.2"/>
  <cols>
    <col min="1" max="1" width="9.6640625" style="90" customWidth="1"/>
    <col min="2" max="2" width="9.6640625" style="91" customWidth="1"/>
    <col min="3" max="3" width="72" style="91" customWidth="1"/>
    <col min="4" max="4" width="25" style="91" customWidth="1"/>
    <col min="5" max="16384" width="9.33203125" style="91"/>
  </cols>
  <sheetData>
    <row r="1" spans="1:4" s="94" customFormat="1" ht="21" customHeight="1" x14ac:dyDescent="0.2">
      <c r="A1" s="93"/>
      <c r="C1" s="207"/>
      <c r="D1" s="96" t="s">
        <v>448</v>
      </c>
    </row>
    <row r="2" spans="1:4" s="99" customFormat="1" ht="25.5" customHeight="1" x14ac:dyDescent="0.2">
      <c r="A2" s="558" t="s">
        <v>348</v>
      </c>
      <c r="B2" s="558"/>
      <c r="C2" s="208" t="s">
        <v>349</v>
      </c>
      <c r="D2" s="209" t="s">
        <v>301</v>
      </c>
    </row>
    <row r="3" spans="1:4" s="99" customFormat="1" ht="15.75" x14ac:dyDescent="0.2">
      <c r="A3" s="100" t="s">
        <v>302</v>
      </c>
      <c r="B3" s="101"/>
      <c r="C3" s="210" t="s">
        <v>437</v>
      </c>
      <c r="D3" s="211" t="s">
        <v>350</v>
      </c>
    </row>
    <row r="4" spans="1:4" s="106" customFormat="1" ht="15.95" customHeight="1" x14ac:dyDescent="0.25">
      <c r="A4" s="104"/>
      <c r="B4" s="104"/>
      <c r="C4" s="104"/>
      <c r="D4" s="105" t="s">
        <v>485</v>
      </c>
    </row>
    <row r="5" spans="1:4" ht="13.5" customHeight="1" x14ac:dyDescent="0.2">
      <c r="A5" s="559" t="s">
        <v>304</v>
      </c>
      <c r="B5" s="559"/>
      <c r="C5" s="107" t="s">
        <v>305</v>
      </c>
      <c r="D5" s="192" t="s">
        <v>306</v>
      </c>
    </row>
    <row r="6" spans="1:4" s="112" customFormat="1" ht="12.95" customHeight="1" x14ac:dyDescent="0.2">
      <c r="A6" s="109">
        <v>1</v>
      </c>
      <c r="B6" s="110">
        <v>2</v>
      </c>
      <c r="C6" s="110">
        <v>3</v>
      </c>
      <c r="D6" s="111">
        <v>4</v>
      </c>
    </row>
    <row r="7" spans="1:4" s="112" customFormat="1" ht="15.95" customHeight="1" x14ac:dyDescent="0.2">
      <c r="A7" s="113"/>
      <c r="B7" s="114"/>
      <c r="C7" s="114" t="s">
        <v>190</v>
      </c>
      <c r="D7" s="193"/>
    </row>
    <row r="8" spans="1:4" s="119" customFormat="1" ht="12" customHeight="1" x14ac:dyDescent="0.2">
      <c r="A8" s="109" t="s">
        <v>4</v>
      </c>
      <c r="B8" s="116"/>
      <c r="C8" s="194" t="s">
        <v>351</v>
      </c>
      <c r="D8" s="45">
        <f>SUM(D9:D16)</f>
        <v>2400000</v>
      </c>
    </row>
    <row r="9" spans="1:4" s="119" customFormat="1" ht="12" customHeight="1" x14ac:dyDescent="0.2">
      <c r="A9" s="126"/>
      <c r="B9" s="121" t="s">
        <v>122</v>
      </c>
      <c r="C9" s="4" t="s">
        <v>19</v>
      </c>
      <c r="D9" s="127"/>
    </row>
    <row r="10" spans="1:4" s="119" customFormat="1" ht="12" customHeight="1" x14ac:dyDescent="0.2">
      <c r="A10" s="120"/>
      <c r="B10" s="121" t="s">
        <v>124</v>
      </c>
      <c r="C10" s="5" t="s">
        <v>21</v>
      </c>
      <c r="D10" s="34">
        <v>400000</v>
      </c>
    </row>
    <row r="11" spans="1:4" s="119" customFormat="1" ht="12" customHeight="1" x14ac:dyDescent="0.2">
      <c r="A11" s="120"/>
      <c r="B11" s="121" t="s">
        <v>126</v>
      </c>
      <c r="C11" s="5" t="s">
        <v>23</v>
      </c>
      <c r="D11" s="34"/>
    </row>
    <row r="12" spans="1:4" s="119" customFormat="1" ht="12" customHeight="1" x14ac:dyDescent="0.2">
      <c r="A12" s="120"/>
      <c r="B12" s="121" t="s">
        <v>128</v>
      </c>
      <c r="C12" s="5" t="s">
        <v>25</v>
      </c>
      <c r="D12" s="34"/>
    </row>
    <row r="13" spans="1:4" s="119" customFormat="1" ht="12" customHeight="1" x14ac:dyDescent="0.2">
      <c r="A13" s="120"/>
      <c r="B13" s="121" t="s">
        <v>352</v>
      </c>
      <c r="C13" s="6" t="s">
        <v>27</v>
      </c>
      <c r="D13" s="34"/>
    </row>
    <row r="14" spans="1:4" s="119" customFormat="1" ht="12" customHeight="1" x14ac:dyDescent="0.2">
      <c r="A14" s="128"/>
      <c r="B14" s="121" t="s">
        <v>132</v>
      </c>
      <c r="C14" s="5" t="s">
        <v>353</v>
      </c>
      <c r="D14" s="49"/>
    </row>
    <row r="15" spans="1:4" s="123" customFormat="1" ht="12" customHeight="1" x14ac:dyDescent="0.2">
      <c r="A15" s="120"/>
      <c r="B15" s="121" t="s">
        <v>134</v>
      </c>
      <c r="C15" s="5" t="s">
        <v>582</v>
      </c>
      <c r="D15" s="34">
        <v>2000000</v>
      </c>
    </row>
    <row r="16" spans="1:4" s="123" customFormat="1" ht="12" customHeight="1" x14ac:dyDescent="0.2">
      <c r="A16" s="129"/>
      <c r="B16" s="130" t="s">
        <v>136</v>
      </c>
      <c r="C16" s="6" t="s">
        <v>355</v>
      </c>
      <c r="D16" s="41"/>
    </row>
    <row r="17" spans="1:4" s="119" customFormat="1" ht="12" customHeight="1" x14ac:dyDescent="0.2">
      <c r="A17" s="109" t="s">
        <v>6</v>
      </c>
      <c r="B17" s="116"/>
      <c r="C17" s="194" t="s">
        <v>356</v>
      </c>
      <c r="D17" s="45">
        <f>SUM(D18:D21)</f>
        <v>0</v>
      </c>
    </row>
    <row r="18" spans="1:4" s="123" customFormat="1" ht="12" customHeight="1" x14ac:dyDescent="0.2">
      <c r="A18" s="120"/>
      <c r="B18" s="121" t="s">
        <v>8</v>
      </c>
      <c r="C18" s="8" t="s">
        <v>357</v>
      </c>
      <c r="D18" s="34"/>
    </row>
    <row r="19" spans="1:4" s="123" customFormat="1" ht="12" customHeight="1" x14ac:dyDescent="0.2">
      <c r="A19" s="120"/>
      <c r="B19" s="121" t="s">
        <v>10</v>
      </c>
      <c r="C19" s="5" t="s">
        <v>358</v>
      </c>
      <c r="D19" s="34"/>
    </row>
    <row r="20" spans="1:4" s="123" customFormat="1" ht="12" customHeight="1" x14ac:dyDescent="0.2">
      <c r="A20" s="120"/>
      <c r="B20" s="121" t="s">
        <v>12</v>
      </c>
      <c r="C20" s="5" t="s">
        <v>359</v>
      </c>
      <c r="D20" s="34"/>
    </row>
    <row r="21" spans="1:4" s="123" customFormat="1" ht="12" customHeight="1" x14ac:dyDescent="0.2">
      <c r="A21" s="120"/>
      <c r="B21" s="121" t="s">
        <v>14</v>
      </c>
      <c r="C21" s="5" t="s">
        <v>358</v>
      </c>
      <c r="D21" s="34"/>
    </row>
    <row r="22" spans="1:4" s="123" customFormat="1" ht="12" customHeight="1" x14ac:dyDescent="0.2">
      <c r="A22" s="109" t="s">
        <v>16</v>
      </c>
      <c r="B22" s="3"/>
      <c r="C22" s="3" t="s">
        <v>360</v>
      </c>
      <c r="D22" s="45">
        <f>+D23+D24</f>
        <v>0</v>
      </c>
    </row>
    <row r="23" spans="1:4" s="119" customFormat="1" ht="12" customHeight="1" x14ac:dyDescent="0.2">
      <c r="A23" s="126"/>
      <c r="B23" s="195" t="s">
        <v>18</v>
      </c>
      <c r="C23" s="4" t="s">
        <v>73</v>
      </c>
      <c r="D23" s="127"/>
    </row>
    <row r="24" spans="1:4" s="119" customFormat="1" ht="12" customHeight="1" x14ac:dyDescent="0.2">
      <c r="A24" s="196"/>
      <c r="B24" s="197" t="s">
        <v>20</v>
      </c>
      <c r="C24" s="7" t="s">
        <v>75</v>
      </c>
      <c r="D24" s="198"/>
    </row>
    <row r="25" spans="1:4" s="119" customFormat="1" ht="12" customHeight="1" x14ac:dyDescent="0.2">
      <c r="A25" s="109" t="s">
        <v>165</v>
      </c>
      <c r="B25" s="116"/>
      <c r="C25" s="3" t="s">
        <v>374</v>
      </c>
      <c r="D25" s="54"/>
    </row>
    <row r="26" spans="1:4" s="123" customFormat="1" ht="12" customHeight="1" x14ac:dyDescent="0.2">
      <c r="A26" s="109" t="s">
        <v>36</v>
      </c>
      <c r="B26" s="147"/>
      <c r="C26" s="3" t="s">
        <v>375</v>
      </c>
      <c r="D26" s="148"/>
    </row>
    <row r="27" spans="1:4" s="123" customFormat="1" ht="15" customHeight="1" x14ac:dyDescent="0.2">
      <c r="A27" s="199" t="s">
        <v>49</v>
      </c>
      <c r="B27" s="119"/>
      <c r="C27" s="175" t="s">
        <v>376</v>
      </c>
      <c r="D27" s="200"/>
    </row>
    <row r="28" spans="1:4" s="123" customFormat="1" ht="15" customHeight="1" x14ac:dyDescent="0.2">
      <c r="A28" s="126"/>
      <c r="B28" s="133" t="s">
        <v>50</v>
      </c>
      <c r="C28" s="4" t="s">
        <v>262</v>
      </c>
      <c r="D28" s="127">
        <v>400000</v>
      </c>
    </row>
    <row r="29" spans="1:4" ht="15" x14ac:dyDescent="0.2">
      <c r="A29" s="201"/>
      <c r="B29" s="140" t="s">
        <v>62</v>
      </c>
      <c r="C29" s="11" t="s">
        <v>365</v>
      </c>
      <c r="D29" s="141"/>
    </row>
    <row r="30" spans="1:4" s="112" customFormat="1" ht="16.5" customHeight="1" x14ac:dyDescent="0.2">
      <c r="A30" s="70" t="s">
        <v>185</v>
      </c>
      <c r="B30" s="202"/>
      <c r="C30" s="203" t="s">
        <v>377</v>
      </c>
      <c r="D30" s="144"/>
    </row>
    <row r="31" spans="1:4" s="163" customFormat="1" ht="12" customHeight="1" x14ac:dyDescent="0.2">
      <c r="A31" s="70" t="s">
        <v>76</v>
      </c>
      <c r="B31" s="204"/>
      <c r="C31" s="205" t="s">
        <v>378</v>
      </c>
      <c r="D31" s="148">
        <f>D8+D28</f>
        <v>2800000</v>
      </c>
    </row>
    <row r="32" spans="1:4" ht="12" customHeight="1" x14ac:dyDescent="0.2">
      <c r="A32" s="154"/>
      <c r="B32" s="154"/>
      <c r="C32" s="155"/>
      <c r="D32" s="156"/>
    </row>
    <row r="33" spans="1:4" ht="12" customHeight="1" x14ac:dyDescent="0.2">
      <c r="A33" s="157"/>
      <c r="B33" s="158"/>
      <c r="C33" s="158"/>
      <c r="D33" s="159"/>
    </row>
    <row r="34" spans="1:4" ht="12" customHeight="1" x14ac:dyDescent="0.2">
      <c r="A34" s="160"/>
      <c r="B34" s="161"/>
      <c r="C34" s="162" t="s">
        <v>191</v>
      </c>
      <c r="D34" s="148"/>
    </row>
    <row r="35" spans="1:4" ht="12" customHeight="1" x14ac:dyDescent="0.2">
      <c r="A35" s="109" t="s">
        <v>4</v>
      </c>
      <c r="B35" s="3"/>
      <c r="C35" s="3" t="s">
        <v>319</v>
      </c>
      <c r="D35" s="45"/>
    </row>
    <row r="36" spans="1:4" ht="12" customHeight="1" x14ac:dyDescent="0.2">
      <c r="A36" s="142"/>
      <c r="B36" s="164" t="s">
        <v>122</v>
      </c>
      <c r="C36" s="8" t="s">
        <v>123</v>
      </c>
      <c r="D36" s="30"/>
    </row>
    <row r="37" spans="1:4" ht="12" customHeight="1" x14ac:dyDescent="0.2">
      <c r="A37" s="120"/>
      <c r="B37" s="136" t="s">
        <v>124</v>
      </c>
      <c r="C37" s="5" t="s">
        <v>125</v>
      </c>
      <c r="D37" s="34"/>
    </row>
    <row r="38" spans="1:4" s="163" customFormat="1" ht="12" customHeight="1" x14ac:dyDescent="0.2">
      <c r="A38" s="120"/>
      <c r="B38" s="136" t="s">
        <v>126</v>
      </c>
      <c r="C38" s="5" t="s">
        <v>127</v>
      </c>
      <c r="D38" s="34">
        <v>2800000</v>
      </c>
    </row>
    <row r="39" spans="1:4" ht="12" customHeight="1" x14ac:dyDescent="0.2">
      <c r="A39" s="120"/>
      <c r="B39" s="136" t="s">
        <v>128</v>
      </c>
      <c r="C39" s="5" t="s">
        <v>129</v>
      </c>
      <c r="D39" s="34"/>
    </row>
    <row r="40" spans="1:4" ht="12" customHeight="1" x14ac:dyDescent="0.2">
      <c r="A40" s="120"/>
      <c r="B40" s="136" t="s">
        <v>130</v>
      </c>
      <c r="C40" s="5" t="s">
        <v>131</v>
      </c>
      <c r="D40" s="34"/>
    </row>
    <row r="41" spans="1:4" ht="12" customHeight="1" x14ac:dyDescent="0.2">
      <c r="A41" s="109" t="s">
        <v>6</v>
      </c>
      <c r="B41" s="3"/>
      <c r="C41" s="3" t="s">
        <v>368</v>
      </c>
      <c r="D41" s="45">
        <f>SUM(D42:D45)</f>
        <v>0</v>
      </c>
    </row>
    <row r="42" spans="1:4" ht="12" customHeight="1" x14ac:dyDescent="0.2">
      <c r="A42" s="142"/>
      <c r="B42" s="164" t="s">
        <v>8</v>
      </c>
      <c r="C42" s="8" t="s">
        <v>146</v>
      </c>
      <c r="D42" s="30"/>
    </row>
    <row r="43" spans="1:4" ht="15" customHeight="1" x14ac:dyDescent="0.2">
      <c r="A43" s="120"/>
      <c r="B43" s="136" t="s">
        <v>10</v>
      </c>
      <c r="C43" s="5" t="s">
        <v>147</v>
      </c>
      <c r="D43" s="34"/>
    </row>
    <row r="44" spans="1:4" x14ac:dyDescent="0.2">
      <c r="A44" s="120"/>
      <c r="B44" s="136" t="s">
        <v>150</v>
      </c>
      <c r="C44" s="5" t="s">
        <v>369</v>
      </c>
      <c r="D44" s="34"/>
    </row>
    <row r="45" spans="1:4" ht="15" customHeight="1" x14ac:dyDescent="0.2">
      <c r="A45" s="120"/>
      <c r="B45" s="136" t="s">
        <v>154</v>
      </c>
      <c r="C45" s="5" t="s">
        <v>370</v>
      </c>
      <c r="D45" s="34"/>
    </row>
    <row r="46" spans="1:4" ht="14.25" customHeight="1" x14ac:dyDescent="0.2">
      <c r="A46" s="109" t="s">
        <v>16</v>
      </c>
      <c r="B46" s="3"/>
      <c r="C46" s="3" t="s">
        <v>371</v>
      </c>
      <c r="D46" s="54"/>
    </row>
    <row r="47" spans="1:4" x14ac:dyDescent="0.2">
      <c r="A47" s="70" t="s">
        <v>165</v>
      </c>
      <c r="B47" s="202"/>
      <c r="C47" s="203" t="s">
        <v>372</v>
      </c>
      <c r="D47" s="144"/>
    </row>
    <row r="48" spans="1:4" x14ac:dyDescent="0.2">
      <c r="A48" s="109" t="s">
        <v>36</v>
      </c>
      <c r="B48" s="143"/>
      <c r="C48" s="206" t="s">
        <v>373</v>
      </c>
      <c r="D48" s="45">
        <f>SUM(D38)</f>
        <v>2800000</v>
      </c>
    </row>
    <row r="49" spans="1:4" x14ac:dyDescent="0.2">
      <c r="D49" s="92"/>
    </row>
    <row r="50" spans="1:4" x14ac:dyDescent="0.2">
      <c r="A50" s="185" t="s">
        <v>346</v>
      </c>
      <c r="B50" s="186"/>
      <c r="C50" s="187"/>
      <c r="D50" s="188"/>
    </row>
    <row r="51" spans="1:4" x14ac:dyDescent="0.2">
      <c r="A51" s="185" t="s">
        <v>347</v>
      </c>
      <c r="B51" s="186"/>
      <c r="C51" s="187"/>
      <c r="D51" s="188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7</vt:i4>
      </vt:variant>
    </vt:vector>
  </HeadingPairs>
  <TitlesOfParts>
    <vt:vector size="32" baseType="lpstr">
      <vt:lpstr>1. sz. mell.</vt:lpstr>
      <vt:lpstr>2.sz.melléklet</vt:lpstr>
      <vt:lpstr>2.1. melléklet</vt:lpstr>
      <vt:lpstr>2.2.sz. melléklet</vt:lpstr>
      <vt:lpstr>3.1. sz. mell.</vt:lpstr>
      <vt:lpstr>3.2.sz. mell.</vt:lpstr>
      <vt:lpstr>4.sz.mell.</vt:lpstr>
      <vt:lpstr>4.1.sz.mell</vt:lpstr>
      <vt:lpstr>4.2.sz.mell</vt:lpstr>
      <vt:lpstr>4.3.sz.mell</vt:lpstr>
      <vt:lpstr>4.4.sz.mell</vt:lpstr>
      <vt:lpstr>4.5.sz.mell</vt:lpstr>
      <vt:lpstr>5.sz.mell</vt:lpstr>
      <vt:lpstr>6.sz.mell.</vt:lpstr>
      <vt:lpstr>7.sz.mell.</vt:lpstr>
      <vt:lpstr>8.sz.mell</vt:lpstr>
      <vt:lpstr>9.sz.mell</vt:lpstr>
      <vt:lpstr>10.sz.mell</vt:lpstr>
      <vt:lpstr>11.sz.mell</vt:lpstr>
      <vt:lpstr>12.mell</vt:lpstr>
      <vt:lpstr>13.sz. mell</vt:lpstr>
      <vt:lpstr>Munka2</vt:lpstr>
      <vt:lpstr>Munka4</vt:lpstr>
      <vt:lpstr>Munka3</vt:lpstr>
      <vt:lpstr>Munka5</vt:lpstr>
      <vt:lpstr>'4.1.sz.mell'!Nyomtatási_cím</vt:lpstr>
      <vt:lpstr>'4.2.sz.mell'!Nyomtatási_cím</vt:lpstr>
      <vt:lpstr>'4.3.sz.mell'!Nyomtatási_cím</vt:lpstr>
      <vt:lpstr>'4.4.sz.mell'!Nyomtatási_cím</vt:lpstr>
      <vt:lpstr>'4.5.sz.mell'!Nyomtatási_cím</vt:lpstr>
      <vt:lpstr>'4.sz.mell.'!Nyomtatási_cím</vt:lpstr>
      <vt:lpstr>'2.sz.melléklet'!Nyomtatási_terület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Felhasználó</cp:lastModifiedBy>
  <cp:lastPrinted>2019-02-26T09:57:26Z</cp:lastPrinted>
  <dcterms:created xsi:type="dcterms:W3CDTF">2013-04-02T18:30:45Z</dcterms:created>
  <dcterms:modified xsi:type="dcterms:W3CDTF">2019-02-26T09:57:43Z</dcterms:modified>
</cp:coreProperties>
</file>