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480" windowHeight="8190" activeTab="2"/>
  </bookViews>
  <sheets>
    <sheet name="Mérleg" sheetId="1" r:id="rId1"/>
    <sheet name="Bevét." sheetId="2" r:id="rId2"/>
    <sheet name="Kiad." sheetId="3" r:id="rId3"/>
  </sheets>
  <calcPr calcId="125725"/>
</workbook>
</file>

<file path=xl/calcChain.xml><?xml version="1.0" encoding="utf-8"?>
<calcChain xmlns="http://schemas.openxmlformats.org/spreadsheetml/2006/main">
  <c r="S15" i="3"/>
  <c r="S16"/>
  <c r="S17"/>
  <c r="S14"/>
  <c r="Q20"/>
  <c r="M18"/>
  <c r="J14" i="1"/>
  <c r="J15"/>
  <c r="J16"/>
  <c r="J17"/>
  <c r="J18"/>
  <c r="J19"/>
  <c r="J20"/>
  <c r="J12"/>
  <c r="J10"/>
  <c r="J9"/>
  <c r="E13"/>
  <c r="I21"/>
  <c r="H21"/>
  <c r="I13"/>
  <c r="J13" s="1"/>
  <c r="H13"/>
  <c r="I11"/>
  <c r="H11"/>
  <c r="J11" s="1"/>
  <c r="I8"/>
  <c r="H8"/>
  <c r="D9"/>
  <c r="D12"/>
  <c r="E12" s="1"/>
  <c r="C12"/>
  <c r="C9"/>
  <c r="E20" i="3"/>
  <c r="M20"/>
  <c r="D18"/>
  <c r="D20" s="1"/>
  <c r="E18"/>
  <c r="G18"/>
  <c r="S18" s="1"/>
  <c r="J18"/>
  <c r="J20" s="1"/>
  <c r="H18"/>
  <c r="H20" s="1"/>
  <c r="K18"/>
  <c r="K20" s="1"/>
  <c r="N18"/>
  <c r="N20" s="1"/>
  <c r="S13"/>
  <c r="T20" l="1"/>
  <c r="D25" i="1"/>
  <c r="I25"/>
  <c r="I6" s="1"/>
  <c r="J6" s="1"/>
  <c r="G20" i="3"/>
  <c r="S20" s="1"/>
  <c r="T18"/>
  <c r="D6" i="1"/>
  <c r="L20" i="3"/>
  <c r="I20"/>
  <c r="F20"/>
  <c r="C20"/>
  <c r="R18"/>
  <c r="R20" s="1"/>
  <c r="T17"/>
  <c r="R17"/>
  <c r="T16"/>
  <c r="R16"/>
  <c r="T15"/>
  <c r="R15"/>
  <c r="T14"/>
  <c r="R14"/>
  <c r="T13"/>
  <c r="R13"/>
  <c r="E14" i="2"/>
  <c r="E16" s="1"/>
  <c r="D14"/>
  <c r="D16" s="1"/>
  <c r="C14"/>
  <c r="C16" s="1"/>
  <c r="H25" i="1"/>
  <c r="H6" s="1"/>
  <c r="G25"/>
  <c r="C25"/>
  <c r="C6" s="1"/>
  <c r="B25"/>
  <c r="J22"/>
  <c r="J21"/>
  <c r="E10"/>
  <c r="E9"/>
  <c r="J8"/>
  <c r="E6"/>
  <c r="J25" l="1"/>
  <c r="E25"/>
</calcChain>
</file>

<file path=xl/sharedStrings.xml><?xml version="1.0" encoding="utf-8"?>
<sst xmlns="http://schemas.openxmlformats.org/spreadsheetml/2006/main" count="100" uniqueCount="75">
  <si>
    <t>adatok ezer forintban</t>
  </si>
  <si>
    <t>Polgármesteri Hivatal</t>
  </si>
  <si>
    <t>Bevételek</t>
  </si>
  <si>
    <t>Ered.ei.</t>
  </si>
  <si>
    <t>Mód.ei.</t>
  </si>
  <si>
    <t>Teljesít.</t>
  </si>
  <si>
    <t>Telj.%</t>
  </si>
  <si>
    <t>Kiadások</t>
  </si>
  <si>
    <t>1.Működési célú bevétel</t>
  </si>
  <si>
    <t>l. Működési célú kiadás</t>
  </si>
  <si>
    <t>Ebből:</t>
  </si>
  <si>
    <t>A./ Szem.juttatás</t>
  </si>
  <si>
    <t>A./Közp.ir.sz.támog.</t>
  </si>
  <si>
    <t>Rendsz.szem.j.</t>
  </si>
  <si>
    <t>Közp.ir.sz.támog.</t>
  </si>
  <si>
    <t>Nem rendsz.szem.j.</t>
  </si>
  <si>
    <t>B./ Munkaad.terh.jár.</t>
  </si>
  <si>
    <t>B./Tám.ért.bev.</t>
  </si>
  <si>
    <t>Szoc.hj.adó</t>
  </si>
  <si>
    <t>Műk.c.tám.ért.kp.ktgv.</t>
  </si>
  <si>
    <t>C./ Dologi  k.és egy. f. kiad.</t>
  </si>
  <si>
    <t>Készlet beszerzés</t>
  </si>
  <si>
    <t>Kommun. Szolg.</t>
  </si>
  <si>
    <t>Szolgáltatás</t>
  </si>
  <si>
    <t>ÁFA</t>
  </si>
  <si>
    <t>Egyéb dologi kiadás</t>
  </si>
  <si>
    <t>Kiküldetés, reprezentáció</t>
  </si>
  <si>
    <t>2./Kiegy,függő,átf.bev.</t>
  </si>
  <si>
    <t>Adók,díjak egyéb befiz.</t>
  </si>
  <si>
    <t>D./Pe.átad.</t>
  </si>
  <si>
    <t>Ellátottak pénzbeli j.</t>
  </si>
  <si>
    <t>BEVÉTELEK ÖSSZESEN:</t>
  </si>
  <si>
    <t>KIADÁSOK ÖSSZESEN:</t>
  </si>
  <si>
    <t>adatok  ezer Ft-ban</t>
  </si>
  <si>
    <t>Cím</t>
  </si>
  <si>
    <t>Bevételek forrásai:</t>
  </si>
  <si>
    <t>Előirányzat összege:</t>
  </si>
  <si>
    <t>Eredeti</t>
  </si>
  <si>
    <t>Módos.</t>
  </si>
  <si>
    <t>Teljes.</t>
  </si>
  <si>
    <t>Támogatásértékű működési bev.</t>
  </si>
  <si>
    <t>Polgármesteri Hivatal összesen:</t>
  </si>
  <si>
    <t>Függő,átfutó, kiegyenlítő bevétel:</t>
  </si>
  <si>
    <t>adatok ezer Ft.-ban</t>
  </si>
  <si>
    <t>C Í M</t>
  </si>
  <si>
    <t>Létsz.</t>
  </si>
  <si>
    <t>Személyi juttatások</t>
  </si>
  <si>
    <t>Munkaad.terh.jár.</t>
  </si>
  <si>
    <t>Dologi kiadások</t>
  </si>
  <si>
    <t>Pénzeszköz átadások</t>
  </si>
  <si>
    <t>Összes kiadás</t>
  </si>
  <si>
    <t>Fő</t>
  </si>
  <si>
    <t>Ered.</t>
  </si>
  <si>
    <t>Mód.</t>
  </si>
  <si>
    <t>Telj.</t>
  </si>
  <si>
    <t>- Önkorm-ok és társ.ált.ig tev.</t>
  </si>
  <si>
    <t>- Aktív korúak ellát.</t>
  </si>
  <si>
    <t>- Időskorúak járadéka</t>
  </si>
  <si>
    <t>- Lakásfenntartási tám.,normatív</t>
  </si>
  <si>
    <t>- Ápolási díj alanyi jogon</t>
  </si>
  <si>
    <t>Polgármesteri Hivatal össz.:</t>
  </si>
  <si>
    <t>Függő, átfutó, kiegyenlítő kiadás:</t>
  </si>
  <si>
    <t>Mérleg a bevételek és kiadások vonatkozásában 2013.év</t>
  </si>
  <si>
    <t>2013.évi előirányzatok és teljesítések alakulása címenként</t>
  </si>
  <si>
    <t>2013.évi kiadások alakulása címenként</t>
  </si>
  <si>
    <t>2.sz.melléklet</t>
  </si>
  <si>
    <t>Cím:2.</t>
  </si>
  <si>
    <t>E./Műk.c.tám.é.kiad.</t>
  </si>
  <si>
    <t>Műk.c.tám.é.kiad.</t>
  </si>
  <si>
    <t>3.sz.melléklet</t>
  </si>
  <si>
    <t>2.Polgármesteri Hivatal intézményi működésí és felhalmozási bevételei</t>
  </si>
  <si>
    <t>Kp.ir.sz.tám.</t>
  </si>
  <si>
    <t>2.Polgármesteri Hivatal</t>
  </si>
  <si>
    <t>4.sz.melléklet</t>
  </si>
  <si>
    <t>Tám.é.kiadás</t>
  </si>
</sst>
</file>

<file path=xl/styles.xml><?xml version="1.0" encoding="utf-8"?>
<styleSheet xmlns="http://schemas.openxmlformats.org/spreadsheetml/2006/main">
  <fonts count="10">
    <font>
      <sz val="11"/>
      <color rgb="FF000000"/>
      <name val="Calibri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4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3" fontId="1" fillId="0" borderId="10" xfId="0" applyNumberFormat="1" applyFont="1" applyBorder="1" applyAlignment="1">
      <alignment horizontal="left" vertical="top"/>
    </xf>
    <xf numFmtId="1" fontId="1" fillId="0" borderId="11" xfId="0" applyNumberFormat="1" applyFont="1" applyBorder="1" applyAlignment="1">
      <alignment horizontal="left" vertical="top"/>
    </xf>
    <xf numFmtId="3" fontId="1" fillId="0" borderId="12" xfId="0" applyNumberFormat="1" applyFont="1" applyBorder="1" applyAlignment="1">
      <alignment horizontal="left" vertical="top"/>
    </xf>
    <xf numFmtId="1" fontId="1" fillId="0" borderId="12" xfId="0" applyNumberFormat="1" applyFont="1" applyBorder="1" applyAlignment="1">
      <alignment horizontal="left" vertical="top"/>
    </xf>
    <xf numFmtId="49" fontId="2" fillId="0" borderId="13" xfId="0" applyNumberFormat="1" applyFont="1" applyBorder="1" applyAlignment="1" applyProtection="1">
      <alignment horizontal="left" vertical="top"/>
      <protection locked="0"/>
    </xf>
    <xf numFmtId="3" fontId="2" fillId="0" borderId="14" xfId="0" applyNumberFormat="1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1" fontId="1" fillId="0" borderId="10" xfId="0" applyNumberFormat="1" applyFont="1" applyBorder="1" applyAlignment="1">
      <alignment horizontal="left" vertical="top"/>
    </xf>
    <xf numFmtId="0" fontId="1" fillId="0" borderId="13" xfId="0" applyFont="1" applyBorder="1" applyAlignment="1">
      <alignment horizontal="left" vertical="top"/>
    </xf>
    <xf numFmtId="3" fontId="1" fillId="0" borderId="14" xfId="0" applyNumberFormat="1" applyFont="1" applyBorder="1" applyAlignment="1">
      <alignment horizontal="left" vertical="top"/>
    </xf>
    <xf numFmtId="49" fontId="1" fillId="0" borderId="13" xfId="0" applyNumberFormat="1" applyFont="1" applyBorder="1" applyAlignment="1" applyProtection="1">
      <alignment horizontal="left" vertical="top"/>
      <protection locked="0"/>
    </xf>
    <xf numFmtId="0" fontId="0" fillId="0" borderId="0" xfId="0" applyAlignment="1">
      <alignment vertical="center"/>
    </xf>
    <xf numFmtId="3" fontId="2" fillId="0" borderId="16" xfId="0" applyNumberFormat="1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1" fontId="1" fillId="0" borderId="18" xfId="0" applyNumberFormat="1" applyFont="1" applyBorder="1" applyAlignment="1">
      <alignment horizontal="left" vertical="top"/>
    </xf>
    <xf numFmtId="0" fontId="7" fillId="0" borderId="0" xfId="0" applyFont="1"/>
    <xf numFmtId="0" fontId="9" fillId="0" borderId="21" xfId="0" applyFont="1" applyBorder="1"/>
    <xf numFmtId="0" fontId="9" fillId="0" borderId="22" xfId="0" applyFont="1" applyBorder="1"/>
    <xf numFmtId="0" fontId="9" fillId="0" borderId="23" xfId="0" applyFont="1" applyBorder="1" applyAlignment="1">
      <alignment horizontal="center"/>
    </xf>
    <xf numFmtId="0" fontId="9" fillId="0" borderId="24" xfId="0" applyFont="1" applyBorder="1"/>
    <xf numFmtId="0" fontId="9" fillId="0" borderId="0" xfId="0" applyFont="1" applyBorder="1"/>
    <xf numFmtId="0" fontId="9" fillId="0" borderId="10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13" xfId="0" applyFont="1" applyBorder="1"/>
    <xf numFmtId="0" fontId="9" fillId="0" borderId="14" xfId="0" applyFont="1" applyBorder="1"/>
    <xf numFmtId="3" fontId="7" fillId="0" borderId="14" xfId="0" applyNumberFormat="1" applyFont="1" applyBorder="1"/>
    <xf numFmtId="3" fontId="7" fillId="0" borderId="26" xfId="0" applyNumberFormat="1" applyFont="1" applyBorder="1"/>
    <xf numFmtId="0" fontId="7" fillId="0" borderId="24" xfId="0" applyFont="1" applyBorder="1"/>
    <xf numFmtId="0" fontId="7" fillId="0" borderId="14" xfId="0" applyFont="1" applyBorder="1"/>
    <xf numFmtId="3" fontId="9" fillId="0" borderId="14" xfId="0" applyNumberFormat="1" applyFont="1" applyBorder="1"/>
    <xf numFmtId="3" fontId="9" fillId="0" borderId="25" xfId="0" applyNumberFormat="1" applyFont="1" applyBorder="1"/>
    <xf numFmtId="0" fontId="7" fillId="0" borderId="17" xfId="0" applyFont="1" applyBorder="1"/>
    <xf numFmtId="0" fontId="7" fillId="0" borderId="0" xfId="0" applyFont="1" applyBorder="1"/>
    <xf numFmtId="3" fontId="7" fillId="0" borderId="16" xfId="0" applyNumberFormat="1" applyFont="1" applyBorder="1"/>
    <xf numFmtId="3" fontId="7" fillId="0" borderId="27" xfId="0" applyNumberFormat="1" applyFont="1" applyBorder="1"/>
    <xf numFmtId="0" fontId="9" fillId="2" borderId="21" xfId="0" applyFont="1" applyFill="1" applyBorder="1"/>
    <xf numFmtId="0" fontId="9" fillId="2" borderId="22" xfId="0" applyFont="1" applyFill="1" applyBorder="1"/>
    <xf numFmtId="3" fontId="9" fillId="2" borderId="22" xfId="0" applyNumberFormat="1" applyFont="1" applyFill="1" applyBorder="1"/>
    <xf numFmtId="0" fontId="5" fillId="0" borderId="0" xfId="0" applyFont="1"/>
    <xf numFmtId="0" fontId="9" fillId="0" borderId="22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23" xfId="0" applyFont="1" applyBorder="1"/>
    <xf numFmtId="0" fontId="9" fillId="0" borderId="32" xfId="0" applyFont="1" applyBorder="1"/>
    <xf numFmtId="0" fontId="9" fillId="0" borderId="9" xfId="0" applyFont="1" applyBorder="1"/>
    <xf numFmtId="3" fontId="7" fillId="0" borderId="10" xfId="0" applyNumberFormat="1" applyFont="1" applyBorder="1"/>
    <xf numFmtId="3" fontId="7" fillId="0" borderId="11" xfId="0" applyNumberFormat="1" applyFont="1" applyBorder="1"/>
    <xf numFmtId="3" fontId="7" fillId="0" borderId="33" xfId="0" applyNumberFormat="1" applyFont="1" applyBorder="1"/>
    <xf numFmtId="0" fontId="7" fillId="0" borderId="13" xfId="0" applyFont="1" applyBorder="1"/>
    <xf numFmtId="3" fontId="7" fillId="0" borderId="34" xfId="0" applyNumberFormat="1" applyFont="1" applyBorder="1"/>
    <xf numFmtId="3" fontId="7" fillId="0" borderId="14" xfId="0" applyNumberFormat="1" applyFont="1" applyBorder="1" applyAlignment="1">
      <alignment horizontal="right"/>
    </xf>
    <xf numFmtId="0" fontId="7" fillId="0" borderId="35" xfId="0" applyFont="1" applyBorder="1"/>
    <xf numFmtId="3" fontId="0" fillId="0" borderId="14" xfId="0" applyNumberFormat="1" applyBorder="1"/>
    <xf numFmtId="3" fontId="9" fillId="0" borderId="22" xfId="0" applyNumberFormat="1" applyFont="1" applyBorder="1"/>
    <xf numFmtId="3" fontId="1" fillId="0" borderId="33" xfId="0" applyNumberFormat="1" applyFont="1" applyBorder="1"/>
    <xf numFmtId="3" fontId="1" fillId="0" borderId="36" xfId="0" applyNumberFormat="1" applyFont="1" applyBorder="1"/>
    <xf numFmtId="0" fontId="9" fillId="0" borderId="30" xfId="0" applyFont="1" applyBorder="1"/>
    <xf numFmtId="3" fontId="9" fillId="0" borderId="37" xfId="0" applyNumberFormat="1" applyFont="1" applyBorder="1"/>
    <xf numFmtId="3" fontId="9" fillId="0" borderId="38" xfId="0" applyNumberFormat="1" applyFont="1" applyBorder="1"/>
    <xf numFmtId="3" fontId="1" fillId="0" borderId="19" xfId="0" applyNumberFormat="1" applyFont="1" applyBorder="1"/>
    <xf numFmtId="3" fontId="1" fillId="0" borderId="22" xfId="0" applyNumberFormat="1" applyFont="1" applyBorder="1"/>
    <xf numFmtId="49" fontId="1" fillId="0" borderId="9" xfId="0" applyNumberFormat="1" applyFont="1" applyBorder="1" applyAlignment="1" applyProtection="1">
      <alignment horizontal="left" vertical="top" wrapText="1"/>
      <protection locked="0"/>
    </xf>
    <xf numFmtId="0" fontId="1" fillId="0" borderId="13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center"/>
    </xf>
    <xf numFmtId="1" fontId="1" fillId="0" borderId="39" xfId="0" applyNumberFormat="1" applyFont="1" applyBorder="1" applyAlignment="1">
      <alignment horizontal="left" vertical="top"/>
    </xf>
    <xf numFmtId="0" fontId="4" fillId="0" borderId="40" xfId="0" applyFont="1" applyBorder="1" applyAlignment="1">
      <alignment horizontal="left" vertical="top" wrapText="1"/>
    </xf>
    <xf numFmtId="3" fontId="4" fillId="0" borderId="40" xfId="0" applyNumberFormat="1" applyFont="1" applyBorder="1" applyAlignment="1">
      <alignment horizontal="left" vertical="top"/>
    </xf>
    <xf numFmtId="1" fontId="1" fillId="0" borderId="40" xfId="0" applyNumberFormat="1" applyFont="1" applyBorder="1" applyAlignment="1">
      <alignment horizontal="left" vertical="top"/>
    </xf>
    <xf numFmtId="3" fontId="1" fillId="0" borderId="40" xfId="0" applyNumberFormat="1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1" fontId="1" fillId="0" borderId="14" xfId="0" applyNumberFormat="1" applyFont="1" applyBorder="1" applyAlignment="1">
      <alignment horizontal="left" vertical="top"/>
    </xf>
    <xf numFmtId="0" fontId="2" fillId="0" borderId="14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9" fillId="0" borderId="41" xfId="0" applyFont="1" applyBorder="1"/>
    <xf numFmtId="3" fontId="9" fillId="0" borderId="0" xfId="0" applyNumberFormat="1" applyFont="1" applyBorder="1"/>
    <xf numFmtId="3" fontId="7" fillId="0" borderId="42" xfId="0" applyNumberFormat="1" applyFont="1" applyBorder="1"/>
    <xf numFmtId="0" fontId="9" fillId="0" borderId="43" xfId="0" applyFont="1" applyBorder="1"/>
    <xf numFmtId="3" fontId="9" fillId="0" borderId="31" xfId="0" applyNumberFormat="1" applyFont="1" applyBorder="1"/>
    <xf numFmtId="3" fontId="1" fillId="0" borderId="42" xfId="0" applyNumberFormat="1" applyFont="1" applyBorder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9" fillId="0" borderId="28" xfId="0" applyFont="1" applyBorder="1" applyAlignment="1">
      <alignment horizontal="left" vertical="center"/>
    </xf>
    <xf numFmtId="0" fontId="9" fillId="0" borderId="22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opLeftCell="A7" workbookViewId="0">
      <selection activeCell="J22" sqref="J22"/>
    </sheetView>
  </sheetViews>
  <sheetFormatPr defaultRowHeight="15"/>
  <cols>
    <col min="1" max="1" width="17.5703125" customWidth="1"/>
    <col min="2" max="2" width="6.28515625"/>
    <col min="3" max="3" width="9.140625" customWidth="1"/>
    <col min="4" max="4" width="7" bestFit="1" customWidth="1"/>
    <col min="5" max="5" width="6.85546875"/>
    <col min="6" max="6" width="17.5703125" customWidth="1"/>
    <col min="7" max="7" width="6.28515625" customWidth="1"/>
    <col min="8" max="8" width="6.7109375" customWidth="1"/>
    <col min="9" max="9" width="7.140625" customWidth="1"/>
    <col min="10" max="10" width="8" customWidth="1"/>
    <col min="11" max="257" width="8.85546875"/>
  </cols>
  <sheetData>
    <row r="1" spans="1:12">
      <c r="G1" s="99" t="s">
        <v>65</v>
      </c>
      <c r="H1" s="99"/>
      <c r="I1" s="99"/>
      <c r="J1" s="99"/>
    </row>
    <row r="2" spans="1:12">
      <c r="A2" s="1"/>
      <c r="B2" s="98" t="s">
        <v>62</v>
      </c>
      <c r="C2" s="98"/>
      <c r="D2" s="98"/>
      <c r="E2" s="98"/>
      <c r="F2" s="98"/>
      <c r="G2" s="98"/>
      <c r="H2" s="98"/>
      <c r="I2" s="98"/>
      <c r="J2" s="2"/>
    </row>
    <row r="3" spans="1:12">
      <c r="A3" s="3" t="s">
        <v>66</v>
      </c>
      <c r="B3" s="3"/>
      <c r="C3" s="3"/>
      <c r="D3" s="3"/>
      <c r="E3" s="3"/>
      <c r="F3" s="3"/>
      <c r="G3" s="3"/>
      <c r="H3" s="4" t="s">
        <v>0</v>
      </c>
      <c r="I3" s="4"/>
      <c r="J3" s="4"/>
    </row>
    <row r="4" spans="1:12" ht="15.75" customHeight="1">
      <c r="A4" s="5" t="s">
        <v>1</v>
      </c>
      <c r="B4" s="6"/>
      <c r="C4" s="6"/>
      <c r="D4" s="6"/>
      <c r="E4" s="7"/>
      <c r="F4" s="5" t="s">
        <v>1</v>
      </c>
      <c r="G4" s="6"/>
      <c r="H4" s="6"/>
      <c r="I4" s="6"/>
      <c r="J4" s="7"/>
    </row>
    <row r="5" spans="1:12">
      <c r="A5" s="8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8" t="s">
        <v>7</v>
      </c>
      <c r="G5" s="9" t="s">
        <v>3</v>
      </c>
      <c r="H5" s="9" t="s">
        <v>4</v>
      </c>
      <c r="I5" s="9" t="s">
        <v>5</v>
      </c>
      <c r="J5" s="11" t="s">
        <v>6</v>
      </c>
    </row>
    <row r="6" spans="1:12" ht="25.5">
      <c r="A6" s="74" t="s">
        <v>8</v>
      </c>
      <c r="B6" s="12">
        <v>43608</v>
      </c>
      <c r="C6" s="12">
        <f>C25</f>
        <v>30946</v>
      </c>
      <c r="D6" s="12">
        <f>D9+D12+D20</f>
        <v>17311</v>
      </c>
      <c r="E6" s="13">
        <f>D6/(C6/100)</f>
        <v>55.939378271828353</v>
      </c>
      <c r="F6" s="77" t="s">
        <v>9</v>
      </c>
      <c r="G6" s="12">
        <v>43608</v>
      </c>
      <c r="H6" s="12">
        <f>H25</f>
        <v>30946</v>
      </c>
      <c r="I6" s="14">
        <f>I25</f>
        <v>17391</v>
      </c>
      <c r="J6" s="15">
        <f>I6/(H6/100)</f>
        <v>56.197893104116851</v>
      </c>
    </row>
    <row r="7" spans="1:12">
      <c r="A7" s="16" t="s">
        <v>10</v>
      </c>
      <c r="B7" s="17"/>
      <c r="C7" s="17"/>
      <c r="D7" s="17"/>
      <c r="E7" s="13"/>
      <c r="F7" s="18" t="s">
        <v>10</v>
      </c>
      <c r="G7" s="17"/>
      <c r="H7" s="17"/>
      <c r="I7" s="17"/>
      <c r="J7" s="19"/>
    </row>
    <row r="8" spans="1:12">
      <c r="A8" s="16"/>
      <c r="B8" s="17"/>
      <c r="C8" s="17"/>
      <c r="D8" s="17"/>
      <c r="E8" s="13"/>
      <c r="F8" s="20" t="s">
        <v>11</v>
      </c>
      <c r="G8" s="21">
        <v>12157</v>
      </c>
      <c r="H8" s="21">
        <f>SUM(H9:H10)</f>
        <v>12157</v>
      </c>
      <c r="I8" s="21">
        <f>SUM(I9:I10)</f>
        <v>3339</v>
      </c>
      <c r="J8" s="19">
        <f>I8/(H8/100)</f>
        <v>27.465657645800775</v>
      </c>
    </row>
    <row r="9" spans="1:12">
      <c r="A9" s="22" t="s">
        <v>12</v>
      </c>
      <c r="B9" s="21">
        <v>42408</v>
      </c>
      <c r="C9" s="21">
        <f>C10</f>
        <v>14783</v>
      </c>
      <c r="D9" s="21">
        <f>D10</f>
        <v>14783</v>
      </c>
      <c r="E9" s="13">
        <f>D9/(C9/100)</f>
        <v>99.999999999999986</v>
      </c>
      <c r="F9" s="18" t="s">
        <v>13</v>
      </c>
      <c r="G9" s="17">
        <v>11492</v>
      </c>
      <c r="H9" s="17">
        <v>11492</v>
      </c>
      <c r="I9" s="17">
        <v>3140</v>
      </c>
      <c r="J9" s="19">
        <f>I9/(H9/100)</f>
        <v>27.323355377654021</v>
      </c>
    </row>
    <row r="10" spans="1:12">
      <c r="A10" s="16" t="s">
        <v>14</v>
      </c>
      <c r="B10" s="17">
        <v>42408</v>
      </c>
      <c r="C10" s="17">
        <v>14783</v>
      </c>
      <c r="D10" s="17">
        <v>14783</v>
      </c>
      <c r="E10" s="13">
        <f>D10/(C10/100)</f>
        <v>99.999999999999986</v>
      </c>
      <c r="F10" s="18" t="s">
        <v>15</v>
      </c>
      <c r="G10" s="17">
        <v>665</v>
      </c>
      <c r="H10" s="17">
        <v>665</v>
      </c>
      <c r="I10" s="17">
        <v>199</v>
      </c>
      <c r="J10" s="19">
        <f>I10/(H10/100)</f>
        <v>29.924812030075188</v>
      </c>
      <c r="L10" s="23"/>
    </row>
    <row r="11" spans="1:12">
      <c r="A11" s="16"/>
      <c r="B11" s="17"/>
      <c r="C11" s="17"/>
      <c r="D11" s="17"/>
      <c r="E11" s="13"/>
      <c r="F11" s="20" t="s">
        <v>16</v>
      </c>
      <c r="G11" s="21">
        <v>3155</v>
      </c>
      <c r="H11" s="21">
        <f>SUM(H12)</f>
        <v>3155</v>
      </c>
      <c r="I11" s="21">
        <f>SUM(I12)</f>
        <v>836</v>
      </c>
      <c r="J11" s="19">
        <f>I11/(H11/100)</f>
        <v>26.497622820919176</v>
      </c>
    </row>
    <row r="12" spans="1:12">
      <c r="A12" s="22" t="s">
        <v>17</v>
      </c>
      <c r="B12" s="21">
        <v>1200</v>
      </c>
      <c r="C12" s="21">
        <f>C13</f>
        <v>16163</v>
      </c>
      <c r="D12" s="21">
        <f>D13</f>
        <v>16766</v>
      </c>
      <c r="E12" s="13">
        <f>D12/(C12/100)</f>
        <v>103.73074305512591</v>
      </c>
      <c r="F12" s="18" t="s">
        <v>18</v>
      </c>
      <c r="G12" s="17">
        <v>3155</v>
      </c>
      <c r="H12" s="17">
        <v>3155</v>
      </c>
      <c r="I12" s="17">
        <v>836</v>
      </c>
      <c r="J12" s="19">
        <f>I12/(H12/100)</f>
        <v>26.497622820919176</v>
      </c>
    </row>
    <row r="13" spans="1:12" ht="25.5">
      <c r="A13" s="16" t="s">
        <v>19</v>
      </c>
      <c r="B13" s="17">
        <v>1200</v>
      </c>
      <c r="C13" s="17">
        <v>16163</v>
      </c>
      <c r="D13" s="17">
        <v>16766</v>
      </c>
      <c r="E13" s="13">
        <f>D13/(C13/100)</f>
        <v>103.73074305512591</v>
      </c>
      <c r="F13" s="75" t="s">
        <v>20</v>
      </c>
      <c r="G13" s="21">
        <v>3453</v>
      </c>
      <c r="H13" s="21">
        <f>SUM(H14:H20)</f>
        <v>3453</v>
      </c>
      <c r="I13" s="21">
        <f>SUM(I14:I20)</f>
        <v>973</v>
      </c>
      <c r="J13" s="19">
        <f t="shared" ref="J13:J20" si="0">I13/(H13/100)</f>
        <v>28.178395598030697</v>
      </c>
    </row>
    <row r="14" spans="1:12">
      <c r="A14" s="16"/>
      <c r="B14" s="17"/>
      <c r="C14" s="17"/>
      <c r="D14" s="17"/>
      <c r="E14" s="13"/>
      <c r="F14" s="18" t="s">
        <v>21</v>
      </c>
      <c r="G14" s="17">
        <v>260</v>
      </c>
      <c r="H14" s="17">
        <v>260</v>
      </c>
      <c r="I14" s="17">
        <v>242</v>
      </c>
      <c r="J14" s="19">
        <f t="shared" si="0"/>
        <v>93.07692307692308</v>
      </c>
    </row>
    <row r="15" spans="1:12">
      <c r="A15" s="16"/>
      <c r="B15" s="17"/>
      <c r="C15" s="17"/>
      <c r="D15" s="17"/>
      <c r="E15" s="13"/>
      <c r="F15" s="18" t="s">
        <v>22</v>
      </c>
      <c r="G15" s="17">
        <v>585</v>
      </c>
      <c r="H15" s="17">
        <v>585</v>
      </c>
      <c r="I15" s="17">
        <v>197</v>
      </c>
      <c r="J15" s="19">
        <f t="shared" si="0"/>
        <v>33.675213675213676</v>
      </c>
    </row>
    <row r="16" spans="1:12">
      <c r="A16" s="16"/>
      <c r="B16" s="17"/>
      <c r="C16" s="17"/>
      <c r="D16" s="17"/>
      <c r="E16" s="13"/>
      <c r="F16" s="18" t="s">
        <v>23</v>
      </c>
      <c r="G16" s="17">
        <v>1600</v>
      </c>
      <c r="H16" s="17">
        <v>1600</v>
      </c>
      <c r="I16" s="17">
        <v>216</v>
      </c>
      <c r="J16" s="19">
        <f t="shared" si="0"/>
        <v>13.5</v>
      </c>
    </row>
    <row r="17" spans="1:10">
      <c r="A17" s="16"/>
      <c r="B17" s="17"/>
      <c r="C17" s="17"/>
      <c r="D17" s="17"/>
      <c r="E17" s="13"/>
      <c r="F17" s="18" t="s">
        <v>24</v>
      </c>
      <c r="G17" s="17">
        <v>703</v>
      </c>
      <c r="H17" s="17">
        <v>703</v>
      </c>
      <c r="I17" s="17">
        <v>160</v>
      </c>
      <c r="J17" s="19">
        <f t="shared" si="0"/>
        <v>22.759601706970127</v>
      </c>
    </row>
    <row r="18" spans="1:10">
      <c r="A18" s="16"/>
      <c r="B18" s="17"/>
      <c r="C18" s="17"/>
      <c r="D18" s="17"/>
      <c r="E18" s="13"/>
      <c r="F18" s="78" t="s">
        <v>25</v>
      </c>
      <c r="G18" s="17">
        <v>110</v>
      </c>
      <c r="H18" s="17">
        <v>110</v>
      </c>
      <c r="I18" s="17">
        <v>13</v>
      </c>
      <c r="J18" s="19">
        <f t="shared" si="0"/>
        <v>11.818181818181817</v>
      </c>
    </row>
    <row r="19" spans="1:10" ht="25.5">
      <c r="A19" s="16"/>
      <c r="B19" s="17"/>
      <c r="C19" s="17"/>
      <c r="D19" s="17"/>
      <c r="E19" s="13"/>
      <c r="F19" s="78" t="s">
        <v>26</v>
      </c>
      <c r="G19" s="17">
        <v>175</v>
      </c>
      <c r="H19" s="17">
        <v>175</v>
      </c>
      <c r="I19" s="17">
        <v>134</v>
      </c>
      <c r="J19" s="19">
        <f t="shared" si="0"/>
        <v>76.571428571428569</v>
      </c>
    </row>
    <row r="20" spans="1:10" ht="25.5">
      <c r="A20" s="22" t="s">
        <v>27</v>
      </c>
      <c r="B20" s="17"/>
      <c r="C20" s="21"/>
      <c r="D20" s="21">
        <v>-14238</v>
      </c>
      <c r="E20" s="13"/>
      <c r="F20" s="79" t="s">
        <v>28</v>
      </c>
      <c r="G20" s="24">
        <v>20</v>
      </c>
      <c r="H20" s="24">
        <v>20</v>
      </c>
      <c r="I20" s="24">
        <v>11</v>
      </c>
      <c r="J20" s="19">
        <f t="shared" si="0"/>
        <v>55</v>
      </c>
    </row>
    <row r="21" spans="1:10">
      <c r="A21" s="18"/>
      <c r="B21" s="25"/>
      <c r="C21" s="17"/>
      <c r="D21" s="17"/>
      <c r="E21" s="13"/>
      <c r="F21" s="20" t="s">
        <v>29</v>
      </c>
      <c r="G21" s="21">
        <v>24843</v>
      </c>
      <c r="H21" s="21">
        <f>SUM(H22)</f>
        <v>12181</v>
      </c>
      <c r="I21" s="21">
        <f>SUM(I22)</f>
        <v>12181</v>
      </c>
      <c r="J21" s="19">
        <f>I21/(H21/100)</f>
        <v>100</v>
      </c>
    </row>
    <row r="22" spans="1:10">
      <c r="A22" s="80"/>
      <c r="B22" s="81"/>
      <c r="C22" s="24"/>
      <c r="D22" s="24"/>
      <c r="E22" s="26"/>
      <c r="F22" s="82" t="s">
        <v>30</v>
      </c>
      <c r="G22" s="24">
        <v>24843</v>
      </c>
      <c r="H22" s="24">
        <v>12181</v>
      </c>
      <c r="I22" s="24">
        <v>12181</v>
      </c>
      <c r="J22" s="83">
        <f>I22/(H22/100)</f>
        <v>100</v>
      </c>
    </row>
    <row r="23" spans="1:10">
      <c r="A23" s="88"/>
      <c r="B23" s="25"/>
      <c r="C23" s="17"/>
      <c r="D23" s="17"/>
      <c r="E23" s="89"/>
      <c r="F23" s="91" t="s">
        <v>67</v>
      </c>
      <c r="G23" s="17">
        <v>0</v>
      </c>
      <c r="H23" s="17">
        <v>0</v>
      </c>
      <c r="I23" s="21">
        <v>62</v>
      </c>
      <c r="J23" s="83"/>
    </row>
    <row r="24" spans="1:10">
      <c r="A24" s="88"/>
      <c r="B24" s="25"/>
      <c r="C24" s="17"/>
      <c r="D24" s="17"/>
      <c r="E24" s="89"/>
      <c r="F24" s="90" t="s">
        <v>68</v>
      </c>
      <c r="G24" s="17">
        <v>0</v>
      </c>
      <c r="H24" s="17">
        <v>0</v>
      </c>
      <c r="I24" s="17">
        <v>62</v>
      </c>
      <c r="J24" s="89"/>
    </row>
    <row r="25" spans="1:10" ht="26.25" thickBot="1">
      <c r="A25" s="84" t="s">
        <v>31</v>
      </c>
      <c r="B25" s="85">
        <f>SUM(B9,B12)</f>
        <v>43608</v>
      </c>
      <c r="C25" s="85">
        <f>SUM(C9,C12)</f>
        <v>30946</v>
      </c>
      <c r="D25" s="85">
        <f>D9+D12+D20</f>
        <v>17311</v>
      </c>
      <c r="E25" s="86">
        <f>D25/(C25/100)</f>
        <v>55.939378271828353</v>
      </c>
      <c r="F25" s="76" t="s">
        <v>32</v>
      </c>
      <c r="G25" s="87">
        <f>SUM(G8,G11,G13,G22)</f>
        <v>43608</v>
      </c>
      <c r="H25" s="87">
        <f>SUM(H8,H11,H13,H22)</f>
        <v>30946</v>
      </c>
      <c r="I25" s="87">
        <f>I23+I21+I13+I11+I8</f>
        <v>17391</v>
      </c>
      <c r="J25" s="86">
        <f>I25/(H25/100)</f>
        <v>56.197893104116851</v>
      </c>
    </row>
  </sheetData>
  <mergeCells count="2">
    <mergeCell ref="B2:I2"/>
    <mergeCell ref="G1:J1"/>
  </mergeCells>
  <printOptions horizontalCentered="1"/>
  <pageMargins left="0.118055555555556" right="0.118055555555556" top="0.74791666666666701" bottom="0.74791666666666701" header="0.51180555555555496" footer="0.51180555555555496"/>
  <pageSetup paperSize="9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sqref="A1:E15"/>
    </sheetView>
  </sheetViews>
  <sheetFormatPr defaultRowHeight="15"/>
  <cols>
    <col min="1" max="1" width="8.7109375"/>
    <col min="2" max="2" width="31.28515625"/>
    <col min="3" max="3" width="10.7109375"/>
    <col min="4" max="4" width="10.28515625"/>
    <col min="5" max="5" width="8.7109375"/>
    <col min="6" max="257" width="8.85546875"/>
  </cols>
  <sheetData>
    <row r="1" spans="1:5">
      <c r="D1" s="99" t="s">
        <v>69</v>
      </c>
      <c r="E1" s="99"/>
    </row>
    <row r="2" spans="1:5" ht="15.75">
      <c r="B2" s="100" t="s">
        <v>1</v>
      </c>
      <c r="C2" s="100"/>
      <c r="D2" s="100"/>
    </row>
    <row r="3" spans="1:5">
      <c r="B3" s="101" t="s">
        <v>63</v>
      </c>
      <c r="C3" s="101"/>
      <c r="D3" s="101"/>
      <c r="E3" s="101"/>
    </row>
    <row r="8" spans="1:5" ht="15.75">
      <c r="A8" s="27"/>
      <c r="B8" s="27"/>
      <c r="C8" s="102" t="s">
        <v>33</v>
      </c>
      <c r="D8" s="102"/>
      <c r="E8" s="102"/>
    </row>
    <row r="9" spans="1:5">
      <c r="A9" s="28" t="s">
        <v>34</v>
      </c>
      <c r="B9" s="29" t="s">
        <v>35</v>
      </c>
      <c r="C9" s="103" t="s">
        <v>36</v>
      </c>
      <c r="D9" s="103"/>
      <c r="E9" s="103"/>
    </row>
    <row r="10" spans="1:5">
      <c r="A10" s="31"/>
      <c r="B10" s="32"/>
      <c r="C10" s="33" t="s">
        <v>37</v>
      </c>
      <c r="D10" s="33" t="s">
        <v>38</v>
      </c>
      <c r="E10" s="34" t="s">
        <v>39</v>
      </c>
    </row>
    <row r="11" spans="1:5">
      <c r="A11" s="35" t="s">
        <v>70</v>
      </c>
      <c r="B11" s="36"/>
      <c r="C11" s="37"/>
      <c r="D11" s="37"/>
      <c r="E11" s="38"/>
    </row>
    <row r="12" spans="1:5">
      <c r="A12" s="39"/>
      <c r="B12" s="40" t="s">
        <v>71</v>
      </c>
      <c r="C12" s="37">
        <v>42408</v>
      </c>
      <c r="D12" s="37">
        <v>14783</v>
      </c>
      <c r="E12" s="38">
        <v>14783</v>
      </c>
    </row>
    <row r="13" spans="1:5">
      <c r="A13" s="39"/>
      <c r="B13" s="40" t="s">
        <v>40</v>
      </c>
      <c r="C13" s="37">
        <v>1200</v>
      </c>
      <c r="D13" s="37">
        <v>16163</v>
      </c>
      <c r="E13" s="38">
        <v>16766</v>
      </c>
    </row>
    <row r="14" spans="1:5">
      <c r="A14" s="35" t="s">
        <v>41</v>
      </c>
      <c r="B14" s="36"/>
      <c r="C14" s="41">
        <f>SUM(C12:C13)</f>
        <v>43608</v>
      </c>
      <c r="D14" s="41">
        <f>SUM(D12:D13)</f>
        <v>30946</v>
      </c>
      <c r="E14" s="42">
        <f>SUM(E12:E13)</f>
        <v>31549</v>
      </c>
    </row>
    <row r="15" spans="1:5">
      <c r="A15" s="43" t="s">
        <v>42</v>
      </c>
      <c r="B15" s="44"/>
      <c r="C15" s="45"/>
      <c r="D15" s="45"/>
      <c r="E15" s="46">
        <v>-14238</v>
      </c>
    </row>
    <row r="16" spans="1:5">
      <c r="A16" s="47" t="s">
        <v>31</v>
      </c>
      <c r="B16" s="48"/>
      <c r="C16" s="49">
        <f>SUM(C15+C14)</f>
        <v>43608</v>
      </c>
      <c r="D16" s="49">
        <f>SUM(D15+D14)</f>
        <v>30946</v>
      </c>
      <c r="E16" s="49">
        <f>SUM(E15+E14)</f>
        <v>17311</v>
      </c>
    </row>
  </sheetData>
  <mergeCells count="5">
    <mergeCell ref="B2:D2"/>
    <mergeCell ref="B3:E3"/>
    <mergeCell ref="C8:E8"/>
    <mergeCell ref="C9:E9"/>
    <mergeCell ref="D1:E1"/>
  </mergeCells>
  <printOptions horizontalCentered="1"/>
  <pageMargins left="0.70833333333333304" right="0.70833333333333304" top="0.74791666666666701" bottom="0.74791666666666701" header="0.51180555555555496" footer="0.51180555555555496"/>
  <pageSetup paperSize="9" firstPageNumber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4:T20"/>
  <sheetViews>
    <sheetView tabSelected="1" topLeftCell="C1" workbookViewId="0">
      <selection activeCell="N22" sqref="N22"/>
    </sheetView>
  </sheetViews>
  <sheetFormatPr defaultRowHeight="15"/>
  <cols>
    <col min="1" max="1" width="34.5703125"/>
    <col min="2" max="14" width="8.85546875"/>
    <col min="15" max="15" width="7.140625" customWidth="1"/>
    <col min="16" max="16" width="7" customWidth="1"/>
    <col min="17" max="17" width="6" customWidth="1"/>
    <col min="18" max="260" width="8.85546875"/>
  </cols>
  <sheetData>
    <row r="4" spans="1:20" ht="15.75" customHeight="1">
      <c r="F4" s="105" t="s">
        <v>64</v>
      </c>
      <c r="G4" s="105"/>
      <c r="H4" s="105"/>
      <c r="I4" s="105"/>
      <c r="J4" s="105"/>
      <c r="K4" s="105"/>
      <c r="L4" s="50"/>
      <c r="M4" s="50"/>
      <c r="N4" s="50"/>
      <c r="O4" s="50"/>
      <c r="P4" s="50"/>
      <c r="Q4" s="50"/>
      <c r="R4" s="99" t="s">
        <v>73</v>
      </c>
      <c r="S4" s="99"/>
      <c r="T4" s="99"/>
    </row>
    <row r="5" spans="1:20" ht="15.75" customHeight="1">
      <c r="G5" s="106" t="s">
        <v>1</v>
      </c>
      <c r="H5" s="106"/>
      <c r="I5" s="106"/>
      <c r="J5" s="105"/>
      <c r="K5" s="105"/>
      <c r="L5" s="105"/>
    </row>
    <row r="9" spans="1:20" ht="15.75" thickBot="1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S9" t="s">
        <v>43</v>
      </c>
    </row>
    <row r="10" spans="1:20" ht="15.75" thickBot="1">
      <c r="A10" s="107" t="s">
        <v>44</v>
      </c>
      <c r="B10" s="28" t="s">
        <v>45</v>
      </c>
      <c r="C10" s="108" t="s">
        <v>46</v>
      </c>
      <c r="D10" s="108"/>
      <c r="E10" s="108"/>
      <c r="F10" s="109" t="s">
        <v>47</v>
      </c>
      <c r="G10" s="109"/>
      <c r="H10" s="109"/>
      <c r="I10" s="110" t="s">
        <v>48</v>
      </c>
      <c r="J10" s="110"/>
      <c r="K10" s="110"/>
      <c r="L10" s="109" t="s">
        <v>49</v>
      </c>
      <c r="M10" s="109"/>
      <c r="N10" s="109"/>
      <c r="O10" s="111" t="s">
        <v>74</v>
      </c>
      <c r="P10" s="112"/>
      <c r="Q10" s="113"/>
      <c r="R10" s="104" t="s">
        <v>50</v>
      </c>
      <c r="S10" s="104"/>
      <c r="T10" s="104"/>
    </row>
    <row r="11" spans="1:20" ht="15.75" thickBot="1">
      <c r="A11" s="107"/>
      <c r="B11" s="52" t="s">
        <v>51</v>
      </c>
      <c r="C11" s="51" t="s">
        <v>52</v>
      </c>
      <c r="D11" s="51" t="s">
        <v>53</v>
      </c>
      <c r="E11" s="54" t="s">
        <v>54</v>
      </c>
      <c r="F11" s="52" t="s">
        <v>52</v>
      </c>
      <c r="G11" s="51" t="s">
        <v>53</v>
      </c>
      <c r="H11" s="30" t="s">
        <v>54</v>
      </c>
      <c r="I11" s="53" t="s">
        <v>52</v>
      </c>
      <c r="J11" s="51" t="s">
        <v>53</v>
      </c>
      <c r="K11" s="54" t="s">
        <v>54</v>
      </c>
      <c r="L11" s="28" t="s">
        <v>52</v>
      </c>
      <c r="M11" s="29" t="s">
        <v>53</v>
      </c>
      <c r="N11" s="55" t="s">
        <v>54</v>
      </c>
      <c r="O11" s="95" t="s">
        <v>52</v>
      </c>
      <c r="P11" s="92" t="s">
        <v>53</v>
      </c>
      <c r="Q11" s="92" t="s">
        <v>54</v>
      </c>
      <c r="R11" s="56" t="s">
        <v>52</v>
      </c>
      <c r="S11" s="56" t="s">
        <v>53</v>
      </c>
      <c r="T11" s="56" t="s">
        <v>54</v>
      </c>
    </row>
    <row r="12" spans="1:20">
      <c r="A12" s="57" t="s">
        <v>72</v>
      </c>
      <c r="B12" s="58"/>
      <c r="C12" s="58"/>
      <c r="D12" s="58"/>
      <c r="E12" s="58"/>
      <c r="F12" s="58"/>
      <c r="G12" s="58"/>
      <c r="H12" s="59"/>
      <c r="I12" s="58"/>
      <c r="J12" s="58"/>
      <c r="K12" s="58"/>
      <c r="L12" s="58"/>
      <c r="M12" s="58"/>
      <c r="N12" s="58"/>
      <c r="O12" s="37"/>
      <c r="P12" s="37"/>
      <c r="Q12" s="37"/>
      <c r="R12" s="94"/>
      <c r="S12" s="60"/>
      <c r="T12" s="60"/>
    </row>
    <row r="13" spans="1:20">
      <c r="A13" s="61" t="s">
        <v>55</v>
      </c>
      <c r="B13" s="37"/>
      <c r="C13" s="37">
        <v>12157</v>
      </c>
      <c r="D13" s="37">
        <v>12157</v>
      </c>
      <c r="E13" s="37">
        <v>3339</v>
      </c>
      <c r="F13" s="37">
        <v>3155</v>
      </c>
      <c r="G13" s="37">
        <v>3155</v>
      </c>
      <c r="H13" s="62">
        <v>836</v>
      </c>
      <c r="I13" s="37">
        <v>3453</v>
      </c>
      <c r="J13" s="37">
        <v>3453</v>
      </c>
      <c r="K13" s="37">
        <v>973</v>
      </c>
      <c r="L13" s="37"/>
      <c r="M13" s="37">
        <v>169</v>
      </c>
      <c r="N13" s="37">
        <v>169</v>
      </c>
      <c r="O13" s="37"/>
      <c r="P13" s="37"/>
      <c r="Q13" s="37">
        <v>62</v>
      </c>
      <c r="R13" s="94">
        <f t="shared" ref="R13:R18" si="0">SUM(C13+F13+I13+L13)</f>
        <v>18765</v>
      </c>
      <c r="S13" s="60">
        <f t="shared" ref="S13" si="1">SUM(D13+G13+J13+L13)</f>
        <v>18765</v>
      </c>
      <c r="T13" s="60">
        <f>SUM(E13+H13+K13+M13)</f>
        <v>5317</v>
      </c>
    </row>
    <row r="14" spans="1:20">
      <c r="A14" s="64" t="s">
        <v>56</v>
      </c>
      <c r="B14" s="63"/>
      <c r="C14" s="37"/>
      <c r="D14" s="37"/>
      <c r="E14" s="37"/>
      <c r="F14" s="37"/>
      <c r="G14" s="37"/>
      <c r="H14" s="62"/>
      <c r="I14" s="37"/>
      <c r="J14" s="37"/>
      <c r="K14" s="37"/>
      <c r="L14" s="37">
        <v>13930</v>
      </c>
      <c r="M14" s="37">
        <v>8440</v>
      </c>
      <c r="N14" s="37">
        <v>8440</v>
      </c>
      <c r="O14" s="37"/>
      <c r="P14" s="37"/>
      <c r="Q14" s="37"/>
      <c r="R14" s="94">
        <f t="shared" si="0"/>
        <v>13930</v>
      </c>
      <c r="S14" s="60">
        <f>SUM(M14)</f>
        <v>8440</v>
      </c>
      <c r="T14" s="60">
        <f>SUM(E14+H14+K14+M14)</f>
        <v>8440</v>
      </c>
    </row>
    <row r="15" spans="1:20">
      <c r="A15" s="61" t="s">
        <v>57</v>
      </c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>
        <v>23</v>
      </c>
      <c r="M15" s="65">
        <v>23</v>
      </c>
      <c r="N15" s="65">
        <v>23</v>
      </c>
      <c r="O15" s="65"/>
      <c r="P15" s="65"/>
      <c r="Q15" s="65"/>
      <c r="R15" s="94">
        <f t="shared" si="0"/>
        <v>23</v>
      </c>
      <c r="S15" s="60">
        <f t="shared" ref="S15:S17" si="2">SUM(M15)</f>
        <v>23</v>
      </c>
      <c r="T15" s="60">
        <f>SUM(E15+H15+K15+M15)</f>
        <v>23</v>
      </c>
    </row>
    <row r="16" spans="1:20">
      <c r="A16" s="61" t="s">
        <v>58</v>
      </c>
      <c r="B16" s="37"/>
      <c r="C16" s="37"/>
      <c r="D16" s="37"/>
      <c r="E16" s="37"/>
      <c r="F16" s="37"/>
      <c r="G16" s="37"/>
      <c r="H16" s="62"/>
      <c r="I16" s="37"/>
      <c r="J16" s="37"/>
      <c r="K16" s="37"/>
      <c r="L16" s="37">
        <v>10500</v>
      </c>
      <c r="M16" s="37">
        <v>3304</v>
      </c>
      <c r="N16" s="37">
        <v>3304</v>
      </c>
      <c r="O16" s="37"/>
      <c r="P16" s="37"/>
      <c r="Q16" s="37"/>
      <c r="R16" s="94">
        <f t="shared" si="0"/>
        <v>10500</v>
      </c>
      <c r="S16" s="60">
        <f t="shared" si="2"/>
        <v>3304</v>
      </c>
      <c r="T16" s="60">
        <f>SUM(E16+H16+K16+M16)</f>
        <v>3304</v>
      </c>
    </row>
    <row r="17" spans="1:20" ht="15.75" thickBot="1">
      <c r="A17" s="61" t="s">
        <v>59</v>
      </c>
      <c r="B17" s="37"/>
      <c r="C17" s="37"/>
      <c r="D17" s="37"/>
      <c r="E17" s="37"/>
      <c r="F17" s="37"/>
      <c r="G17" s="37"/>
      <c r="H17" s="62"/>
      <c r="I17" s="37"/>
      <c r="J17" s="37"/>
      <c r="K17" s="37"/>
      <c r="L17" s="37">
        <v>390</v>
      </c>
      <c r="M17" s="37">
        <v>245</v>
      </c>
      <c r="N17" s="37">
        <v>245</v>
      </c>
      <c r="O17" s="45"/>
      <c r="P17" s="45"/>
      <c r="Q17" s="45"/>
      <c r="R17" s="94">
        <f t="shared" si="0"/>
        <v>390</v>
      </c>
      <c r="S17" s="60">
        <f t="shared" si="2"/>
        <v>245</v>
      </c>
      <c r="T17" s="60">
        <f>SUM(E17+H17+K17+M17)</f>
        <v>245</v>
      </c>
    </row>
    <row r="18" spans="1:20" ht="15.75" thickBot="1">
      <c r="A18" s="28" t="s">
        <v>60</v>
      </c>
      <c r="B18" s="66"/>
      <c r="C18" s="66">
        <v>12157</v>
      </c>
      <c r="D18" s="66">
        <f>SUM(D13:D17)</f>
        <v>12157</v>
      </c>
      <c r="E18" s="66">
        <f>SUM(E13:E17)</f>
        <v>3339</v>
      </c>
      <c r="F18" s="66">
        <v>3155</v>
      </c>
      <c r="G18" s="66">
        <f>SUM(G13:G17)</f>
        <v>3155</v>
      </c>
      <c r="H18" s="66">
        <f>SUM(H13:H17)</f>
        <v>836</v>
      </c>
      <c r="I18" s="66">
        <v>3453</v>
      </c>
      <c r="J18" s="66">
        <f>SUM(J13:J17)</f>
        <v>3453</v>
      </c>
      <c r="K18" s="66">
        <f>SUM(K13:K17)</f>
        <v>973</v>
      </c>
      <c r="L18" s="66">
        <v>24843</v>
      </c>
      <c r="M18" s="66">
        <f>SUM(M13:M17)</f>
        <v>12181</v>
      </c>
      <c r="N18" s="96">
        <f>SUM(M13:M17)</f>
        <v>12181</v>
      </c>
      <c r="O18" s="41"/>
      <c r="P18" s="41"/>
      <c r="Q18" s="41"/>
      <c r="R18" s="97">
        <f t="shared" si="0"/>
        <v>43608</v>
      </c>
      <c r="S18" s="67">
        <f>D18+G18+J18+M18</f>
        <v>30946</v>
      </c>
      <c r="T18" s="68">
        <f>SUM(E18+H18+K18+N18)</f>
        <v>17329</v>
      </c>
    </row>
    <row r="19" spans="1:20" ht="15.75" thickBot="1">
      <c r="A19" s="69" t="s">
        <v>61</v>
      </c>
      <c r="B19" s="70"/>
      <c r="C19" s="70"/>
      <c r="D19" s="70"/>
      <c r="E19" s="70"/>
      <c r="F19" s="70"/>
      <c r="G19" s="70"/>
      <c r="H19" s="71"/>
      <c r="I19" s="70"/>
      <c r="J19" s="70"/>
      <c r="K19" s="70"/>
      <c r="L19" s="70"/>
      <c r="M19" s="70"/>
      <c r="N19" s="70"/>
      <c r="O19" s="93"/>
      <c r="P19" s="93"/>
      <c r="Q19" s="93"/>
      <c r="R19" s="72"/>
      <c r="S19" s="60"/>
      <c r="T19" s="72"/>
    </row>
    <row r="20" spans="1:20" ht="15.75" thickBot="1">
      <c r="A20" s="28" t="s">
        <v>60</v>
      </c>
      <c r="B20" s="66"/>
      <c r="C20" s="66">
        <f>SUM(C18)</f>
        <v>12157</v>
      </c>
      <c r="D20" s="66">
        <f>SUM(D18:D19)</f>
        <v>12157</v>
      </c>
      <c r="E20" s="66">
        <f>SUM(E18:E19)</f>
        <v>3339</v>
      </c>
      <c r="F20" s="66">
        <f>SUM(F18)</f>
        <v>3155</v>
      </c>
      <c r="G20" s="66">
        <f>SUM(G18:G19)</f>
        <v>3155</v>
      </c>
      <c r="H20" s="66">
        <f>SUM(H18:H19)</f>
        <v>836</v>
      </c>
      <c r="I20" s="66">
        <f>SUM(I18)</f>
        <v>3453</v>
      </c>
      <c r="J20" s="66">
        <f>SUM(J18:J19)</f>
        <v>3453</v>
      </c>
      <c r="K20" s="66">
        <f>SUM(K18:K19)</f>
        <v>973</v>
      </c>
      <c r="L20" s="66">
        <f>SUM(L18)</f>
        <v>24843</v>
      </c>
      <c r="M20" s="66">
        <f>SUM(M18:M19)</f>
        <v>12181</v>
      </c>
      <c r="N20" s="66">
        <f>SUM(N18:N19)</f>
        <v>12181</v>
      </c>
      <c r="O20" s="66"/>
      <c r="P20" s="66"/>
      <c r="Q20" s="66">
        <f>Q13</f>
        <v>62</v>
      </c>
      <c r="R20" s="73">
        <f>SUM(R18)</f>
        <v>43608</v>
      </c>
      <c r="S20" s="67">
        <f>D20+G20+J20+M20</f>
        <v>30946</v>
      </c>
      <c r="T20" s="72">
        <f>Q20+N20+K20+H20+E20</f>
        <v>17391</v>
      </c>
    </row>
  </sheetData>
  <mergeCells count="11">
    <mergeCell ref="R10:T10"/>
    <mergeCell ref="F4:K4"/>
    <mergeCell ref="G5:I5"/>
    <mergeCell ref="J5:L5"/>
    <mergeCell ref="A10:A11"/>
    <mergeCell ref="C10:E10"/>
    <mergeCell ref="F10:H10"/>
    <mergeCell ref="I10:K10"/>
    <mergeCell ref="L10:N10"/>
    <mergeCell ref="R4:T4"/>
    <mergeCell ref="O10:Q10"/>
  </mergeCells>
  <printOptions horizontalCentered="1"/>
  <pageMargins left="0.31496062992125984" right="0.31496062992125984" top="0.74803149606299213" bottom="0.74803149606299213" header="0.51181102362204722" footer="0.51181102362204722"/>
  <pageSetup paperSize="8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Mérleg</vt:lpstr>
      <vt:lpstr>Bevét.</vt:lpstr>
      <vt:lpstr>Kiad.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Kismarja_penzugy</dc:creator>
  <cp:lastModifiedBy>Kismarja PH G S</cp:lastModifiedBy>
  <cp:revision>0</cp:revision>
  <cp:lastPrinted>2014-04-25T07:27:57Z</cp:lastPrinted>
  <dcterms:created xsi:type="dcterms:W3CDTF">2013-08-28T06:44:21Z</dcterms:created>
  <dcterms:modified xsi:type="dcterms:W3CDTF">2014-04-25T07:28:03Z</dcterms:modified>
</cp:coreProperties>
</file>