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/>
  <mc:AlternateContent xmlns:mc="http://schemas.openxmlformats.org/markup-compatibility/2006">
    <mc:Choice Requires="x15">
      <x15ac:absPath xmlns:x15ac="http://schemas.microsoft.com/office/spreadsheetml/2010/11/ac" url="Q:\Erika\2018\Feltöltésre vár NJT\"/>
    </mc:Choice>
  </mc:AlternateContent>
  <xr:revisionPtr revIDLastSave="0" documentId="13_ncr:1_{F9A50C40-6373-4AEF-A321-A7CC680CC664}" xr6:coauthVersionLast="38" xr6:coauthVersionMax="38" xr10:uidLastSave="{00000000-0000-0000-0000-000000000000}"/>
  <bookViews>
    <workbookView xWindow="0" yWindow="0" windowWidth="21840" windowHeight="11385" tabRatio="500" activeTab="3" xr2:uid="{00000000-000D-0000-FFFF-FFFF00000000}"/>
  </bookViews>
  <sheets>
    <sheet name="1. mell.Önk.összesítő" sheetId="1" r:id="rId1"/>
    <sheet name="2.mell.Bev." sheetId="2" r:id="rId2"/>
    <sheet name="3. mell.Kiad" sheetId="3" r:id="rId3"/>
    <sheet name="4.mell.LÉTSZÁM" sheetId="4" r:id="rId4"/>
  </sheets>
  <definedNames>
    <definedName name="_xlnm.Print_Area" localSheetId="1">'2.mell.Bev.'!$A$1:$G$55</definedName>
  </definedNames>
  <calcPr calcId="181029"/>
</workbook>
</file>

<file path=xl/calcChain.xml><?xml version="1.0" encoding="utf-8"?>
<calcChain xmlns="http://schemas.openxmlformats.org/spreadsheetml/2006/main">
  <c r="C7" i="1" l="1"/>
  <c r="G42" i="2"/>
  <c r="F51" i="2"/>
  <c r="F35" i="2"/>
  <c r="G20" i="2"/>
  <c r="G22" i="2"/>
  <c r="B8" i="1"/>
  <c r="D8" i="1" s="1"/>
  <c r="G30" i="2"/>
  <c r="G4" i="2"/>
  <c r="G6" i="2"/>
  <c r="F26" i="2"/>
  <c r="F24" i="2"/>
  <c r="E7" i="1" s="1"/>
  <c r="F18" i="2"/>
  <c r="F8" i="2"/>
  <c r="E3" i="1" s="1"/>
  <c r="F10" i="2"/>
  <c r="E21" i="1"/>
  <c r="E32" i="1"/>
  <c r="E28" i="1"/>
  <c r="E39" i="1" s="1"/>
  <c r="E43" i="1" s="1"/>
  <c r="E45" i="1" s="1"/>
  <c r="E23" i="3"/>
  <c r="I23" i="3"/>
  <c r="L38" i="3"/>
  <c r="M38" i="3" s="1"/>
  <c r="L39" i="3"/>
  <c r="M39" i="3" s="1"/>
  <c r="L40" i="3"/>
  <c r="M40" i="3" s="1"/>
  <c r="L41" i="3"/>
  <c r="L42" i="3"/>
  <c r="L43" i="3"/>
  <c r="L44" i="3"/>
  <c r="L45" i="3"/>
  <c r="K38" i="3"/>
  <c r="K39" i="3"/>
  <c r="K40" i="3"/>
  <c r="K41" i="3"/>
  <c r="K43" i="3"/>
  <c r="K44" i="3"/>
  <c r="K45" i="3"/>
  <c r="D38" i="3"/>
  <c r="D39" i="3"/>
  <c r="D40" i="3"/>
  <c r="C42" i="3"/>
  <c r="C37" i="3"/>
  <c r="L13" i="3"/>
  <c r="L14" i="3"/>
  <c r="M14" i="3" s="1"/>
  <c r="L15" i="3"/>
  <c r="L17" i="3"/>
  <c r="L18" i="3"/>
  <c r="L19" i="3"/>
  <c r="L20" i="3"/>
  <c r="L21" i="3"/>
  <c r="L22" i="3"/>
  <c r="L5" i="3"/>
  <c r="L6" i="3"/>
  <c r="M6" i="3"/>
  <c r="L7" i="3"/>
  <c r="L8" i="3"/>
  <c r="M8" i="3"/>
  <c r="L9" i="3"/>
  <c r="L10" i="3"/>
  <c r="L11" i="3"/>
  <c r="M11" i="3"/>
  <c r="L4" i="3"/>
  <c r="M4" i="3"/>
  <c r="K13" i="3"/>
  <c r="B29" i="1" s="1"/>
  <c r="D29" i="1" s="1"/>
  <c r="K14" i="3"/>
  <c r="B30" i="1"/>
  <c r="D30" i="1" s="1"/>
  <c r="K15" i="3"/>
  <c r="B31" i="1"/>
  <c r="D31" i="1" s="1"/>
  <c r="K18" i="3"/>
  <c r="K19" i="3"/>
  <c r="K21" i="3"/>
  <c r="K22" i="3"/>
  <c r="K10" i="3"/>
  <c r="M10" i="3" s="1"/>
  <c r="K11" i="3"/>
  <c r="K5" i="3"/>
  <c r="M5" i="3" s="1"/>
  <c r="K6" i="3"/>
  <c r="K7" i="3"/>
  <c r="M7" i="3" s="1"/>
  <c r="K8" i="3"/>
  <c r="K9" i="3"/>
  <c r="M9" i="3" s="1"/>
  <c r="K4" i="3"/>
  <c r="G16" i="3"/>
  <c r="H14" i="3"/>
  <c r="G12" i="3"/>
  <c r="H12" i="3"/>
  <c r="H13" i="3"/>
  <c r="H6" i="3"/>
  <c r="H8" i="3"/>
  <c r="H5" i="3"/>
  <c r="H4" i="3"/>
  <c r="D4" i="3"/>
  <c r="D5" i="3"/>
  <c r="D6" i="3"/>
  <c r="D8" i="3"/>
  <c r="D9" i="3"/>
  <c r="D10" i="3"/>
  <c r="D11" i="3"/>
  <c r="B26" i="1"/>
  <c r="D26" i="1" s="1"/>
  <c r="E50" i="2"/>
  <c r="G50" i="2" s="1"/>
  <c r="E49" i="2"/>
  <c r="E47" i="2"/>
  <c r="E43" i="2"/>
  <c r="G43" i="2" s="1"/>
  <c r="E42" i="2"/>
  <c r="E40" i="2"/>
  <c r="E39" i="2"/>
  <c r="E38" i="2"/>
  <c r="E36" i="2"/>
  <c r="E30" i="2"/>
  <c r="E28" i="2"/>
  <c r="G28" i="2" s="1"/>
  <c r="E11" i="1" s="1"/>
  <c r="E27" i="2"/>
  <c r="G27" i="2" s="1"/>
  <c r="E26" i="2"/>
  <c r="E25" i="2"/>
  <c r="E23" i="2"/>
  <c r="G23" i="2" s="1"/>
  <c r="E22" i="2"/>
  <c r="E21" i="2"/>
  <c r="G21" i="2" s="1"/>
  <c r="E20" i="2"/>
  <c r="E17" i="2"/>
  <c r="G17" i="2" s="1"/>
  <c r="E16" i="2"/>
  <c r="G16" i="2" s="1"/>
  <c r="E15" i="2"/>
  <c r="G15" i="2" s="1"/>
  <c r="E14" i="2"/>
  <c r="G14" i="2" s="1"/>
  <c r="E13" i="2"/>
  <c r="G13" i="2" s="1"/>
  <c r="E11" i="2"/>
  <c r="E9" i="2"/>
  <c r="E7" i="2"/>
  <c r="G7" i="2" s="1"/>
  <c r="E6" i="2"/>
  <c r="E5" i="2"/>
  <c r="G5" i="2" s="1"/>
  <c r="E4" i="2"/>
  <c r="C3" i="3"/>
  <c r="D4" i="1"/>
  <c r="D5" i="1"/>
  <c r="C9" i="1"/>
  <c r="D9" i="1" s="1"/>
  <c r="B11" i="1"/>
  <c r="D11" i="1" s="1"/>
  <c r="D13" i="1"/>
  <c r="D14" i="1"/>
  <c r="D15" i="1"/>
  <c r="D16" i="1"/>
  <c r="D24" i="1"/>
  <c r="C28" i="1"/>
  <c r="C32" i="1"/>
  <c r="B33" i="1"/>
  <c r="C33" i="1"/>
  <c r="D33" i="1"/>
  <c r="D34" i="1"/>
  <c r="D35" i="1"/>
  <c r="C36" i="1"/>
  <c r="B37" i="1"/>
  <c r="D37" i="1" s="1"/>
  <c r="B38" i="1"/>
  <c r="D40" i="1"/>
  <c r="D41" i="1"/>
  <c r="D42" i="1"/>
  <c r="B64" i="1"/>
  <c r="B8" i="2"/>
  <c r="E8" i="2" s="1"/>
  <c r="G8" i="2" s="1"/>
  <c r="C8" i="2"/>
  <c r="C10" i="2"/>
  <c r="C3" i="2" s="1"/>
  <c r="C29" i="2" s="1"/>
  <c r="D8" i="2"/>
  <c r="D10" i="2"/>
  <c r="B18" i="2"/>
  <c r="E18" i="2"/>
  <c r="C18" i="2"/>
  <c r="D18" i="2"/>
  <c r="B24" i="2"/>
  <c r="E24" i="2"/>
  <c r="G24" i="2" s="1"/>
  <c r="C24" i="2"/>
  <c r="D24" i="2"/>
  <c r="B26" i="2"/>
  <c r="C26" i="2"/>
  <c r="D26" i="2"/>
  <c r="B31" i="2"/>
  <c r="E31" i="2" s="1"/>
  <c r="G31" i="2" s="1"/>
  <c r="C31" i="2"/>
  <c r="D31" i="2"/>
  <c r="B37" i="2"/>
  <c r="E37" i="2" s="1"/>
  <c r="C37" i="2"/>
  <c r="D37" i="2"/>
  <c r="D35" i="2" s="1"/>
  <c r="D51" i="2" s="1"/>
  <c r="B41" i="2"/>
  <c r="C41" i="2"/>
  <c r="C35" i="2" s="1"/>
  <c r="C51" i="2" s="1"/>
  <c r="D41" i="2"/>
  <c r="B44" i="2"/>
  <c r="E44" i="2" s="1"/>
  <c r="G44" i="2" s="1"/>
  <c r="C44" i="2"/>
  <c r="D44" i="2"/>
  <c r="C12" i="1"/>
  <c r="C17" i="1" s="1"/>
  <c r="B46" i="2"/>
  <c r="E46" i="2"/>
  <c r="C46" i="2"/>
  <c r="C45" i="2"/>
  <c r="D46" i="2"/>
  <c r="D45" i="2"/>
  <c r="F3" i="3"/>
  <c r="B23" i="1"/>
  <c r="D23" i="1" s="1"/>
  <c r="B7" i="3"/>
  <c r="D7" i="3"/>
  <c r="B3" i="3"/>
  <c r="J7" i="3"/>
  <c r="J3" i="3" s="1"/>
  <c r="J23" i="3" s="1"/>
  <c r="J31" i="3" s="1"/>
  <c r="J50" i="3" s="1"/>
  <c r="B12" i="3"/>
  <c r="K12" i="3" s="1"/>
  <c r="F12" i="3"/>
  <c r="J12" i="3"/>
  <c r="B17" i="3"/>
  <c r="K17" i="3"/>
  <c r="F17" i="3"/>
  <c r="F16" i="3"/>
  <c r="F23" i="3" s="1"/>
  <c r="F31" i="3" s="1"/>
  <c r="J17" i="3"/>
  <c r="B20" i="3"/>
  <c r="F20" i="3"/>
  <c r="J20" i="3"/>
  <c r="K24" i="3"/>
  <c r="K25" i="3"/>
  <c r="K26" i="3"/>
  <c r="K27" i="3"/>
  <c r="K28" i="3"/>
  <c r="K29" i="3"/>
  <c r="B30" i="3"/>
  <c r="F30" i="3"/>
  <c r="K30" i="3" s="1"/>
  <c r="J30" i="3"/>
  <c r="K32" i="3"/>
  <c r="K33" i="3" s="1"/>
  <c r="B33" i="3"/>
  <c r="F33" i="3"/>
  <c r="J33" i="3"/>
  <c r="B37" i="3"/>
  <c r="F37" i="3"/>
  <c r="J37" i="3"/>
  <c r="C22" i="1"/>
  <c r="C23" i="1"/>
  <c r="C25" i="1"/>
  <c r="C21" i="1" s="1"/>
  <c r="C39" i="1" s="1"/>
  <c r="C43" i="1" s="1"/>
  <c r="C45" i="1" s="1"/>
  <c r="B42" i="3"/>
  <c r="F42" i="3"/>
  <c r="K42" i="3" s="1"/>
  <c r="J42" i="3"/>
  <c r="J46" i="3" s="1"/>
  <c r="K48" i="3"/>
  <c r="B13" i="4"/>
  <c r="C13" i="4"/>
  <c r="D13" i="4"/>
  <c r="E13" i="4"/>
  <c r="E17" i="4" s="1"/>
  <c r="D18" i="4" s="1"/>
  <c r="B17" i="4"/>
  <c r="C17" i="4"/>
  <c r="B18" i="4" s="1"/>
  <c r="D17" i="4"/>
  <c r="B46" i="3"/>
  <c r="B10" i="2"/>
  <c r="J16" i="3"/>
  <c r="B6" i="1"/>
  <c r="D6" i="1"/>
  <c r="B45" i="2"/>
  <c r="E45" i="2"/>
  <c r="B35" i="2"/>
  <c r="B51" i="2" s="1"/>
  <c r="E51" i="2" s="1"/>
  <c r="B7" i="1"/>
  <c r="L3" i="3"/>
  <c r="L12" i="3"/>
  <c r="C46" i="3"/>
  <c r="L46" i="3" s="1"/>
  <c r="B27" i="1"/>
  <c r="D27" i="1" s="1"/>
  <c r="B25" i="1"/>
  <c r="B22" i="1"/>
  <c r="K3" i="3"/>
  <c r="B28" i="1"/>
  <c r="D28" i="1" s="1"/>
  <c r="F3" i="2"/>
  <c r="F29" i="2" s="1"/>
  <c r="C55" i="2" l="1"/>
  <c r="F46" i="3"/>
  <c r="K46" i="3" s="1"/>
  <c r="M13" i="3"/>
  <c r="F55" i="2"/>
  <c r="M46" i="3"/>
  <c r="M3" i="3"/>
  <c r="E35" i="2"/>
  <c r="G35" i="2" s="1"/>
  <c r="B16" i="3"/>
  <c r="K16" i="3" s="1"/>
  <c r="K23" i="3" s="1"/>
  <c r="K20" i="3"/>
  <c r="D46" i="3"/>
  <c r="D22" i="1"/>
  <c r="B21" i="1"/>
  <c r="D21" i="1" s="1"/>
  <c r="M12" i="3"/>
  <c r="B23" i="3"/>
  <c r="B31" i="3" s="1"/>
  <c r="B3" i="2"/>
  <c r="E10" i="2"/>
  <c r="K37" i="3"/>
  <c r="E41" i="2"/>
  <c r="D3" i="2"/>
  <c r="D29" i="2" s="1"/>
  <c r="D55" i="2" s="1"/>
  <c r="C23" i="3"/>
  <c r="C31" i="3" s="1"/>
  <c r="D3" i="3"/>
  <c r="B3" i="1"/>
  <c r="L16" i="3"/>
  <c r="L23" i="3" s="1"/>
  <c r="G23" i="3"/>
  <c r="L37" i="3"/>
  <c r="M37" i="3" s="1"/>
  <c r="D37" i="3"/>
  <c r="G10" i="2"/>
  <c r="G18" i="2"/>
  <c r="E6" i="1"/>
  <c r="E12" i="1" s="1"/>
  <c r="E17" i="1" s="1"/>
  <c r="G26" i="2"/>
  <c r="G51" i="2"/>
  <c r="D25" i="1"/>
  <c r="D7" i="1"/>
  <c r="B36" i="1"/>
  <c r="B32" i="1"/>
  <c r="D36" i="1"/>
  <c r="B53" i="1"/>
  <c r="B54" i="1" s="1"/>
  <c r="D38" i="1"/>
  <c r="M23" i="3" l="1"/>
  <c r="B29" i="2"/>
  <c r="E3" i="2"/>
  <c r="G3" i="2" s="1"/>
  <c r="G31" i="3"/>
  <c r="H23" i="3"/>
  <c r="D3" i="1"/>
  <c r="B12" i="1"/>
  <c r="B17" i="1" s="1"/>
  <c r="D17" i="1" s="1"/>
  <c r="L31" i="3"/>
  <c r="K31" i="3"/>
  <c r="K50" i="3" s="1"/>
  <c r="B50" i="3"/>
  <c r="F50" i="3"/>
  <c r="B39" i="1"/>
  <c r="D32" i="1"/>
  <c r="E29" i="2" l="1"/>
  <c r="B55" i="2"/>
  <c r="M31" i="3"/>
  <c r="L50" i="3"/>
  <c r="M50" i="3" s="1"/>
  <c r="D12" i="1"/>
  <c r="B49" i="1"/>
  <c r="D39" i="1"/>
  <c r="B43" i="1"/>
  <c r="E55" i="2" l="1"/>
  <c r="G55" i="2" s="1"/>
  <c r="G29" i="2"/>
  <c r="B45" i="1"/>
  <c r="D45" i="1" s="1"/>
  <c r="D43" i="1"/>
</calcChain>
</file>

<file path=xl/sharedStrings.xml><?xml version="1.0" encoding="utf-8"?>
<sst xmlns="http://schemas.openxmlformats.org/spreadsheetml/2006/main" count="234" uniqueCount="173">
  <si>
    <t>Bevételi jogcímek</t>
  </si>
  <si>
    <t>Önkormányzat</t>
  </si>
  <si>
    <t>Dadi Nefelejcs Óvoda és Mini Bölcsőde</t>
  </si>
  <si>
    <t>Bevételek összesen</t>
  </si>
  <si>
    <t>Önkormányzatok működési támogatásai</t>
  </si>
  <si>
    <t>Működési célú támogatások államháztartáson belülről</t>
  </si>
  <si>
    <t>Felhalmozási célú támogatások államháztartáson belülről</t>
  </si>
  <si>
    <t>Közhatalmi bevételek</t>
  </si>
  <si>
    <t>Egyéb működési bevételek</t>
  </si>
  <si>
    <t>Felhalmozási célú bevételek</t>
  </si>
  <si>
    <t>Átvett pénzeszközök összesen</t>
  </si>
  <si>
    <t xml:space="preserve">     ebből működési célú átvett pénzeszköz</t>
  </si>
  <si>
    <t xml:space="preserve">      ebből felhalmozási célú átvett pénzeszköz</t>
  </si>
  <si>
    <t>KÖLTSÉGVETÉSI BEVÉTELEK ÖSSZESEN:</t>
  </si>
  <si>
    <t>Előző évek előirányzatmaradványának, pénzmaradványának és vállalkozási maradványának igénybevétele</t>
  </si>
  <si>
    <t>Irányító szervi támogatás folyósítása</t>
  </si>
  <si>
    <t>Finanszírozási célú pénzügyi műveletek bevételei</t>
  </si>
  <si>
    <t>Nyújtott támogatás miatti Korrekció</t>
  </si>
  <si>
    <t>BEVÉTELEK MINDÖSSZESEN:</t>
  </si>
  <si>
    <t>ÖNKORMÁNYZAT KIADÁS ÖSSZESÍTŐ 2018. ÉV</t>
  </si>
  <si>
    <t>Kiadási jogcímek</t>
  </si>
  <si>
    <t>Kiadások összesen</t>
  </si>
  <si>
    <t>Működési Kiadások</t>
  </si>
  <si>
    <t>Személyi juttatások</t>
  </si>
  <si>
    <t>Munkaadót terhelő járulékok</t>
  </si>
  <si>
    <t xml:space="preserve">Szociális hozzájárulási adó </t>
  </si>
  <si>
    <t>Dologi kiadások</t>
  </si>
  <si>
    <t>Ellátottak pénzbeni juttatásai</t>
  </si>
  <si>
    <t>Egyéb működési célú kiadások</t>
  </si>
  <si>
    <t>Felhalmozási kiadások összesen</t>
  </si>
  <si>
    <t xml:space="preserve">      ebből beruházás</t>
  </si>
  <si>
    <t xml:space="preserve">      ebből felújítás</t>
  </si>
  <si>
    <t xml:space="preserve">     ebből egyéb felhalmozási kaidások</t>
  </si>
  <si>
    <t>Pénzforgalom nélküli kiadások összesen</t>
  </si>
  <si>
    <t>ebből évközi többletigények pótlására szolgáló</t>
  </si>
  <si>
    <t>általános tartalék</t>
  </si>
  <si>
    <t>céltartalék</t>
  </si>
  <si>
    <t>ebből elmaradt bevételek pótlására szolgáló</t>
  </si>
  <si>
    <t>KIADÁSOK ÖSSZESEN:</t>
  </si>
  <si>
    <t>Finanszírozási célú pénzügyi műveletek kiadásai</t>
  </si>
  <si>
    <t xml:space="preserve">       Működési célú </t>
  </si>
  <si>
    <t xml:space="preserve">       Felhalmozási célú </t>
  </si>
  <si>
    <t>KIADÁSOK MINDÖSSZESEN:</t>
  </si>
  <si>
    <t>Nyújtott támogatás miatti korrekció:</t>
  </si>
  <si>
    <t>ÖNKORMÁNYZAT KIADÁSAI MINDÖSSZESEN:</t>
  </si>
  <si>
    <t>KÖLTÉSGVETÉSI EGYENLEG 2018.</t>
  </si>
  <si>
    <t>Költségvetési többlet</t>
  </si>
  <si>
    <t>e Ft</t>
  </si>
  <si>
    <t>Működési többlet</t>
  </si>
  <si>
    <t>Felhalmozási többlet</t>
  </si>
  <si>
    <t>Költségvetési hiány</t>
  </si>
  <si>
    <t>Működési hiány</t>
  </si>
  <si>
    <t>Felhalmozási hiány</t>
  </si>
  <si>
    <t>Hiány összesen:</t>
  </si>
  <si>
    <t xml:space="preserve"> </t>
  </si>
  <si>
    <t>HIÁNY FINANSZÍROZÁSA 2018.</t>
  </si>
  <si>
    <t>KÖLTSÉGVETÉSI HIÁNY BELSŐ FINANSZÍROZÁSÁRA SZOLGÁLÓ PÉNZFORGALOM NÉLKÜLI BEVÉTELEK</t>
  </si>
  <si>
    <t>Előző évek előirányzat maradványának, pénzmaradványának és vállalkozási maradványának igénybevétele</t>
  </si>
  <si>
    <t>KÖLTSÉGVETÉSI HIÁNY BELSŐ FINANSZÍROZÁSÁT MEGHALADÓ ÖSSZEGÉNEK KÜLSŐ FINANSZÍROZÁSÁRA SZOLGÁLÓ BEVÉTELEK</t>
  </si>
  <si>
    <t>Értékpapírok értékesítésének bevétele</t>
  </si>
  <si>
    <t>Hitelek felvétele és kötvénykibocsátás bevételei</t>
  </si>
  <si>
    <t xml:space="preserve">  1. Működési célú hitel felvétele és kötvénykibocsátás működési célra</t>
  </si>
  <si>
    <t xml:space="preserve">      Likviditási célú hitel (folyószámlahitel) </t>
  </si>
  <si>
    <t xml:space="preserve">  2. Felhalmozási célú hitel felvétele és kötvénykibocsátás felhalmozási célra</t>
  </si>
  <si>
    <t xml:space="preserve">Finanszírozási bevételek összesen: </t>
  </si>
  <si>
    <t>ÖNKORMÁNYZAT Dad</t>
  </si>
  <si>
    <t>2018. évi bevételi előirányzat</t>
  </si>
  <si>
    <t>Kötelező feladatok</t>
  </si>
  <si>
    <t>Önként vállalt feladatok</t>
  </si>
  <si>
    <t xml:space="preserve">Állami (államigaz-gatási) feladatok </t>
  </si>
  <si>
    <t>Összesen</t>
  </si>
  <si>
    <t>I. Működési bevételek előirányzat-csoport</t>
  </si>
  <si>
    <t xml:space="preserve">   Helyi önkormányzatok működésének általános támogatása</t>
  </si>
  <si>
    <t xml:space="preserve">   Települési önkormányzatok egyes köznevelési feladatainak támogatása (óvoda)</t>
  </si>
  <si>
    <t xml:space="preserve">   Települési önkormányzatok szociális és gyermekjóléti  feladatainak támogatása</t>
  </si>
  <si>
    <t xml:space="preserve">   Települési önkormányzatok kulturális feladatainak támogatása</t>
  </si>
  <si>
    <t xml:space="preserve">  Önkormányzatok működési támogatásai </t>
  </si>
  <si>
    <t xml:space="preserve">   Egyéb működési célú támogatások bevételei államháztartáson belülről </t>
  </si>
  <si>
    <t xml:space="preserve">  Működési célú támogatások államháztartáson belülről </t>
  </si>
  <si>
    <t xml:space="preserve">  Felhalmozási célú támogatások államháztartáson belülről </t>
  </si>
  <si>
    <t>Helyi adók</t>
  </si>
  <si>
    <t xml:space="preserve">   Értékesítési és forgalmi adók  (iparűzési adó)</t>
  </si>
  <si>
    <t xml:space="preserve">   Kommunális adó</t>
  </si>
  <si>
    <t xml:space="preserve">   Gépjárműadók</t>
  </si>
  <si>
    <t xml:space="preserve">   Talajterhelési díj</t>
  </si>
  <si>
    <t>Egyéb közhat. Bevétel</t>
  </si>
  <si>
    <t xml:space="preserve">Közhatalmi bevételek </t>
  </si>
  <si>
    <t>Tulajdonosi bevételek  bérbeadás</t>
  </si>
  <si>
    <t>Ellátási díjak</t>
  </si>
  <si>
    <t>Kamatbevétel</t>
  </si>
  <si>
    <t>Jogosítvány</t>
  </si>
  <si>
    <t xml:space="preserve">Egyéb működési bevételek </t>
  </si>
  <si>
    <t>II. Felhalmozási bevételek előirányzat-csoport</t>
  </si>
  <si>
    <t>III. Átvett pénzeszközök</t>
  </si>
  <si>
    <t>Működési célú átvett pénzeszközök</t>
  </si>
  <si>
    <t>Felhalmozási célú átvett pénzeszközök</t>
  </si>
  <si>
    <t>Önkormányzati költségvetési bevételek összesen</t>
  </si>
  <si>
    <t>Intézményeknek nyújtott támogatás miatti korrekció:</t>
  </si>
  <si>
    <t>Korrekciók összesen:</t>
  </si>
  <si>
    <t>Dadi Nefelejcs   Óvoda  és Mini Bölcsőde Bevételei</t>
  </si>
  <si>
    <t xml:space="preserve">Önkormányzatok működési támogatásai </t>
  </si>
  <si>
    <t xml:space="preserve">Működési célú támogatások államháztartáson belülről 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</si>
  <si>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</si>
  <si>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</si>
  <si>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</si>
  <si>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>Kiszámlázott általános forgalmi adó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</si>
  <si>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</si>
  <si>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</si>
  <si>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</si>
  <si>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Előző évi működési célú pénzmaradvány igénybevétele</t>
  </si>
  <si>
    <t>Irányító szervi támogatás</t>
  </si>
  <si>
    <t>Óvoda költségvetési bevételei összesen:</t>
  </si>
  <si>
    <t>Önkormányzat tárgyévi bevételei egységesen összesen:</t>
  </si>
  <si>
    <t>Megnevezés</t>
  </si>
  <si>
    <t>2018. évi kiadási előirányzat</t>
  </si>
  <si>
    <t xml:space="preserve">ÖNKORMÁNYZAT DAD </t>
  </si>
  <si>
    <t xml:space="preserve">Állami (államigazgatási) feladatok </t>
  </si>
  <si>
    <t>I. Működési kiadások előirányzat-csoport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</si>
  <si>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</si>
  <si>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</si>
  <si>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</si>
  <si>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</si>
  <si>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 xml:space="preserve"> Irányító szerv alá tartozó költségvetési szervnek folyósított működési támogatás</t>
  </si>
  <si>
    <t>Támogatásértékű működési kiadások</t>
  </si>
  <si>
    <t>Működési célú pénzeszközátadás ÁH-n kívülre</t>
  </si>
  <si>
    <t>Ellátottak pénzbeli juttatásai</t>
  </si>
  <si>
    <t>II. Felhalmozási kiadások előirányzat-csoport</t>
  </si>
  <si>
    <t>1. Beruházási kiadások (ÁFÁ-val)</t>
  </si>
  <si>
    <t>2. Felújítási kiadások (ÁFÁ-val)</t>
  </si>
  <si>
    <t>3. Egyéb felhalmozási kiadások</t>
  </si>
  <si>
    <t>III. Pénzforgalom nélküli kiadások</t>
  </si>
  <si>
    <t>Önkormányzat költségvetési kiadásai összesen:</t>
  </si>
  <si>
    <t>Finanszírozási kiadások:</t>
  </si>
  <si>
    <t>Irányító szervi támogatások folyósítása</t>
  </si>
  <si>
    <t>Működési célú finanszírozási kiadás:</t>
  </si>
  <si>
    <t xml:space="preserve">      Likviditási célú hitel (folyószámlahitel) törlesztése</t>
  </si>
  <si>
    <t>Felhalmozási célú finanszírozási kiadás:</t>
  </si>
  <si>
    <t xml:space="preserve">      Hosszú lejáratú hitelek visszafizetése (törlesztése) pénzügyi   vállalkozásnak </t>
  </si>
  <si>
    <t>Finanszírozási kiadás összesen:</t>
  </si>
  <si>
    <t>Önkormányzati kiadás összesen:</t>
  </si>
  <si>
    <t>Dadi Nefelejcs Óvoda és Mini Bölcsőde  Kiadásai</t>
  </si>
  <si>
    <t>Intézményi költségvetési kiadások összesen:</t>
  </si>
  <si>
    <t>Bokodi Közös Önkormányzati Hivatal támogatása</t>
  </si>
  <si>
    <t>Önkormányzat tárgyévi kiadásai egységesen összesen:</t>
  </si>
  <si>
    <t>A helyi önkormányzat és az általa  irányított költségvetési szervek 2018. évi  létszáma</t>
  </si>
  <si>
    <t>Engedélyezett létszám</t>
  </si>
  <si>
    <t>Közfoglalkoztatottak létszáma</t>
  </si>
  <si>
    <t>teljes munkaidőben foglalkoztatottak</t>
  </si>
  <si>
    <t>rész munkaidőben foglalkoztatottak</t>
  </si>
  <si>
    <t>Zöldterület-kezelés</t>
  </si>
  <si>
    <t>IKSZT</t>
  </si>
  <si>
    <t>Szociális étkeztetés</t>
  </si>
  <si>
    <t>Házi segítségnyújtás</t>
  </si>
  <si>
    <t>Háziorvosi szolgálat</t>
  </si>
  <si>
    <t xml:space="preserve"> Önkormányzat összesen</t>
  </si>
  <si>
    <t>Dadi Nefelejcs  Óvoda és Mini Bölcsőde</t>
  </si>
  <si>
    <t>Önkormányzat  létszám  összesen:</t>
  </si>
  <si>
    <t>Önkormányzat  létszám egységesen összesen:</t>
  </si>
  <si>
    <t>Kötelező feladatok Eredeti</t>
  </si>
  <si>
    <t>Önként vállalt feladatok eredeti</t>
  </si>
  <si>
    <t>Állami (államigazgatási) feladatok  eredeti</t>
  </si>
  <si>
    <t>Teljesítés</t>
  </si>
  <si>
    <t>%</t>
  </si>
  <si>
    <t>Módosított Ei</t>
  </si>
  <si>
    <t>pályázatok</t>
  </si>
  <si>
    <t>Oep,közfogi</t>
  </si>
  <si>
    <t>szoc.étk.</t>
  </si>
  <si>
    <t>bérleti díjak</t>
  </si>
  <si>
    <t>bírságok,pótlékok</t>
  </si>
  <si>
    <t>normatíva ebr-be (eredmény)</t>
  </si>
  <si>
    <t>Tünde (munkaügyi)</t>
  </si>
  <si>
    <t>össz kiadás-ellátási díj-Tünde</t>
  </si>
  <si>
    <t>Módosított e.i.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</si>
</sst>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* #,##0.00&quot;     &quot;;\-* #,##0.00&quot;     &quot;;\ * \-#&quot;     &quot;;\ @\ "/>
    <numFmt numFmtId="165" formatCode="\ * #,##0&quot;     &quot;;\-* #,##0&quot;     &quot;;\ * \-#&quot;     &quot;;\ @\ "/>
    <numFmt numFmtId="166" formatCode="#,##0\ &quot;Ft&quot;"/>
    <numFmt numFmtId="167" formatCode="#,##0.0"/>
  </numFmts>
  <fonts count="36" x14ac:knownFonts="1">
    <font>
      <sz val="10"/>
      <name val="Arial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sz val="12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164" fontId="31" fillId="0" borderId="0" applyFill="0" applyBorder="0" applyAlignment="0" applyProtection="0"/>
    <xf numFmtId="0" fontId="5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4" fillId="8" borderId="1" applyNumberFormat="0" applyAlignment="0" applyProtection="0"/>
    <xf numFmtId="0" fontId="31" fillId="0" borderId="0" applyNumberFormat="0" applyFill="0" applyBorder="0" applyAlignment="0" applyProtection="0"/>
    <xf numFmtId="9" fontId="31" fillId="0" borderId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44">
    <xf numFmtId="0" fontId="0" fillId="0" borderId="0" xfId="0"/>
    <xf numFmtId="0" fontId="0" fillId="0" borderId="0" xfId="18" applyFont="1"/>
    <xf numFmtId="0" fontId="15" fillId="0" borderId="2" xfId="18" applyFont="1" applyBorder="1" applyAlignment="1">
      <alignment horizontal="center" vertical="center" wrapText="1"/>
    </xf>
    <xf numFmtId="0" fontId="0" fillId="0" borderId="3" xfId="18" applyFont="1" applyBorder="1"/>
    <xf numFmtId="3" fontId="0" fillId="0" borderId="4" xfId="18" applyNumberFormat="1" applyFont="1" applyBorder="1"/>
    <xf numFmtId="3" fontId="0" fillId="0" borderId="5" xfId="18" applyNumberFormat="1" applyFont="1" applyBorder="1"/>
    <xf numFmtId="3" fontId="15" fillId="0" borderId="5" xfId="18" applyNumberFormat="1" applyFont="1" applyBorder="1"/>
    <xf numFmtId="0" fontId="0" fillId="0" borderId="6" xfId="18" applyFont="1" applyFill="1" applyBorder="1"/>
    <xf numFmtId="3" fontId="0" fillId="0" borderId="6" xfId="18" applyNumberFormat="1" applyFont="1" applyFill="1" applyBorder="1"/>
    <xf numFmtId="0" fontId="16" fillId="0" borderId="6" xfId="18" applyFont="1" applyFill="1" applyBorder="1"/>
    <xf numFmtId="3" fontId="16" fillId="0" borderId="6" xfId="18" applyNumberFormat="1" applyFont="1" applyFill="1" applyBorder="1"/>
    <xf numFmtId="0" fontId="0" fillId="0" borderId="7" xfId="18" applyFont="1" applyFill="1" applyBorder="1"/>
    <xf numFmtId="3" fontId="0" fillId="0" borderId="7" xfId="18" applyNumberFormat="1" applyFont="1" applyFill="1" applyBorder="1"/>
    <xf numFmtId="3" fontId="0" fillId="0" borderId="8" xfId="18" applyNumberFormat="1" applyFont="1" applyFill="1" applyBorder="1"/>
    <xf numFmtId="0" fontId="15" fillId="0" borderId="2" xfId="18" applyFont="1" applyFill="1" applyBorder="1" applyAlignment="1">
      <alignment vertical="center"/>
    </xf>
    <xf numFmtId="3" fontId="15" fillId="0" borderId="2" xfId="18" applyNumberFormat="1" applyFont="1" applyBorder="1" applyAlignment="1">
      <alignment vertical="center"/>
    </xf>
    <xf numFmtId="0" fontId="0" fillId="0" borderId="0" xfId="18" applyFont="1" applyAlignment="1">
      <alignment vertical="center"/>
    </xf>
    <xf numFmtId="0" fontId="0" fillId="0" borderId="9" xfId="18" applyFont="1" applyBorder="1" applyAlignment="1">
      <alignment wrapText="1"/>
    </xf>
    <xf numFmtId="0" fontId="0" fillId="0" borderId="3" xfId="18" applyFont="1" applyBorder="1" applyAlignment="1">
      <alignment wrapText="1"/>
    </xf>
    <xf numFmtId="3" fontId="0" fillId="0" borderId="0" xfId="18" applyNumberFormat="1" applyFont="1" applyBorder="1"/>
    <xf numFmtId="3" fontId="0" fillId="0" borderId="10" xfId="18" applyNumberFormat="1" applyFont="1" applyBorder="1"/>
    <xf numFmtId="0" fontId="0" fillId="0" borderId="8" xfId="18" applyFont="1" applyBorder="1"/>
    <xf numFmtId="0" fontId="0" fillId="0" borderId="0" xfId="18" applyFont="1" applyBorder="1"/>
    <xf numFmtId="3" fontId="0" fillId="0" borderId="8" xfId="18" applyNumberFormat="1" applyFont="1" applyBorder="1"/>
    <xf numFmtId="0" fontId="15" fillId="0" borderId="11" xfId="18" applyFont="1" applyBorder="1" applyAlignment="1">
      <alignment vertical="center"/>
    </xf>
    <xf numFmtId="3" fontId="0" fillId="0" borderId="2" xfId="18" applyNumberFormat="1" applyFont="1" applyBorder="1"/>
    <xf numFmtId="3" fontId="0" fillId="0" borderId="12" xfId="18" applyNumberFormat="1" applyFont="1" applyBorder="1"/>
    <xf numFmtId="0" fontId="15" fillId="0" borderId="11" xfId="18" applyFont="1" applyBorder="1" applyAlignment="1">
      <alignment horizontal="right" vertical="center"/>
    </xf>
    <xf numFmtId="3" fontId="15" fillId="0" borderId="11" xfId="18" applyNumberFormat="1" applyFont="1" applyBorder="1" applyAlignment="1">
      <alignment horizontal="center" vertical="center" wrapText="1"/>
    </xf>
    <xf numFmtId="3" fontId="18" fillId="0" borderId="2" xfId="18" applyNumberFormat="1" applyFont="1" applyBorder="1" applyAlignment="1">
      <alignment horizontal="center" vertical="center" wrapText="1"/>
    </xf>
    <xf numFmtId="0" fontId="15" fillId="0" borderId="10" xfId="18" applyFont="1" applyBorder="1" applyAlignment="1">
      <alignment horizontal="left" vertical="center" wrapText="1"/>
    </xf>
    <xf numFmtId="3" fontId="15" fillId="0" borderId="10" xfId="18" applyNumberFormat="1" applyFont="1" applyBorder="1" applyAlignment="1">
      <alignment horizontal="center" vertical="center" wrapText="1"/>
    </xf>
    <xf numFmtId="0" fontId="0" fillId="0" borderId="5" xfId="18" applyFont="1" applyBorder="1" applyAlignment="1">
      <alignment vertical="center" wrapText="1"/>
    </xf>
    <xf numFmtId="3" fontId="0" fillId="0" borderId="6" xfId="7" applyNumberFormat="1" applyFont="1" applyFill="1" applyBorder="1" applyAlignment="1" applyProtection="1">
      <alignment horizontal="right" vertical="center" wrapText="1"/>
    </xf>
    <xf numFmtId="0" fontId="0" fillId="0" borderId="13" xfId="18" applyFont="1" applyBorder="1" applyAlignment="1">
      <alignment vertical="center" wrapText="1"/>
    </xf>
    <xf numFmtId="0" fontId="0" fillId="0" borderId="14" xfId="18" applyFont="1" applyBorder="1" applyAlignment="1">
      <alignment vertical="center" wrapText="1"/>
    </xf>
    <xf numFmtId="0" fontId="15" fillId="0" borderId="6" xfId="18" applyFont="1" applyBorder="1" applyAlignment="1">
      <alignment vertical="center" wrapText="1"/>
    </xf>
    <xf numFmtId="3" fontId="15" fillId="0" borderId="6" xfId="7" applyNumberFormat="1" applyFont="1" applyFill="1" applyBorder="1" applyAlignment="1" applyProtection="1">
      <alignment horizontal="center" vertical="center" wrapText="1"/>
    </xf>
    <xf numFmtId="0" fontId="0" fillId="0" borderId="6" xfId="18" applyFont="1" applyFill="1" applyBorder="1" applyAlignment="1">
      <alignment vertical="center" wrapText="1"/>
    </xf>
    <xf numFmtId="0" fontId="0" fillId="0" borderId="6" xfId="18" applyFont="1" applyFill="1" applyBorder="1" applyAlignment="1">
      <alignment wrapText="1"/>
    </xf>
    <xf numFmtId="0" fontId="15" fillId="0" borderId="14" xfId="18" applyFont="1" applyFill="1" applyBorder="1"/>
    <xf numFmtId="0" fontId="0" fillId="0" borderId="14" xfId="18" applyFont="1" applyFill="1" applyBorder="1"/>
    <xf numFmtId="0" fontId="0" fillId="0" borderId="14" xfId="18" applyFont="1" applyFill="1" applyBorder="1" applyAlignment="1">
      <alignment horizontal="right"/>
    </xf>
    <xf numFmtId="0" fontId="0" fillId="0" borderId="15" xfId="18" applyFont="1" applyFill="1" applyBorder="1" applyAlignment="1">
      <alignment horizontal="right"/>
    </xf>
    <xf numFmtId="3" fontId="0" fillId="0" borderId="7" xfId="7" applyNumberFormat="1" applyFont="1" applyFill="1" applyBorder="1" applyAlignment="1" applyProtection="1">
      <alignment horizontal="right" vertical="center" wrapText="1"/>
    </xf>
    <xf numFmtId="3" fontId="0" fillId="0" borderId="8" xfId="7" applyNumberFormat="1" applyFont="1" applyFill="1" applyBorder="1" applyAlignment="1" applyProtection="1">
      <alignment horizontal="right" vertical="center" wrapText="1"/>
    </xf>
    <xf numFmtId="0" fontId="15" fillId="0" borderId="11" xfId="18" applyFont="1" applyBorder="1" applyAlignment="1">
      <alignment vertical="center" wrapText="1"/>
    </xf>
    <xf numFmtId="3" fontId="15" fillId="0" borderId="2" xfId="7" applyNumberFormat="1" applyFont="1" applyFill="1" applyBorder="1" applyAlignment="1" applyProtection="1">
      <alignment horizontal="left" vertical="center" wrapText="1"/>
    </xf>
    <xf numFmtId="0" fontId="0" fillId="0" borderId="4" xfId="18" applyFont="1" applyBorder="1"/>
    <xf numFmtId="3" fontId="0" fillId="0" borderId="6" xfId="18" applyNumberFormat="1" applyFont="1" applyBorder="1"/>
    <xf numFmtId="0" fontId="15" fillId="0" borderId="16" xfId="18" applyFont="1" applyBorder="1" applyAlignment="1">
      <alignment vertical="center" wrapText="1"/>
    </xf>
    <xf numFmtId="3" fontId="15" fillId="0" borderId="17" xfId="7" applyNumberFormat="1" applyFont="1" applyFill="1" applyBorder="1" applyAlignment="1" applyProtection="1">
      <alignment horizontal="right" vertical="center" wrapText="1"/>
    </xf>
    <xf numFmtId="0" fontId="0" fillId="0" borderId="18" xfId="18" applyFont="1" applyBorder="1"/>
    <xf numFmtId="0" fontId="15" fillId="0" borderId="0" xfId="18" applyFont="1" applyBorder="1" applyAlignment="1">
      <alignment vertical="center" wrapText="1"/>
    </xf>
    <xf numFmtId="3" fontId="15" fillId="0" borderId="0" xfId="7" applyNumberFormat="1" applyFont="1" applyFill="1" applyBorder="1" applyAlignment="1" applyProtection="1">
      <alignment horizontal="right" vertical="center" wrapText="1"/>
    </xf>
    <xf numFmtId="3" fontId="15" fillId="0" borderId="0" xfId="18" applyNumberFormat="1" applyFont="1" applyBorder="1" applyAlignment="1">
      <alignment horizontal="right" vertical="center" wrapText="1"/>
    </xf>
    <xf numFmtId="0" fontId="15" fillId="0" borderId="11" xfId="18" applyFont="1" applyBorder="1" applyAlignment="1">
      <alignment horizontal="left"/>
    </xf>
    <xf numFmtId="165" fontId="15" fillId="0" borderId="19" xfId="7" applyNumberFormat="1" applyFont="1" applyFill="1" applyBorder="1" applyAlignment="1" applyProtection="1">
      <alignment horizontal="center"/>
    </xf>
    <xf numFmtId="3" fontId="15" fillId="0" borderId="0" xfId="18" applyNumberFormat="1" applyFont="1" applyBorder="1" applyAlignment="1">
      <alignment horizontal="center" vertical="center" wrapText="1"/>
    </xf>
    <xf numFmtId="0" fontId="0" fillId="0" borderId="20" xfId="18" applyFont="1" applyBorder="1"/>
    <xf numFmtId="3" fontId="15" fillId="0" borderId="21" xfId="18" applyNumberFormat="1" applyFont="1" applyBorder="1" applyAlignment="1">
      <alignment horizontal="right"/>
    </xf>
    <xf numFmtId="0" fontId="15" fillId="0" borderId="0" xfId="18" applyFont="1" applyBorder="1" applyAlignment="1">
      <alignment horizontal="left"/>
    </xf>
    <xf numFmtId="0" fontId="0" fillId="0" borderId="22" xfId="18" applyFont="1" applyBorder="1"/>
    <xf numFmtId="0" fontId="15" fillId="0" borderId="23" xfId="18" applyFont="1" applyBorder="1" applyAlignment="1">
      <alignment horizontal="right"/>
    </xf>
    <xf numFmtId="0" fontId="15" fillId="0" borderId="11" xfId="18" applyFont="1" applyBorder="1"/>
    <xf numFmtId="165" fontId="0" fillId="0" borderId="21" xfId="7" applyNumberFormat="1" applyFont="1" applyFill="1" applyBorder="1" applyAlignment="1" applyProtection="1">
      <alignment horizontal="center"/>
    </xf>
    <xf numFmtId="4" fontId="0" fillId="0" borderId="0" xfId="18" applyNumberFormat="1" applyFont="1" applyBorder="1"/>
    <xf numFmtId="3" fontId="0" fillId="0" borderId="23" xfId="18" applyNumberFormat="1" applyFont="1" applyBorder="1" applyAlignment="1"/>
    <xf numFmtId="9" fontId="0" fillId="0" borderId="0" xfId="18" applyNumberFormat="1" applyFont="1" applyBorder="1" applyAlignment="1"/>
    <xf numFmtId="3" fontId="15" fillId="0" borderId="19" xfId="18" applyNumberFormat="1" applyFont="1" applyBorder="1"/>
    <xf numFmtId="9" fontId="15" fillId="0" borderId="0" xfId="18" applyNumberFormat="1" applyFont="1" applyBorder="1" applyAlignment="1"/>
    <xf numFmtId="0" fontId="15" fillId="0" borderId="24" xfId="18" applyFont="1" applyBorder="1" applyAlignment="1">
      <alignment wrapText="1"/>
    </xf>
    <xf numFmtId="165" fontId="15" fillId="0" borderId="25" xfId="7" applyNumberFormat="1" applyFont="1" applyFill="1" applyBorder="1" applyAlignment="1" applyProtection="1">
      <alignment horizontal="center" vertical="center"/>
    </xf>
    <xf numFmtId="165" fontId="0" fillId="0" borderId="26" xfId="7" applyNumberFormat="1" applyFont="1" applyFill="1" applyBorder="1" applyAlignment="1" applyProtection="1">
      <alignment horizontal="center"/>
    </xf>
    <xf numFmtId="165" fontId="0" fillId="0" borderId="25" xfId="7" applyNumberFormat="1" applyFont="1" applyFill="1" applyBorder="1" applyAlignment="1" applyProtection="1">
      <alignment horizontal="center"/>
    </xf>
    <xf numFmtId="0" fontId="0" fillId="0" borderId="27" xfId="18" applyFont="1" applyBorder="1"/>
    <xf numFmtId="3" fontId="0" fillId="0" borderId="28" xfId="18" applyNumberFormat="1" applyFont="1" applyBorder="1" applyAlignment="1"/>
    <xf numFmtId="9" fontId="0" fillId="0" borderId="0" xfId="21" applyFont="1" applyFill="1" applyBorder="1" applyAlignment="1" applyProtection="1"/>
    <xf numFmtId="0" fontId="0" fillId="0" borderId="27" xfId="15" applyFont="1" applyBorder="1" applyAlignment="1">
      <alignment vertical="center" wrapText="1"/>
    </xf>
    <xf numFmtId="165" fontId="0" fillId="0" borderId="28" xfId="7" applyNumberFormat="1" applyFont="1" applyFill="1" applyBorder="1" applyAlignment="1" applyProtection="1">
      <alignment horizontal="center"/>
    </xf>
    <xf numFmtId="0" fontId="15" fillId="0" borderId="29" xfId="18" applyFont="1" applyBorder="1"/>
    <xf numFmtId="3" fontId="15" fillId="0" borderId="30" xfId="18" applyNumberFormat="1" applyFont="1" applyBorder="1"/>
    <xf numFmtId="9" fontId="15" fillId="0" borderId="0" xfId="21" applyFont="1" applyFill="1" applyBorder="1" applyAlignment="1" applyProtection="1"/>
    <xf numFmtId="0" fontId="19" fillId="0" borderId="0" xfId="18" applyFont="1" applyBorder="1"/>
    <xf numFmtId="3" fontId="19" fillId="0" borderId="0" xfId="18" applyNumberFormat="1" applyFont="1" applyFill="1" applyBorder="1"/>
    <xf numFmtId="3" fontId="19" fillId="0" borderId="0" xfId="18" applyNumberFormat="1" applyFont="1" applyBorder="1"/>
    <xf numFmtId="165" fontId="15" fillId="0" borderId="2" xfId="7" applyNumberFormat="1" applyFont="1" applyFill="1" applyBorder="1" applyAlignment="1" applyProtection="1">
      <alignment horizontal="center" vertical="center" wrapText="1"/>
    </xf>
    <xf numFmtId="0" fontId="19" fillId="0" borderId="0" xfId="18" applyFont="1"/>
    <xf numFmtId="3" fontId="20" fillId="0" borderId="18" xfId="18" applyNumberFormat="1" applyFont="1" applyBorder="1" applyAlignment="1"/>
    <xf numFmtId="3" fontId="15" fillId="0" borderId="31" xfId="18" applyNumberFormat="1" applyFont="1" applyFill="1" applyBorder="1" applyAlignment="1">
      <alignment horizontal="left" vertical="center"/>
    </xf>
    <xf numFmtId="3" fontId="15" fillId="0" borderId="31" xfId="18" applyNumberFormat="1" applyFont="1" applyBorder="1" applyAlignment="1">
      <alignment horizontal="left" vertical="center"/>
    </xf>
    <xf numFmtId="0" fontId="0" fillId="0" borderId="32" xfId="0" applyFont="1" applyFill="1" applyBorder="1" applyAlignment="1">
      <alignment vertical="center" wrapText="1"/>
    </xf>
    <xf numFmtId="3" fontId="0" fillId="0" borderId="33" xfId="0" applyNumberFormat="1" applyFont="1" applyFill="1" applyBorder="1" applyAlignment="1">
      <alignment vertical="center"/>
    </xf>
    <xf numFmtId="0" fontId="19" fillId="0" borderId="0" xfId="18" applyFont="1" applyAlignment="1">
      <alignment vertical="center" wrapText="1"/>
    </xf>
    <xf numFmtId="0" fontId="21" fillId="0" borderId="0" xfId="18" applyFont="1" applyAlignment="1">
      <alignment wrapText="1"/>
    </xf>
    <xf numFmtId="0" fontId="15" fillId="0" borderId="32" xfId="0" applyFont="1" applyFill="1" applyBorder="1" applyAlignment="1">
      <alignment vertical="center" wrapText="1"/>
    </xf>
    <xf numFmtId="3" fontId="15" fillId="0" borderId="33" xfId="0" applyNumberFormat="1" applyFont="1" applyFill="1" applyBorder="1" applyAlignment="1">
      <alignment horizontal="left" vertical="center"/>
    </xf>
    <xf numFmtId="0" fontId="19" fillId="0" borderId="27" xfId="18" applyFont="1" applyBorder="1"/>
    <xf numFmtId="3" fontId="19" fillId="0" borderId="34" xfId="18" applyNumberFormat="1" applyFont="1" applyFill="1" applyBorder="1"/>
    <xf numFmtId="3" fontId="19" fillId="0" borderId="34" xfId="18" applyNumberFormat="1" applyFont="1" applyBorder="1"/>
    <xf numFmtId="3" fontId="0" fillId="0" borderId="35" xfId="0" applyNumberFormat="1" applyFont="1" applyFill="1" applyBorder="1" applyAlignment="1">
      <alignment vertical="center"/>
    </xf>
    <xf numFmtId="3" fontId="15" fillId="0" borderId="35" xfId="0" applyNumberFormat="1" applyFont="1" applyFill="1" applyBorder="1" applyAlignment="1">
      <alignment horizontal="left" vertical="center"/>
    </xf>
    <xf numFmtId="3" fontId="20" fillId="0" borderId="32" xfId="18" applyNumberFormat="1" applyFont="1" applyBorder="1" applyAlignment="1"/>
    <xf numFmtId="3" fontId="15" fillId="0" borderId="34" xfId="18" applyNumberFormat="1" applyFont="1" applyFill="1" applyBorder="1" applyAlignment="1">
      <alignment horizontal="left" vertical="center"/>
    </xf>
    <xf numFmtId="3" fontId="15" fillId="0" borderId="34" xfId="18" applyNumberFormat="1" applyFont="1" applyBorder="1" applyAlignment="1">
      <alignment horizontal="left" vertical="center"/>
    </xf>
    <xf numFmtId="3" fontId="15" fillId="0" borderId="28" xfId="18" applyNumberFormat="1" applyFont="1" applyBorder="1" applyAlignment="1">
      <alignment horizontal="left" vertical="center"/>
    </xf>
    <xf numFmtId="0" fontId="19" fillId="0" borderId="0" xfId="18" applyFont="1" applyAlignment="1">
      <alignment vertical="center"/>
    </xf>
    <xf numFmtId="3" fontId="20" fillId="0" borderId="3" xfId="18" applyNumberFormat="1" applyFont="1" applyBorder="1" applyAlignment="1"/>
    <xf numFmtId="3" fontId="0" fillId="0" borderId="34" xfId="18" applyNumberFormat="1" applyFont="1" applyFill="1" applyBorder="1" applyAlignment="1">
      <alignment vertical="center"/>
    </xf>
    <xf numFmtId="3" fontId="0" fillId="0" borderId="34" xfId="18" applyNumberFormat="1" applyFont="1" applyBorder="1" applyAlignment="1">
      <alignment vertical="center"/>
    </xf>
    <xf numFmtId="3" fontId="0" fillId="0" borderId="36" xfId="18" applyNumberFormat="1" applyFont="1" applyFill="1" applyBorder="1" applyAlignment="1">
      <alignment vertical="center"/>
    </xf>
    <xf numFmtId="3" fontId="0" fillId="0" borderId="36" xfId="18" applyNumberFormat="1" applyFont="1" applyBorder="1" applyAlignment="1">
      <alignment vertical="center"/>
    </xf>
    <xf numFmtId="0" fontId="15" fillId="0" borderId="24" xfId="18" applyFont="1" applyBorder="1" applyAlignment="1">
      <alignment horizontal="right"/>
    </xf>
    <xf numFmtId="3" fontId="15" fillId="0" borderId="37" xfId="18" applyNumberFormat="1" applyFont="1" applyFill="1" applyBorder="1" applyAlignment="1"/>
    <xf numFmtId="3" fontId="15" fillId="0" borderId="37" xfId="18" applyNumberFormat="1" applyFont="1" applyBorder="1" applyAlignment="1"/>
    <xf numFmtId="3" fontId="15" fillId="0" borderId="25" xfId="18" applyNumberFormat="1" applyFont="1" applyBorder="1" applyAlignment="1"/>
    <xf numFmtId="0" fontId="21" fillId="0" borderId="0" xfId="18" applyFont="1"/>
    <xf numFmtId="3" fontId="0" fillId="0" borderId="38" xfId="18" applyNumberFormat="1" applyFont="1" applyFill="1" applyBorder="1"/>
    <xf numFmtId="3" fontId="0" fillId="0" borderId="38" xfId="18" applyNumberFormat="1" applyFont="1" applyBorder="1"/>
    <xf numFmtId="3" fontId="15" fillId="0" borderId="25" xfId="18" applyNumberFormat="1" applyFont="1" applyFill="1" applyBorder="1" applyAlignment="1"/>
    <xf numFmtId="3" fontId="15" fillId="0" borderId="0" xfId="18" applyNumberFormat="1" applyFont="1" applyBorder="1" applyAlignment="1">
      <alignment horizontal="right" vertical="center"/>
    </xf>
    <xf numFmtId="3" fontId="15" fillId="0" borderId="0" xfId="18" applyNumberFormat="1" applyFont="1" applyFill="1" applyBorder="1" applyAlignment="1"/>
    <xf numFmtId="3" fontId="15" fillId="0" borderId="0" xfId="18" applyNumberFormat="1" applyFont="1" applyFill="1"/>
    <xf numFmtId="3" fontId="15" fillId="0" borderId="0" xfId="18" applyNumberFormat="1" applyFont="1"/>
    <xf numFmtId="0" fontId="15" fillId="0" borderId="0" xfId="18" applyFont="1"/>
    <xf numFmtId="3" fontId="20" fillId="0" borderId="13" xfId="18" applyNumberFormat="1" applyFont="1" applyBorder="1" applyAlignment="1"/>
    <xf numFmtId="3" fontId="15" fillId="0" borderId="39" xfId="18" applyNumberFormat="1" applyFont="1" applyFill="1" applyBorder="1" applyAlignment="1">
      <alignment horizontal="left" vertical="center"/>
    </xf>
    <xf numFmtId="3" fontId="15" fillId="0" borderId="40" xfId="18" applyNumberFormat="1" applyFont="1" applyFill="1" applyBorder="1" applyAlignment="1">
      <alignment horizontal="left" vertical="center"/>
    </xf>
    <xf numFmtId="3" fontId="15" fillId="0" borderId="40" xfId="18" applyNumberFormat="1" applyFont="1" applyBorder="1" applyAlignment="1">
      <alignment horizontal="left" vertical="center"/>
    </xf>
    <xf numFmtId="3" fontId="15" fillId="0" borderId="41" xfId="18" applyNumberFormat="1" applyFont="1" applyBorder="1" applyAlignment="1">
      <alignment horizontal="left" vertical="center"/>
    </xf>
    <xf numFmtId="3" fontId="0" fillId="0" borderId="27" xfId="18" applyNumberFormat="1" applyFont="1" applyFill="1" applyBorder="1" applyAlignment="1"/>
    <xf numFmtId="3" fontId="0" fillId="0" borderId="34" xfId="18" applyNumberFormat="1" applyFont="1" applyFill="1" applyBorder="1" applyAlignment="1"/>
    <xf numFmtId="3" fontId="0" fillId="0" borderId="34" xfId="18" applyNumberFormat="1" applyFont="1" applyBorder="1" applyAlignment="1"/>
    <xf numFmtId="3" fontId="15" fillId="0" borderId="27" xfId="18" applyNumberFormat="1" applyFont="1" applyFill="1" applyBorder="1" applyAlignment="1"/>
    <xf numFmtId="3" fontId="15" fillId="0" borderId="34" xfId="18" applyNumberFormat="1" applyFont="1" applyFill="1" applyBorder="1" applyAlignment="1"/>
    <xf numFmtId="3" fontId="15" fillId="0" borderId="34" xfId="18" applyNumberFormat="1" applyFont="1" applyBorder="1" applyAlignment="1"/>
    <xf numFmtId="3" fontId="15" fillId="0" borderId="28" xfId="18" applyNumberFormat="1" applyFont="1" applyBorder="1" applyAlignment="1"/>
    <xf numFmtId="3" fontId="15" fillId="0" borderId="27" xfId="18" applyNumberFormat="1" applyFont="1" applyFill="1" applyBorder="1"/>
    <xf numFmtId="3" fontId="15" fillId="0" borderId="34" xfId="18" applyNumberFormat="1" applyFont="1" applyFill="1" applyBorder="1"/>
    <xf numFmtId="3" fontId="15" fillId="0" borderId="34" xfId="18" applyNumberFormat="1" applyFont="1" applyBorder="1"/>
    <xf numFmtId="3" fontId="15" fillId="0" borderId="28" xfId="18" applyNumberFormat="1" applyFont="1" applyBorder="1"/>
    <xf numFmtId="3" fontId="15" fillId="0" borderId="27" xfId="18" applyNumberFormat="1" applyFont="1" applyFill="1" applyBorder="1" applyAlignment="1">
      <alignment horizontal="left" vertical="center"/>
    </xf>
    <xf numFmtId="3" fontId="15" fillId="0" borderId="3" xfId="18" applyNumberFormat="1" applyFont="1" applyBorder="1" applyAlignment="1"/>
    <xf numFmtId="3" fontId="0" fillId="0" borderId="29" xfId="18" applyNumberFormat="1" applyFont="1" applyFill="1" applyBorder="1" applyAlignment="1"/>
    <xf numFmtId="3" fontId="0" fillId="0" borderId="42" xfId="18" applyNumberFormat="1" applyFont="1" applyFill="1" applyBorder="1" applyAlignment="1"/>
    <xf numFmtId="3" fontId="0" fillId="0" borderId="42" xfId="18" applyNumberFormat="1" applyFont="1" applyBorder="1" applyAlignment="1"/>
    <xf numFmtId="3" fontId="0" fillId="0" borderId="30" xfId="18" applyNumberFormat="1" applyFont="1" applyBorder="1" applyAlignment="1"/>
    <xf numFmtId="3" fontId="15" fillId="0" borderId="11" xfId="18" applyNumberFormat="1" applyFont="1" applyBorder="1" applyAlignment="1">
      <alignment horizontal="right" vertical="center"/>
    </xf>
    <xf numFmtId="3" fontId="0" fillId="0" borderId="24" xfId="18" applyNumberFormat="1" applyFont="1" applyFill="1" applyBorder="1" applyAlignment="1"/>
    <xf numFmtId="3" fontId="0" fillId="0" borderId="37" xfId="18" applyNumberFormat="1" applyFont="1" applyFill="1" applyBorder="1" applyAlignment="1"/>
    <xf numFmtId="3" fontId="0" fillId="0" borderId="37" xfId="18" applyNumberFormat="1" applyFont="1" applyBorder="1" applyAlignment="1"/>
    <xf numFmtId="3" fontId="0" fillId="0" borderId="25" xfId="18" applyNumberFormat="1" applyFont="1" applyBorder="1" applyAlignment="1"/>
    <xf numFmtId="3" fontId="0" fillId="0" borderId="0" xfId="18" applyNumberFormat="1" applyFont="1" applyFill="1" applyBorder="1"/>
    <xf numFmtId="0" fontId="22" fillId="0" borderId="24" xfId="18" applyFont="1" applyBorder="1" applyAlignment="1">
      <alignment horizontal="right" vertical="center" wrapText="1"/>
    </xf>
    <xf numFmtId="3" fontId="23" fillId="0" borderId="37" xfId="18" applyNumberFormat="1" applyFont="1" applyFill="1" applyBorder="1"/>
    <xf numFmtId="3" fontId="23" fillId="0" borderId="37" xfId="18" applyNumberFormat="1" applyFont="1" applyBorder="1"/>
    <xf numFmtId="3" fontId="23" fillId="0" borderId="25" xfId="18" applyNumberFormat="1" applyFont="1" applyBorder="1"/>
    <xf numFmtId="0" fontId="0" fillId="0" borderId="0" xfId="18" applyFont="1" applyAlignment="1">
      <alignment vertical="center" wrapText="1"/>
    </xf>
    <xf numFmtId="0" fontId="15" fillId="0" borderId="16" xfId="18" applyFont="1" applyBorder="1" applyAlignment="1">
      <alignment horizontal="center" wrapText="1"/>
    </xf>
    <xf numFmtId="0" fontId="15" fillId="0" borderId="11" xfId="18" applyFont="1" applyBorder="1" applyAlignment="1">
      <alignment horizontal="center" wrapText="1"/>
    </xf>
    <xf numFmtId="165" fontId="18" fillId="0" borderId="2" xfId="7" applyNumberFormat="1" applyFont="1" applyFill="1" applyBorder="1" applyAlignment="1" applyProtection="1">
      <alignment horizontal="center" vertical="center" wrapText="1"/>
    </xf>
    <xf numFmtId="0" fontId="15" fillId="0" borderId="0" xfId="18" applyFont="1" applyAlignment="1">
      <alignment vertical="center" wrapText="1"/>
    </xf>
    <xf numFmtId="3" fontId="15" fillId="0" borderId="4" xfId="18" applyNumberFormat="1" applyFont="1" applyBorder="1" applyAlignment="1">
      <alignment wrapText="1"/>
    </xf>
    <xf numFmtId="3" fontId="15" fillId="0" borderId="43" xfId="18" applyNumberFormat="1" applyFont="1" applyBorder="1" applyAlignment="1">
      <alignment wrapText="1"/>
    </xf>
    <xf numFmtId="3" fontId="0" fillId="0" borderId="14" xfId="18" applyNumberFormat="1" applyFont="1" applyBorder="1" applyAlignment="1"/>
    <xf numFmtId="3" fontId="0" fillId="0" borderId="6" xfId="18" applyNumberFormat="1" applyFont="1" applyFill="1" applyBorder="1" applyAlignment="1">
      <alignment wrapText="1"/>
    </xf>
    <xf numFmtId="3" fontId="0" fillId="0" borderId="44" xfId="18" applyNumberFormat="1" applyFont="1" applyFill="1" applyBorder="1" applyAlignment="1">
      <alignment wrapText="1"/>
    </xf>
    <xf numFmtId="0" fontId="24" fillId="0" borderId="14" xfId="18" applyFont="1" applyBorder="1" applyAlignment="1">
      <alignment wrapText="1"/>
    </xf>
    <xf numFmtId="3" fontId="0" fillId="0" borderId="14" xfId="18" applyNumberFormat="1" applyFont="1" applyBorder="1" applyAlignment="1">
      <alignment horizontal="right" wrapText="1"/>
    </xf>
    <xf numFmtId="3" fontId="0" fillId="0" borderId="14" xfId="18" applyNumberFormat="1" applyFont="1" applyBorder="1" applyAlignment="1">
      <alignment horizontal="right"/>
    </xf>
    <xf numFmtId="3" fontId="0" fillId="0" borderId="14" xfId="18" applyNumberFormat="1" applyFont="1" applyFill="1" applyBorder="1" applyAlignment="1">
      <alignment horizontal="right"/>
    </xf>
    <xf numFmtId="3" fontId="15" fillId="0" borderId="6" xfId="18" applyNumberFormat="1" applyFont="1" applyFill="1" applyBorder="1" applyAlignment="1">
      <alignment vertical="center" wrapText="1"/>
    </xf>
    <xf numFmtId="3" fontId="15" fillId="0" borderId="44" xfId="18" applyNumberFormat="1" applyFont="1" applyFill="1" applyBorder="1" applyAlignment="1">
      <alignment vertical="center" wrapText="1"/>
    </xf>
    <xf numFmtId="0" fontId="15" fillId="0" borderId="0" xfId="18" applyFont="1" applyFill="1" applyAlignment="1">
      <alignment vertical="center" wrapText="1"/>
    </xf>
    <xf numFmtId="3" fontId="20" fillId="0" borderId="13" xfId="18" applyNumberFormat="1" applyFont="1" applyFill="1" applyBorder="1" applyAlignment="1"/>
    <xf numFmtId="3" fontId="0" fillId="0" borderId="14" xfId="18" applyNumberFormat="1" applyFont="1" applyFill="1" applyBorder="1" applyAlignment="1"/>
    <xf numFmtId="0" fontId="0" fillId="0" borderId="0" xfId="18" applyFont="1" applyFill="1" applyAlignment="1">
      <alignment vertical="center" wrapText="1"/>
    </xf>
    <xf numFmtId="3" fontId="20" fillId="0" borderId="14" xfId="18" applyNumberFormat="1" applyFont="1" applyFill="1" applyBorder="1" applyAlignment="1">
      <alignment vertical="center" wrapText="1"/>
    </xf>
    <xf numFmtId="3" fontId="0" fillId="0" borderId="7" xfId="18" applyNumberFormat="1" applyFont="1" applyFill="1" applyBorder="1" applyAlignment="1">
      <alignment wrapText="1"/>
    </xf>
    <xf numFmtId="3" fontId="0" fillId="0" borderId="45" xfId="18" applyNumberFormat="1" applyFont="1" applyFill="1" applyBorder="1" applyAlignment="1">
      <alignment wrapText="1"/>
    </xf>
    <xf numFmtId="3" fontId="0" fillId="0" borderId="8" xfId="18" applyNumberFormat="1" applyFont="1" applyFill="1" applyBorder="1" applyAlignment="1">
      <alignment wrapText="1"/>
    </xf>
    <xf numFmtId="3" fontId="0" fillId="0" borderId="46" xfId="18" applyNumberFormat="1" applyFont="1" applyFill="1" applyBorder="1" applyAlignment="1">
      <alignment wrapText="1"/>
    </xf>
    <xf numFmtId="3" fontId="15" fillId="0" borderId="24" xfId="18" applyNumberFormat="1" applyFont="1" applyBorder="1" applyAlignment="1">
      <alignment vertical="center"/>
    </xf>
    <xf numFmtId="3" fontId="15" fillId="0" borderId="26" xfId="18" applyNumberFormat="1" applyFont="1" applyBorder="1"/>
    <xf numFmtId="0" fontId="15" fillId="0" borderId="47" xfId="18" applyFont="1" applyFill="1" applyBorder="1"/>
    <xf numFmtId="0" fontId="15" fillId="0" borderId="4" xfId="18" applyFont="1" applyBorder="1" applyAlignment="1">
      <alignment vertical="center" wrapText="1"/>
    </xf>
    <xf numFmtId="0" fontId="15" fillId="0" borderId="43" xfId="18" applyFont="1" applyBorder="1" applyAlignment="1">
      <alignment vertical="center" wrapText="1"/>
    </xf>
    <xf numFmtId="0" fontId="15" fillId="0" borderId="13" xfId="18" applyFont="1" applyFill="1" applyBorder="1"/>
    <xf numFmtId="0" fontId="15" fillId="0" borderId="5" xfId="18" applyFont="1" applyBorder="1" applyAlignment="1">
      <alignment vertical="center" wrapText="1"/>
    </xf>
    <xf numFmtId="0" fontId="15" fillId="0" borderId="48" xfId="18" applyFont="1" applyBorder="1" applyAlignment="1">
      <alignment vertical="center" wrapText="1"/>
    </xf>
    <xf numFmtId="3" fontId="15" fillId="0" borderId="48" xfId="18" applyNumberFormat="1" applyFont="1" applyBorder="1"/>
    <xf numFmtId="0" fontId="0" fillId="0" borderId="14" xfId="15" applyFont="1" applyBorder="1" applyAlignment="1">
      <alignment vertical="center" wrapText="1"/>
    </xf>
    <xf numFmtId="3" fontId="0" fillId="0" borderId="7" xfId="18" applyNumberFormat="1" applyFont="1" applyBorder="1"/>
    <xf numFmtId="3" fontId="0" fillId="0" borderId="45" xfId="18" applyNumberFormat="1" applyFont="1" applyBorder="1"/>
    <xf numFmtId="3" fontId="15" fillId="0" borderId="7" xfId="18" applyNumberFormat="1" applyFont="1" applyBorder="1"/>
    <xf numFmtId="3" fontId="15" fillId="0" borderId="45" xfId="18" applyNumberFormat="1" applyFont="1" applyBorder="1"/>
    <xf numFmtId="0" fontId="0" fillId="0" borderId="15" xfId="15" applyFont="1" applyBorder="1" applyAlignment="1">
      <alignment vertical="center" wrapText="1"/>
    </xf>
    <xf numFmtId="3" fontId="0" fillId="0" borderId="46" xfId="18" applyNumberFormat="1" applyFont="1" applyBorder="1"/>
    <xf numFmtId="0" fontId="15" fillId="0" borderId="24" xfId="15" applyFont="1" applyFill="1" applyBorder="1" applyAlignment="1">
      <alignment vertical="center" wrapText="1"/>
    </xf>
    <xf numFmtId="3" fontId="15" fillId="0" borderId="49" xfId="18" applyNumberFormat="1" applyFont="1" applyBorder="1"/>
    <xf numFmtId="0" fontId="15" fillId="0" borderId="11" xfId="15" applyFont="1" applyFill="1" applyBorder="1" applyAlignment="1">
      <alignment vertical="center" wrapText="1"/>
    </xf>
    <xf numFmtId="3" fontId="15" fillId="0" borderId="2" xfId="18" applyNumberFormat="1" applyFont="1" applyBorder="1"/>
    <xf numFmtId="3" fontId="0" fillId="0" borderId="41" xfId="18" applyNumberFormat="1" applyFont="1" applyBorder="1"/>
    <xf numFmtId="3" fontId="15" fillId="0" borderId="25" xfId="18" applyNumberFormat="1" applyFont="1" applyBorder="1"/>
    <xf numFmtId="0" fontId="15" fillId="0" borderId="16" xfId="18" applyFont="1" applyBorder="1" applyAlignment="1">
      <alignment horizontal="right"/>
    </xf>
    <xf numFmtId="3" fontId="15" fillId="0" borderId="0" xfId="18" applyNumberFormat="1" applyFont="1" applyBorder="1"/>
    <xf numFmtId="3" fontId="0" fillId="0" borderId="6" xfId="18" applyNumberFormat="1" applyFont="1" applyBorder="1" applyAlignment="1">
      <alignment wrapText="1"/>
    </xf>
    <xf numFmtId="3" fontId="0" fillId="0" borderId="44" xfId="18" applyNumberFormat="1" applyFont="1" applyBorder="1" applyAlignment="1">
      <alignment wrapText="1"/>
    </xf>
    <xf numFmtId="0" fontId="0" fillId="0" borderId="14" xfId="18" applyFont="1" applyBorder="1" applyAlignment="1">
      <alignment wrapText="1"/>
    </xf>
    <xf numFmtId="3" fontId="15" fillId="0" borderId="6" xfId="18" applyNumberFormat="1" applyFont="1" applyBorder="1" applyAlignment="1">
      <alignment wrapText="1"/>
    </xf>
    <xf numFmtId="3" fontId="15" fillId="0" borderId="44" xfId="18" applyNumberFormat="1" applyFont="1" applyBorder="1" applyAlignment="1">
      <alignment wrapText="1"/>
    </xf>
    <xf numFmtId="3" fontId="0" fillId="0" borderId="12" xfId="18" applyNumberFormat="1" applyFont="1" applyBorder="1" applyAlignment="1">
      <alignment wrapText="1"/>
    </xf>
    <xf numFmtId="3" fontId="0" fillId="0" borderId="49" xfId="18" applyNumberFormat="1" applyFont="1" applyBorder="1" applyAlignment="1">
      <alignment wrapText="1"/>
    </xf>
    <xf numFmtId="3" fontId="15" fillId="0" borderId="49" xfId="18" applyNumberFormat="1" applyFont="1" applyBorder="1" applyAlignment="1">
      <alignment wrapText="1"/>
    </xf>
    <xf numFmtId="0" fontId="15" fillId="0" borderId="24" xfId="18" applyFont="1" applyBorder="1" applyAlignment="1">
      <alignment vertical="center" wrapText="1"/>
    </xf>
    <xf numFmtId="3" fontId="15" fillId="0" borderId="37" xfId="18" applyNumberFormat="1" applyFont="1" applyBorder="1" applyAlignment="1">
      <alignment vertical="center" wrapText="1"/>
    </xf>
    <xf numFmtId="3" fontId="15" fillId="0" borderId="25" xfId="18" applyNumberFormat="1" applyFont="1" applyBorder="1" applyAlignment="1">
      <alignment vertical="center" wrapText="1"/>
    </xf>
    <xf numFmtId="3" fontId="15" fillId="0" borderId="2" xfId="18" applyNumberFormat="1" applyFont="1" applyBorder="1" applyAlignment="1">
      <alignment horizontal="right" vertical="center"/>
    </xf>
    <xf numFmtId="0" fontId="0" fillId="0" borderId="0" xfId="17" applyFont="1"/>
    <xf numFmtId="3" fontId="15" fillId="9" borderId="50" xfId="16" applyNumberFormat="1" applyFont="1" applyFill="1" applyBorder="1" applyAlignment="1">
      <alignment horizontal="center" vertical="center" wrapText="1"/>
    </xf>
    <xf numFmtId="0" fontId="15" fillId="9" borderId="10" xfId="16" applyFont="1" applyFill="1" applyBorder="1" applyAlignment="1">
      <alignment horizontal="right"/>
    </xf>
    <xf numFmtId="0" fontId="15" fillId="9" borderId="10" xfId="17" applyFont="1" applyFill="1" applyBorder="1"/>
    <xf numFmtId="0" fontId="0" fillId="9" borderId="10" xfId="17" applyFont="1" applyFill="1" applyBorder="1"/>
    <xf numFmtId="0" fontId="0" fillId="0" borderId="10" xfId="17" applyFont="1" applyBorder="1"/>
    <xf numFmtId="0" fontId="15" fillId="9" borderId="10" xfId="18" applyFont="1" applyFill="1" applyBorder="1" applyAlignment="1">
      <alignment vertical="center"/>
    </xf>
    <xf numFmtId="0" fontId="26" fillId="9" borderId="10" xfId="18" applyFont="1" applyFill="1" applyBorder="1" applyAlignment="1">
      <alignment horizontal="center" vertical="center"/>
    </xf>
    <xf numFmtId="0" fontId="27" fillId="0" borderId="10" xfId="17" applyFont="1" applyBorder="1" applyAlignment="1">
      <alignment horizontal="center"/>
    </xf>
    <xf numFmtId="0" fontId="0" fillId="9" borderId="51" xfId="16" applyFont="1" applyFill="1" applyBorder="1"/>
    <xf numFmtId="0" fontId="28" fillId="9" borderId="51" xfId="16" applyFont="1" applyFill="1" applyBorder="1" applyAlignment="1">
      <alignment horizontal="center"/>
    </xf>
    <xf numFmtId="0" fontId="28" fillId="0" borderId="51" xfId="17" applyFont="1" applyBorder="1" applyAlignment="1">
      <alignment horizontal="center"/>
    </xf>
    <xf numFmtId="0" fontId="0" fillId="0" borderId="0" xfId="17" applyFont="1" applyBorder="1"/>
    <xf numFmtId="0" fontId="15" fillId="9" borderId="51" xfId="16" applyFont="1" applyFill="1" applyBorder="1" applyAlignment="1">
      <alignment horizontal="right"/>
    </xf>
    <xf numFmtId="3" fontId="29" fillId="9" borderId="51" xfId="7" applyNumberFormat="1" applyFont="1" applyFill="1" applyBorder="1" applyAlignment="1" applyProtection="1">
      <alignment horizontal="center"/>
    </xf>
    <xf numFmtId="0" fontId="29" fillId="9" borderId="10" xfId="18" applyFont="1" applyFill="1" applyBorder="1" applyAlignment="1">
      <alignment horizontal="center" vertical="center"/>
    </xf>
    <xf numFmtId="0" fontId="28" fillId="0" borderId="10" xfId="17" applyFont="1" applyBorder="1" applyAlignment="1">
      <alignment horizontal="center"/>
    </xf>
    <xf numFmtId="0" fontId="29" fillId="9" borderId="51" xfId="17" applyFont="1" applyFill="1" applyBorder="1" applyAlignment="1">
      <alignment horizontal="center"/>
    </xf>
    <xf numFmtId="0" fontId="28" fillId="9" borderId="10" xfId="17" applyFont="1" applyFill="1" applyBorder="1" applyAlignment="1">
      <alignment horizontal="center"/>
    </xf>
    <xf numFmtId="0" fontId="15" fillId="9" borderId="2" xfId="18" applyFont="1" applyFill="1" applyBorder="1" applyAlignment="1">
      <alignment horizontal="right" vertical="center" wrapText="1"/>
    </xf>
    <xf numFmtId="3" fontId="29" fillId="9" borderId="2" xfId="16" applyNumberFormat="1" applyFont="1" applyFill="1" applyBorder="1" applyAlignment="1">
      <alignment horizontal="center"/>
    </xf>
    <xf numFmtId="3" fontId="15" fillId="0" borderId="52" xfId="18" applyNumberFormat="1" applyFont="1" applyBorder="1" applyAlignment="1">
      <alignment wrapText="1"/>
    </xf>
    <xf numFmtId="3" fontId="0" fillId="0" borderId="53" xfId="18" applyNumberFormat="1" applyFont="1" applyFill="1" applyBorder="1" applyAlignment="1">
      <alignment wrapText="1"/>
    </xf>
    <xf numFmtId="3" fontId="15" fillId="0" borderId="53" xfId="18" applyNumberFormat="1" applyFont="1" applyFill="1" applyBorder="1" applyAlignment="1">
      <alignment vertical="center" wrapText="1"/>
    </xf>
    <xf numFmtId="3" fontId="0" fillId="0" borderId="54" xfId="18" applyNumberFormat="1" applyFont="1" applyFill="1" applyBorder="1" applyAlignment="1">
      <alignment wrapText="1"/>
    </xf>
    <xf numFmtId="3" fontId="0" fillId="0" borderId="55" xfId="18" applyNumberFormat="1" applyFont="1" applyFill="1" applyBorder="1" applyAlignment="1">
      <alignment wrapText="1"/>
    </xf>
    <xf numFmtId="0" fontId="15" fillId="0" borderId="52" xfId="18" applyFont="1" applyBorder="1" applyAlignment="1">
      <alignment vertical="center" wrapText="1"/>
    </xf>
    <xf numFmtId="0" fontId="15" fillId="0" borderId="56" xfId="18" applyFont="1" applyBorder="1" applyAlignment="1">
      <alignment vertical="center" wrapText="1"/>
    </xf>
    <xf numFmtId="3" fontId="15" fillId="0" borderId="56" xfId="18" applyNumberFormat="1" applyFont="1" applyBorder="1"/>
    <xf numFmtId="3" fontId="0" fillId="0" borderId="54" xfId="18" applyNumberFormat="1" applyFont="1" applyBorder="1"/>
    <xf numFmtId="3" fontId="15" fillId="0" borderId="54" xfId="18" applyNumberFormat="1" applyFont="1" applyBorder="1"/>
    <xf numFmtId="3" fontId="0" fillId="0" borderId="55" xfId="18" applyNumberFormat="1" applyFont="1" applyBorder="1"/>
    <xf numFmtId="3" fontId="0" fillId="0" borderId="53" xfId="18" applyNumberFormat="1" applyFont="1" applyBorder="1" applyAlignment="1">
      <alignment wrapText="1"/>
    </xf>
    <xf numFmtId="3" fontId="15" fillId="0" borderId="53" xfId="18" applyNumberFormat="1" applyFont="1" applyBorder="1" applyAlignment="1">
      <alignment wrapText="1"/>
    </xf>
    <xf numFmtId="3" fontId="0" fillId="0" borderId="57" xfId="18" applyNumberFormat="1" applyFont="1" applyBorder="1" applyAlignment="1">
      <alignment wrapText="1"/>
    </xf>
    <xf numFmtId="166" fontId="19" fillId="0" borderId="0" xfId="18" applyNumberFormat="1" applyFont="1" applyBorder="1"/>
    <xf numFmtId="3" fontId="32" fillId="0" borderId="52" xfId="18" applyNumberFormat="1" applyFont="1" applyBorder="1" applyAlignment="1">
      <alignment wrapText="1"/>
    </xf>
    <xf numFmtId="3" fontId="33" fillId="0" borderId="53" xfId="18" applyNumberFormat="1" applyFont="1" applyFill="1" applyBorder="1" applyAlignment="1">
      <alignment wrapText="1"/>
    </xf>
    <xf numFmtId="3" fontId="32" fillId="0" borderId="53" xfId="18" applyNumberFormat="1" applyFont="1" applyFill="1" applyBorder="1" applyAlignment="1">
      <alignment vertical="center" wrapText="1"/>
    </xf>
    <xf numFmtId="3" fontId="33" fillId="0" borderId="44" xfId="18" applyNumberFormat="1" applyFont="1" applyFill="1" applyBorder="1" applyAlignment="1">
      <alignment wrapText="1"/>
    </xf>
    <xf numFmtId="3" fontId="32" fillId="0" borderId="26" xfId="18" applyNumberFormat="1" applyFont="1" applyBorder="1"/>
    <xf numFmtId="167" fontId="32" fillId="0" borderId="26" xfId="18" applyNumberFormat="1" applyFont="1" applyBorder="1"/>
    <xf numFmtId="3" fontId="15" fillId="0" borderId="58" xfId="18" applyNumberFormat="1" applyFont="1" applyBorder="1" applyAlignment="1">
      <alignment horizontal="left" vertical="center"/>
    </xf>
    <xf numFmtId="0" fontId="19" fillId="0" borderId="33" xfId="18" applyFont="1" applyBorder="1"/>
    <xf numFmtId="3" fontId="15" fillId="0" borderId="33" xfId="18" applyNumberFormat="1" applyFont="1" applyBorder="1" applyAlignment="1">
      <alignment horizontal="left" vertical="center"/>
    </xf>
    <xf numFmtId="3" fontId="0" fillId="0" borderId="33" xfId="18" applyNumberFormat="1" applyFont="1" applyBorder="1" applyAlignment="1">
      <alignment vertical="center"/>
    </xf>
    <xf numFmtId="3" fontId="0" fillId="0" borderId="59" xfId="18" applyNumberFormat="1" applyFont="1" applyBorder="1" applyAlignment="1">
      <alignment vertical="center"/>
    </xf>
    <xf numFmtId="3" fontId="15" fillId="0" borderId="60" xfId="18" applyNumberFormat="1" applyFont="1" applyBorder="1" applyAlignment="1"/>
    <xf numFmtId="3" fontId="0" fillId="0" borderId="61" xfId="18" applyNumberFormat="1" applyFont="1" applyBorder="1"/>
    <xf numFmtId="0" fontId="19" fillId="0" borderId="0" xfId="18" applyFont="1" applyBorder="1" applyAlignment="1">
      <alignment vertical="center" wrapText="1"/>
    </xf>
    <xf numFmtId="0" fontId="21" fillId="0" borderId="0" xfId="18" applyFont="1" applyBorder="1" applyAlignment="1">
      <alignment wrapText="1"/>
    </xf>
    <xf numFmtId="3" fontId="21" fillId="0" borderId="0" xfId="18" applyNumberFormat="1" applyFont="1" applyBorder="1" applyAlignment="1">
      <alignment wrapText="1"/>
    </xf>
    <xf numFmtId="166" fontId="19" fillId="0" borderId="0" xfId="18" applyNumberFormat="1" applyFont="1" applyBorder="1" applyAlignment="1">
      <alignment wrapText="1"/>
    </xf>
    <xf numFmtId="166" fontId="21" fillId="0" borderId="0" xfId="18" applyNumberFormat="1" applyFont="1" applyBorder="1" applyAlignment="1">
      <alignment wrapText="1"/>
    </xf>
    <xf numFmtId="0" fontId="19" fillId="0" borderId="0" xfId="18" applyFont="1" applyBorder="1" applyAlignment="1">
      <alignment vertical="center"/>
    </xf>
    <xf numFmtId="166" fontId="21" fillId="0" borderId="0" xfId="18" applyNumberFormat="1" applyFont="1" applyBorder="1" applyAlignment="1">
      <alignment vertical="center"/>
    </xf>
    <xf numFmtId="166" fontId="19" fillId="0" borderId="0" xfId="18" applyNumberFormat="1" applyFont="1" applyBorder="1" applyAlignment="1">
      <alignment vertical="center"/>
    </xf>
    <xf numFmtId="0" fontId="21" fillId="0" borderId="0" xfId="18" applyFont="1" applyBorder="1"/>
    <xf numFmtId="166" fontId="21" fillId="0" borderId="0" xfId="18" applyNumberFormat="1" applyFont="1" applyBorder="1"/>
    <xf numFmtId="165" fontId="15" fillId="0" borderId="10" xfId="7" applyNumberFormat="1" applyFont="1" applyFill="1" applyBorder="1" applyAlignment="1" applyProtection="1">
      <alignment horizontal="center" vertical="center" wrapText="1"/>
    </xf>
    <xf numFmtId="165" fontId="15" fillId="0" borderId="3" xfId="7" applyNumberFormat="1" applyFont="1" applyFill="1" applyBorder="1" applyAlignment="1" applyProtection="1">
      <alignment horizontal="center" vertical="center" wrapText="1"/>
    </xf>
    <xf numFmtId="165" fontId="15" fillId="0" borderId="62" xfId="7" applyNumberFormat="1" applyFont="1" applyFill="1" applyBorder="1" applyAlignment="1" applyProtection="1">
      <alignment horizontal="center" vertical="center" wrapText="1"/>
    </xf>
    <xf numFmtId="0" fontId="34" fillId="9" borderId="10" xfId="17" applyFont="1" applyFill="1" applyBorder="1" applyAlignment="1">
      <alignment horizontal="center"/>
    </xf>
    <xf numFmtId="165" fontId="15" fillId="0" borderId="63" xfId="7" applyNumberFormat="1" applyFont="1" applyFill="1" applyBorder="1" applyAlignment="1" applyProtection="1">
      <alignment horizontal="center" vertical="center" wrapText="1"/>
    </xf>
    <xf numFmtId="3" fontId="32" fillId="0" borderId="64" xfId="18" applyNumberFormat="1" applyFont="1" applyBorder="1" applyAlignment="1">
      <alignment horizontal="left" vertical="center"/>
    </xf>
    <xf numFmtId="3" fontId="33" fillId="0" borderId="33" xfId="0" applyNumberFormat="1" applyFont="1" applyFill="1" applyBorder="1" applyAlignment="1">
      <alignment vertical="center"/>
    </xf>
    <xf numFmtId="3" fontId="32" fillId="0" borderId="33" xfId="0" applyNumberFormat="1" applyFont="1" applyFill="1" applyBorder="1" applyAlignment="1">
      <alignment vertical="center"/>
    </xf>
    <xf numFmtId="3" fontId="32" fillId="0" borderId="33" xfId="0" applyNumberFormat="1" applyFont="1" applyFill="1" applyBorder="1" applyAlignment="1">
      <alignment horizontal="left" vertical="center"/>
    </xf>
    <xf numFmtId="3" fontId="33" fillId="0" borderId="35" xfId="0" applyNumberFormat="1" applyFont="1" applyFill="1" applyBorder="1" applyAlignment="1">
      <alignment vertical="center"/>
    </xf>
    <xf numFmtId="3" fontId="32" fillId="0" borderId="35" xfId="0" applyNumberFormat="1" applyFont="1" applyFill="1" applyBorder="1" applyAlignment="1">
      <alignment horizontal="left" vertical="center"/>
    </xf>
    <xf numFmtId="3" fontId="32" fillId="0" borderId="33" xfId="18" applyNumberFormat="1" applyFont="1" applyBorder="1" applyAlignment="1">
      <alignment horizontal="left" vertical="center"/>
    </xf>
    <xf numFmtId="3" fontId="33" fillId="0" borderId="33" xfId="18" applyNumberFormat="1" applyFont="1" applyBorder="1" applyAlignment="1">
      <alignment vertical="center"/>
    </xf>
    <xf numFmtId="3" fontId="33" fillId="0" borderId="65" xfId="18" applyNumberFormat="1" applyFont="1" applyBorder="1" applyAlignment="1">
      <alignment vertical="center"/>
    </xf>
    <xf numFmtId="3" fontId="32" fillId="0" borderId="63" xfId="18" applyNumberFormat="1" applyFont="1" applyBorder="1" applyAlignment="1"/>
    <xf numFmtId="3" fontId="33" fillId="0" borderId="63" xfId="18" applyNumberFormat="1" applyFont="1" applyBorder="1"/>
    <xf numFmtId="3" fontId="33" fillId="0" borderId="66" xfId="18" applyNumberFormat="1" applyFont="1" applyBorder="1"/>
    <xf numFmtId="9" fontId="33" fillId="0" borderId="67" xfId="21" applyFont="1" applyBorder="1" applyAlignment="1">
      <alignment horizontal="center" vertical="center"/>
    </xf>
    <xf numFmtId="165" fontId="15" fillId="0" borderId="12" xfId="7" applyNumberFormat="1" applyFont="1" applyFill="1" applyBorder="1" applyAlignment="1" applyProtection="1">
      <alignment horizontal="center" vertical="center" wrapText="1"/>
    </xf>
    <xf numFmtId="165" fontId="15" fillId="0" borderId="68" xfId="7" applyNumberFormat="1" applyFont="1" applyFill="1" applyBorder="1" applyAlignment="1" applyProtection="1">
      <alignment horizontal="center" vertical="center" wrapText="1"/>
    </xf>
    <xf numFmtId="3" fontId="0" fillId="0" borderId="33" xfId="18" applyNumberFormat="1" applyFont="1" applyBorder="1" applyAlignment="1"/>
    <xf numFmtId="3" fontId="15" fillId="0" borderId="33" xfId="18" applyNumberFormat="1" applyFont="1" applyBorder="1" applyAlignment="1"/>
    <xf numFmtId="3" fontId="15" fillId="0" borderId="33" xfId="18" applyNumberFormat="1" applyFont="1" applyBorder="1"/>
    <xf numFmtId="3" fontId="15" fillId="0" borderId="47" xfId="18" applyNumberFormat="1" applyFont="1" applyBorder="1"/>
    <xf numFmtId="3" fontId="15" fillId="0" borderId="13" xfId="18" applyNumberFormat="1" applyFont="1" applyBorder="1"/>
    <xf numFmtId="3" fontId="15" fillId="0" borderId="14" xfId="18" applyNumberFormat="1" applyFont="1" applyFill="1" applyBorder="1"/>
    <xf numFmtId="3" fontId="17" fillId="0" borderId="14" xfId="18" applyNumberFormat="1" applyFont="1" applyFill="1" applyBorder="1"/>
    <xf numFmtId="3" fontId="15" fillId="0" borderId="15" xfId="18" applyNumberFormat="1" applyFont="1" applyFill="1" applyBorder="1"/>
    <xf numFmtId="3" fontId="15" fillId="0" borderId="69" xfId="18" applyNumberFormat="1" applyFont="1" applyFill="1" applyBorder="1"/>
    <xf numFmtId="3" fontId="15" fillId="0" borderId="11" xfId="18" applyNumberFormat="1" applyFont="1" applyBorder="1" applyAlignment="1">
      <alignment vertical="center"/>
    </xf>
    <xf numFmtId="3" fontId="0" fillId="0" borderId="13" xfId="18" applyNumberFormat="1" applyFont="1" applyBorder="1"/>
    <xf numFmtId="3" fontId="0" fillId="0" borderId="68" xfId="18" applyNumberFormat="1" applyFont="1" applyBorder="1"/>
    <xf numFmtId="3" fontId="33" fillId="0" borderId="70" xfId="18" applyNumberFormat="1" applyFont="1" applyBorder="1"/>
    <xf numFmtId="0" fontId="0" fillId="0" borderId="66" xfId="18" applyFont="1" applyBorder="1"/>
    <xf numFmtId="3" fontId="32" fillId="0" borderId="62" xfId="18" applyNumberFormat="1" applyFont="1" applyBorder="1" applyAlignment="1">
      <alignment vertical="center"/>
    </xf>
    <xf numFmtId="3" fontId="33" fillId="0" borderId="33" xfId="18" applyNumberFormat="1" applyFont="1" applyBorder="1" applyAlignment="1"/>
    <xf numFmtId="3" fontId="33" fillId="0" borderId="5" xfId="18" applyNumberFormat="1" applyFont="1" applyBorder="1"/>
    <xf numFmtId="3" fontId="32" fillId="0" borderId="2" xfId="18" applyNumberFormat="1" applyFont="1" applyBorder="1" applyAlignment="1">
      <alignment vertical="center"/>
    </xf>
    <xf numFmtId="3" fontId="33" fillId="0" borderId="71" xfId="18" applyNumberFormat="1" applyFont="1" applyBorder="1" applyAlignment="1"/>
    <xf numFmtId="3" fontId="32" fillId="0" borderId="33" xfId="18" applyNumberFormat="1" applyFont="1" applyBorder="1" applyAlignment="1"/>
    <xf numFmtId="3" fontId="33" fillId="0" borderId="60" xfId="18" applyNumberFormat="1" applyFont="1" applyBorder="1" applyAlignment="1"/>
    <xf numFmtId="3" fontId="32" fillId="0" borderId="72" xfId="18" applyNumberFormat="1" applyFont="1" applyBorder="1" applyAlignment="1">
      <alignment horizontal="left" vertical="center"/>
    </xf>
    <xf numFmtId="10" fontId="33" fillId="0" borderId="44" xfId="18" applyNumberFormat="1" applyFont="1" applyFill="1" applyBorder="1" applyAlignment="1">
      <alignment wrapText="1"/>
    </xf>
    <xf numFmtId="10" fontId="33" fillId="0" borderId="53" xfId="18" applyNumberFormat="1" applyFont="1" applyFill="1" applyBorder="1" applyAlignment="1">
      <alignment wrapText="1"/>
    </xf>
    <xf numFmtId="3" fontId="35" fillId="0" borderId="60" xfId="18" applyNumberFormat="1" applyFont="1" applyBorder="1"/>
    <xf numFmtId="9" fontId="31" fillId="0" borderId="62" xfId="21" applyBorder="1"/>
    <xf numFmtId="3" fontId="32" fillId="0" borderId="44" xfId="18" applyNumberFormat="1" applyFont="1" applyFill="1" applyBorder="1" applyAlignment="1">
      <alignment vertical="center" wrapText="1"/>
    </xf>
    <xf numFmtId="9" fontId="33" fillId="0" borderId="26" xfId="21" applyFont="1" applyBorder="1"/>
    <xf numFmtId="3" fontId="15" fillId="0" borderId="61" xfId="18" applyNumberFormat="1" applyFont="1" applyBorder="1" applyAlignment="1">
      <alignment wrapText="1"/>
    </xf>
    <xf numFmtId="3" fontId="0" fillId="0" borderId="73" xfId="18" applyNumberFormat="1" applyFont="1" applyFill="1" applyBorder="1" applyAlignment="1">
      <alignment wrapText="1"/>
    </xf>
    <xf numFmtId="165" fontId="15" fillId="0" borderId="17" xfId="7" applyNumberFormat="1" applyFont="1" applyFill="1" applyBorder="1" applyAlignment="1" applyProtection="1">
      <alignment horizontal="center" vertical="center" wrapText="1"/>
    </xf>
    <xf numFmtId="0" fontId="0" fillId="0" borderId="62" xfId="18" applyFont="1" applyBorder="1" applyAlignment="1">
      <alignment vertical="center" wrapText="1"/>
    </xf>
    <xf numFmtId="3" fontId="32" fillId="0" borderId="74" xfId="18" applyNumberFormat="1" applyFont="1" applyBorder="1"/>
    <xf numFmtId="3" fontId="32" fillId="0" borderId="62" xfId="18" applyNumberFormat="1" applyFont="1" applyBorder="1"/>
    <xf numFmtId="3" fontId="32" fillId="0" borderId="43" xfId="18" applyNumberFormat="1" applyFont="1" applyBorder="1" applyAlignment="1">
      <alignment wrapText="1"/>
    </xf>
    <xf numFmtId="3" fontId="32" fillId="0" borderId="58" xfId="18" applyNumberFormat="1" applyFont="1" applyBorder="1" applyAlignment="1">
      <alignment wrapText="1"/>
    </xf>
    <xf numFmtId="3" fontId="32" fillId="0" borderId="75" xfId="18" applyNumberFormat="1" applyFont="1" applyBorder="1" applyAlignment="1">
      <alignment vertical="center" wrapText="1"/>
    </xf>
    <xf numFmtId="3" fontId="32" fillId="0" borderId="76" xfId="18" applyNumberFormat="1" applyFont="1" applyBorder="1" applyAlignment="1">
      <alignment vertical="center" wrapText="1"/>
    </xf>
    <xf numFmtId="3" fontId="32" fillId="0" borderId="63" xfId="18" applyNumberFormat="1" applyFont="1" applyBorder="1"/>
    <xf numFmtId="0" fontId="15" fillId="0" borderId="67" xfId="18" applyFont="1" applyBorder="1" applyAlignment="1">
      <alignment vertical="center" wrapText="1"/>
    </xf>
    <xf numFmtId="0" fontId="15" fillId="0" borderId="77" xfId="18" applyFont="1" applyBorder="1" applyAlignment="1">
      <alignment vertical="center" wrapText="1"/>
    </xf>
    <xf numFmtId="0" fontId="15" fillId="0" borderId="77" xfId="18" applyFont="1" applyFill="1" applyBorder="1" applyAlignment="1">
      <alignment vertical="center" wrapText="1"/>
    </xf>
    <xf numFmtId="0" fontId="0" fillId="0" borderId="77" xfId="18" applyFont="1" applyFill="1" applyBorder="1" applyAlignment="1">
      <alignment vertical="center" wrapText="1"/>
    </xf>
    <xf numFmtId="0" fontId="0" fillId="0" borderId="78" xfId="18" applyFont="1" applyBorder="1" applyAlignment="1">
      <alignment vertical="center" wrapText="1"/>
    </xf>
    <xf numFmtId="9" fontId="33" fillId="0" borderId="67" xfId="21" applyFont="1" applyBorder="1" applyAlignment="1">
      <alignment vertical="center" wrapText="1"/>
    </xf>
    <xf numFmtId="9" fontId="32" fillId="0" borderId="78" xfId="21" applyFont="1" applyBorder="1" applyAlignment="1">
      <alignment vertical="center" wrapText="1"/>
    </xf>
    <xf numFmtId="3" fontId="32" fillId="0" borderId="2" xfId="18" applyNumberFormat="1" applyFont="1" applyBorder="1"/>
    <xf numFmtId="0" fontId="33" fillId="0" borderId="66" xfId="18" applyFont="1" applyBorder="1"/>
    <xf numFmtId="3" fontId="18" fillId="0" borderId="79" xfId="18" applyNumberFormat="1" applyFont="1" applyBorder="1" applyAlignment="1">
      <alignment horizontal="center" vertical="center" wrapText="1"/>
    </xf>
    <xf numFmtId="3" fontId="15" fillId="0" borderId="14" xfId="7" applyNumberFormat="1" applyFont="1" applyFill="1" applyBorder="1" applyAlignment="1" applyProtection="1">
      <alignment horizontal="left" vertical="center" wrapText="1"/>
    </xf>
    <xf numFmtId="3" fontId="0" fillId="0" borderId="14" xfId="7" applyNumberFormat="1" applyFont="1" applyFill="1" applyBorder="1" applyAlignment="1" applyProtection="1">
      <alignment horizontal="right" vertical="center" wrapText="1"/>
    </xf>
    <xf numFmtId="3" fontId="15" fillId="0" borderId="11" xfId="7" applyNumberFormat="1" applyFont="1" applyFill="1" applyBorder="1" applyAlignment="1" applyProtection="1">
      <alignment horizontal="left" vertical="center" wrapText="1"/>
    </xf>
    <xf numFmtId="3" fontId="0" fillId="0" borderId="47" xfId="18" applyNumberFormat="1" applyFont="1" applyBorder="1"/>
    <xf numFmtId="3" fontId="0" fillId="0" borderId="14" xfId="18" applyNumberFormat="1" applyFont="1" applyBorder="1"/>
    <xf numFmtId="3" fontId="0" fillId="0" borderId="69" xfId="18" applyNumberFormat="1" applyFont="1" applyBorder="1"/>
    <xf numFmtId="3" fontId="15" fillId="0" borderId="16" xfId="7" applyNumberFormat="1" applyFont="1" applyFill="1" applyBorder="1" applyAlignment="1" applyProtection="1">
      <alignment horizontal="right" vertical="center" wrapText="1"/>
    </xf>
    <xf numFmtId="0" fontId="0" fillId="0" borderId="62" xfId="18" applyFont="1" applyBorder="1"/>
    <xf numFmtId="0" fontId="15" fillId="0" borderId="62" xfId="18" applyFont="1" applyBorder="1" applyAlignment="1">
      <alignment horizontal="center" vertical="center"/>
    </xf>
    <xf numFmtId="0" fontId="15" fillId="0" borderId="61" xfId="18" applyFont="1" applyBorder="1" applyAlignment="1">
      <alignment vertical="center" wrapText="1"/>
    </xf>
    <xf numFmtId="0" fontId="15" fillId="0" borderId="80" xfId="18" applyFont="1" applyBorder="1" applyAlignment="1">
      <alignment vertical="center" wrapText="1"/>
    </xf>
    <xf numFmtId="0" fontId="15" fillId="0" borderId="81" xfId="18" applyFont="1" applyBorder="1" applyAlignment="1">
      <alignment vertical="center" wrapText="1"/>
    </xf>
    <xf numFmtId="3" fontId="0" fillId="0" borderId="82" xfId="18" applyNumberFormat="1" applyFont="1" applyBorder="1"/>
    <xf numFmtId="3" fontId="15" fillId="0" borderId="82" xfId="18" applyNumberFormat="1" applyFont="1" applyBorder="1"/>
    <xf numFmtId="3" fontId="0" fillId="0" borderId="83" xfId="18" applyNumberFormat="1" applyFont="1" applyBorder="1"/>
    <xf numFmtId="3" fontId="15" fillId="0" borderId="59" xfId="18" applyNumberFormat="1" applyFont="1" applyBorder="1"/>
    <xf numFmtId="3" fontId="15" fillId="0" borderId="11" xfId="18" applyNumberFormat="1" applyFont="1" applyBorder="1"/>
    <xf numFmtId="3" fontId="0" fillId="0" borderId="72" xfId="18" applyNumberFormat="1" applyFont="1" applyBorder="1"/>
    <xf numFmtId="3" fontId="15" fillId="0" borderId="60" xfId="18" applyNumberFormat="1" applyFont="1" applyBorder="1"/>
    <xf numFmtId="0" fontId="0" fillId="0" borderId="84" xfId="18" applyFont="1" applyBorder="1"/>
    <xf numFmtId="0" fontId="32" fillId="0" borderId="52" xfId="18" applyFont="1" applyBorder="1" applyAlignment="1">
      <alignment vertical="center" wrapText="1"/>
    </xf>
    <xf numFmtId="0" fontId="32" fillId="0" borderId="56" xfId="18" applyFont="1" applyBorder="1" applyAlignment="1">
      <alignment vertical="center" wrapText="1"/>
    </xf>
    <xf numFmtId="3" fontId="32" fillId="0" borderId="56" xfId="18" applyNumberFormat="1" applyFont="1" applyBorder="1"/>
    <xf numFmtId="3" fontId="33" fillId="0" borderId="54" xfId="18" applyNumberFormat="1" applyFont="1" applyBorder="1"/>
    <xf numFmtId="3" fontId="32" fillId="0" borderId="54" xfId="18" applyNumberFormat="1" applyFont="1" applyBorder="1"/>
    <xf numFmtId="3" fontId="33" fillId="0" borderId="55" xfId="18" applyNumberFormat="1" applyFont="1" applyBorder="1"/>
    <xf numFmtId="3" fontId="32" fillId="0" borderId="49" xfId="18" applyNumberFormat="1" applyFont="1" applyBorder="1"/>
    <xf numFmtId="0" fontId="32" fillId="0" borderId="43" xfId="18" applyFont="1" applyBorder="1" applyAlignment="1">
      <alignment vertical="center" wrapText="1"/>
    </xf>
    <xf numFmtId="0" fontId="32" fillId="0" borderId="48" xfId="18" applyFont="1" applyBorder="1" applyAlignment="1">
      <alignment vertical="center" wrapText="1"/>
    </xf>
    <xf numFmtId="3" fontId="32" fillId="0" borderId="48" xfId="18" applyNumberFormat="1" applyFont="1" applyBorder="1"/>
    <xf numFmtId="3" fontId="33" fillId="0" borderId="45" xfId="18" applyNumberFormat="1" applyFont="1" applyBorder="1"/>
    <xf numFmtId="3" fontId="32" fillId="0" borderId="45" xfId="18" applyNumberFormat="1" applyFont="1" applyBorder="1"/>
    <xf numFmtId="3" fontId="33" fillId="0" borderId="46" xfId="18" applyNumberFormat="1" applyFont="1" applyBorder="1"/>
    <xf numFmtId="0" fontId="32" fillId="0" borderId="62" xfId="18" applyFont="1" applyBorder="1" applyAlignment="1">
      <alignment vertical="center" wrapText="1"/>
    </xf>
    <xf numFmtId="0" fontId="32" fillId="0" borderId="85" xfId="18" applyFont="1" applyBorder="1" applyAlignment="1">
      <alignment vertical="center" wrapText="1"/>
    </xf>
    <xf numFmtId="0" fontId="32" fillId="0" borderId="86" xfId="18" applyFont="1" applyBorder="1" applyAlignment="1">
      <alignment vertical="center" wrapText="1"/>
    </xf>
    <xf numFmtId="0" fontId="33" fillId="0" borderId="86" xfId="18" applyFont="1" applyBorder="1" applyAlignment="1">
      <alignment vertical="center" wrapText="1"/>
    </xf>
    <xf numFmtId="0" fontId="33" fillId="0" borderId="87" xfId="18" applyFont="1" applyBorder="1" applyAlignment="1">
      <alignment vertical="center" wrapText="1"/>
    </xf>
    <xf numFmtId="0" fontId="33" fillId="0" borderId="62" xfId="18" applyFont="1" applyBorder="1" applyAlignment="1">
      <alignment vertical="center" wrapText="1"/>
    </xf>
    <xf numFmtId="3" fontId="32" fillId="0" borderId="62" xfId="18" applyNumberFormat="1" applyFont="1" applyBorder="1" applyAlignment="1">
      <alignment vertical="center" wrapText="1"/>
    </xf>
    <xf numFmtId="3" fontId="33" fillId="0" borderId="53" xfId="18" applyNumberFormat="1" applyFont="1" applyBorder="1" applyAlignment="1">
      <alignment wrapText="1"/>
    </xf>
    <xf numFmtId="3" fontId="32" fillId="0" borderId="53" xfId="18" applyNumberFormat="1" applyFont="1" applyBorder="1" applyAlignment="1">
      <alignment wrapText="1"/>
    </xf>
    <xf numFmtId="3" fontId="33" fillId="0" borderId="57" xfId="18" applyNumberFormat="1" applyFont="1" applyBorder="1" applyAlignment="1">
      <alignment wrapText="1"/>
    </xf>
    <xf numFmtId="3" fontId="32" fillId="0" borderId="49" xfId="18" applyNumberFormat="1" applyFont="1" applyBorder="1" applyAlignment="1">
      <alignment wrapText="1"/>
    </xf>
    <xf numFmtId="9" fontId="33" fillId="0" borderId="52" xfId="21" applyFont="1" applyBorder="1" applyAlignment="1">
      <alignment wrapText="1"/>
    </xf>
    <xf numFmtId="9" fontId="33" fillId="0" borderId="50" xfId="21" applyFont="1" applyBorder="1" applyAlignment="1">
      <alignment wrapText="1"/>
    </xf>
    <xf numFmtId="9" fontId="33" fillId="0" borderId="51" xfId="21" applyFont="1" applyBorder="1" applyAlignment="1">
      <alignment wrapText="1"/>
    </xf>
    <xf numFmtId="9" fontId="33" fillId="0" borderId="88" xfId="21" applyFont="1" applyBorder="1" applyAlignment="1">
      <alignment wrapText="1"/>
    </xf>
    <xf numFmtId="3" fontId="33" fillId="0" borderId="44" xfId="18" applyNumberFormat="1" applyFont="1" applyBorder="1" applyAlignment="1">
      <alignment wrapText="1"/>
    </xf>
    <xf numFmtId="3" fontId="15" fillId="0" borderId="59" xfId="18" applyNumberFormat="1" applyFont="1" applyBorder="1" applyAlignment="1">
      <alignment wrapText="1"/>
    </xf>
    <xf numFmtId="0" fontId="0" fillId="0" borderId="77" xfId="18" applyFont="1" applyBorder="1" applyAlignment="1">
      <alignment vertical="center" wrapText="1"/>
    </xf>
    <xf numFmtId="3" fontId="33" fillId="0" borderId="67" xfId="18" applyNumberFormat="1" applyFont="1" applyBorder="1" applyAlignment="1">
      <alignment vertical="center" wrapText="1"/>
    </xf>
    <xf numFmtId="3" fontId="32" fillId="0" borderId="67" xfId="18" applyNumberFormat="1" applyFont="1" applyBorder="1" applyAlignment="1">
      <alignment vertical="center" wrapText="1"/>
    </xf>
    <xf numFmtId="3" fontId="32" fillId="0" borderId="62" xfId="18" applyNumberFormat="1" applyFont="1" applyBorder="1" applyAlignment="1">
      <alignment horizontal="right" vertical="center"/>
    </xf>
    <xf numFmtId="9" fontId="33" fillId="0" borderId="62" xfId="21" applyFont="1" applyBorder="1" applyAlignment="1">
      <alignment vertical="center" wrapText="1"/>
    </xf>
    <xf numFmtId="0" fontId="15" fillId="0" borderId="84" xfId="18" applyFont="1" applyBorder="1" applyAlignment="1">
      <alignment horizontal="center" vertical="center" wrapText="1"/>
    </xf>
    <xf numFmtId="0" fontId="0" fillId="0" borderId="62" xfId="18" applyFont="1" applyBorder="1" applyAlignment="1">
      <alignment horizontal="center" vertical="center" wrapText="1"/>
    </xf>
    <xf numFmtId="9" fontId="32" fillId="0" borderId="67" xfId="21" applyFont="1" applyBorder="1" applyAlignment="1">
      <alignment vertical="center" wrapText="1"/>
    </xf>
    <xf numFmtId="3" fontId="32" fillId="0" borderId="67" xfId="18" applyNumberFormat="1" applyFont="1" applyBorder="1"/>
    <xf numFmtId="3" fontId="33" fillId="0" borderId="77" xfId="18" applyNumberFormat="1" applyFont="1" applyBorder="1"/>
    <xf numFmtId="3" fontId="32" fillId="0" borderId="77" xfId="18" applyNumberFormat="1" applyFont="1" applyBorder="1"/>
    <xf numFmtId="3" fontId="33" fillId="0" borderId="78" xfId="18" applyNumberFormat="1" applyFont="1" applyBorder="1"/>
    <xf numFmtId="165" fontId="15" fillId="0" borderId="0" xfId="7" applyNumberFormat="1" applyFont="1" applyFill="1" applyBorder="1" applyAlignment="1" applyProtection="1">
      <alignment horizontal="center" vertical="center" wrapText="1"/>
    </xf>
    <xf numFmtId="3" fontId="15" fillId="0" borderId="0" xfId="18" applyNumberFormat="1" applyFont="1" applyBorder="1" applyAlignment="1"/>
    <xf numFmtId="165" fontId="15" fillId="0" borderId="0" xfId="7" applyNumberFormat="1" applyFont="1" applyFill="1" applyBorder="1" applyAlignment="1" applyProtection="1">
      <alignment vertical="center"/>
    </xf>
    <xf numFmtId="9" fontId="33" fillId="0" borderId="0" xfId="21" applyFont="1" applyBorder="1" applyAlignment="1">
      <alignment horizontal="center" vertical="center"/>
    </xf>
    <xf numFmtId="165" fontId="15" fillId="0" borderId="0" xfId="7" applyNumberFormat="1" applyFont="1" applyFill="1" applyBorder="1" applyAlignment="1" applyProtection="1">
      <alignment vertical="center" wrapText="1"/>
    </xf>
    <xf numFmtId="3" fontId="0" fillId="0" borderId="0" xfId="18" applyNumberFormat="1" applyFont="1" applyBorder="1" applyAlignment="1"/>
    <xf numFmtId="9" fontId="33" fillId="0" borderId="0" xfId="21" applyFont="1" applyBorder="1" applyAlignment="1">
      <alignment horizontal="center"/>
    </xf>
    <xf numFmtId="3" fontId="15" fillId="0" borderId="0" xfId="18" applyNumberFormat="1" applyFont="1" applyBorder="1" applyAlignment="1">
      <alignment horizontal="left" vertical="center"/>
    </xf>
    <xf numFmtId="9" fontId="33" fillId="0" borderId="0" xfId="21" applyFont="1" applyBorder="1" applyAlignment="1"/>
    <xf numFmtId="9" fontId="33" fillId="0" borderId="62" xfId="21" applyFont="1" applyBorder="1" applyAlignment="1">
      <alignment horizontal="center" vertical="center"/>
    </xf>
    <xf numFmtId="9" fontId="33" fillId="0" borderId="0" xfId="21" applyFont="1" applyBorder="1"/>
    <xf numFmtId="0" fontId="15" fillId="0" borderId="70" xfId="18" applyFont="1" applyBorder="1" applyAlignment="1">
      <alignment horizontal="center" vertical="center"/>
    </xf>
    <xf numFmtId="0" fontId="15" fillId="0" borderId="84" xfId="18" applyFont="1" applyBorder="1" applyAlignment="1">
      <alignment horizontal="center" vertical="center"/>
    </xf>
    <xf numFmtId="0" fontId="15" fillId="0" borderId="79" xfId="18" applyFont="1" applyBorder="1" applyAlignment="1">
      <alignment horizontal="center"/>
    </xf>
    <xf numFmtId="0" fontId="15" fillId="0" borderId="2" xfId="18" applyFont="1" applyBorder="1" applyAlignment="1">
      <alignment horizontal="center" vertical="center" wrapText="1"/>
    </xf>
    <xf numFmtId="3" fontId="15" fillId="0" borderId="2" xfId="18" applyNumberFormat="1" applyFont="1" applyBorder="1" applyAlignment="1">
      <alignment horizontal="center" vertical="center" wrapText="1"/>
    </xf>
    <xf numFmtId="3" fontId="15" fillId="0" borderId="11" xfId="18" applyNumberFormat="1" applyFont="1" applyBorder="1" applyAlignment="1">
      <alignment horizontal="center" vertical="center" wrapText="1"/>
    </xf>
    <xf numFmtId="0" fontId="15" fillId="0" borderId="89" xfId="18" applyFont="1" applyBorder="1" applyAlignment="1">
      <alignment horizontal="center"/>
    </xf>
    <xf numFmtId="0" fontId="15" fillId="0" borderId="16" xfId="18" applyFont="1" applyBorder="1" applyAlignment="1">
      <alignment horizontal="center" vertical="center"/>
    </xf>
    <xf numFmtId="0" fontId="15" fillId="0" borderId="11" xfId="18" applyFont="1" applyBorder="1" applyAlignment="1">
      <alignment horizontal="center" vertical="center" wrapText="1"/>
    </xf>
    <xf numFmtId="165" fontId="15" fillId="0" borderId="63" xfId="7" applyNumberFormat="1" applyFont="1" applyFill="1" applyBorder="1" applyAlignment="1" applyProtection="1">
      <alignment horizontal="center" vertical="center"/>
    </xf>
    <xf numFmtId="165" fontId="15" fillId="0" borderId="90" xfId="7" applyNumberFormat="1" applyFont="1" applyFill="1" applyBorder="1" applyAlignment="1" applyProtection="1">
      <alignment horizontal="center" vertical="center"/>
    </xf>
    <xf numFmtId="165" fontId="15" fillId="0" borderId="91" xfId="7" applyNumberFormat="1" applyFont="1" applyFill="1" applyBorder="1" applyAlignment="1" applyProtection="1">
      <alignment horizontal="center" vertical="center"/>
    </xf>
    <xf numFmtId="165" fontId="15" fillId="0" borderId="63" xfId="7" applyNumberFormat="1" applyFont="1" applyFill="1" applyBorder="1" applyAlignment="1" applyProtection="1">
      <alignment horizontal="center" vertical="center" wrapText="1"/>
    </xf>
    <xf numFmtId="165" fontId="15" fillId="0" borderId="90" xfId="7" applyNumberFormat="1" applyFont="1" applyFill="1" applyBorder="1" applyAlignment="1" applyProtection="1">
      <alignment horizontal="center" vertical="center" wrapText="1"/>
    </xf>
    <xf numFmtId="165" fontId="15" fillId="0" borderId="91" xfId="7" applyNumberFormat="1" applyFont="1" applyFill="1" applyBorder="1" applyAlignment="1" applyProtection="1">
      <alignment horizontal="center" vertical="center" wrapText="1"/>
    </xf>
    <xf numFmtId="165" fontId="15" fillId="0" borderId="11" xfId="7" applyNumberFormat="1" applyFont="1" applyFill="1" applyBorder="1" applyAlignment="1" applyProtection="1">
      <alignment horizontal="center" vertical="center" wrapText="1"/>
    </xf>
    <xf numFmtId="165" fontId="15" fillId="0" borderId="79" xfId="7" applyNumberFormat="1" applyFont="1" applyFill="1" applyBorder="1" applyAlignment="1" applyProtection="1">
      <alignment horizontal="center" vertical="center" wrapText="1"/>
    </xf>
    <xf numFmtId="165" fontId="15" fillId="0" borderId="19" xfId="7" applyNumberFormat="1" applyFont="1" applyFill="1" applyBorder="1" applyAlignment="1" applyProtection="1">
      <alignment horizontal="center" vertical="center" wrapText="1"/>
    </xf>
    <xf numFmtId="0" fontId="0" fillId="0" borderId="0" xfId="17" applyFont="1" applyAlignment="1">
      <alignment horizontal="center"/>
    </xf>
    <xf numFmtId="0" fontId="25" fillId="0" borderId="89" xfId="17" applyFont="1" applyBorder="1" applyAlignment="1">
      <alignment horizontal="center" vertical="center" wrapText="1"/>
    </xf>
    <xf numFmtId="0" fontId="15" fillId="9" borderId="50" xfId="16" applyFont="1" applyFill="1" applyBorder="1" applyAlignment="1">
      <alignment horizontal="center" vertical="center"/>
    </xf>
    <xf numFmtId="3" fontId="15" fillId="9" borderId="24" xfId="16" applyNumberFormat="1" applyFont="1" applyFill="1" applyBorder="1" applyAlignment="1">
      <alignment horizontal="center" vertical="center" wrapText="1"/>
    </xf>
    <xf numFmtId="3" fontId="15" fillId="9" borderId="25" xfId="16" applyNumberFormat="1" applyFont="1" applyFill="1" applyBorder="1" applyAlignment="1">
      <alignment horizontal="center" vertical="center" wrapText="1"/>
    </xf>
    <xf numFmtId="3" fontId="30" fillId="0" borderId="11" xfId="17" applyNumberFormat="1" applyFont="1" applyBorder="1" applyAlignment="1">
      <alignment horizontal="center"/>
    </xf>
    <xf numFmtId="3" fontId="30" fillId="0" borderId="2" xfId="17" applyNumberFormat="1" applyFont="1" applyBorder="1" applyAlignment="1">
      <alignment horizontal="center"/>
    </xf>
  </cellXfs>
  <cellStyles count="2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zres" xfId="7" builtinId="3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ál" xfId="0" builtinId="0"/>
    <cellStyle name="Normál_2009kv.osztályok3" xfId="15" xr:uid="{00000000-0005-0000-0000-00000F000000}"/>
    <cellStyle name="Normál_2010 2. mód." xfId="16" xr:uid="{00000000-0005-0000-0000-000010000000}"/>
    <cellStyle name="Normál_2012. évi létszámkeretek" xfId="17" xr:uid="{00000000-0005-0000-0000-000011000000}"/>
    <cellStyle name="Normál_pesterzsébet" xfId="18" xr:uid="{00000000-0005-0000-0000-000012000000}"/>
    <cellStyle name="Note" xfId="19" xr:uid="{00000000-0005-0000-0000-000013000000}"/>
    <cellStyle name="Status" xfId="20" xr:uid="{00000000-0005-0000-0000-000014000000}"/>
    <cellStyle name="Százalék" xfId="21" builtinId="5"/>
    <cellStyle name="Text" xfId="22" xr:uid="{00000000-0005-0000-0000-000016000000}"/>
    <cellStyle name="Warning" xfId="23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EE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opLeftCell="A37" zoomScaleNormal="100" zoomScaleSheetLayoutView="100" workbookViewId="0">
      <selection activeCell="H11" sqref="H11"/>
    </sheetView>
  </sheetViews>
  <sheetFormatPr defaultRowHeight="12.75" customHeight="1" x14ac:dyDescent="0.2"/>
  <cols>
    <col min="1" max="1" width="64.7109375" style="1" customWidth="1"/>
    <col min="2" max="2" width="19.7109375" style="1" customWidth="1"/>
    <col min="3" max="3" width="19.5703125" style="1" customWidth="1"/>
    <col min="4" max="4" width="21.140625" style="1" customWidth="1"/>
    <col min="5" max="5" width="13.28515625" style="1" customWidth="1"/>
    <col min="6" max="16384" width="9.140625" style="1"/>
  </cols>
  <sheetData>
    <row r="1" spans="1:5" ht="12.75" customHeight="1" thickBot="1" x14ac:dyDescent="0.25">
      <c r="A1" s="422" t="s">
        <v>0</v>
      </c>
      <c r="B1" s="423" t="s">
        <v>1</v>
      </c>
      <c r="C1" s="423" t="s">
        <v>2</v>
      </c>
      <c r="D1" s="424" t="s">
        <v>3</v>
      </c>
      <c r="E1" s="419" t="s">
        <v>161</v>
      </c>
    </row>
    <row r="2" spans="1:5" ht="37.5" customHeight="1" thickBot="1" x14ac:dyDescent="0.25">
      <c r="A2" s="422"/>
      <c r="B2" s="423"/>
      <c r="C2" s="423"/>
      <c r="D2" s="424"/>
      <c r="E2" s="420"/>
    </row>
    <row r="3" spans="1:5" ht="20.100000000000001" customHeight="1" x14ac:dyDescent="0.2">
      <c r="A3" s="3" t="s">
        <v>4</v>
      </c>
      <c r="B3" s="4">
        <f>'2.mell.Bev.'!B8</f>
        <v>57597000</v>
      </c>
      <c r="C3" s="4"/>
      <c r="D3" s="300">
        <f t="shared" ref="D3:D9" si="0">SUM(B3:C3)</f>
        <v>57597000</v>
      </c>
      <c r="E3" s="309">
        <f>'2.mell.Bev.'!F8</f>
        <v>41486709</v>
      </c>
    </row>
    <row r="4" spans="1:5" ht="20.100000000000001" customHeight="1" x14ac:dyDescent="0.2">
      <c r="A4" s="3" t="s">
        <v>5</v>
      </c>
      <c r="B4" s="5"/>
      <c r="C4" s="5"/>
      <c r="D4" s="301">
        <f t="shared" si="0"/>
        <v>0</v>
      </c>
      <c r="E4" s="310"/>
    </row>
    <row r="5" spans="1:5" ht="20.100000000000001" customHeight="1" x14ac:dyDescent="0.2">
      <c r="A5" s="3" t="s">
        <v>6</v>
      </c>
      <c r="B5" s="5"/>
      <c r="C5" s="5"/>
      <c r="D5" s="301">
        <f t="shared" si="0"/>
        <v>0</v>
      </c>
      <c r="E5" s="310"/>
    </row>
    <row r="6" spans="1:5" ht="20.100000000000001" customHeight="1" x14ac:dyDescent="0.2">
      <c r="A6" s="3" t="s">
        <v>7</v>
      </c>
      <c r="B6" s="5">
        <f>'2.mell.Bev.'!B18</f>
        <v>23750000</v>
      </c>
      <c r="C6" s="5"/>
      <c r="D6" s="301">
        <f t="shared" si="0"/>
        <v>23750000</v>
      </c>
      <c r="E6" s="293">
        <f>'2.mell.Bev.'!F18</f>
        <v>36936218</v>
      </c>
    </row>
    <row r="7" spans="1:5" ht="20.100000000000001" customHeight="1" x14ac:dyDescent="0.2">
      <c r="A7" s="3" t="s">
        <v>8</v>
      </c>
      <c r="B7" s="5">
        <f>'2.mell.Bev.'!B24</f>
        <v>5750000</v>
      </c>
      <c r="C7" s="313">
        <f>'2.mell.Bev.'!F44</f>
        <v>440831</v>
      </c>
      <c r="D7" s="301">
        <f t="shared" si="0"/>
        <v>6190831</v>
      </c>
      <c r="E7" s="293">
        <f>'2.mell.Bev.'!F24</f>
        <v>3448561</v>
      </c>
    </row>
    <row r="8" spans="1:5" ht="20.100000000000001" customHeight="1" x14ac:dyDescent="0.2">
      <c r="A8" s="7" t="s">
        <v>9</v>
      </c>
      <c r="B8" s="8">
        <f>'2.mell.Bev.'!G25</f>
        <v>0</v>
      </c>
      <c r="C8" s="8"/>
      <c r="D8" s="302">
        <f t="shared" si="0"/>
        <v>0</v>
      </c>
      <c r="E8" s="310"/>
    </row>
    <row r="9" spans="1:5" ht="20.100000000000001" customHeight="1" x14ac:dyDescent="0.2">
      <c r="A9" s="9" t="s">
        <v>10</v>
      </c>
      <c r="B9" s="10">
        <v>13982000</v>
      </c>
      <c r="C9" s="10">
        <f>C10+C11</f>
        <v>0</v>
      </c>
      <c r="D9" s="303">
        <f t="shared" si="0"/>
        <v>13982000</v>
      </c>
      <c r="E9" s="293">
        <v>27555568</v>
      </c>
    </row>
    <row r="10" spans="1:5" ht="20.100000000000001" customHeight="1" x14ac:dyDescent="0.2">
      <c r="A10" s="11" t="s">
        <v>11</v>
      </c>
      <c r="B10" s="12">
        <v>12850000</v>
      </c>
      <c r="C10" s="12"/>
      <c r="D10" s="304">
        <v>12850000</v>
      </c>
      <c r="E10" s="293">
        <v>14634431</v>
      </c>
    </row>
    <row r="11" spans="1:5" ht="20.100000000000001" customHeight="1" thickBot="1" x14ac:dyDescent="0.25">
      <c r="A11" s="11" t="s">
        <v>12</v>
      </c>
      <c r="B11" s="13">
        <f>'2.mell.Bev.'!B28</f>
        <v>45900000</v>
      </c>
      <c r="C11" s="13"/>
      <c r="D11" s="305">
        <f>SUM(B11:C11)</f>
        <v>45900000</v>
      </c>
      <c r="E11" s="293">
        <f>'2.mell.Bev.'!G28</f>
        <v>0.28150625272331153</v>
      </c>
    </row>
    <row r="12" spans="1:5" s="16" customFormat="1" ht="20.100000000000001" customHeight="1" thickBot="1" x14ac:dyDescent="0.25">
      <c r="A12" s="14" t="s">
        <v>13</v>
      </c>
      <c r="B12" s="15">
        <f>B3+B6+B7+B9+B11</f>
        <v>146979000</v>
      </c>
      <c r="C12" s="314">
        <f>SUM(C3:C9)</f>
        <v>440831</v>
      </c>
      <c r="D12" s="306">
        <f>D3+D6+D7+D9+D11</f>
        <v>147419831</v>
      </c>
      <c r="E12" s="311">
        <f>E3+E6+E7+E9+E11+C12</f>
        <v>109867887.28150626</v>
      </c>
    </row>
    <row r="13" spans="1:5" ht="28.5" customHeight="1" x14ac:dyDescent="0.2">
      <c r="A13" s="17" t="s">
        <v>14</v>
      </c>
      <c r="B13" s="5">
        <v>180000000</v>
      </c>
      <c r="C13" s="5"/>
      <c r="D13" s="307">
        <f>SUM(B13:C13)</f>
        <v>180000000</v>
      </c>
      <c r="E13" s="293">
        <v>48145914</v>
      </c>
    </row>
    <row r="14" spans="1:5" ht="20.100000000000001" customHeight="1" x14ac:dyDescent="0.2">
      <c r="A14" s="18" t="s">
        <v>15</v>
      </c>
      <c r="B14" s="19"/>
      <c r="C14" s="20"/>
      <c r="D14" s="307">
        <f>SUM(B14:C14)</f>
        <v>0</v>
      </c>
      <c r="E14" s="310"/>
    </row>
    <row r="15" spans="1:5" ht="20.100000000000001" customHeight="1" thickBot="1" x14ac:dyDescent="0.25">
      <c r="A15" s="21" t="s">
        <v>16</v>
      </c>
      <c r="B15" s="22">
        <v>0</v>
      </c>
      <c r="C15" s="23"/>
      <c r="D15" s="307">
        <f>SUM(B15:C15)</f>
        <v>0</v>
      </c>
      <c r="E15" s="293">
        <v>0</v>
      </c>
    </row>
    <row r="16" spans="1:5" ht="20.100000000000001" customHeight="1" thickBot="1" x14ac:dyDescent="0.25">
      <c r="A16" s="24" t="s">
        <v>17</v>
      </c>
      <c r="B16" s="25">
        <v>-42941000</v>
      </c>
      <c r="C16" s="26">
        <v>42941000</v>
      </c>
      <c r="D16" s="308">
        <f>SUM(B16:C16)</f>
        <v>0</v>
      </c>
      <c r="E16" s="293">
        <v>0</v>
      </c>
    </row>
    <row r="17" spans="1:5" s="16" customFormat="1" ht="20.100000000000001" customHeight="1" thickBot="1" x14ac:dyDescent="0.25">
      <c r="A17" s="27" t="s">
        <v>18</v>
      </c>
      <c r="B17" s="15">
        <f>B12+B13+B16</f>
        <v>284038000</v>
      </c>
      <c r="C17" s="15">
        <f>C16+C12</f>
        <v>43381831</v>
      </c>
      <c r="D17" s="306">
        <f>SUM(B17:C17)</f>
        <v>327419831</v>
      </c>
      <c r="E17" s="311">
        <f>E12+E13</f>
        <v>158013801.28150624</v>
      </c>
    </row>
    <row r="18" spans="1:5" ht="20.100000000000001" customHeight="1" x14ac:dyDescent="0.2"/>
    <row r="19" spans="1:5" ht="20.100000000000001" customHeight="1" thickBot="1" x14ac:dyDescent="0.25">
      <c r="A19" s="425" t="s">
        <v>19</v>
      </c>
      <c r="B19" s="425"/>
      <c r="C19" s="425"/>
      <c r="D19" s="425"/>
    </row>
    <row r="20" spans="1:5" ht="39" customHeight="1" thickBot="1" x14ac:dyDescent="0.25">
      <c r="A20" s="2" t="s">
        <v>20</v>
      </c>
      <c r="B20" s="28" t="s">
        <v>1</v>
      </c>
      <c r="C20" s="29" t="s">
        <v>2</v>
      </c>
      <c r="D20" s="345" t="s">
        <v>21</v>
      </c>
      <c r="E20" s="354" t="s">
        <v>161</v>
      </c>
    </row>
    <row r="21" spans="1:5" ht="20.100000000000001" customHeight="1" x14ac:dyDescent="0.2">
      <c r="A21" s="30" t="s">
        <v>22</v>
      </c>
      <c r="B21" s="31">
        <f>SUM(B22:B27)</f>
        <v>56730000</v>
      </c>
      <c r="C21" s="31">
        <f>SUM(C22:C27)</f>
        <v>42941000</v>
      </c>
      <c r="D21" s="346">
        <f t="shared" ref="D21:D43" si="1">SUM(B21:C21)</f>
        <v>99671000</v>
      </c>
      <c r="E21" s="404">
        <f>E22+E23+E25+E27</f>
        <v>50384606</v>
      </c>
    </row>
    <row r="22" spans="1:5" ht="20.100000000000001" customHeight="1" x14ac:dyDescent="0.2">
      <c r="A22" s="32" t="s">
        <v>23</v>
      </c>
      <c r="B22" s="33">
        <f>'3. mell.Kiad'!K4</f>
        <v>20073000</v>
      </c>
      <c r="C22" s="33">
        <f>'3. mell.Kiad'!K38</f>
        <v>29174000</v>
      </c>
      <c r="D22" s="347">
        <f t="shared" si="1"/>
        <v>49247000</v>
      </c>
      <c r="E22" s="405">
        <v>18739823</v>
      </c>
    </row>
    <row r="23" spans="1:5" ht="20.100000000000001" customHeight="1" x14ac:dyDescent="0.2">
      <c r="A23" s="34" t="s">
        <v>24</v>
      </c>
      <c r="B23" s="33">
        <f>'3. mell.Kiad'!K5</f>
        <v>3645000</v>
      </c>
      <c r="C23" s="33">
        <f>'3. mell.Kiad'!K39</f>
        <v>5845000</v>
      </c>
      <c r="D23" s="347">
        <f t="shared" si="1"/>
        <v>9490000</v>
      </c>
      <c r="E23" s="405">
        <v>2467124</v>
      </c>
    </row>
    <row r="24" spans="1:5" ht="20.100000000000001" hidden="1" customHeight="1" x14ac:dyDescent="0.2">
      <c r="A24" s="35" t="s">
        <v>25</v>
      </c>
      <c r="B24" s="33"/>
      <c r="C24" s="33"/>
      <c r="D24" s="347">
        <f t="shared" si="1"/>
        <v>0</v>
      </c>
      <c r="E24" s="405"/>
    </row>
    <row r="25" spans="1:5" ht="20.100000000000001" customHeight="1" x14ac:dyDescent="0.2">
      <c r="A25" s="35" t="s">
        <v>26</v>
      </c>
      <c r="B25" s="33">
        <f>'3. mell.Kiad'!K6</f>
        <v>17863000</v>
      </c>
      <c r="C25" s="33">
        <f>'3. mell.Kiad'!K40</f>
        <v>7922000</v>
      </c>
      <c r="D25" s="347">
        <f t="shared" si="1"/>
        <v>25785000</v>
      </c>
      <c r="E25" s="405">
        <v>13833972</v>
      </c>
    </row>
    <row r="26" spans="1:5" ht="20.100000000000001" customHeight="1" x14ac:dyDescent="0.2">
      <c r="A26" s="35" t="s">
        <v>27</v>
      </c>
      <c r="B26" s="33">
        <f>'3. mell.Kiad'!K11</f>
        <v>1000000</v>
      </c>
      <c r="C26" s="33"/>
      <c r="D26" s="347">
        <f t="shared" si="1"/>
        <v>1000000</v>
      </c>
      <c r="E26" s="405">
        <v>970000</v>
      </c>
    </row>
    <row r="27" spans="1:5" ht="20.100000000000001" customHeight="1" x14ac:dyDescent="0.2">
      <c r="A27" s="35" t="s">
        <v>28</v>
      </c>
      <c r="B27" s="33">
        <f>'3. mell.Kiad'!K9+'3. mell.Kiad'!K10</f>
        <v>14149000</v>
      </c>
      <c r="C27" s="33"/>
      <c r="D27" s="347">
        <f t="shared" si="1"/>
        <v>14149000</v>
      </c>
      <c r="E27" s="405">
        <v>15343687</v>
      </c>
    </row>
    <row r="28" spans="1:5" ht="20.100000000000001" customHeight="1" x14ac:dyDescent="0.2">
      <c r="A28" s="36" t="s">
        <v>29</v>
      </c>
      <c r="B28" s="37">
        <f>B30+B29+B31</f>
        <v>221165000</v>
      </c>
      <c r="C28" s="37">
        <f>C30+C29+C31</f>
        <v>0</v>
      </c>
      <c r="D28" s="346">
        <f t="shared" si="1"/>
        <v>221165000</v>
      </c>
      <c r="E28" s="406">
        <f>E30+E29+E31</f>
        <v>56757443</v>
      </c>
    </row>
    <row r="29" spans="1:5" ht="20.100000000000001" customHeight="1" x14ac:dyDescent="0.2">
      <c r="A29" s="38" t="s">
        <v>30</v>
      </c>
      <c r="B29" s="33">
        <f>'3. mell.Kiad'!K13</f>
        <v>135000</v>
      </c>
      <c r="C29" s="33"/>
      <c r="D29" s="347">
        <f t="shared" si="1"/>
        <v>135000</v>
      </c>
      <c r="E29" s="405">
        <v>335225</v>
      </c>
    </row>
    <row r="30" spans="1:5" ht="20.100000000000001" customHeight="1" x14ac:dyDescent="0.2">
      <c r="A30" s="38" t="s">
        <v>31</v>
      </c>
      <c r="B30" s="33">
        <f>'3. mell.Kiad'!K14</f>
        <v>218030000</v>
      </c>
      <c r="C30" s="33"/>
      <c r="D30" s="347">
        <f t="shared" si="1"/>
        <v>218030000</v>
      </c>
      <c r="E30" s="405">
        <v>56422218</v>
      </c>
    </row>
    <row r="31" spans="1:5" ht="20.100000000000001" customHeight="1" x14ac:dyDescent="0.2">
      <c r="A31" s="39" t="s">
        <v>32</v>
      </c>
      <c r="B31" s="33">
        <f>'3. mell.Kiad'!K15</f>
        <v>3000000</v>
      </c>
      <c r="C31" s="33"/>
      <c r="D31" s="347">
        <f t="shared" si="1"/>
        <v>3000000</v>
      </c>
      <c r="E31" s="405">
        <v>0</v>
      </c>
    </row>
    <row r="32" spans="1:5" ht="20.100000000000001" customHeight="1" x14ac:dyDescent="0.2">
      <c r="A32" s="40" t="s">
        <v>33</v>
      </c>
      <c r="B32" s="37">
        <f>B33+B36</f>
        <v>6803000</v>
      </c>
      <c r="C32" s="37">
        <f>C34+C38</f>
        <v>0</v>
      </c>
      <c r="D32" s="346">
        <f t="shared" si="1"/>
        <v>6803000</v>
      </c>
      <c r="E32" s="406">
        <f>E33+E36</f>
        <v>0</v>
      </c>
    </row>
    <row r="33" spans="1:5" ht="20.100000000000001" customHeight="1" x14ac:dyDescent="0.2">
      <c r="A33" s="41" t="s">
        <v>34</v>
      </c>
      <c r="B33" s="37">
        <f>SUM(B34:B35)</f>
        <v>0</v>
      </c>
      <c r="C33" s="37">
        <f>SUM(C34:C35)</f>
        <v>0</v>
      </c>
      <c r="D33" s="346">
        <f t="shared" si="1"/>
        <v>0</v>
      </c>
      <c r="E33" s="405">
        <v>0</v>
      </c>
    </row>
    <row r="34" spans="1:5" ht="15" customHeight="1" x14ac:dyDescent="0.2">
      <c r="A34" s="42" t="s">
        <v>35</v>
      </c>
      <c r="B34" s="33"/>
      <c r="C34" s="33"/>
      <c r="D34" s="346">
        <f t="shared" si="1"/>
        <v>0</v>
      </c>
      <c r="E34" s="405">
        <v>0</v>
      </c>
    </row>
    <row r="35" spans="1:5" ht="13.5" customHeight="1" x14ac:dyDescent="0.2">
      <c r="A35" s="43" t="s">
        <v>36</v>
      </c>
      <c r="B35" s="44"/>
      <c r="C35" s="44"/>
      <c r="D35" s="346">
        <f t="shared" si="1"/>
        <v>0</v>
      </c>
      <c r="E35" s="405">
        <v>0</v>
      </c>
    </row>
    <row r="36" spans="1:5" ht="20.100000000000001" customHeight="1" x14ac:dyDescent="0.2">
      <c r="A36" s="41" t="s">
        <v>37</v>
      </c>
      <c r="B36" s="44">
        <f>SUM(B37:B38)</f>
        <v>6803000</v>
      </c>
      <c r="C36" s="44">
        <f>SUM(C37:C38)</f>
        <v>0</v>
      </c>
      <c r="D36" s="346">
        <f t="shared" si="1"/>
        <v>6803000</v>
      </c>
      <c r="E36" s="405">
        <v>0</v>
      </c>
    </row>
    <row r="37" spans="1:5" ht="20.100000000000001" customHeight="1" x14ac:dyDescent="0.2">
      <c r="A37" s="42" t="s">
        <v>35</v>
      </c>
      <c r="B37" s="44">
        <f>'3. mell.Kiad'!F18</f>
        <v>1803000</v>
      </c>
      <c r="C37" s="44"/>
      <c r="D37" s="346">
        <f t="shared" si="1"/>
        <v>1803000</v>
      </c>
      <c r="E37" s="405">
        <v>0</v>
      </c>
    </row>
    <row r="38" spans="1:5" ht="20.100000000000001" customHeight="1" thickBot="1" x14ac:dyDescent="0.25">
      <c r="A38" s="43" t="s">
        <v>36</v>
      </c>
      <c r="B38" s="45">
        <f>'3. mell.Kiad'!F19</f>
        <v>5000000</v>
      </c>
      <c r="C38" s="45"/>
      <c r="D38" s="346">
        <f t="shared" si="1"/>
        <v>5000000</v>
      </c>
      <c r="E38" s="407">
        <v>0</v>
      </c>
    </row>
    <row r="39" spans="1:5" ht="20.100000000000001" customHeight="1" thickBot="1" x14ac:dyDescent="0.25">
      <c r="A39" s="46" t="s">
        <v>38</v>
      </c>
      <c r="B39" s="47">
        <f>B21+B28+B32</f>
        <v>284698000</v>
      </c>
      <c r="C39" s="47">
        <f>C21+C28+C32</f>
        <v>42941000</v>
      </c>
      <c r="D39" s="348">
        <f t="shared" si="1"/>
        <v>327639000</v>
      </c>
      <c r="E39" s="330">
        <f>E21+E28+E32</f>
        <v>107142049</v>
      </c>
    </row>
    <row r="40" spans="1:5" ht="20.100000000000001" customHeight="1" x14ac:dyDescent="0.2">
      <c r="A40" s="48" t="s">
        <v>39</v>
      </c>
      <c r="B40" s="4"/>
      <c r="C40" s="4"/>
      <c r="D40" s="349">
        <f t="shared" si="1"/>
        <v>0</v>
      </c>
      <c r="E40" s="344">
        <v>0</v>
      </c>
    </row>
    <row r="41" spans="1:5" ht="20.100000000000001" customHeight="1" x14ac:dyDescent="0.2">
      <c r="A41" s="7" t="s">
        <v>40</v>
      </c>
      <c r="B41" s="49"/>
      <c r="C41" s="49"/>
      <c r="D41" s="350">
        <f t="shared" si="1"/>
        <v>0</v>
      </c>
      <c r="E41" s="344">
        <v>0</v>
      </c>
    </row>
    <row r="42" spans="1:5" ht="20.100000000000001" customHeight="1" thickBot="1" x14ac:dyDescent="0.25">
      <c r="A42" s="7" t="s">
        <v>41</v>
      </c>
      <c r="B42" s="23">
        <v>0</v>
      </c>
      <c r="C42" s="23"/>
      <c r="D42" s="351">
        <f t="shared" si="1"/>
        <v>0</v>
      </c>
      <c r="E42" s="344">
        <v>0</v>
      </c>
    </row>
    <row r="43" spans="1:5" ht="20.100000000000001" customHeight="1" thickBot="1" x14ac:dyDescent="0.25">
      <c r="A43" s="50" t="s">
        <v>42</v>
      </c>
      <c r="B43" s="51">
        <f>B39+B40</f>
        <v>284698000</v>
      </c>
      <c r="C43" s="51">
        <f>C39+C40</f>
        <v>42941000</v>
      </c>
      <c r="D43" s="352">
        <f t="shared" si="1"/>
        <v>327639000</v>
      </c>
      <c r="E43" s="330">
        <f>E39+E40</f>
        <v>107142049</v>
      </c>
    </row>
    <row r="44" spans="1:5" ht="20.100000000000001" customHeight="1" thickBot="1" x14ac:dyDescent="0.25">
      <c r="A44" s="52" t="s">
        <v>43</v>
      </c>
      <c r="B44" s="4"/>
      <c r="C44" s="4"/>
      <c r="D44" s="349"/>
      <c r="E44" s="310"/>
    </row>
    <row r="45" spans="1:5" s="16" customFormat="1" ht="20.100000000000001" customHeight="1" thickBot="1" x14ac:dyDescent="0.25">
      <c r="A45" s="27" t="s">
        <v>44</v>
      </c>
      <c r="B45" s="15">
        <f>B43+B44</f>
        <v>284698000</v>
      </c>
      <c r="C45" s="15">
        <f>C43+C44</f>
        <v>42941000</v>
      </c>
      <c r="D45" s="306">
        <f>SUM(B45:C45)</f>
        <v>327639000</v>
      </c>
      <c r="E45" s="311">
        <f>E43+E44</f>
        <v>107142049</v>
      </c>
    </row>
    <row r="46" spans="1:5" ht="12.75" customHeight="1" x14ac:dyDescent="0.2">
      <c r="A46" s="53"/>
      <c r="B46" s="54"/>
      <c r="C46" s="54"/>
      <c r="D46" s="55"/>
    </row>
    <row r="47" spans="1:5" ht="20.100000000000001" customHeight="1" x14ac:dyDescent="0.2">
      <c r="A47" s="425" t="s">
        <v>45</v>
      </c>
      <c r="B47" s="425"/>
    </row>
    <row r="48" spans="1:5" ht="20.100000000000001" customHeight="1" x14ac:dyDescent="0.2">
      <c r="A48" s="56" t="s">
        <v>46</v>
      </c>
      <c r="B48" s="57" t="s">
        <v>47</v>
      </c>
      <c r="C48" s="58"/>
    </row>
    <row r="49" spans="1:4" ht="20.100000000000001" customHeight="1" x14ac:dyDescent="0.2">
      <c r="A49" s="59" t="s">
        <v>48</v>
      </c>
      <c r="B49" s="60">
        <f>(D3+D6+D7+D9-D21)/1000</f>
        <v>1848.8309999999999</v>
      </c>
      <c r="C49" s="61"/>
    </row>
    <row r="50" spans="1:4" ht="20.100000000000001" customHeight="1" x14ac:dyDescent="0.2">
      <c r="A50" s="62" t="s">
        <v>49</v>
      </c>
      <c r="B50" s="63">
        <v>0</v>
      </c>
      <c r="C50" s="61"/>
    </row>
    <row r="51" spans="1:4" ht="20.100000000000001" customHeight="1" x14ac:dyDescent="0.2">
      <c r="A51" s="64" t="s">
        <v>50</v>
      </c>
      <c r="B51" s="57" t="s">
        <v>47</v>
      </c>
      <c r="C51" s="58"/>
    </row>
    <row r="52" spans="1:4" ht="20.100000000000001" customHeight="1" x14ac:dyDescent="0.2">
      <c r="A52" s="59" t="s">
        <v>51</v>
      </c>
      <c r="B52" s="65">
        <v>0</v>
      </c>
      <c r="C52" s="66"/>
    </row>
    <row r="53" spans="1:4" ht="20.100000000000001" customHeight="1" x14ac:dyDescent="0.2">
      <c r="A53" s="62" t="s">
        <v>52</v>
      </c>
      <c r="B53" s="67">
        <f>(D11-D28)/1000</f>
        <v>-175265</v>
      </c>
      <c r="C53" s="68"/>
    </row>
    <row r="54" spans="1:4" ht="20.100000000000001" customHeight="1" x14ac:dyDescent="0.2">
      <c r="A54" s="64" t="s">
        <v>53</v>
      </c>
      <c r="B54" s="69">
        <f>SUM(B52:B53)</f>
        <v>-175265</v>
      </c>
      <c r="C54" s="70"/>
      <c r="D54" s="1" t="s">
        <v>54</v>
      </c>
    </row>
    <row r="55" spans="1:4" ht="20.100000000000001" customHeight="1" x14ac:dyDescent="0.2">
      <c r="A55" s="421" t="s">
        <v>55</v>
      </c>
      <c r="B55" s="421"/>
    </row>
    <row r="56" spans="1:4" ht="30" customHeight="1" x14ac:dyDescent="0.2">
      <c r="A56" s="71" t="s">
        <v>56</v>
      </c>
      <c r="B56" s="72" t="s">
        <v>47</v>
      </c>
      <c r="C56" s="58"/>
    </row>
    <row r="57" spans="1:4" ht="29.25" customHeight="1" x14ac:dyDescent="0.2">
      <c r="A57" s="17" t="s">
        <v>57</v>
      </c>
      <c r="B57" s="73">
        <v>173197</v>
      </c>
      <c r="C57" s="66"/>
    </row>
    <row r="58" spans="1:4" ht="28.5" customHeight="1" x14ac:dyDescent="0.2">
      <c r="A58" s="71" t="s">
        <v>58</v>
      </c>
      <c r="B58" s="74"/>
      <c r="C58" s="66"/>
    </row>
    <row r="59" spans="1:4" ht="20.100000000000001" customHeight="1" x14ac:dyDescent="0.2">
      <c r="A59" s="59" t="s">
        <v>59</v>
      </c>
      <c r="B59" s="65">
        <v>0</v>
      </c>
      <c r="C59" s="66"/>
    </row>
    <row r="60" spans="1:4" ht="20.100000000000001" customHeight="1" x14ac:dyDescent="0.2">
      <c r="A60" s="75" t="s">
        <v>60</v>
      </c>
      <c r="B60" s="76">
        <v>0</v>
      </c>
      <c r="C60" s="77"/>
    </row>
    <row r="61" spans="1:4" ht="20.100000000000001" customHeight="1" x14ac:dyDescent="0.2">
      <c r="A61" s="75" t="s">
        <v>61</v>
      </c>
      <c r="B61" s="76">
        <v>0</v>
      </c>
      <c r="C61" s="77"/>
    </row>
    <row r="62" spans="1:4" ht="20.100000000000001" customHeight="1" x14ac:dyDescent="0.2">
      <c r="A62" s="78" t="s">
        <v>62</v>
      </c>
      <c r="B62" s="76">
        <v>0</v>
      </c>
      <c r="C62" s="77"/>
    </row>
    <row r="63" spans="1:4" ht="20.100000000000001" customHeight="1" x14ac:dyDescent="0.2">
      <c r="A63" s="75" t="s">
        <v>63</v>
      </c>
      <c r="B63" s="79">
        <v>0</v>
      </c>
      <c r="C63" s="77"/>
    </row>
    <row r="64" spans="1:4" ht="20.100000000000001" customHeight="1" x14ac:dyDescent="0.2">
      <c r="A64" s="80" t="s">
        <v>64</v>
      </c>
      <c r="B64" s="81">
        <f>B57+B60+B59</f>
        <v>173197</v>
      </c>
      <c r="C64" s="82"/>
    </row>
    <row r="65" ht="20.100000000000001" customHeight="1" x14ac:dyDescent="0.2"/>
  </sheetData>
  <sheetProtection algorithmName="SHA-512" hashValue="yZXU1MGQAI1y3uW0khGyluPE0LX58aOLGM8s8P7jEAoqRXbLDoE0LFmsMFkugVl1YYGwIOEkuMDXnIoHSWrGMQ==" saltValue="/amTgZAY9XA6/oorTe+b5w==" spinCount="100000" sheet="1" objects="1" scenarios="1" selectLockedCells="1" selectUnlockedCells="1"/>
  <mergeCells count="8">
    <mergeCell ref="E1:E2"/>
    <mergeCell ref="A55:B55"/>
    <mergeCell ref="A1:A2"/>
    <mergeCell ref="B1:B2"/>
    <mergeCell ref="C1:C2"/>
    <mergeCell ref="D1:D2"/>
    <mergeCell ref="A19:D19"/>
    <mergeCell ref="A47:B47"/>
  </mergeCells>
  <pageMargins left="0.74791666666666667" right="0.74791666666666667" top="0.74791666666666656" bottom="0.27569444444444446" header="0.2361111111111111" footer="0.51180555555555551"/>
  <pageSetup paperSize="9" scale="59" firstPageNumber="0" orientation="portrait" horizontalDpi="300" verticalDpi="300" r:id="rId1"/>
  <headerFooter alignWithMargins="0">
    <oddHeader>&amp;C&amp;"Times New Roman,Félkövér"&amp;14Összesítő
&amp;"Times New Roman,Normál"&amp;10 Dad Község Önkormányzat 
egyesített beveteliről és kiadásairól
2018-évre ( Ft)&amp;R&amp;"Times New Roman,Normál"1. melléklet
a 8/2018. (XI.28 .) önk .rendelethez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topLeftCell="A16" zoomScaleNormal="100" zoomScaleSheetLayoutView="85" workbookViewId="0">
      <selection activeCell="F20" sqref="F20:F23"/>
    </sheetView>
  </sheetViews>
  <sheetFormatPr defaultRowHeight="15.6" customHeight="1" x14ac:dyDescent="0.2"/>
  <cols>
    <col min="1" max="1" width="71.85546875" style="83" customWidth="1"/>
    <col min="2" max="2" width="14.85546875" style="84" customWidth="1"/>
    <col min="3" max="3" width="10.42578125" style="84" customWidth="1"/>
    <col min="4" max="4" width="11" style="85" customWidth="1"/>
    <col min="5" max="6" width="14" style="85" customWidth="1"/>
    <col min="7" max="7" width="14.7109375" style="83" customWidth="1"/>
    <col min="8" max="8" width="9.85546875" style="83" customWidth="1"/>
    <col min="9" max="9" width="9.140625" style="83"/>
    <col min="10" max="10" width="13.140625" style="83" customWidth="1"/>
    <col min="11" max="16384" width="9.140625" style="83"/>
  </cols>
  <sheetData>
    <row r="1" spans="1:10" s="87" customFormat="1" ht="26.25" customHeight="1" thickBot="1" x14ac:dyDescent="0.25">
      <c r="A1" s="426" t="s">
        <v>65</v>
      </c>
      <c r="B1" s="428" t="s">
        <v>66</v>
      </c>
      <c r="C1" s="429"/>
      <c r="D1" s="429"/>
      <c r="E1" s="429"/>
      <c r="F1" s="429"/>
      <c r="G1" s="430"/>
      <c r="H1" s="410"/>
    </row>
    <row r="2" spans="1:10" s="87" customFormat="1" ht="52.5" customHeight="1" thickBot="1" x14ac:dyDescent="0.25">
      <c r="A2" s="426"/>
      <c r="B2" s="277" t="s">
        <v>67</v>
      </c>
      <c r="C2" s="277" t="s">
        <v>68</v>
      </c>
      <c r="D2" s="277" t="s">
        <v>69</v>
      </c>
      <c r="E2" s="278" t="s">
        <v>70</v>
      </c>
      <c r="F2" s="281" t="s">
        <v>161</v>
      </c>
      <c r="G2" s="279" t="s">
        <v>162</v>
      </c>
      <c r="H2" s="408"/>
      <c r="I2" s="83"/>
      <c r="J2" s="83"/>
    </row>
    <row r="3" spans="1:10" s="87" customFormat="1" ht="12.75" customHeight="1" thickBot="1" x14ac:dyDescent="0.25">
      <c r="A3" s="88" t="s">
        <v>71</v>
      </c>
      <c r="B3" s="89">
        <f>B10+B11+B18+B24</f>
        <v>87097000</v>
      </c>
      <c r="C3" s="89">
        <f>C10+C11+C18+C24</f>
        <v>0</v>
      </c>
      <c r="D3" s="90">
        <f>D10+D11+D18+D24</f>
        <v>0</v>
      </c>
      <c r="E3" s="260">
        <f t="shared" ref="E3:E11" si="0">SUM(A3:B3)</f>
        <v>87097000</v>
      </c>
      <c r="F3" s="282">
        <f>F10+F11+F18+F24</f>
        <v>82133738</v>
      </c>
      <c r="G3" s="294">
        <f>F3/E3</f>
        <v>0.94301454699932263</v>
      </c>
      <c r="H3" s="411"/>
      <c r="I3" s="83"/>
      <c r="J3" s="253"/>
    </row>
    <row r="4" spans="1:10" s="93" customFormat="1" ht="12.75" customHeight="1" thickBot="1" x14ac:dyDescent="0.25">
      <c r="A4" s="91" t="s">
        <v>72</v>
      </c>
      <c r="B4" s="92">
        <v>12155000</v>
      </c>
      <c r="C4" s="92"/>
      <c r="D4" s="92"/>
      <c r="E4" s="92">
        <f t="shared" si="0"/>
        <v>12155000</v>
      </c>
      <c r="F4" s="283">
        <v>9268282</v>
      </c>
      <c r="G4" s="294">
        <f t="shared" ref="G4:G31" si="1">F4/E4</f>
        <v>0.76250777457836283</v>
      </c>
      <c r="H4" s="411"/>
      <c r="I4" s="267" t="s">
        <v>169</v>
      </c>
      <c r="J4" s="267"/>
    </row>
    <row r="5" spans="1:10" s="94" customFormat="1" ht="12.75" customHeight="1" thickBot="1" x14ac:dyDescent="0.25">
      <c r="A5" s="91" t="s">
        <v>73</v>
      </c>
      <c r="B5" s="92">
        <v>24677000</v>
      </c>
      <c r="C5" s="92"/>
      <c r="D5" s="92"/>
      <c r="E5" s="92">
        <f t="shared" si="0"/>
        <v>24677000</v>
      </c>
      <c r="F5" s="283">
        <v>18238372</v>
      </c>
      <c r="G5" s="294">
        <f t="shared" si="1"/>
        <v>0.73908384325485266</v>
      </c>
      <c r="H5" s="411"/>
      <c r="I5" s="268"/>
      <c r="J5" s="268"/>
    </row>
    <row r="6" spans="1:10" s="94" customFormat="1" ht="12.75" customHeight="1" thickBot="1" x14ac:dyDescent="0.25">
      <c r="A6" s="91" t="s">
        <v>74</v>
      </c>
      <c r="B6" s="92">
        <v>18965000</v>
      </c>
      <c r="C6" s="92"/>
      <c r="D6" s="92"/>
      <c r="E6" s="92">
        <f t="shared" si="0"/>
        <v>18965000</v>
      </c>
      <c r="F6" s="283">
        <v>12612055</v>
      </c>
      <c r="G6" s="294">
        <f t="shared" si="1"/>
        <v>0.66501740047455837</v>
      </c>
      <c r="H6" s="411"/>
      <c r="I6" s="268"/>
      <c r="J6" s="268"/>
    </row>
    <row r="7" spans="1:10" s="94" customFormat="1" ht="12.75" customHeight="1" thickBot="1" x14ac:dyDescent="0.25">
      <c r="A7" s="91" t="s">
        <v>75</v>
      </c>
      <c r="B7" s="92">
        <v>1800000</v>
      </c>
      <c r="C7" s="92"/>
      <c r="D7" s="92"/>
      <c r="E7" s="92">
        <f t="shared" si="0"/>
        <v>1800000</v>
      </c>
      <c r="F7" s="283">
        <v>1368000</v>
      </c>
      <c r="G7" s="294">
        <f t="shared" si="1"/>
        <v>0.76</v>
      </c>
      <c r="H7" s="411"/>
      <c r="I7" s="268"/>
      <c r="J7" s="268"/>
    </row>
    <row r="8" spans="1:10" s="94" customFormat="1" ht="12.75" customHeight="1" thickBot="1" x14ac:dyDescent="0.25">
      <c r="A8" s="95" t="s">
        <v>76</v>
      </c>
      <c r="B8" s="92">
        <f>SUM(B4:B7)</f>
        <v>57597000</v>
      </c>
      <c r="C8" s="92">
        <f>SUM(C4:C7)</f>
        <v>0</v>
      </c>
      <c r="D8" s="92">
        <f>SUM(D4:D7)</f>
        <v>0</v>
      </c>
      <c r="E8" s="92">
        <f t="shared" si="0"/>
        <v>57597000</v>
      </c>
      <c r="F8" s="284">
        <f>SUM(F4:F7)</f>
        <v>41486709</v>
      </c>
      <c r="G8" s="294">
        <f t="shared" si="1"/>
        <v>0.72029287983749157</v>
      </c>
      <c r="H8" s="411"/>
      <c r="I8" s="268"/>
      <c r="J8" s="269"/>
    </row>
    <row r="9" spans="1:10" s="94" customFormat="1" ht="12.75" customHeight="1" thickBot="1" x14ac:dyDescent="0.25">
      <c r="A9" s="91" t="s">
        <v>77</v>
      </c>
      <c r="B9" s="92"/>
      <c r="C9" s="92"/>
      <c r="D9" s="92"/>
      <c r="E9" s="92">
        <f t="shared" si="0"/>
        <v>0</v>
      </c>
      <c r="F9" s="283">
        <v>262250</v>
      </c>
      <c r="G9" s="294"/>
      <c r="H9" s="411"/>
      <c r="I9" s="268"/>
      <c r="J9" s="268"/>
    </row>
    <row r="10" spans="1:10" s="94" customFormat="1" ht="12.75" customHeight="1" thickBot="1" x14ac:dyDescent="0.25">
      <c r="A10" s="95" t="s">
        <v>78</v>
      </c>
      <c r="B10" s="92">
        <f>B8+B9</f>
        <v>57597000</v>
      </c>
      <c r="C10" s="92">
        <f>C8+C9</f>
        <v>0</v>
      </c>
      <c r="D10" s="92">
        <f>D8+D9</f>
        <v>0</v>
      </c>
      <c r="E10" s="92">
        <f t="shared" si="0"/>
        <v>57597000</v>
      </c>
      <c r="F10" s="284">
        <f>F8+F9</f>
        <v>41748959</v>
      </c>
      <c r="G10" s="294">
        <f t="shared" si="1"/>
        <v>0.72484606837161658</v>
      </c>
      <c r="H10" s="411"/>
      <c r="I10" s="268"/>
      <c r="J10" s="269"/>
    </row>
    <row r="11" spans="1:10" s="94" customFormat="1" ht="14.25" customHeight="1" thickBot="1" x14ac:dyDescent="0.25">
      <c r="A11" s="95" t="s">
        <v>79</v>
      </c>
      <c r="B11" s="92"/>
      <c r="C11" s="92"/>
      <c r="D11" s="92"/>
      <c r="E11" s="92">
        <f t="shared" si="0"/>
        <v>0</v>
      </c>
      <c r="F11" s="92"/>
      <c r="G11" s="294"/>
      <c r="H11" s="411"/>
      <c r="I11" s="268"/>
      <c r="J11" s="268"/>
    </row>
    <row r="12" spans="1:10" s="94" customFormat="1" ht="15.75" customHeight="1" thickBot="1" x14ac:dyDescent="0.25">
      <c r="A12" s="95" t="s">
        <v>80</v>
      </c>
      <c r="B12" s="92"/>
      <c r="C12" s="92"/>
      <c r="D12" s="92"/>
      <c r="E12" s="92"/>
      <c r="F12" s="92"/>
      <c r="G12" s="294"/>
      <c r="H12" s="411"/>
      <c r="I12" s="268"/>
      <c r="J12" s="268"/>
    </row>
    <row r="13" spans="1:10" s="94" customFormat="1" ht="12.75" customHeight="1" thickBot="1" x14ac:dyDescent="0.25">
      <c r="A13" s="91" t="s">
        <v>81</v>
      </c>
      <c r="B13" s="92">
        <v>15000000</v>
      </c>
      <c r="C13" s="92"/>
      <c r="D13" s="92"/>
      <c r="E13" s="92">
        <f t="shared" ref="E13:E18" si="2">SUM(A13:B13)</f>
        <v>15000000</v>
      </c>
      <c r="F13" s="283">
        <v>29909088</v>
      </c>
      <c r="G13" s="294">
        <f t="shared" si="1"/>
        <v>1.9939392</v>
      </c>
      <c r="H13" s="411"/>
      <c r="I13" s="268"/>
      <c r="J13" s="270"/>
    </row>
    <row r="14" spans="1:10" s="94" customFormat="1" ht="12.75" customHeight="1" thickBot="1" x14ac:dyDescent="0.25">
      <c r="A14" s="91" t="s">
        <v>82</v>
      </c>
      <c r="B14" s="92">
        <v>2500000</v>
      </c>
      <c r="C14" s="92"/>
      <c r="D14" s="92"/>
      <c r="E14" s="92">
        <f t="shared" si="2"/>
        <v>2500000</v>
      </c>
      <c r="F14" s="283">
        <v>2387595</v>
      </c>
      <c r="G14" s="294">
        <f t="shared" si="1"/>
        <v>0.95503800000000005</v>
      </c>
      <c r="H14" s="411"/>
      <c r="I14" s="268"/>
      <c r="J14" s="270"/>
    </row>
    <row r="15" spans="1:10" s="94" customFormat="1" ht="12.75" customHeight="1" thickBot="1" x14ac:dyDescent="0.25">
      <c r="A15" s="91" t="s">
        <v>83</v>
      </c>
      <c r="B15" s="92">
        <v>6000000</v>
      </c>
      <c r="C15" s="92"/>
      <c r="D15" s="92"/>
      <c r="E15" s="92">
        <f t="shared" si="2"/>
        <v>6000000</v>
      </c>
      <c r="F15" s="283">
        <v>4625465</v>
      </c>
      <c r="G15" s="294">
        <f t="shared" si="1"/>
        <v>0.77091083333333332</v>
      </c>
      <c r="H15" s="411"/>
      <c r="I15" s="268"/>
      <c r="J15" s="270"/>
    </row>
    <row r="16" spans="1:10" s="94" customFormat="1" ht="12.75" customHeight="1" thickBot="1" x14ac:dyDescent="0.25">
      <c r="A16" s="91" t="s">
        <v>84</v>
      </c>
      <c r="B16" s="92">
        <v>200000</v>
      </c>
      <c r="C16" s="92"/>
      <c r="D16" s="92"/>
      <c r="E16" s="92">
        <f t="shared" si="2"/>
        <v>200000</v>
      </c>
      <c r="F16" s="283">
        <v>11280</v>
      </c>
      <c r="G16" s="294">
        <f t="shared" si="1"/>
        <v>5.6399999999999999E-2</v>
      </c>
      <c r="H16" s="411"/>
      <c r="I16" s="268"/>
      <c r="J16" s="270"/>
    </row>
    <row r="17" spans="1:10" s="94" customFormat="1" ht="12.75" customHeight="1" thickBot="1" x14ac:dyDescent="0.25">
      <c r="A17" s="91" t="s">
        <v>85</v>
      </c>
      <c r="B17" s="92">
        <v>50000</v>
      </c>
      <c r="C17" s="92"/>
      <c r="D17" s="92"/>
      <c r="E17" s="92">
        <f t="shared" si="2"/>
        <v>50000</v>
      </c>
      <c r="F17" s="283">
        <v>2790</v>
      </c>
      <c r="G17" s="294">
        <f t="shared" si="1"/>
        <v>5.5800000000000002E-2</v>
      </c>
      <c r="H17" s="411"/>
      <c r="I17" s="268" t="s">
        <v>168</v>
      </c>
      <c r="J17" s="270"/>
    </row>
    <row r="18" spans="1:10" s="94" customFormat="1" ht="12.75" customHeight="1" thickBot="1" x14ac:dyDescent="0.25">
      <c r="A18" s="95" t="s">
        <v>86</v>
      </c>
      <c r="B18" s="96">
        <f>SUM(B13:B17)</f>
        <v>23750000</v>
      </c>
      <c r="C18" s="96">
        <f>SUM(C13:C17)</f>
        <v>0</v>
      </c>
      <c r="D18" s="96">
        <f>SUM(D13:D17)</f>
        <v>0</v>
      </c>
      <c r="E18" s="96">
        <f t="shared" si="2"/>
        <v>23750000</v>
      </c>
      <c r="F18" s="285">
        <f>SUM(F13:F17)</f>
        <v>36936218</v>
      </c>
      <c r="G18" s="294">
        <f t="shared" si="1"/>
        <v>1.5552091789473683</v>
      </c>
      <c r="H18" s="411"/>
      <c r="I18" s="268"/>
      <c r="J18" s="271"/>
    </row>
    <row r="19" spans="1:10" ht="15.6" customHeight="1" thickBot="1" x14ac:dyDescent="0.25">
      <c r="A19" s="97"/>
      <c r="B19" s="98"/>
      <c r="C19" s="98"/>
      <c r="D19" s="99"/>
      <c r="E19" s="261"/>
      <c r="F19" s="261"/>
      <c r="G19" s="294"/>
      <c r="H19" s="411"/>
    </row>
    <row r="20" spans="1:10" s="94" customFormat="1" ht="12.75" customHeight="1" thickBot="1" x14ac:dyDescent="0.25">
      <c r="A20" s="91" t="s">
        <v>87</v>
      </c>
      <c r="B20" s="92">
        <v>3000000</v>
      </c>
      <c r="C20" s="92"/>
      <c r="D20" s="92"/>
      <c r="E20" s="92">
        <f t="shared" ref="E20:E28" si="3">SUM(A20:B20)</f>
        <v>3000000</v>
      </c>
      <c r="F20" s="283">
        <v>1656707</v>
      </c>
      <c r="G20" s="294">
        <f t="shared" si="1"/>
        <v>0.55223566666666668</v>
      </c>
      <c r="H20" s="411"/>
      <c r="I20" s="268" t="s">
        <v>167</v>
      </c>
      <c r="J20" s="270"/>
    </row>
    <row r="21" spans="1:10" s="94" customFormat="1" ht="12.75" customHeight="1" thickBot="1" x14ac:dyDescent="0.25">
      <c r="A21" s="91" t="s">
        <v>88</v>
      </c>
      <c r="B21" s="92">
        <v>1500000</v>
      </c>
      <c r="C21" s="92"/>
      <c r="D21" s="92"/>
      <c r="E21" s="92">
        <f t="shared" si="3"/>
        <v>1500000</v>
      </c>
      <c r="F21" s="283">
        <v>1534900</v>
      </c>
      <c r="G21" s="294">
        <f t="shared" si="1"/>
        <v>1.0232666666666668</v>
      </c>
      <c r="H21" s="411"/>
      <c r="I21" s="268" t="s">
        <v>166</v>
      </c>
      <c r="J21" s="270"/>
    </row>
    <row r="22" spans="1:10" s="94" customFormat="1" ht="12.75" customHeight="1" thickBot="1" x14ac:dyDescent="0.25">
      <c r="A22" s="91" t="s">
        <v>89</v>
      </c>
      <c r="B22" s="92">
        <v>1000000</v>
      </c>
      <c r="C22" s="92"/>
      <c r="D22" s="92"/>
      <c r="E22" s="92">
        <f t="shared" si="3"/>
        <v>1000000</v>
      </c>
      <c r="F22" s="283">
        <v>55054</v>
      </c>
      <c r="G22" s="294">
        <f t="shared" si="1"/>
        <v>5.5053999999999999E-2</v>
      </c>
      <c r="H22" s="411"/>
      <c r="I22" s="268"/>
      <c r="J22" s="270"/>
    </row>
    <row r="23" spans="1:10" s="94" customFormat="1" ht="12.75" customHeight="1" thickBot="1" x14ac:dyDescent="0.25">
      <c r="A23" s="91" t="s">
        <v>90</v>
      </c>
      <c r="B23" s="100">
        <v>250000</v>
      </c>
      <c r="C23" s="100"/>
      <c r="D23" s="100"/>
      <c r="E23" s="100">
        <f t="shared" si="3"/>
        <v>250000</v>
      </c>
      <c r="F23" s="286">
        <v>201900</v>
      </c>
      <c r="G23" s="294">
        <f t="shared" si="1"/>
        <v>0.80759999999999998</v>
      </c>
      <c r="H23" s="411"/>
      <c r="I23" s="268"/>
      <c r="J23" s="270"/>
    </row>
    <row r="24" spans="1:10" s="94" customFormat="1" ht="12.75" customHeight="1" thickBot="1" x14ac:dyDescent="0.25">
      <c r="A24" s="95" t="s">
        <v>91</v>
      </c>
      <c r="B24" s="101">
        <f>SUM(B20:B23)</f>
        <v>5750000</v>
      </c>
      <c r="C24" s="101">
        <f>SUM(C20:C22)</f>
        <v>0</v>
      </c>
      <c r="D24" s="101">
        <f>SUM(D20:D22)</f>
        <v>0</v>
      </c>
      <c r="E24" s="101">
        <f t="shared" si="3"/>
        <v>5750000</v>
      </c>
      <c r="F24" s="287">
        <f>SUM(F20:F23)</f>
        <v>3448561</v>
      </c>
      <c r="G24" s="294">
        <f t="shared" si="1"/>
        <v>0.59974973913043483</v>
      </c>
      <c r="H24" s="411"/>
      <c r="I24" s="268"/>
      <c r="J24" s="271"/>
    </row>
    <row r="25" spans="1:10" s="106" customFormat="1" ht="15.6" customHeight="1" thickBot="1" x14ac:dyDescent="0.25">
      <c r="A25" s="102" t="s">
        <v>92</v>
      </c>
      <c r="B25" s="103"/>
      <c r="C25" s="103"/>
      <c r="D25" s="104"/>
      <c r="E25" s="262">
        <f t="shared" si="3"/>
        <v>0</v>
      </c>
      <c r="F25" s="262"/>
      <c r="G25" s="294"/>
      <c r="H25" s="411"/>
      <c r="I25" s="272"/>
      <c r="J25" s="272"/>
    </row>
    <row r="26" spans="1:10" s="106" customFormat="1" ht="15.6" customHeight="1" thickBot="1" x14ac:dyDescent="0.25">
      <c r="A26" s="107" t="s">
        <v>93</v>
      </c>
      <c r="B26" s="103">
        <f>SUM(B27:B28)</f>
        <v>59882000</v>
      </c>
      <c r="C26" s="103">
        <f>SUM(C27:C28)</f>
        <v>0</v>
      </c>
      <c r="D26" s="104">
        <f>SUM(D27:D28)</f>
        <v>0</v>
      </c>
      <c r="E26" s="262">
        <f t="shared" si="3"/>
        <v>59882000</v>
      </c>
      <c r="F26" s="288">
        <f>SUM(F27:F28)</f>
        <v>28944653</v>
      </c>
      <c r="G26" s="294">
        <f t="shared" si="1"/>
        <v>0.48336149427206843</v>
      </c>
      <c r="H26" s="411"/>
      <c r="I26" s="272"/>
      <c r="J26" s="273"/>
    </row>
    <row r="27" spans="1:10" s="106" customFormat="1" ht="15.6" customHeight="1" thickBot="1" x14ac:dyDescent="0.25">
      <c r="A27" s="95" t="s">
        <v>94</v>
      </c>
      <c r="B27" s="108">
        <v>13982000</v>
      </c>
      <c r="C27" s="108"/>
      <c r="D27" s="109"/>
      <c r="E27" s="263">
        <f t="shared" si="3"/>
        <v>13982000</v>
      </c>
      <c r="F27" s="289">
        <v>16023516</v>
      </c>
      <c r="G27" s="294">
        <f t="shared" si="1"/>
        <v>1.1460102989558003</v>
      </c>
      <c r="H27" s="411"/>
      <c r="I27" s="272" t="s">
        <v>165</v>
      </c>
      <c r="J27" s="274"/>
    </row>
    <row r="28" spans="1:10" s="106" customFormat="1" ht="15.6" customHeight="1" thickBot="1" x14ac:dyDescent="0.25">
      <c r="A28" s="95" t="s">
        <v>95</v>
      </c>
      <c r="B28" s="110">
        <v>45900000</v>
      </c>
      <c r="C28" s="110"/>
      <c r="D28" s="111"/>
      <c r="E28" s="264">
        <f t="shared" si="3"/>
        <v>45900000</v>
      </c>
      <c r="F28" s="290">
        <v>12921137</v>
      </c>
      <c r="G28" s="294">
        <f t="shared" si="1"/>
        <v>0.28150625272331153</v>
      </c>
      <c r="H28" s="411"/>
      <c r="I28" s="272" t="s">
        <v>164</v>
      </c>
      <c r="J28" s="274"/>
    </row>
    <row r="29" spans="1:10" s="116" customFormat="1" ht="18.75" customHeight="1" thickBot="1" x14ac:dyDescent="0.25">
      <c r="A29" s="112" t="s">
        <v>96</v>
      </c>
      <c r="B29" s="113">
        <f>B3+B25+B26</f>
        <v>146979000</v>
      </c>
      <c r="C29" s="113">
        <f>C3+C25+C26</f>
        <v>0</v>
      </c>
      <c r="D29" s="114">
        <f>D3+D25+D26</f>
        <v>0</v>
      </c>
      <c r="E29" s="265">
        <f>SUM(A29:C29)</f>
        <v>146979000</v>
      </c>
      <c r="F29" s="291">
        <f>F3+F25+F26</f>
        <v>111078391</v>
      </c>
      <c r="G29" s="294">
        <f t="shared" si="1"/>
        <v>0.75574327625034865</v>
      </c>
      <c r="H29" s="411"/>
      <c r="I29" s="275"/>
      <c r="J29" s="276"/>
    </row>
    <row r="30" spans="1:10" s="116" customFormat="1" ht="15.75" customHeight="1" thickBot="1" x14ac:dyDescent="0.25">
      <c r="A30" s="52" t="s">
        <v>97</v>
      </c>
      <c r="B30" s="117">
        <v>-42941000</v>
      </c>
      <c r="C30" s="117">
        <v>0</v>
      </c>
      <c r="D30" s="118">
        <v>0</v>
      </c>
      <c r="E30" s="266">
        <f>SUM(A30:B30)</f>
        <v>-42941000</v>
      </c>
      <c r="F30" s="292">
        <v>-35254018</v>
      </c>
      <c r="G30" s="294">
        <f t="shared" si="1"/>
        <v>0.82098735474255369</v>
      </c>
      <c r="H30" s="411"/>
      <c r="I30" s="275"/>
      <c r="J30" s="275"/>
    </row>
    <row r="31" spans="1:10" s="116" customFormat="1" ht="15.75" customHeight="1" thickBot="1" x14ac:dyDescent="0.25">
      <c r="A31" s="112" t="s">
        <v>98</v>
      </c>
      <c r="B31" s="119">
        <f>SUM(B30:B30)</f>
        <v>-42941000</v>
      </c>
      <c r="C31" s="119">
        <f>SUM(C30:C30)</f>
        <v>0</v>
      </c>
      <c r="D31" s="115">
        <f>SUM(D30:D30)</f>
        <v>0</v>
      </c>
      <c r="E31" s="265">
        <f>SUM(A31:C31)</f>
        <v>-42941000</v>
      </c>
      <c r="F31" s="291">
        <v>-35254018</v>
      </c>
      <c r="G31" s="294">
        <f t="shared" si="1"/>
        <v>0.82098735474255369</v>
      </c>
      <c r="H31" s="411"/>
      <c r="I31" s="275"/>
      <c r="J31" s="275"/>
    </row>
    <row r="32" spans="1:10" s="116" customFormat="1" ht="7.5" customHeight="1" thickBot="1" x14ac:dyDescent="0.25">
      <c r="A32" s="120"/>
      <c r="B32" s="121"/>
      <c r="C32" s="122"/>
      <c r="D32" s="123"/>
      <c r="E32" s="123"/>
      <c r="F32" s="123"/>
      <c r="G32" s="124"/>
      <c r="H32" s="124"/>
    </row>
    <row r="33" spans="1:9" ht="15.6" customHeight="1" thickBot="1" x14ac:dyDescent="0.25">
      <c r="A33" s="427" t="s">
        <v>99</v>
      </c>
      <c r="B33" s="431" t="s">
        <v>66</v>
      </c>
      <c r="C33" s="432"/>
      <c r="D33" s="432"/>
      <c r="E33" s="432"/>
      <c r="F33" s="432"/>
      <c r="G33" s="433"/>
      <c r="H33" s="412"/>
    </row>
    <row r="34" spans="1:9" ht="49.5" customHeight="1" thickBot="1" x14ac:dyDescent="0.25">
      <c r="A34" s="427"/>
      <c r="B34" s="295" t="s">
        <v>67</v>
      </c>
      <c r="C34" s="295" t="s">
        <v>68</v>
      </c>
      <c r="D34" s="295" t="s">
        <v>69</v>
      </c>
      <c r="E34" s="295" t="s">
        <v>70</v>
      </c>
      <c r="F34" s="296" t="s">
        <v>161</v>
      </c>
      <c r="G34" s="279" t="s">
        <v>162</v>
      </c>
      <c r="H34" s="408"/>
    </row>
    <row r="35" spans="1:9" ht="15.6" customHeight="1" thickBot="1" x14ac:dyDescent="0.25">
      <c r="A35" s="125" t="s">
        <v>71</v>
      </c>
      <c r="B35" s="126">
        <f>B37+B38+B41+B44</f>
        <v>660000</v>
      </c>
      <c r="C35" s="127">
        <f>C37+C38+C41+C44</f>
        <v>0</v>
      </c>
      <c r="D35" s="128">
        <f>D37+D38+D41+D44</f>
        <v>0</v>
      </c>
      <c r="E35" s="129">
        <f t="shared" ref="E35:E47" si="4">SUM(A35:C35)</f>
        <v>660000</v>
      </c>
      <c r="F35" s="318">
        <f>F37+F38+F41+F44</f>
        <v>440831</v>
      </c>
      <c r="G35" s="294">
        <f>F35/E35</f>
        <v>0.66792575757575756</v>
      </c>
      <c r="H35" s="411"/>
    </row>
    <row r="36" spans="1:9" ht="12.75" customHeight="1" thickBot="1" x14ac:dyDescent="0.25">
      <c r="A36" s="95" t="s">
        <v>100</v>
      </c>
      <c r="B36" s="130"/>
      <c r="C36" s="131"/>
      <c r="D36" s="132"/>
      <c r="E36" s="76">
        <f t="shared" si="4"/>
        <v>0</v>
      </c>
      <c r="F36" s="297"/>
      <c r="G36" s="294"/>
      <c r="H36" s="413"/>
    </row>
    <row r="37" spans="1:9" ht="15.6" customHeight="1" thickBot="1" x14ac:dyDescent="0.25">
      <c r="A37" s="95" t="s">
        <v>101</v>
      </c>
      <c r="B37" s="130">
        <f>B36</f>
        <v>0</v>
      </c>
      <c r="C37" s="131">
        <f>C36</f>
        <v>0</v>
      </c>
      <c r="D37" s="132">
        <f>D36</f>
        <v>0</v>
      </c>
      <c r="E37" s="76">
        <f t="shared" si="4"/>
        <v>0</v>
      </c>
      <c r="F37" s="297"/>
      <c r="G37" s="294"/>
      <c r="H37" s="413"/>
    </row>
    <row r="38" spans="1:9" ht="12.75" customHeight="1" thickBot="1" x14ac:dyDescent="0.25">
      <c r="A38" s="95" t="s">
        <v>102</v>
      </c>
      <c r="B38" s="130"/>
      <c r="C38" s="131"/>
      <c r="D38" s="132"/>
      <c r="E38" s="76">
        <f t="shared" si="4"/>
        <v>0</v>
      </c>
      <c r="F38" s="297"/>
      <c r="G38" s="294"/>
      <c r="H38" s="413"/>
    </row>
    <row r="39" spans="1:9" ht="15.6" customHeight="1" thickBot="1" x14ac:dyDescent="0.25">
      <c r="A39" s="95" t="s">
        <v>103</v>
      </c>
      <c r="B39" s="130"/>
      <c r="C39" s="131"/>
      <c r="D39" s="132"/>
      <c r="E39" s="76">
        <f t="shared" si="4"/>
        <v>0</v>
      </c>
      <c r="F39" s="297"/>
      <c r="G39" s="294"/>
      <c r="H39" s="413"/>
    </row>
    <row r="40" spans="1:9" ht="15.6" customHeight="1" thickBot="1" x14ac:dyDescent="0.25">
      <c r="A40" s="95" t="s">
        <v>104</v>
      </c>
      <c r="B40" s="133"/>
      <c r="C40" s="134"/>
      <c r="D40" s="135"/>
      <c r="E40" s="136">
        <f t="shared" si="4"/>
        <v>0</v>
      </c>
      <c r="F40" s="298"/>
      <c r="G40" s="294"/>
      <c r="H40" s="409"/>
    </row>
    <row r="41" spans="1:9" ht="15.6" customHeight="1" thickBot="1" x14ac:dyDescent="0.25">
      <c r="A41" s="95" t="s">
        <v>86</v>
      </c>
      <c r="B41" s="137">
        <f>B39+B40</f>
        <v>0</v>
      </c>
      <c r="C41" s="138">
        <f>C39+C40</f>
        <v>0</v>
      </c>
      <c r="D41" s="139">
        <f>D39+D40</f>
        <v>0</v>
      </c>
      <c r="E41" s="140">
        <f t="shared" si="4"/>
        <v>0</v>
      </c>
      <c r="F41" s="299"/>
      <c r="G41" s="294"/>
      <c r="H41" s="205"/>
    </row>
    <row r="42" spans="1:9" ht="15.6" customHeight="1" thickBot="1" x14ac:dyDescent="0.25">
      <c r="A42" s="91" t="s">
        <v>88</v>
      </c>
      <c r="B42" s="133">
        <v>520000</v>
      </c>
      <c r="C42" s="134"/>
      <c r="D42" s="135"/>
      <c r="E42" s="136">
        <f t="shared" si="4"/>
        <v>520000</v>
      </c>
      <c r="F42" s="316">
        <v>347111</v>
      </c>
      <c r="G42" s="294">
        <f>F42/E42</f>
        <v>0.66752115384615385</v>
      </c>
      <c r="H42" s="414"/>
    </row>
    <row r="43" spans="1:9" ht="15.6" customHeight="1" thickBot="1" x14ac:dyDescent="0.25">
      <c r="A43" s="91" t="s">
        <v>105</v>
      </c>
      <c r="B43" s="133">
        <v>140000</v>
      </c>
      <c r="C43" s="131"/>
      <c r="D43" s="132"/>
      <c r="E43" s="76">
        <f t="shared" si="4"/>
        <v>140000</v>
      </c>
      <c r="F43" s="312">
        <v>93720</v>
      </c>
      <c r="G43" s="294">
        <f>F43/E43</f>
        <v>0.66942857142857148</v>
      </c>
      <c r="H43" s="414"/>
    </row>
    <row r="44" spans="1:9" ht="15.6" customHeight="1" thickBot="1" x14ac:dyDescent="0.25">
      <c r="A44" s="95" t="s">
        <v>106</v>
      </c>
      <c r="B44" s="130">
        <f>SUM(B42:B43)</f>
        <v>660000</v>
      </c>
      <c r="C44" s="131">
        <f>SUM(C42:C43)</f>
        <v>0</v>
      </c>
      <c r="D44" s="132">
        <f>SUM(D42:D43)</f>
        <v>0</v>
      </c>
      <c r="E44" s="76">
        <f t="shared" si="4"/>
        <v>660000</v>
      </c>
      <c r="F44" s="312">
        <v>440831</v>
      </c>
      <c r="G44" s="294">
        <f>F44/E44</f>
        <v>0.66792575757575756</v>
      </c>
      <c r="H44" s="414"/>
    </row>
    <row r="45" spans="1:9" ht="15.6" customHeight="1" thickBot="1" x14ac:dyDescent="0.25">
      <c r="A45" s="125" t="s">
        <v>92</v>
      </c>
      <c r="B45" s="141">
        <f>SUM(B46:B49)</f>
        <v>0</v>
      </c>
      <c r="C45" s="103">
        <f>SUM(C46:C49)</f>
        <v>0</v>
      </c>
      <c r="D45" s="104">
        <f>SUM(D46:D49)</f>
        <v>0</v>
      </c>
      <c r="E45" s="105">
        <f t="shared" si="4"/>
        <v>0</v>
      </c>
      <c r="F45" s="262"/>
      <c r="G45" s="294"/>
      <c r="H45" s="415"/>
    </row>
    <row r="46" spans="1:9" ht="15.6" customHeight="1" thickBot="1" x14ac:dyDescent="0.25">
      <c r="A46" s="107" t="s">
        <v>93</v>
      </c>
      <c r="B46" s="141">
        <f>SUM(B47:B48)</f>
        <v>0</v>
      </c>
      <c r="C46" s="103">
        <f>SUM(C47:C48)</f>
        <v>0</v>
      </c>
      <c r="D46" s="104">
        <f>SUM(D47:D48)</f>
        <v>0</v>
      </c>
      <c r="E46" s="105">
        <f t="shared" si="4"/>
        <v>0</v>
      </c>
      <c r="F46" s="262"/>
      <c r="G46" s="294"/>
      <c r="H46" s="415"/>
    </row>
    <row r="47" spans="1:9" ht="15.6" customHeight="1" thickBot="1" x14ac:dyDescent="0.25">
      <c r="A47" s="95" t="s">
        <v>107</v>
      </c>
      <c r="B47" s="130"/>
      <c r="C47" s="131"/>
      <c r="D47" s="132"/>
      <c r="E47" s="76">
        <f t="shared" si="4"/>
        <v>0</v>
      </c>
      <c r="F47" s="312">
        <v>474654</v>
      </c>
      <c r="G47" s="294"/>
      <c r="H47" s="413"/>
      <c r="I47" s="83" t="s">
        <v>170</v>
      </c>
    </row>
    <row r="48" spans="1:9" ht="15.6" customHeight="1" thickBot="1" x14ac:dyDescent="0.25">
      <c r="A48" s="95" t="s">
        <v>108</v>
      </c>
      <c r="B48" s="130"/>
      <c r="C48" s="131"/>
      <c r="D48" s="132"/>
      <c r="E48" s="76"/>
      <c r="F48" s="297"/>
      <c r="G48" s="294"/>
      <c r="H48" s="413"/>
    </row>
    <row r="49" spans="1:10" ht="15.6" customHeight="1" thickBot="1" x14ac:dyDescent="0.25">
      <c r="A49" s="142" t="s">
        <v>109</v>
      </c>
      <c r="B49" s="130"/>
      <c r="C49" s="131"/>
      <c r="D49" s="132"/>
      <c r="E49" s="76">
        <f>SUM(A49:C49)</f>
        <v>0</v>
      </c>
      <c r="F49" s="297"/>
      <c r="G49" s="294"/>
      <c r="H49" s="413"/>
    </row>
    <row r="50" spans="1:10" ht="15.6" customHeight="1" thickBot="1" x14ac:dyDescent="0.25">
      <c r="A50" s="142" t="s">
        <v>110</v>
      </c>
      <c r="B50" s="143">
        <v>42281000</v>
      </c>
      <c r="C50" s="144"/>
      <c r="D50" s="145"/>
      <c r="E50" s="146">
        <f>SUM(A50:C50)</f>
        <v>42281000</v>
      </c>
      <c r="F50" s="315">
        <v>31419625</v>
      </c>
      <c r="G50" s="294">
        <f>F50/E50</f>
        <v>0.7431145195241361</v>
      </c>
      <c r="H50" s="416"/>
      <c r="I50" s="83" t="s">
        <v>171</v>
      </c>
    </row>
    <row r="51" spans="1:10" ht="15.6" customHeight="1" thickBot="1" x14ac:dyDescent="0.25">
      <c r="A51" s="147" t="s">
        <v>111</v>
      </c>
      <c r="B51" s="148">
        <f>B35+B45+B46+B49+B50</f>
        <v>42941000</v>
      </c>
      <c r="C51" s="149">
        <f>C35+C45+C46+C49</f>
        <v>0</v>
      </c>
      <c r="D51" s="150">
        <f>D35+D45+D46+D49</f>
        <v>0</v>
      </c>
      <c r="E51" s="151">
        <f>SUM(A51:C51)</f>
        <v>42941000</v>
      </c>
      <c r="F51" s="317">
        <f>F35+F45+F46+F49+F50</f>
        <v>31860456</v>
      </c>
      <c r="G51" s="417">
        <f>F51/E51</f>
        <v>0.74195887380359093</v>
      </c>
      <c r="H51" s="416"/>
    </row>
    <row r="52" spans="1:10" ht="15.6" customHeight="1" x14ac:dyDescent="0.2">
      <c r="A52" s="22"/>
      <c r="B52" s="152"/>
      <c r="C52" s="152"/>
      <c r="D52" s="19"/>
      <c r="E52" s="19"/>
      <c r="F52" s="19"/>
      <c r="G52" s="411"/>
      <c r="H52" s="22"/>
    </row>
    <row r="53" spans="1:10" ht="15.6" customHeight="1" x14ac:dyDescent="0.2">
      <c r="A53" s="22"/>
      <c r="B53" s="152"/>
      <c r="C53" s="152"/>
      <c r="D53" s="19"/>
      <c r="E53" s="19"/>
      <c r="F53" s="19"/>
      <c r="G53" s="411"/>
      <c r="H53" s="22"/>
    </row>
    <row r="54" spans="1:10" ht="15.6" customHeight="1" thickBot="1" x14ac:dyDescent="0.25">
      <c r="A54" s="22"/>
      <c r="B54" s="152"/>
      <c r="C54" s="152"/>
      <c r="D54" s="19"/>
      <c r="E54" s="19"/>
      <c r="F54" s="19"/>
      <c r="G54" s="411"/>
      <c r="H54" s="19"/>
    </row>
    <row r="55" spans="1:10" ht="30" customHeight="1" thickBot="1" x14ac:dyDescent="0.3">
      <c r="A55" s="153" t="s">
        <v>112</v>
      </c>
      <c r="B55" s="154">
        <f>B29+B31+B51</f>
        <v>146979000</v>
      </c>
      <c r="C55" s="154">
        <f>C29+C31+C51</f>
        <v>0</v>
      </c>
      <c r="D55" s="155">
        <f>D29+D31+D51</f>
        <v>0</v>
      </c>
      <c r="E55" s="156">
        <f>E29+E31+E51</f>
        <v>146979000</v>
      </c>
      <c r="F55" s="321">
        <f>F29+F31+F51</f>
        <v>107684829</v>
      </c>
      <c r="G55" s="417">
        <f>F55/E55</f>
        <v>0.73265452207458204</v>
      </c>
      <c r="H55" s="418"/>
      <c r="J55" s="253"/>
    </row>
  </sheetData>
  <sheetProtection algorithmName="SHA-512" hashValue="lNTgCVK6pyxJmbTGLUyNAWi367/FVy1H5nN1S/Al3VbSTDDPdEgjaysR3NUcIdIN0l+NkCxkgpEmZt/qCoWu3g==" saltValue="azvICW33LoAot1sp7kEEIw==" spinCount="100000" sheet="1" objects="1" scenarios="1" selectLockedCells="1" selectUnlockedCells="1"/>
  <mergeCells count="4">
    <mergeCell ref="A1:A2"/>
    <mergeCell ref="A33:A34"/>
    <mergeCell ref="B1:G1"/>
    <mergeCell ref="B33:G33"/>
  </mergeCells>
  <printOptions horizontalCentered="1"/>
  <pageMargins left="0" right="0.19685039370078741" top="0.59055118110236227" bottom="0.19685039370078741" header="0.19685039370078741" footer="0"/>
  <pageSetup paperSize="9" scale="85" firstPageNumber="0" fitToHeight="4" orientation="landscape" horizontalDpi="300" verticalDpi="300" r:id="rId1"/>
  <headerFooter alignWithMargins="0">
    <oddHeader>&amp;C&amp;"Times New Roman,Félkövér"Dad Község Önkormányzatának
 bevételei ( Ft)&amp;R&amp;"Times New Roman,Félkövér"2. melléklet
a 8/2018. (XI.28 .) önk. 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topLeftCell="A4" zoomScaleNormal="100" zoomScaleSheetLayoutView="100" workbookViewId="0">
      <selection activeCell="B17" sqref="B17"/>
    </sheetView>
  </sheetViews>
  <sheetFormatPr defaultRowHeight="12.75" customHeight="1" x14ac:dyDescent="0.2"/>
  <cols>
    <col min="1" max="1" width="52.5703125" style="157" customWidth="1"/>
    <col min="2" max="2" width="13.140625" style="157" customWidth="1"/>
    <col min="3" max="3" width="10.5703125" style="157" customWidth="1"/>
    <col min="4" max="4" width="8.5703125" style="157" customWidth="1"/>
    <col min="5" max="5" width="13.140625" style="157" customWidth="1"/>
    <col min="6" max="6" width="13" style="157" customWidth="1"/>
    <col min="7" max="7" width="11.7109375" style="157" customWidth="1"/>
    <col min="8" max="8" width="8.140625" style="157" customWidth="1"/>
    <col min="9" max="9" width="13" style="157" customWidth="1"/>
    <col min="10" max="10" width="11.85546875" style="157" customWidth="1"/>
    <col min="11" max="11" width="15.85546875" style="157" customWidth="1"/>
    <col min="12" max="12" width="11.140625" style="157" customWidth="1"/>
    <col min="13" max="13" width="13.7109375" style="157" bestFit="1" customWidth="1"/>
    <col min="14" max="16384" width="9.140625" style="157"/>
  </cols>
  <sheetData>
    <row r="1" spans="1:13" ht="33" customHeight="1" thickBot="1" x14ac:dyDescent="0.25">
      <c r="A1" s="158" t="s">
        <v>113</v>
      </c>
      <c r="B1" s="434" t="s">
        <v>114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6"/>
    </row>
    <row r="2" spans="1:13" s="161" customFormat="1" ht="36.75" customHeight="1" thickBot="1" x14ac:dyDescent="0.25">
      <c r="A2" s="159" t="s">
        <v>115</v>
      </c>
      <c r="B2" s="86" t="s">
        <v>158</v>
      </c>
      <c r="C2" s="86" t="s">
        <v>161</v>
      </c>
      <c r="D2" s="86" t="s">
        <v>162</v>
      </c>
      <c r="E2" s="86" t="s">
        <v>163</v>
      </c>
      <c r="F2" s="86" t="s">
        <v>159</v>
      </c>
      <c r="G2" s="86" t="s">
        <v>161</v>
      </c>
      <c r="H2" s="86" t="s">
        <v>162</v>
      </c>
      <c r="I2" s="86" t="s">
        <v>163</v>
      </c>
      <c r="J2" s="160" t="s">
        <v>160</v>
      </c>
      <c r="K2" s="86" t="s">
        <v>70</v>
      </c>
      <c r="L2" s="327" t="s">
        <v>161</v>
      </c>
      <c r="M2" s="327" t="s">
        <v>162</v>
      </c>
    </row>
    <row r="3" spans="1:13" s="161" customFormat="1" ht="15.6" customHeight="1" thickBot="1" x14ac:dyDescent="0.25">
      <c r="A3" s="125" t="s">
        <v>117</v>
      </c>
      <c r="B3" s="162">
        <f>SUM(B4:B7)</f>
        <v>53385000</v>
      </c>
      <c r="C3" s="254">
        <f>SUM(C4:C7)</f>
        <v>47746061</v>
      </c>
      <c r="D3" s="320">
        <f>C3/B3</f>
        <v>0.89437222066123445</v>
      </c>
      <c r="E3" s="239"/>
      <c r="F3" s="163">
        <f>SUM(F4:F7)</f>
        <v>3345000</v>
      </c>
      <c r="G3" s="163"/>
      <c r="H3" s="163"/>
      <c r="I3" s="163"/>
      <c r="J3" s="163">
        <f>SUM(J4:J11)</f>
        <v>0</v>
      </c>
      <c r="K3" s="325">
        <f>SUM(K4:K7)</f>
        <v>56730000</v>
      </c>
      <c r="L3" s="332">
        <f>SUM(L4:L7)</f>
        <v>50384606</v>
      </c>
      <c r="M3" s="341">
        <f>L3/K3</f>
        <v>0.88814747047417597</v>
      </c>
    </row>
    <row r="4" spans="1:13" s="161" customFormat="1" ht="15.6" customHeight="1" thickBot="1" x14ac:dyDescent="0.25">
      <c r="A4" s="164" t="s">
        <v>118</v>
      </c>
      <c r="B4" s="165">
        <v>17758000</v>
      </c>
      <c r="C4" s="255">
        <v>16914323</v>
      </c>
      <c r="D4" s="320">
        <f t="shared" ref="D4:D11" si="0">C4/B4</f>
        <v>0.95249031422457486</v>
      </c>
      <c r="E4" s="255">
        <v>21963000</v>
      </c>
      <c r="F4" s="166">
        <v>2315000</v>
      </c>
      <c r="G4" s="257">
        <v>1825500</v>
      </c>
      <c r="H4" s="319">
        <f>G4/F4</f>
        <v>0.78855291576673869</v>
      </c>
      <c r="I4" s="166"/>
      <c r="J4" s="166"/>
      <c r="K4" s="326">
        <f>B4+F4</f>
        <v>20073000</v>
      </c>
      <c r="L4" s="333">
        <f>C4+G4</f>
        <v>18739823</v>
      </c>
      <c r="M4" s="341">
        <f t="shared" ref="M4:M14" si="1">L4/K4</f>
        <v>0.93358356996961089</v>
      </c>
    </row>
    <row r="5" spans="1:13" s="161" customFormat="1" ht="24" customHeight="1" thickBot="1" x14ac:dyDescent="0.25">
      <c r="A5" s="167" t="s">
        <v>119</v>
      </c>
      <c r="B5" s="165">
        <v>3190000</v>
      </c>
      <c r="C5" s="255">
        <v>2106126</v>
      </c>
      <c r="D5" s="320">
        <f t="shared" si="0"/>
        <v>0.66022758620689659</v>
      </c>
      <c r="E5" s="255">
        <v>3245000</v>
      </c>
      <c r="F5" s="166">
        <v>455000</v>
      </c>
      <c r="G5" s="257">
        <v>360998</v>
      </c>
      <c r="H5" s="319">
        <f>G5/F5</f>
        <v>0.79340219780219778</v>
      </c>
      <c r="I5" s="166"/>
      <c r="J5" s="166"/>
      <c r="K5" s="326">
        <f t="shared" ref="K5:K22" si="2">B5+F5</f>
        <v>3645000</v>
      </c>
      <c r="L5" s="333">
        <f t="shared" ref="L5:L22" si="3">C5+G5</f>
        <v>2467124</v>
      </c>
      <c r="M5" s="341">
        <f t="shared" si="1"/>
        <v>0.67685157750342939</v>
      </c>
    </row>
    <row r="6" spans="1:13" s="161" customFormat="1" ht="15.6" customHeight="1" thickBot="1" x14ac:dyDescent="0.25">
      <c r="A6" s="164" t="s">
        <v>120</v>
      </c>
      <c r="B6" s="165">
        <v>17288000</v>
      </c>
      <c r="C6" s="255">
        <v>13381925</v>
      </c>
      <c r="D6" s="320">
        <f t="shared" si="0"/>
        <v>0.77405859555761225</v>
      </c>
      <c r="E6" s="240"/>
      <c r="F6" s="166">
        <v>575000</v>
      </c>
      <c r="G6" s="257">
        <v>452047</v>
      </c>
      <c r="H6" s="319">
        <f t="shared" ref="H6:H14" si="4">G6/F6</f>
        <v>0.78616869565217395</v>
      </c>
      <c r="I6" s="166"/>
      <c r="J6" s="166"/>
      <c r="K6" s="326">
        <f t="shared" si="2"/>
        <v>17863000</v>
      </c>
      <c r="L6" s="333">
        <f t="shared" si="3"/>
        <v>13833972</v>
      </c>
      <c r="M6" s="341">
        <f t="shared" si="1"/>
        <v>0.7744484129205621</v>
      </c>
    </row>
    <row r="7" spans="1:13" s="161" customFormat="1" ht="15.6" customHeight="1" thickBot="1" x14ac:dyDescent="0.25">
      <c r="A7" s="164" t="s">
        <v>121</v>
      </c>
      <c r="B7" s="165">
        <f>SUM(B9:B11)</f>
        <v>15149000</v>
      </c>
      <c r="C7" s="255">
        <v>15343687</v>
      </c>
      <c r="D7" s="320">
        <f t="shared" si="0"/>
        <v>1.0128514753449072</v>
      </c>
      <c r="E7" s="255">
        <v>21671000</v>
      </c>
      <c r="F7" s="166"/>
      <c r="G7" s="166"/>
      <c r="H7" s="319"/>
      <c r="I7" s="166"/>
      <c r="J7" s="166">
        <f>SUM(J9:J11)</f>
        <v>0</v>
      </c>
      <c r="K7" s="326">
        <f t="shared" si="2"/>
        <v>15149000</v>
      </c>
      <c r="L7" s="333">
        <f t="shared" si="3"/>
        <v>15343687</v>
      </c>
      <c r="M7" s="341">
        <f t="shared" si="1"/>
        <v>1.0128514753449072</v>
      </c>
    </row>
    <row r="8" spans="1:13" s="161" customFormat="1" ht="25.5" hidden="1" customHeight="1" x14ac:dyDescent="0.2">
      <c r="A8" s="168" t="s">
        <v>122</v>
      </c>
      <c r="B8" s="165"/>
      <c r="C8" s="255"/>
      <c r="D8" s="320" t="e">
        <f t="shared" si="0"/>
        <v>#DIV/0!</v>
      </c>
      <c r="E8" s="240"/>
      <c r="F8" s="166"/>
      <c r="G8" s="166"/>
      <c r="H8" s="319" t="e">
        <f t="shared" si="4"/>
        <v>#DIV/0!</v>
      </c>
      <c r="I8" s="166"/>
      <c r="J8" s="166"/>
      <c r="K8" s="326">
        <f t="shared" si="2"/>
        <v>0</v>
      </c>
      <c r="L8" s="333">
        <f t="shared" si="3"/>
        <v>0</v>
      </c>
      <c r="M8" s="341" t="e">
        <f t="shared" si="1"/>
        <v>#DIV/0!</v>
      </c>
    </row>
    <row r="9" spans="1:13" s="161" customFormat="1" ht="15.6" customHeight="1" thickBot="1" x14ac:dyDescent="0.25">
      <c r="A9" s="169" t="s">
        <v>123</v>
      </c>
      <c r="B9" s="165">
        <v>5743000</v>
      </c>
      <c r="C9" s="255">
        <v>3383263</v>
      </c>
      <c r="D9" s="320">
        <f t="shared" si="0"/>
        <v>0.58911074351384296</v>
      </c>
      <c r="E9" s="240"/>
      <c r="F9" s="166"/>
      <c r="G9" s="166"/>
      <c r="H9" s="319"/>
      <c r="I9" s="166"/>
      <c r="J9" s="166"/>
      <c r="K9" s="326">
        <f t="shared" si="2"/>
        <v>5743000</v>
      </c>
      <c r="L9" s="333">
        <f t="shared" si="3"/>
        <v>3383263</v>
      </c>
      <c r="M9" s="341">
        <f t="shared" si="1"/>
        <v>0.58911074351384296</v>
      </c>
    </row>
    <row r="10" spans="1:13" s="161" customFormat="1" ht="15.6" customHeight="1" thickBot="1" x14ac:dyDescent="0.25">
      <c r="A10" s="169" t="s">
        <v>124</v>
      </c>
      <c r="B10" s="165">
        <v>8406000</v>
      </c>
      <c r="C10" s="255">
        <v>4212000</v>
      </c>
      <c r="D10" s="320">
        <f t="shared" si="0"/>
        <v>0.50107066381156318</v>
      </c>
      <c r="E10" s="240"/>
      <c r="F10" s="166"/>
      <c r="G10" s="166"/>
      <c r="H10" s="319"/>
      <c r="I10" s="166"/>
      <c r="J10" s="166"/>
      <c r="K10" s="326">
        <f t="shared" si="2"/>
        <v>8406000</v>
      </c>
      <c r="L10" s="333">
        <f t="shared" si="3"/>
        <v>4212000</v>
      </c>
      <c r="M10" s="341">
        <f t="shared" si="1"/>
        <v>0.50107066381156318</v>
      </c>
    </row>
    <row r="11" spans="1:13" s="173" customFormat="1" ht="15.6" customHeight="1" thickBot="1" x14ac:dyDescent="0.25">
      <c r="A11" s="170" t="s">
        <v>125</v>
      </c>
      <c r="B11" s="171">
        <v>1000000</v>
      </c>
      <c r="C11" s="256">
        <v>970000</v>
      </c>
      <c r="D11" s="320">
        <f t="shared" si="0"/>
        <v>0.97</v>
      </c>
      <c r="E11" s="241"/>
      <c r="F11" s="172"/>
      <c r="G11" s="172"/>
      <c r="H11" s="319"/>
      <c r="I11" s="172"/>
      <c r="J11" s="172"/>
      <c r="K11" s="326">
        <f t="shared" si="2"/>
        <v>1000000</v>
      </c>
      <c r="L11" s="333">
        <f t="shared" si="3"/>
        <v>970000</v>
      </c>
      <c r="M11" s="341">
        <f t="shared" si="1"/>
        <v>0.97</v>
      </c>
    </row>
    <row r="12" spans="1:13" s="173" customFormat="1" ht="14.25" customHeight="1" thickBot="1" x14ac:dyDescent="0.25">
      <c r="A12" s="174" t="s">
        <v>126</v>
      </c>
      <c r="B12" s="171">
        <f>SUM(B13:B15)</f>
        <v>0</v>
      </c>
      <c r="C12" s="241"/>
      <c r="D12" s="241"/>
      <c r="E12" s="241"/>
      <c r="F12" s="172">
        <f>SUM(F13:F15)</f>
        <v>221165000</v>
      </c>
      <c r="G12" s="323">
        <f>SUM(G13:G15)</f>
        <v>56757443</v>
      </c>
      <c r="H12" s="319">
        <f t="shared" si="4"/>
        <v>0.25662940790812289</v>
      </c>
      <c r="I12" s="172"/>
      <c r="J12" s="172">
        <f>SUM(J13:J15)</f>
        <v>0</v>
      </c>
      <c r="K12" s="326">
        <f t="shared" si="2"/>
        <v>221165000</v>
      </c>
      <c r="L12" s="333">
        <f t="shared" si="3"/>
        <v>56757443</v>
      </c>
      <c r="M12" s="341">
        <f t="shared" si="1"/>
        <v>0.25662940790812289</v>
      </c>
    </row>
    <row r="13" spans="1:13" s="173" customFormat="1" ht="14.25" customHeight="1" thickBot="1" x14ac:dyDescent="0.25">
      <c r="A13" s="175" t="s">
        <v>127</v>
      </c>
      <c r="B13" s="165"/>
      <c r="C13" s="240"/>
      <c r="D13" s="240"/>
      <c r="E13" s="240"/>
      <c r="F13" s="166">
        <v>135000</v>
      </c>
      <c r="G13" s="257">
        <v>335225</v>
      </c>
      <c r="H13" s="319">
        <f t="shared" si="4"/>
        <v>2.4831481481481483</v>
      </c>
      <c r="I13" s="257">
        <v>407933</v>
      </c>
      <c r="J13" s="166">
        <v>0</v>
      </c>
      <c r="K13" s="326">
        <f t="shared" si="2"/>
        <v>135000</v>
      </c>
      <c r="L13" s="333">
        <f t="shared" si="3"/>
        <v>335225</v>
      </c>
      <c r="M13" s="341">
        <f t="shared" si="1"/>
        <v>2.4831481481481483</v>
      </c>
    </row>
    <row r="14" spans="1:13" s="173" customFormat="1" ht="15.6" customHeight="1" x14ac:dyDescent="0.2">
      <c r="A14" s="175" t="s">
        <v>128</v>
      </c>
      <c r="B14" s="165"/>
      <c r="C14" s="240"/>
      <c r="D14" s="240"/>
      <c r="E14" s="240"/>
      <c r="F14" s="166">
        <v>218030000</v>
      </c>
      <c r="G14" s="257">
        <v>56422218</v>
      </c>
      <c r="H14" s="319">
        <f t="shared" si="4"/>
        <v>0.25878190157317799</v>
      </c>
      <c r="I14" s="166"/>
      <c r="J14" s="166">
        <v>0</v>
      </c>
      <c r="K14" s="326">
        <f t="shared" si="2"/>
        <v>218030000</v>
      </c>
      <c r="L14" s="333">
        <f t="shared" si="3"/>
        <v>56422218</v>
      </c>
      <c r="M14" s="341">
        <f t="shared" si="1"/>
        <v>0.25878190157317799</v>
      </c>
    </row>
    <row r="15" spans="1:13" s="176" customFormat="1" ht="15.6" customHeight="1" x14ac:dyDescent="0.2">
      <c r="A15" s="175" t="s">
        <v>129</v>
      </c>
      <c r="B15" s="165"/>
      <c r="C15" s="240"/>
      <c r="D15" s="240"/>
      <c r="E15" s="240"/>
      <c r="F15" s="166">
        <v>3000000</v>
      </c>
      <c r="G15" s="257">
        <v>0</v>
      </c>
      <c r="H15" s="166"/>
      <c r="I15" s="166"/>
      <c r="J15" s="166">
        <v>0</v>
      </c>
      <c r="K15" s="326">
        <f t="shared" si="2"/>
        <v>3000000</v>
      </c>
      <c r="L15" s="333">
        <f t="shared" si="3"/>
        <v>0</v>
      </c>
      <c r="M15" s="339"/>
    </row>
    <row r="16" spans="1:13" s="173" customFormat="1" ht="12.75" customHeight="1" x14ac:dyDescent="0.2">
      <c r="A16" s="177" t="s">
        <v>130</v>
      </c>
      <c r="B16" s="171">
        <f>B17+B20</f>
        <v>0</v>
      </c>
      <c r="C16" s="241"/>
      <c r="D16" s="241"/>
      <c r="E16" s="241"/>
      <c r="F16" s="172">
        <f>F17+F20</f>
        <v>6803000</v>
      </c>
      <c r="G16" s="323">
        <f>G17+G20</f>
        <v>0</v>
      </c>
      <c r="H16" s="172"/>
      <c r="I16" s="172"/>
      <c r="J16" s="172">
        <f>J17+J20</f>
        <v>0</v>
      </c>
      <c r="K16" s="326">
        <f t="shared" si="2"/>
        <v>6803000</v>
      </c>
      <c r="L16" s="333">
        <f t="shared" si="3"/>
        <v>0</v>
      </c>
      <c r="M16" s="338"/>
    </row>
    <row r="17" spans="1:13" s="176" customFormat="1" ht="15.6" customHeight="1" x14ac:dyDescent="0.2">
      <c r="A17" s="41" t="s">
        <v>34</v>
      </c>
      <c r="B17" s="165">
        <f>SUM(B18:B19)</f>
        <v>0</v>
      </c>
      <c r="C17" s="240"/>
      <c r="D17" s="240"/>
      <c r="E17" s="240"/>
      <c r="F17" s="166">
        <f>SUM(F18:F19)</f>
        <v>6803000</v>
      </c>
      <c r="G17" s="257">
        <v>0</v>
      </c>
      <c r="H17" s="166"/>
      <c r="I17" s="166"/>
      <c r="J17" s="166">
        <f>SUM(J18:J19)</f>
        <v>0</v>
      </c>
      <c r="K17" s="326">
        <f t="shared" si="2"/>
        <v>6803000</v>
      </c>
      <c r="L17" s="333">
        <f t="shared" si="3"/>
        <v>0</v>
      </c>
      <c r="M17" s="339"/>
    </row>
    <row r="18" spans="1:13" s="176" customFormat="1" ht="13.5" customHeight="1" x14ac:dyDescent="0.2">
      <c r="A18" s="42" t="s">
        <v>35</v>
      </c>
      <c r="B18" s="165"/>
      <c r="C18" s="240"/>
      <c r="D18" s="240"/>
      <c r="E18" s="240"/>
      <c r="F18" s="166">
        <v>1803000</v>
      </c>
      <c r="G18" s="257">
        <v>0</v>
      </c>
      <c r="H18" s="166"/>
      <c r="I18" s="166"/>
      <c r="J18" s="166"/>
      <c r="K18" s="326">
        <f t="shared" si="2"/>
        <v>1803000</v>
      </c>
      <c r="L18" s="333">
        <f t="shared" si="3"/>
        <v>0</v>
      </c>
      <c r="M18" s="339"/>
    </row>
    <row r="19" spans="1:13" s="176" customFormat="1" ht="15.6" customHeight="1" x14ac:dyDescent="0.2">
      <c r="A19" s="43" t="s">
        <v>36</v>
      </c>
      <c r="B19" s="165"/>
      <c r="C19" s="240"/>
      <c r="D19" s="240"/>
      <c r="E19" s="240"/>
      <c r="F19" s="166">
        <v>5000000</v>
      </c>
      <c r="G19" s="257">
        <v>0</v>
      </c>
      <c r="H19" s="166"/>
      <c r="I19" s="166"/>
      <c r="J19" s="166"/>
      <c r="K19" s="326">
        <f t="shared" si="2"/>
        <v>5000000</v>
      </c>
      <c r="L19" s="333">
        <f t="shared" si="3"/>
        <v>0</v>
      </c>
      <c r="M19" s="339"/>
    </row>
    <row r="20" spans="1:13" s="176" customFormat="1" ht="15.6" customHeight="1" x14ac:dyDescent="0.2">
      <c r="A20" s="41" t="s">
        <v>37</v>
      </c>
      <c r="B20" s="178">
        <f>SUM(B21:B22)</f>
        <v>0</v>
      </c>
      <c r="C20" s="242"/>
      <c r="D20" s="242"/>
      <c r="E20" s="242"/>
      <c r="F20" s="179">
        <f>SUM(F21:F22)</f>
        <v>0</v>
      </c>
      <c r="G20" s="179"/>
      <c r="H20" s="179"/>
      <c r="I20" s="179"/>
      <c r="J20" s="179">
        <f>SUM(J21:J22)</f>
        <v>0</v>
      </c>
      <c r="K20" s="326">
        <f t="shared" si="2"/>
        <v>0</v>
      </c>
      <c r="L20" s="333">
        <f t="shared" si="3"/>
        <v>0</v>
      </c>
      <c r="M20" s="339"/>
    </row>
    <row r="21" spans="1:13" s="176" customFormat="1" ht="15.6" customHeight="1" x14ac:dyDescent="0.2">
      <c r="A21" s="42" t="s">
        <v>35</v>
      </c>
      <c r="B21" s="178"/>
      <c r="C21" s="242"/>
      <c r="D21" s="242"/>
      <c r="E21" s="242"/>
      <c r="F21" s="179"/>
      <c r="G21" s="179"/>
      <c r="H21" s="179"/>
      <c r="I21" s="179"/>
      <c r="J21" s="179"/>
      <c r="K21" s="326">
        <f t="shared" si="2"/>
        <v>0</v>
      </c>
      <c r="L21" s="333">
        <f t="shared" si="3"/>
        <v>0</v>
      </c>
      <c r="M21" s="339"/>
    </row>
    <row r="22" spans="1:13" s="176" customFormat="1" ht="15.6" customHeight="1" thickBot="1" x14ac:dyDescent="0.25">
      <c r="A22" s="43" t="s">
        <v>36</v>
      </c>
      <c r="B22" s="180"/>
      <c r="C22" s="243"/>
      <c r="D22" s="243"/>
      <c r="E22" s="243"/>
      <c r="F22" s="181"/>
      <c r="G22" s="181"/>
      <c r="H22" s="181"/>
      <c r="I22" s="181"/>
      <c r="J22" s="181"/>
      <c r="K22" s="326">
        <f t="shared" si="2"/>
        <v>0</v>
      </c>
      <c r="L22" s="334">
        <f t="shared" si="3"/>
        <v>0</v>
      </c>
      <c r="M22" s="339"/>
    </row>
    <row r="23" spans="1:13" ht="24.95" customHeight="1" thickBot="1" x14ac:dyDescent="0.25">
      <c r="A23" s="182" t="s">
        <v>131</v>
      </c>
      <c r="B23" s="183">
        <f>B3+B12+B16</f>
        <v>53385000</v>
      </c>
      <c r="C23" s="258">
        <f>C3+C12+C16</f>
        <v>47746061</v>
      </c>
      <c r="D23" s="259">
        <v>88.5</v>
      </c>
      <c r="E23" s="258">
        <f>SUM(E3:E22)</f>
        <v>46879000</v>
      </c>
      <c r="F23" s="183">
        <f>F3+F12+F16</f>
        <v>231313000</v>
      </c>
      <c r="G23" s="258">
        <f>G3+G12+G16</f>
        <v>56757443</v>
      </c>
      <c r="H23" s="324">
        <f>G23/F23</f>
        <v>0.24537074440260601</v>
      </c>
      <c r="I23" s="258">
        <f>SUM(I3:I22)</f>
        <v>407933</v>
      </c>
      <c r="J23" s="183">
        <f>J3+J12+J16</f>
        <v>0</v>
      </c>
      <c r="K23" s="329">
        <f>K3+K12+K16</f>
        <v>284698000</v>
      </c>
      <c r="L23" s="335">
        <f>L3+L12+L16</f>
        <v>107142049</v>
      </c>
      <c r="M23" s="342">
        <f>L23/K23</f>
        <v>0.37633579793324856</v>
      </c>
    </row>
    <row r="24" spans="1:13" s="161" customFormat="1" ht="12.75" customHeight="1" thickBot="1" x14ac:dyDescent="0.25">
      <c r="A24" s="184" t="s">
        <v>132</v>
      </c>
      <c r="B24" s="185">
        <v>0</v>
      </c>
      <c r="C24" s="366">
        <v>0</v>
      </c>
      <c r="D24" s="244"/>
      <c r="E24" s="244"/>
      <c r="F24" s="186">
        <v>0</v>
      </c>
      <c r="G24" s="373">
        <v>0</v>
      </c>
      <c r="H24" s="186"/>
      <c r="I24" s="186"/>
      <c r="J24" s="186">
        <v>0</v>
      </c>
      <c r="K24" s="355">
        <f t="shared" ref="K24:K32" si="5">SUM(B24:J24)</f>
        <v>0</v>
      </c>
      <c r="L24" s="379">
        <v>0</v>
      </c>
      <c r="M24" s="336"/>
    </row>
    <row r="25" spans="1:13" s="161" customFormat="1" ht="12.75" customHeight="1" x14ac:dyDescent="0.2">
      <c r="A25" s="187" t="s">
        <v>133</v>
      </c>
      <c r="B25" s="188"/>
      <c r="C25" s="367"/>
      <c r="D25" s="245"/>
      <c r="E25" s="245"/>
      <c r="F25" s="189"/>
      <c r="G25" s="374"/>
      <c r="H25" s="189"/>
      <c r="I25" s="189"/>
      <c r="J25" s="189"/>
      <c r="K25" s="356">
        <f t="shared" si="5"/>
        <v>0</v>
      </c>
      <c r="L25" s="380">
        <v>0</v>
      </c>
      <c r="M25" s="337"/>
    </row>
    <row r="26" spans="1:13" s="161" customFormat="1" ht="12.75" customHeight="1" x14ac:dyDescent="0.2">
      <c r="A26" s="187" t="s">
        <v>134</v>
      </c>
      <c r="B26" s="6">
        <v>0</v>
      </c>
      <c r="C26" s="368">
        <v>0</v>
      </c>
      <c r="D26" s="246"/>
      <c r="E26" s="246"/>
      <c r="F26" s="190">
        <v>0</v>
      </c>
      <c r="G26" s="375">
        <v>0</v>
      </c>
      <c r="H26" s="190"/>
      <c r="I26" s="190"/>
      <c r="J26" s="190">
        <v>0</v>
      </c>
      <c r="K26" s="357">
        <f t="shared" si="5"/>
        <v>0</v>
      </c>
      <c r="L26" s="381">
        <v>0</v>
      </c>
      <c r="M26" s="337"/>
    </row>
    <row r="27" spans="1:13" ht="12.75" customHeight="1" x14ac:dyDescent="0.2">
      <c r="A27" s="191" t="s">
        <v>135</v>
      </c>
      <c r="B27" s="192">
        <v>0</v>
      </c>
      <c r="C27" s="369">
        <v>0</v>
      </c>
      <c r="D27" s="247"/>
      <c r="E27" s="247"/>
      <c r="F27" s="193">
        <v>0</v>
      </c>
      <c r="G27" s="376">
        <v>0</v>
      </c>
      <c r="H27" s="193"/>
      <c r="I27" s="193"/>
      <c r="J27" s="193">
        <v>0</v>
      </c>
      <c r="K27" s="358">
        <f t="shared" si="5"/>
        <v>0</v>
      </c>
      <c r="L27" s="382">
        <v>0</v>
      </c>
      <c r="M27" s="396"/>
    </row>
    <row r="28" spans="1:13" ht="12.75" customHeight="1" x14ac:dyDescent="0.2">
      <c r="A28" s="187" t="s">
        <v>136</v>
      </c>
      <c r="B28" s="194">
        <v>0</v>
      </c>
      <c r="C28" s="370">
        <v>0</v>
      </c>
      <c r="D28" s="248"/>
      <c r="E28" s="248"/>
      <c r="F28" s="195">
        <v>0</v>
      </c>
      <c r="G28" s="377">
        <v>0</v>
      </c>
      <c r="H28" s="195"/>
      <c r="I28" s="195"/>
      <c r="J28" s="195">
        <v>0</v>
      </c>
      <c r="K28" s="359">
        <f t="shared" si="5"/>
        <v>0</v>
      </c>
      <c r="L28" s="382">
        <v>0</v>
      </c>
      <c r="M28" s="396"/>
    </row>
    <row r="29" spans="1:13" ht="25.5" customHeight="1" thickBot="1" x14ac:dyDescent="0.25">
      <c r="A29" s="196" t="s">
        <v>137</v>
      </c>
      <c r="B29" s="23">
        <v>0</v>
      </c>
      <c r="C29" s="371">
        <v>0</v>
      </c>
      <c r="D29" s="249"/>
      <c r="E29" s="249"/>
      <c r="F29" s="197">
        <v>0</v>
      </c>
      <c r="G29" s="378">
        <v>0</v>
      </c>
      <c r="H29" s="197"/>
      <c r="I29" s="197"/>
      <c r="J29" s="197">
        <v>0</v>
      </c>
      <c r="K29" s="360">
        <f t="shared" si="5"/>
        <v>0</v>
      </c>
      <c r="L29" s="383">
        <v>0</v>
      </c>
      <c r="M29" s="340"/>
    </row>
    <row r="30" spans="1:13" ht="15.6" customHeight="1" thickBot="1" x14ac:dyDescent="0.25">
      <c r="A30" s="198" t="s">
        <v>138</v>
      </c>
      <c r="B30" s="199">
        <f>B26+B28+B25</f>
        <v>0</v>
      </c>
      <c r="C30" s="372">
        <v>0</v>
      </c>
      <c r="D30" s="199"/>
      <c r="E30" s="199"/>
      <c r="F30" s="199">
        <f>F26+F28</f>
        <v>0</v>
      </c>
      <c r="G30" s="372">
        <v>0</v>
      </c>
      <c r="H30" s="199"/>
      <c r="I30" s="199"/>
      <c r="J30" s="199">
        <f>J26+J28</f>
        <v>0</v>
      </c>
      <c r="K30" s="361">
        <f t="shared" si="5"/>
        <v>0</v>
      </c>
      <c r="L30" s="384">
        <v>0</v>
      </c>
      <c r="M30" s="328"/>
    </row>
    <row r="31" spans="1:13" ht="12.75" customHeight="1" thickBot="1" x14ac:dyDescent="0.25">
      <c r="A31" s="200" t="s">
        <v>139</v>
      </c>
      <c r="B31" s="343">
        <f>B23+B30</f>
        <v>53385000</v>
      </c>
      <c r="C31" s="343">
        <f>C23+C30</f>
        <v>47746061</v>
      </c>
      <c r="D31" s="201"/>
      <c r="E31" s="201"/>
      <c r="F31" s="343">
        <f>F23+F30</f>
        <v>231313000</v>
      </c>
      <c r="G31" s="343">
        <f>G23+G30</f>
        <v>56757443</v>
      </c>
      <c r="H31" s="201"/>
      <c r="I31" s="201"/>
      <c r="J31" s="201">
        <f>J23+J30</f>
        <v>0</v>
      </c>
      <c r="K31" s="362">
        <f>B31+J31+F31</f>
        <v>284698000</v>
      </c>
      <c r="L31" s="385">
        <f>C31+G31</f>
        <v>104503504</v>
      </c>
      <c r="M31" s="400">
        <f>L31/K31</f>
        <v>0.36706792460783005</v>
      </c>
    </row>
    <row r="32" spans="1:13" s="1" customFormat="1" ht="24.95" customHeight="1" thickBot="1" x14ac:dyDescent="0.25">
      <c r="A32" s="52" t="s">
        <v>97</v>
      </c>
      <c r="B32" s="202"/>
      <c r="C32" s="202"/>
      <c r="D32" s="202"/>
      <c r="E32" s="202"/>
      <c r="F32" s="202">
        <v>0</v>
      </c>
      <c r="G32" s="202"/>
      <c r="H32" s="202"/>
      <c r="I32" s="202"/>
      <c r="J32" s="202">
        <v>0</v>
      </c>
      <c r="K32" s="363">
        <f t="shared" si="5"/>
        <v>0</v>
      </c>
      <c r="L32" s="353"/>
      <c r="M32" s="322"/>
    </row>
    <row r="33" spans="1:13" s="1" customFormat="1" ht="24.95" customHeight="1" thickBot="1" x14ac:dyDescent="0.25">
      <c r="A33" s="112" t="s">
        <v>98</v>
      </c>
      <c r="B33" s="203">
        <f>B32</f>
        <v>0</v>
      </c>
      <c r="C33" s="203"/>
      <c r="D33" s="203"/>
      <c r="E33" s="203"/>
      <c r="F33" s="203">
        <f>F32</f>
        <v>0</v>
      </c>
      <c r="G33" s="203"/>
      <c r="H33" s="203"/>
      <c r="I33" s="203"/>
      <c r="J33" s="203">
        <f>J32</f>
        <v>0</v>
      </c>
      <c r="K33" s="364">
        <f>K32</f>
        <v>0</v>
      </c>
      <c r="L33" s="365"/>
      <c r="M33" s="353"/>
    </row>
    <row r="34" spans="1:13" s="1" customFormat="1" ht="13.5" customHeight="1" thickBot="1" x14ac:dyDescent="0.25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05"/>
    </row>
    <row r="35" spans="1:13" ht="25.5" customHeight="1" thickBot="1" x14ac:dyDescent="0.25">
      <c r="A35" s="158" t="s">
        <v>113</v>
      </c>
      <c r="B35" s="431" t="s">
        <v>114</v>
      </c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3"/>
    </row>
    <row r="36" spans="1:13" ht="37.5" customHeight="1" thickBot="1" x14ac:dyDescent="0.25">
      <c r="A36" s="159" t="s">
        <v>140</v>
      </c>
      <c r="B36" s="295" t="s">
        <v>67</v>
      </c>
      <c r="C36" s="295" t="s">
        <v>161</v>
      </c>
      <c r="D36" s="295" t="s">
        <v>162</v>
      </c>
      <c r="E36" s="295" t="s">
        <v>172</v>
      </c>
      <c r="F36" s="295" t="s">
        <v>68</v>
      </c>
      <c r="G36" s="295" t="s">
        <v>161</v>
      </c>
      <c r="H36" s="295" t="s">
        <v>162</v>
      </c>
      <c r="I36" s="295" t="s">
        <v>172</v>
      </c>
      <c r="J36" s="295" t="s">
        <v>116</v>
      </c>
      <c r="K36" s="296" t="s">
        <v>70</v>
      </c>
      <c r="L36" s="401" t="s">
        <v>161</v>
      </c>
      <c r="M36" s="402" t="s">
        <v>162</v>
      </c>
    </row>
    <row r="37" spans="1:13" ht="12.75" customHeight="1" thickBot="1" x14ac:dyDescent="0.25">
      <c r="A37" s="125" t="s">
        <v>117</v>
      </c>
      <c r="B37" s="162">
        <f>B38+B39+B40</f>
        <v>42941000</v>
      </c>
      <c r="C37" s="254">
        <f>SUM(C38:C40)</f>
        <v>32163106</v>
      </c>
      <c r="D37" s="391">
        <f>C37/B37</f>
        <v>0.74900691646677997</v>
      </c>
      <c r="E37" s="239"/>
      <c r="F37" s="163">
        <f>F38+F39+F40</f>
        <v>0</v>
      </c>
      <c r="G37" s="331">
        <v>0</v>
      </c>
      <c r="H37" s="163"/>
      <c r="I37" s="163"/>
      <c r="J37" s="163">
        <f>J38+J39+J40</f>
        <v>0</v>
      </c>
      <c r="K37" s="325">
        <f>B37+F37</f>
        <v>42941000</v>
      </c>
      <c r="L37" s="397">
        <f>C37+G37</f>
        <v>32163106</v>
      </c>
      <c r="M37" s="341">
        <f>L37/K37</f>
        <v>0.74900691646677997</v>
      </c>
    </row>
    <row r="38" spans="1:13" ht="12.75" customHeight="1" thickBot="1" x14ac:dyDescent="0.25">
      <c r="A38" s="164" t="s">
        <v>118</v>
      </c>
      <c r="B38" s="206">
        <v>29174000</v>
      </c>
      <c r="C38" s="386">
        <v>22269557</v>
      </c>
      <c r="D38" s="392">
        <f t="shared" ref="D38:D46" si="6">C38/B38</f>
        <v>0.76333574415575511</v>
      </c>
      <c r="E38" s="250"/>
      <c r="F38" s="207">
        <v>0</v>
      </c>
      <c r="G38" s="394">
        <v>0</v>
      </c>
      <c r="H38" s="207"/>
      <c r="I38" s="207"/>
      <c r="J38" s="207">
        <v>0</v>
      </c>
      <c r="K38" s="325">
        <f t="shared" ref="K38:K45" si="7">B38+F38</f>
        <v>29174000</v>
      </c>
      <c r="L38" s="397">
        <f t="shared" ref="L38:L46" si="8">C38+G38</f>
        <v>22269557</v>
      </c>
      <c r="M38" s="341">
        <f t="shared" ref="M38:M46" si="9">L38/K38</f>
        <v>0.76333574415575511</v>
      </c>
    </row>
    <row r="39" spans="1:13" ht="25.5" customHeight="1" thickBot="1" x14ac:dyDescent="0.25">
      <c r="A39" s="208" t="s">
        <v>119</v>
      </c>
      <c r="B39" s="206">
        <v>5845000</v>
      </c>
      <c r="C39" s="386">
        <v>4342117</v>
      </c>
      <c r="D39" s="392">
        <f t="shared" si="6"/>
        <v>0.74287715996578274</v>
      </c>
      <c r="E39" s="250"/>
      <c r="F39" s="207">
        <v>0</v>
      </c>
      <c r="G39" s="331">
        <v>0</v>
      </c>
      <c r="H39" s="207"/>
      <c r="I39" s="207"/>
      <c r="J39" s="207">
        <v>0</v>
      </c>
      <c r="K39" s="325">
        <f t="shared" si="7"/>
        <v>5845000</v>
      </c>
      <c r="L39" s="397">
        <f t="shared" si="8"/>
        <v>4342117</v>
      </c>
      <c r="M39" s="341">
        <f t="shared" si="9"/>
        <v>0.74287715996578274</v>
      </c>
    </row>
    <row r="40" spans="1:13" ht="12.75" customHeight="1" thickBot="1" x14ac:dyDescent="0.25">
      <c r="A40" s="164" t="s">
        <v>120</v>
      </c>
      <c r="B40" s="206">
        <v>7922000</v>
      </c>
      <c r="C40" s="386">
        <v>5551432</v>
      </c>
      <c r="D40" s="392">
        <f t="shared" si="6"/>
        <v>0.70076142388285789</v>
      </c>
      <c r="E40" s="250"/>
      <c r="F40" s="207">
        <v>0</v>
      </c>
      <c r="G40" s="394">
        <v>0</v>
      </c>
      <c r="H40" s="207"/>
      <c r="I40" s="207"/>
      <c r="J40" s="207">
        <v>0</v>
      </c>
      <c r="K40" s="325">
        <f t="shared" si="7"/>
        <v>7922000</v>
      </c>
      <c r="L40" s="397">
        <f t="shared" si="8"/>
        <v>5551432</v>
      </c>
      <c r="M40" s="341">
        <f t="shared" si="9"/>
        <v>0.70076142388285789</v>
      </c>
    </row>
    <row r="41" spans="1:13" ht="12.75" customHeight="1" thickBot="1" x14ac:dyDescent="0.25">
      <c r="A41" s="164" t="s">
        <v>121</v>
      </c>
      <c r="B41" s="206"/>
      <c r="C41" s="386"/>
      <c r="D41" s="392"/>
      <c r="E41" s="250"/>
      <c r="F41" s="207">
        <v>0</v>
      </c>
      <c r="G41" s="331">
        <v>0</v>
      </c>
      <c r="H41" s="207"/>
      <c r="I41" s="207"/>
      <c r="J41" s="207">
        <v>0</v>
      </c>
      <c r="K41" s="325">
        <f t="shared" si="7"/>
        <v>0</v>
      </c>
      <c r="L41" s="397">
        <f t="shared" si="8"/>
        <v>0</v>
      </c>
      <c r="M41" s="341"/>
    </row>
    <row r="42" spans="1:13" ht="12.75" customHeight="1" thickBot="1" x14ac:dyDescent="0.25">
      <c r="A42" s="125" t="s">
        <v>126</v>
      </c>
      <c r="B42" s="209">
        <f>B43+B44+B45</f>
        <v>0</v>
      </c>
      <c r="C42" s="387">
        <f>SUM(C43:C44)</f>
        <v>78284</v>
      </c>
      <c r="D42" s="392"/>
      <c r="E42" s="251"/>
      <c r="F42" s="210">
        <f>F43+F44+F45</f>
        <v>0</v>
      </c>
      <c r="G42" s="394">
        <v>0</v>
      </c>
      <c r="H42" s="210"/>
      <c r="I42" s="210"/>
      <c r="J42" s="210">
        <f>J43+J44+J45</f>
        <v>0</v>
      </c>
      <c r="K42" s="325">
        <f t="shared" si="7"/>
        <v>0</v>
      </c>
      <c r="L42" s="397">
        <f t="shared" si="8"/>
        <v>78284</v>
      </c>
      <c r="M42" s="341"/>
    </row>
    <row r="43" spans="1:13" ht="12.75" customHeight="1" thickBot="1" x14ac:dyDescent="0.25">
      <c r="A43" s="175" t="s">
        <v>127</v>
      </c>
      <c r="B43" s="206"/>
      <c r="C43" s="386">
        <v>78284</v>
      </c>
      <c r="D43" s="392"/>
      <c r="E43" s="250"/>
      <c r="F43" s="207">
        <v>0</v>
      </c>
      <c r="G43" s="331">
        <v>0</v>
      </c>
      <c r="H43" s="207"/>
      <c r="I43" s="207"/>
      <c r="J43" s="207">
        <v>0</v>
      </c>
      <c r="K43" s="325">
        <f t="shared" si="7"/>
        <v>0</v>
      </c>
      <c r="L43" s="397">
        <f t="shared" si="8"/>
        <v>78284</v>
      </c>
      <c r="M43" s="341"/>
    </row>
    <row r="44" spans="1:13" ht="12.75" customHeight="1" thickBot="1" x14ac:dyDescent="0.25">
      <c r="A44" s="175" t="s">
        <v>128</v>
      </c>
      <c r="B44" s="206">
        <v>0</v>
      </c>
      <c r="C44" s="386">
        <v>0</v>
      </c>
      <c r="D44" s="392"/>
      <c r="E44" s="250"/>
      <c r="F44" s="207">
        <v>0</v>
      </c>
      <c r="G44" s="394">
        <v>0</v>
      </c>
      <c r="H44" s="207"/>
      <c r="I44" s="207"/>
      <c r="J44" s="207">
        <v>0</v>
      </c>
      <c r="K44" s="325">
        <f t="shared" si="7"/>
        <v>0</v>
      </c>
      <c r="L44" s="397">
        <f t="shared" si="8"/>
        <v>0</v>
      </c>
      <c r="M44" s="341"/>
    </row>
    <row r="45" spans="1:13" ht="12.75" customHeight="1" thickBot="1" x14ac:dyDescent="0.25">
      <c r="A45" s="175" t="s">
        <v>129</v>
      </c>
      <c r="B45" s="211"/>
      <c r="C45" s="388"/>
      <c r="D45" s="393"/>
      <c r="E45" s="252"/>
      <c r="F45" s="212"/>
      <c r="G45" s="331">
        <v>0</v>
      </c>
      <c r="H45" s="212"/>
      <c r="I45" s="212"/>
      <c r="J45" s="212"/>
      <c r="K45" s="325">
        <f t="shared" si="7"/>
        <v>0</v>
      </c>
      <c r="L45" s="397">
        <f t="shared" si="8"/>
        <v>0</v>
      </c>
      <c r="M45" s="341"/>
    </row>
    <row r="46" spans="1:13" ht="12.75" customHeight="1" thickBot="1" x14ac:dyDescent="0.25">
      <c r="A46" s="182" t="s">
        <v>141</v>
      </c>
      <c r="B46" s="213">
        <f>B37+B41+B42</f>
        <v>42941000</v>
      </c>
      <c r="C46" s="389">
        <f>C37+C41+C42</f>
        <v>32241390</v>
      </c>
      <c r="D46" s="390">
        <f t="shared" si="6"/>
        <v>0.75082997601360002</v>
      </c>
      <c r="E46" s="213"/>
      <c r="F46" s="213">
        <f>F37+F42</f>
        <v>0</v>
      </c>
      <c r="G46" s="394">
        <v>0</v>
      </c>
      <c r="H46" s="213"/>
      <c r="I46" s="213"/>
      <c r="J46" s="213">
        <f>J37+J42</f>
        <v>0</v>
      </c>
      <c r="K46" s="395">
        <f>B46+F46</f>
        <v>42941000</v>
      </c>
      <c r="L46" s="398">
        <f t="shared" si="8"/>
        <v>32241390</v>
      </c>
      <c r="M46" s="403">
        <f t="shared" si="9"/>
        <v>0.75082997601360002</v>
      </c>
    </row>
    <row r="48" spans="1:13" ht="24.75" hidden="1" customHeight="1" x14ac:dyDescent="0.2">
      <c r="A48" s="214" t="s">
        <v>142</v>
      </c>
      <c r="B48" s="215"/>
      <c r="C48" s="215"/>
      <c r="D48" s="215"/>
      <c r="E48" s="215"/>
      <c r="F48" s="215">
        <v>0</v>
      </c>
      <c r="G48" s="215"/>
      <c r="H48" s="215"/>
      <c r="I48" s="215"/>
      <c r="J48" s="215"/>
      <c r="K48" s="216">
        <f>SUM(B48:F48)</f>
        <v>0</v>
      </c>
    </row>
    <row r="49" spans="1:13" ht="12.75" customHeight="1" thickBot="1" x14ac:dyDescent="0.25"/>
    <row r="50" spans="1:13" ht="36.75" customHeight="1" thickBot="1" x14ac:dyDescent="0.25">
      <c r="A50" s="214" t="s">
        <v>143</v>
      </c>
      <c r="B50" s="217">
        <f>B31+B33+B46+B48</f>
        <v>96326000</v>
      </c>
      <c r="C50" s="217"/>
      <c r="D50" s="217"/>
      <c r="E50" s="217"/>
      <c r="F50" s="217">
        <f>F31+F33+F46+F48</f>
        <v>231313000</v>
      </c>
      <c r="G50" s="217"/>
      <c r="H50" s="217"/>
      <c r="I50" s="217"/>
      <c r="J50" s="217">
        <f>J31+J33+J46+J48</f>
        <v>0</v>
      </c>
      <c r="K50" s="147">
        <f>K31+K33+K46+K48</f>
        <v>327639000</v>
      </c>
      <c r="L50" s="399">
        <f>L31+L33+L46+L48</f>
        <v>136744894</v>
      </c>
      <c r="M50" s="400">
        <f>L50/K50</f>
        <v>0.41736452009681385</v>
      </c>
    </row>
  </sheetData>
  <sheetProtection algorithmName="SHA-512" hashValue="vTzSVU2NOhMsAsZd0Iil+UmtosPxsPrVJobO2drsSePWfXYyv3wlyMAr2WfiPHoeKLuFqf+DWkGqBdbe8qwiGw==" saltValue="99obCo2313n7muHEphN+7g==" spinCount="100000" sheet="1" objects="1" scenarios="1" selectLockedCells="1" selectUnlockedCells="1"/>
  <mergeCells count="2">
    <mergeCell ref="B35:M35"/>
    <mergeCell ref="B1:M1"/>
  </mergeCells>
  <pageMargins left="4.0625000000000001E-2" right="0" top="0.6694444444444444" bottom="0.19652777777777777" header="0.15763888888888888" footer="0.51180555555555551"/>
  <pageSetup paperSize="9" scale="65" firstPageNumber="0" orientation="landscape" r:id="rId1"/>
  <headerFooter alignWithMargins="0">
    <oddHeader>&amp;C&amp;"Times New Roman,Félkövér"Dad Község Önkormányzatának kiadásai ( Ft)&amp;R&amp;"Times New Roman,Félkövér"3. melléklet
a 8/2018.  (XI. 28 .)önk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tabSelected="1" zoomScaleNormal="100" zoomScaleSheetLayoutView="85" workbookViewId="0">
      <selection activeCell="A20" sqref="A20:B20"/>
    </sheetView>
  </sheetViews>
  <sheetFormatPr defaultRowHeight="12.75" customHeight="1" x14ac:dyDescent="0.2"/>
  <cols>
    <col min="1" max="1" width="54.42578125" style="218" customWidth="1"/>
    <col min="2" max="2" width="22.85546875" style="218" customWidth="1"/>
    <col min="3" max="3" width="23.42578125" style="218" customWidth="1"/>
    <col min="4" max="4" width="25.5703125" style="218" customWidth="1"/>
    <col min="5" max="5" width="25.42578125" style="218" customWidth="1"/>
    <col min="6" max="16384" width="9.140625" style="218"/>
  </cols>
  <sheetData>
    <row r="1" spans="1:7" ht="12.75" customHeight="1" x14ac:dyDescent="0.2">
      <c r="A1" s="438" t="s">
        <v>144</v>
      </c>
      <c r="B1" s="438"/>
      <c r="C1" s="438"/>
      <c r="D1" s="438"/>
      <c r="E1" s="438"/>
    </row>
    <row r="2" spans="1:7" ht="108" customHeight="1" x14ac:dyDescent="0.2">
      <c r="A2" s="438"/>
      <c r="B2" s="438"/>
      <c r="C2" s="438"/>
      <c r="D2" s="438"/>
      <c r="E2" s="438"/>
    </row>
    <row r="3" spans="1:7" ht="12.75" customHeight="1" x14ac:dyDescent="0.2">
      <c r="A3" s="439" t="s">
        <v>113</v>
      </c>
      <c r="B3" s="440" t="s">
        <v>145</v>
      </c>
      <c r="C3" s="440"/>
      <c r="D3" s="441" t="s">
        <v>146</v>
      </c>
      <c r="E3" s="441"/>
    </row>
    <row r="4" spans="1:7" ht="13.5" customHeight="1" x14ac:dyDescent="0.2">
      <c r="A4" s="439"/>
      <c r="B4" s="440"/>
      <c r="C4" s="440"/>
      <c r="D4" s="441"/>
      <c r="E4" s="441"/>
    </row>
    <row r="5" spans="1:7" ht="25.35" customHeight="1" x14ac:dyDescent="0.2">
      <c r="A5" s="439"/>
      <c r="B5" s="219" t="s">
        <v>147</v>
      </c>
      <c r="C5" s="219" t="s">
        <v>148</v>
      </c>
      <c r="D5" s="219" t="s">
        <v>147</v>
      </c>
      <c r="E5" s="219" t="s">
        <v>148</v>
      </c>
    </row>
    <row r="6" spans="1:7" ht="12.75" customHeight="1" x14ac:dyDescent="0.2">
      <c r="A6" s="220"/>
      <c r="B6" s="221"/>
      <c r="C6" s="222"/>
      <c r="D6" s="223"/>
      <c r="E6" s="223"/>
    </row>
    <row r="7" spans="1:7" ht="15.75" customHeight="1" x14ac:dyDescent="0.25">
      <c r="A7" s="224" t="s">
        <v>65</v>
      </c>
      <c r="B7" s="225"/>
      <c r="C7" s="225"/>
      <c r="D7" s="226"/>
      <c r="E7" s="226"/>
    </row>
    <row r="8" spans="1:7" ht="24.95" customHeight="1" x14ac:dyDescent="0.3">
      <c r="A8" s="227" t="s">
        <v>149</v>
      </c>
      <c r="B8" s="228">
        <v>1</v>
      </c>
      <c r="C8" s="228"/>
      <c r="D8" s="229">
        <v>7</v>
      </c>
      <c r="E8" s="229">
        <v>0</v>
      </c>
    </row>
    <row r="9" spans="1:7" ht="24.95" customHeight="1" x14ac:dyDescent="0.3">
      <c r="A9" s="227" t="s">
        <v>150</v>
      </c>
      <c r="B9" s="228">
        <v>1</v>
      </c>
      <c r="C9" s="228"/>
      <c r="D9" s="229"/>
      <c r="E9" s="229"/>
    </row>
    <row r="10" spans="1:7" ht="24.95" customHeight="1" x14ac:dyDescent="0.3">
      <c r="A10" s="227" t="s">
        <v>151</v>
      </c>
      <c r="B10" s="228"/>
      <c r="C10" s="228">
        <v>1</v>
      </c>
      <c r="D10" s="229"/>
      <c r="E10" s="229"/>
    </row>
    <row r="11" spans="1:7" ht="24.95" customHeight="1" x14ac:dyDescent="0.3">
      <c r="A11" s="227" t="s">
        <v>152</v>
      </c>
      <c r="B11" s="228"/>
      <c r="C11" s="228"/>
      <c r="D11" s="229"/>
      <c r="E11" s="229"/>
    </row>
    <row r="12" spans="1:7" ht="24.95" customHeight="1" x14ac:dyDescent="0.3">
      <c r="A12" s="227" t="s">
        <v>153</v>
      </c>
      <c r="B12" s="228">
        <v>2</v>
      </c>
      <c r="C12" s="228"/>
      <c r="D12" s="229"/>
      <c r="E12" s="229"/>
      <c r="F12" s="230"/>
      <c r="G12" s="230"/>
    </row>
    <row r="13" spans="1:7" ht="24.95" customHeight="1" x14ac:dyDescent="0.3">
      <c r="A13" s="231" t="s">
        <v>154</v>
      </c>
      <c r="B13" s="232">
        <f>SUM(B8:B12)</f>
        <v>4</v>
      </c>
      <c r="C13" s="232">
        <f>SUM(C8:C12)</f>
        <v>1</v>
      </c>
      <c r="D13" s="232">
        <f>SUM(D8:D12)</f>
        <v>7</v>
      </c>
      <c r="E13" s="232">
        <f>SUM(E8:E12)</f>
        <v>0</v>
      </c>
      <c r="F13" s="230"/>
      <c r="G13" s="230"/>
    </row>
    <row r="14" spans="1:7" ht="24.95" customHeight="1" x14ac:dyDescent="0.3">
      <c r="A14" s="224"/>
      <c r="B14" s="233"/>
      <c r="C14" s="233"/>
      <c r="D14" s="234"/>
      <c r="E14" s="234"/>
      <c r="F14" s="230"/>
      <c r="G14" s="230"/>
    </row>
    <row r="15" spans="1:7" ht="24.95" customHeight="1" x14ac:dyDescent="0.3">
      <c r="A15" s="231" t="s">
        <v>155</v>
      </c>
      <c r="B15" s="235">
        <v>8</v>
      </c>
      <c r="C15" s="235">
        <v>0</v>
      </c>
      <c r="D15" s="229"/>
      <c r="E15" s="229"/>
      <c r="F15" s="230"/>
      <c r="G15" s="230"/>
    </row>
    <row r="16" spans="1:7" ht="24.95" customHeight="1" x14ac:dyDescent="0.3">
      <c r="A16" s="222"/>
      <c r="B16" s="280"/>
      <c r="C16" s="236"/>
      <c r="D16" s="234"/>
      <c r="E16" s="234"/>
      <c r="F16" s="230"/>
      <c r="G16" s="230"/>
    </row>
    <row r="17" spans="1:7" ht="45.75" customHeight="1" x14ac:dyDescent="0.3">
      <c r="A17" s="237" t="s">
        <v>156</v>
      </c>
      <c r="B17" s="238">
        <f>B13+B15</f>
        <v>12</v>
      </c>
      <c r="C17" s="238">
        <f>C13+C15</f>
        <v>1</v>
      </c>
      <c r="D17" s="238">
        <f>D13+D15</f>
        <v>7</v>
      </c>
      <c r="E17" s="238">
        <f>E13+E15</f>
        <v>0</v>
      </c>
      <c r="F17" s="230"/>
      <c r="G17" s="230"/>
    </row>
    <row r="18" spans="1:7" ht="27" customHeight="1" x14ac:dyDescent="0.3">
      <c r="A18" s="237" t="s">
        <v>157</v>
      </c>
      <c r="B18" s="442">
        <f>B17+C17</f>
        <v>13</v>
      </c>
      <c r="C18" s="442"/>
      <c r="D18" s="443">
        <f>D17+E17</f>
        <v>7</v>
      </c>
      <c r="E18" s="443"/>
      <c r="F18" s="230"/>
      <c r="G18" s="230"/>
    </row>
    <row r="20" spans="1:7" ht="12.75" customHeight="1" x14ac:dyDescent="0.2">
      <c r="A20" s="437"/>
      <c r="B20" s="437"/>
    </row>
  </sheetData>
  <sheetProtection algorithmName="SHA-512" hashValue="wwM3S/kUaWprpgEUyaWwSfCcMnOFWPUzBCPZCmNIgA7zmHJfimitY//P+HLpPPPbQd4S75M13sBHW1pUs37KSg==" saltValue="AkAQyYOdr1ZCDY/TouMZaw==" spinCount="100000" sheet="1" objects="1" scenarios="1" selectLockedCells="1" selectUnlockedCells="1"/>
  <mergeCells count="7">
    <mergeCell ref="A20:B20"/>
    <mergeCell ref="A1:E2"/>
    <mergeCell ref="A3:A5"/>
    <mergeCell ref="B3:C4"/>
    <mergeCell ref="D3:E4"/>
    <mergeCell ref="B18:C18"/>
    <mergeCell ref="D18:E18"/>
  </mergeCells>
  <pageMargins left="0.86597222222222225" right="0.70833333333333337" top="0.62986111111111109" bottom="0.35416666666666669" header="0.2361111111111111" footer="0.51180555555555551"/>
  <pageSetup paperSize="9" scale="55" firstPageNumber="0" orientation="portrait" horizontalDpi="300" verticalDpi="300" r:id="rId1"/>
  <headerFooter alignWithMargins="0">
    <oddHeader>&amp;R&amp;"MS Sans Serif,Általános"4.melléklet
a  1/2018. (II. 21 .) önk.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1. mell.Önk.összesítő</vt:lpstr>
      <vt:lpstr>2.mell.Bev.</vt:lpstr>
      <vt:lpstr>3. mell.Kiad</vt:lpstr>
      <vt:lpstr>4.mell.LÉTSZÁM</vt:lpstr>
      <vt:lpstr>'2.mell.Bev.'!Nyomtatási_terület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Hivatal</cp:lastModifiedBy>
  <cp:lastPrinted>2018-11-28T09:05:24Z</cp:lastPrinted>
  <dcterms:created xsi:type="dcterms:W3CDTF">2018-11-20T10:35:36Z</dcterms:created>
  <dcterms:modified xsi:type="dcterms:W3CDTF">2018-11-28T14:06:03Z</dcterms:modified>
</cp:coreProperties>
</file>