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35" windowHeight="5160" tabRatio="599" activeTab="10"/>
  </bookViews>
  <sheets>
    <sheet name="2-3.mell" sheetId="1" r:id="rId1"/>
    <sheet name="4.mell" sheetId="2" r:id="rId2"/>
    <sheet name="4.1" sheetId="3" r:id="rId3"/>
    <sheet name="4.2" sheetId="4" r:id="rId4"/>
    <sheet name="4.3-7" sheetId="5" r:id="rId5"/>
    <sheet name="5.mell" sheetId="6" r:id="rId6"/>
    <sheet name="5.1" sheetId="7" r:id="rId7"/>
    <sheet name="5.2" sheetId="8" r:id="rId8"/>
    <sheet name="5.3-7." sheetId="9" r:id="rId9"/>
    <sheet name="6.mell." sheetId="10" r:id="rId10"/>
    <sheet name="7-8.mell." sheetId="11" r:id="rId11"/>
    <sheet name="9.1-9.2" sheetId="12" r:id="rId12"/>
    <sheet name="9.3. mell." sheetId="13" r:id="rId13"/>
    <sheet name="10.mell." sheetId="14" r:id="rId14"/>
    <sheet name="11 .1-11.2" sheetId="15" r:id="rId15"/>
    <sheet name="12. mell" sheetId="16" r:id="rId16"/>
    <sheet name="13.mell" sheetId="17" r:id="rId17"/>
    <sheet name="14.mell" sheetId="18" r:id="rId18"/>
    <sheet name="15.mell" sheetId="19" r:id="rId19"/>
  </sheets>
  <externalReferences>
    <externalReference r:id="rId22"/>
  </externalReferences>
  <definedNames>
    <definedName name="_xlnm.Print_Titles" localSheetId="2">'4.1'!$7:$10</definedName>
    <definedName name="_xlnm.Print_Titles" localSheetId="6">'5.1'!$7:$11</definedName>
    <definedName name="_xlnm.Print_Area" localSheetId="14">'11 .1-11.2'!$A$1:$H$67</definedName>
    <definedName name="_xlnm.Print_Area" localSheetId="15">'12. mell'!$A$1:$E$63</definedName>
    <definedName name="_xlnm.Print_Area" localSheetId="16">'13.mell'!$A$1:$N$36</definedName>
    <definedName name="_xlnm.Print_Area" localSheetId="17">'14.mell'!$A$1:$D$33</definedName>
    <definedName name="_xlnm.Print_Area" localSheetId="18">'15.mell'!$A$1:$D$16</definedName>
    <definedName name="_xlnm.Print_Area" localSheetId="0">'2-3.mell'!$A$1:$C$75</definedName>
    <definedName name="_xlnm.Print_Area" localSheetId="2">'4.1'!$A$1:$P$109</definedName>
    <definedName name="_xlnm.Print_Area" localSheetId="3">'4.2'!$A$1:$P$27</definedName>
    <definedName name="_xlnm.Print_Area" localSheetId="4">'4.3-7'!$A$1:$L$92</definedName>
    <definedName name="_xlnm.Print_Area" localSheetId="1">'4.mell'!$A$1:$O$33</definedName>
    <definedName name="_xlnm.Print_Area" localSheetId="6">'5.1'!$A$1:$O$105</definedName>
    <definedName name="_xlnm.Print_Area" localSheetId="7">'5.2'!$A$1:$O$28</definedName>
    <definedName name="_xlnm.Print_Area" localSheetId="8">'5.3-7.'!$A$1:$M$93</definedName>
    <definedName name="_xlnm.Print_Area" localSheetId="5">'5.mell'!$A$1:$N$34</definedName>
    <definedName name="_xlnm.Print_Area" localSheetId="10">'7-8.mell.'!$A$1:$C$60</definedName>
    <definedName name="_xlnm.Print_Area" localSheetId="11">'9.1-9.2'!$A$1:$E$58</definedName>
  </definedNames>
  <calcPr fullCalcOnLoad="1"/>
</workbook>
</file>

<file path=xl/sharedStrings.xml><?xml version="1.0" encoding="utf-8"?>
<sst xmlns="http://schemas.openxmlformats.org/spreadsheetml/2006/main" count="1642" uniqueCount="769">
  <si>
    <t xml:space="preserve">                                    Dorog Város Önkormányzat</t>
  </si>
  <si>
    <t xml:space="preserve">                                             pénzügyi mérleg</t>
  </si>
  <si>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</si>
  <si>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</si>
  <si>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</si>
  <si>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</si>
  <si>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</si>
  <si>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</si>
  <si>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</si>
  <si>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</si>
  <si>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</si>
  <si>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</si>
  <si>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</si>
  <si>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</si>
  <si>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</si>
  <si>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</si>
  <si>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</si>
  <si>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</si>
  <si>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</si>
  <si>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</si>
  <si>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</si>
  <si>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</si>
  <si>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KIADÁSOK</t>
  </si>
  <si>
    <t xml:space="preserve">    Adatok: ezer forintban </t>
  </si>
  <si>
    <t>Költségvetési szervek folyó kiadásai</t>
  </si>
  <si>
    <t>Ebből: - személyi juttatás</t>
  </si>
  <si>
    <t xml:space="preserve">             - munkaadókat terhelő járulék</t>
  </si>
  <si>
    <t xml:space="preserve">             - dologi kiadás</t>
  </si>
  <si>
    <t xml:space="preserve">               ebből: hitel visszafiz. kamata</t>
  </si>
  <si>
    <t>Felhalmozási kiadások</t>
  </si>
  <si>
    <t>Ebből: - felújítás</t>
  </si>
  <si>
    <t xml:space="preserve">           - beruházás</t>
  </si>
  <si>
    <t xml:space="preserve">           - felh. kiadásra átadás</t>
  </si>
  <si>
    <t>Tartalék előirányzatok</t>
  </si>
  <si>
    <t xml:space="preserve">          - általános tartalék</t>
  </si>
  <si>
    <t>KIADÁSOK FŐÖSSZEGE</t>
  </si>
  <si>
    <t>(1+2+3+4)</t>
  </si>
  <si>
    <r>
      <t xml:space="preserve">                          </t>
    </r>
    <r>
      <rPr>
        <b/>
        <u val="single"/>
        <sz val="12"/>
        <rFont val="Arial CE"/>
        <family val="2"/>
      </rPr>
      <t xml:space="preserve"> MÉRLEG</t>
    </r>
  </si>
  <si>
    <t>BEVÉTEL</t>
  </si>
  <si>
    <t>KIADÁS</t>
  </si>
  <si>
    <t>Egyenleg</t>
  </si>
  <si>
    <t>Dorog Város Önkormányzat</t>
  </si>
  <si>
    <t>Bevételi összesítő</t>
  </si>
  <si>
    <t>Adatok: ezer forintban</t>
  </si>
  <si>
    <t xml:space="preserve">Költségvetési cím </t>
  </si>
  <si>
    <t>Költségv.</t>
  </si>
  <si>
    <t>Önkor-</t>
  </si>
  <si>
    <t>Önkorm.</t>
  </si>
  <si>
    <t>Felhalm.</t>
  </si>
  <si>
    <t>Fejl.célú</t>
  </si>
  <si>
    <t>Pénzforg.</t>
  </si>
  <si>
    <t>és megnevezés</t>
  </si>
  <si>
    <t>bevételi</t>
  </si>
  <si>
    <t>mányzati</t>
  </si>
  <si>
    <t xml:space="preserve">jellegű </t>
  </si>
  <si>
    <t>támo-</t>
  </si>
  <si>
    <t>pénzeszk.</t>
  </si>
  <si>
    <t>gatás</t>
  </si>
  <si>
    <t>hitelfel-</t>
  </si>
  <si>
    <t>nélküli</t>
  </si>
  <si>
    <t>főösszeg</t>
  </si>
  <si>
    <t>támogatás</t>
  </si>
  <si>
    <t>bevétel</t>
  </si>
  <si>
    <t>vétel</t>
  </si>
  <si>
    <t xml:space="preserve">     Eredeti előirányzat</t>
  </si>
  <si>
    <t xml:space="preserve">          Eredeti előirányzat</t>
  </si>
  <si>
    <t>Polgármesteri Hivatal</t>
  </si>
  <si>
    <t xml:space="preserve">       Eredeti előirányzat</t>
  </si>
  <si>
    <t>Kiadási összesítő</t>
  </si>
  <si>
    <t>Költségvetési cím és</t>
  </si>
  <si>
    <t>Működési kiadás</t>
  </si>
  <si>
    <t>Felhalmozási kiadás</t>
  </si>
  <si>
    <t>Hitel</t>
  </si>
  <si>
    <t>Tartalék</t>
  </si>
  <si>
    <t>alcím megnevezés</t>
  </si>
  <si>
    <t>Munkaad.</t>
  </si>
  <si>
    <t>Dologi</t>
  </si>
  <si>
    <t>Pénzeszk.</t>
  </si>
  <si>
    <t>Felújítás</t>
  </si>
  <si>
    <t>Beruházás</t>
  </si>
  <si>
    <t>juttatás</t>
  </si>
  <si>
    <t xml:space="preserve">terhelő </t>
  </si>
  <si>
    <t>átadás</t>
  </si>
  <si>
    <t>átadott</t>
  </si>
  <si>
    <t>járulék</t>
  </si>
  <si>
    <t>egyéb tám.</t>
  </si>
  <si>
    <t xml:space="preserve">         Eredeti előirányzat</t>
  </si>
  <si>
    <t>Kincstári Szervezet</t>
  </si>
  <si>
    <t xml:space="preserve">        Eredeti előirányzat</t>
  </si>
  <si>
    <t>1. cím költségvetési főösszege</t>
  </si>
  <si>
    <t>kiadási</t>
  </si>
  <si>
    <t>Személyi</t>
  </si>
  <si>
    <t>Beruhá-</t>
  </si>
  <si>
    <t>zás</t>
  </si>
  <si>
    <t>Költség.</t>
  </si>
  <si>
    <t>Fejlesz-</t>
  </si>
  <si>
    <t>jellegű</t>
  </si>
  <si>
    <t xml:space="preserve">tési </t>
  </si>
  <si>
    <t>hitel</t>
  </si>
  <si>
    <t>Eredeti előirányzat</t>
  </si>
  <si>
    <t>Intézményfinanszírozás</t>
  </si>
  <si>
    <t>2. cím költségvetési főösszege</t>
  </si>
  <si>
    <t>Mutató</t>
  </si>
  <si>
    <t>Jogcím</t>
  </si>
  <si>
    <t>Összeg Ft</t>
  </si>
  <si>
    <t xml:space="preserve">                 Dorog Város Önkormányzat</t>
  </si>
  <si>
    <t xml:space="preserve">        Működésre átadott pénzeszközök és</t>
  </si>
  <si>
    <t xml:space="preserve">                        egyéb támogatások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</si>
  <si>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</si>
  <si>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</si>
  <si>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</si>
  <si>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</si>
  <si>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Dorog Város Önkormányzat </t>
  </si>
  <si>
    <t xml:space="preserve">                                                               Adatok: ezer forintban</t>
  </si>
  <si>
    <t>I.</t>
  </si>
  <si>
    <t>Felsőoktatásban tanulók támogatása</t>
  </si>
  <si>
    <t>II.</t>
  </si>
  <si>
    <t>III.</t>
  </si>
  <si>
    <t xml:space="preserve">                          Dorog Város Önkormányzat</t>
  </si>
  <si>
    <t xml:space="preserve">                               Felhalmozási kiadások</t>
  </si>
  <si>
    <t xml:space="preserve">                                       BERUHÁZÁS</t>
  </si>
  <si>
    <t>Alap</t>
  </si>
  <si>
    <t>ÁFA</t>
  </si>
  <si>
    <t xml:space="preserve">                                       FELÚJÍTÁS</t>
  </si>
  <si>
    <t>Felújítások összesen</t>
  </si>
  <si>
    <t xml:space="preserve">     Felhalmozásra átadott pénzeszközök és</t>
  </si>
  <si>
    <t xml:space="preserve">                                                      Adatok: ezer forintban</t>
  </si>
  <si>
    <t>Felhalmozási célú pénzeszköz átadás össz.</t>
  </si>
  <si>
    <t xml:space="preserve">                        Dorog Város Önkormányzat</t>
  </si>
  <si>
    <t xml:space="preserve">                                          Tartalék</t>
  </si>
  <si>
    <t xml:space="preserve">                                                                    Adatok: ezer forintban</t>
  </si>
  <si>
    <t>Céltartalék</t>
  </si>
  <si>
    <t>Általános tartalék</t>
  </si>
  <si>
    <t>Tartalék összesen</t>
  </si>
  <si>
    <t>Rendszeres sze-</t>
  </si>
  <si>
    <t>Részfoglalko-</t>
  </si>
  <si>
    <t>Nyugdíjasok</t>
  </si>
  <si>
    <t>Mellékfoglalko-</t>
  </si>
  <si>
    <t>mélyi juttatásban</t>
  </si>
  <si>
    <t>zásúak</t>
  </si>
  <si>
    <t>részesülők</t>
  </si>
  <si>
    <t>2. Polgármesteri Hivatal</t>
  </si>
  <si>
    <t>Választott vezető</t>
  </si>
  <si>
    <t>Jegyző, aljegyző</t>
  </si>
  <si>
    <t>Osztályvezető</t>
  </si>
  <si>
    <t>Jegyző alá tartozó munkatárs</t>
  </si>
  <si>
    <t>Szervezési Osztály</t>
  </si>
  <si>
    <t>Pénzügyi Osztály</t>
  </si>
  <si>
    <t>Műszaki Osztály</t>
  </si>
  <si>
    <t>Vállalt kötelezettségek évenkénti</t>
  </si>
  <si>
    <t>hatásának bemutatása</t>
  </si>
  <si>
    <t>Tőke</t>
  </si>
  <si>
    <t>Kamat</t>
  </si>
  <si>
    <t>Személyi juttatások</t>
  </si>
  <si>
    <t>Munkaadókat terhelő járulékok</t>
  </si>
  <si>
    <t>Családsegítés</t>
  </si>
  <si>
    <t>Központo-</t>
  </si>
  <si>
    <t>sított</t>
  </si>
  <si>
    <t>Központ-</t>
  </si>
  <si>
    <t>tosított</t>
  </si>
  <si>
    <t>tám.</t>
  </si>
  <si>
    <t>Védőnői Szolgálat</t>
  </si>
  <si>
    <t>Előirányzat felhasználási terv</t>
  </si>
  <si>
    <t>Erdeti előirányzat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</si>
  <si>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</si>
  <si>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</si>
  <si>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</si>
  <si>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</si>
  <si>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</si>
  <si>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</si>
  <si>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</si>
  <si>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</si>
  <si>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</si>
  <si>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</si>
  <si>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</si>
  <si>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</si>
  <si>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</si>
  <si>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 xml:space="preserve">2. Helyi adók </t>
  </si>
  <si>
    <t>Önkormányzati kiadások</t>
  </si>
  <si>
    <t>Működési kiadások összesen</t>
  </si>
  <si>
    <t>Felhalmozási bevételek összesen</t>
  </si>
  <si>
    <t>Felhalmozási kiadások összesen</t>
  </si>
  <si>
    <t xml:space="preserve">Működési bevételek </t>
  </si>
  <si>
    <t>Intézményi működési bevételek</t>
  </si>
  <si>
    <t>2.1.</t>
  </si>
  <si>
    <t>Helyi adók</t>
  </si>
  <si>
    <t>2.2.</t>
  </si>
  <si>
    <t>2.3.</t>
  </si>
  <si>
    <t>Támogatások</t>
  </si>
  <si>
    <t xml:space="preserve">1. </t>
  </si>
  <si>
    <t>Önkormányzatok költségvetési támogatása</t>
  </si>
  <si>
    <t>1.1.</t>
  </si>
  <si>
    <t>Normatív támogatások</t>
  </si>
  <si>
    <t>1.2.</t>
  </si>
  <si>
    <t>Központosított előirányzatok</t>
  </si>
  <si>
    <t>1.3.</t>
  </si>
  <si>
    <t>1.4.</t>
  </si>
  <si>
    <t>Normatív kötött felhasználású tám.</t>
  </si>
  <si>
    <t>Fejlesztési célú támogatások</t>
  </si>
  <si>
    <t>Felhalmozási és tőke jellegű bevételek</t>
  </si>
  <si>
    <t>Tárgyi eszközök, immat.javak értékesítése</t>
  </si>
  <si>
    <t>Önkorm.sajátos felhalm. és tőke bevételei</t>
  </si>
  <si>
    <t>IV.</t>
  </si>
  <si>
    <t>Véglegesen átvett pénzeszközök</t>
  </si>
  <si>
    <t>Működési célú pénzeszköz átvétel</t>
  </si>
  <si>
    <t>Felhalmozási célú pénzeszköz átvétel</t>
  </si>
  <si>
    <t>V.</t>
  </si>
  <si>
    <t>Támogatási kölcsönök visszatérülése,</t>
  </si>
  <si>
    <t>értékpapírok ért., kibocsátásának bev.</t>
  </si>
  <si>
    <t>VI.</t>
  </si>
  <si>
    <t>Hitelek</t>
  </si>
  <si>
    <t>Működési célú hitel, kötvénykibocsátás</t>
  </si>
  <si>
    <t>Felhalmozási célú hitel, kötvénykibocsátás</t>
  </si>
  <si>
    <t>VII.</t>
  </si>
  <si>
    <t>Pénzforgalom nélküli bevételek</t>
  </si>
  <si>
    <t>Bevételek főösszege</t>
  </si>
  <si>
    <t>alapján a közvetett támogatásokról</t>
  </si>
  <si>
    <t xml:space="preserve">A működési és a felhalmozási célú bevételi és kiadási előirányzatok </t>
  </si>
  <si>
    <t>bemutatása mérlegszerűen</t>
  </si>
  <si>
    <t xml:space="preserve">   - helyi adók</t>
  </si>
  <si>
    <t xml:space="preserve">   - bírságok, pótlékok, egyéb sajátos bevétel</t>
  </si>
  <si>
    <t xml:space="preserve">   - normatív támogatások</t>
  </si>
  <si>
    <t xml:space="preserve">   - normatív kötött felhasználású támogatás</t>
  </si>
  <si>
    <t>Működési bevételek összesen</t>
  </si>
  <si>
    <t>MŰKÖDÉSI BEVÉTELEK</t>
  </si>
  <si>
    <t>MŰKÖDÉSI KIADÁSOK</t>
  </si>
  <si>
    <t>Dologi kiadások</t>
  </si>
  <si>
    <t xml:space="preserve">   - ebből hitel kamata</t>
  </si>
  <si>
    <t>Pénzeszköz átadás, egyéb támogatás</t>
  </si>
  <si>
    <t>FELHALMOZÁSI BEVÉTELEK</t>
  </si>
  <si>
    <t xml:space="preserve">   - tárgyi eszközök, immat.javak értékesítése</t>
  </si>
  <si>
    <t xml:space="preserve">   - önk. Sajátos felhalmozási és tőke bevétele</t>
  </si>
  <si>
    <t xml:space="preserve">   - pénzügyi befektetések bevételei</t>
  </si>
  <si>
    <t xml:space="preserve">   - felhalmozási célú pénzeszköz átvétel</t>
  </si>
  <si>
    <t xml:space="preserve">   - fejlesztési célú támogatások</t>
  </si>
  <si>
    <t xml:space="preserve">   - fejlesztési célú hitel</t>
  </si>
  <si>
    <t>FELHALMOZÁSI KIADÁSOK</t>
  </si>
  <si>
    <t>Felújítások</t>
  </si>
  <si>
    <t>Beruházások</t>
  </si>
  <si>
    <t>Felhalmozási célú pénzezsköz átadás</t>
  </si>
  <si>
    <t>Fejlesztési hitel visszafizetés</t>
  </si>
  <si>
    <t xml:space="preserve">                                                          Adatok: ezer forintban</t>
  </si>
  <si>
    <t>Társadalom és szoc.pol. juttatás összesen</t>
  </si>
  <si>
    <t>1 + 2 cím összesen</t>
  </si>
  <si>
    <t xml:space="preserve">Ebből: - fejlesztési célú hitel </t>
  </si>
  <si>
    <t>Ebből: - céltartalék</t>
  </si>
  <si>
    <t>Támogatás értékű bevétel</t>
  </si>
  <si>
    <t>Működési célú támogatás értékű bev. OEP-től</t>
  </si>
  <si>
    <t>Működési célú támogatás értékű bevétel</t>
  </si>
  <si>
    <t>Közigazgatási Osztály</t>
  </si>
  <si>
    <t xml:space="preserve">   - központosított előirányzat</t>
  </si>
  <si>
    <t xml:space="preserve">   - feljesztési hitel pénzmaradványa</t>
  </si>
  <si>
    <t>Törzstőke</t>
  </si>
  <si>
    <t>Műk.célú</t>
  </si>
  <si>
    <t>tám.ért.</t>
  </si>
  <si>
    <t>bev.</t>
  </si>
  <si>
    <t>Likvidi-</t>
  </si>
  <si>
    <t xml:space="preserve">tási </t>
  </si>
  <si>
    <t>15.</t>
  </si>
  <si>
    <t>Támogatás</t>
  </si>
  <si>
    <t>értékű</t>
  </si>
  <si>
    <t>kiadás</t>
  </si>
  <si>
    <t>tási</t>
  </si>
  <si>
    <t>tési</t>
  </si>
  <si>
    <t xml:space="preserve">          - rövid lejáratú hitel</t>
  </si>
  <si>
    <t xml:space="preserve">Működési célú támogatás értékű bev. </t>
  </si>
  <si>
    <t>Likvi-</t>
  </si>
  <si>
    <t>ditási</t>
  </si>
  <si>
    <t xml:space="preserve">                Önkormányzat által folyósított ellátások</t>
  </si>
  <si>
    <t>által folyó-</t>
  </si>
  <si>
    <t>sított ell.</t>
  </si>
  <si>
    <t>1993. évi III. tv. (Szoc.tv.) 117.§</t>
  </si>
  <si>
    <t>Összesen:</t>
  </si>
  <si>
    <t>Működési célú hitel</t>
  </si>
  <si>
    <t>Önkormányzat által folyósított ellátások</t>
  </si>
  <si>
    <t>Működési célú hitel visszafizetése</t>
  </si>
  <si>
    <t>Európai Uniós támogatás átvett pénzeszköze</t>
  </si>
  <si>
    <t xml:space="preserve">             - egyéb műk.célú támogatások, kiadások</t>
  </si>
  <si>
    <t>Intézmények</t>
  </si>
  <si>
    <t xml:space="preserve">   Adatok: ezer forintban</t>
  </si>
  <si>
    <t xml:space="preserve">   - támogatási kölcsönök visszatérülése</t>
  </si>
  <si>
    <t>Tám.</t>
  </si>
  <si>
    <t>Lízingelt lakások adómegtérítése</t>
  </si>
  <si>
    <t>Beruházások összesen</t>
  </si>
  <si>
    <t>Adatok:ezer forintban</t>
  </si>
  <si>
    <t>9. Támogatási kölcsönök visszatérülése</t>
  </si>
  <si>
    <t>11. Bevételek összesen (1-9)</t>
  </si>
  <si>
    <t>12. Személyi juttatás</t>
  </si>
  <si>
    <t>13. Munkaadói járulék</t>
  </si>
  <si>
    <t>14. Dologi kiadás</t>
  </si>
  <si>
    <t>15. Pénzeszköz átadás</t>
  </si>
  <si>
    <t xml:space="preserve">16. Önkormányzat által nyújtott ellátások </t>
  </si>
  <si>
    <t>18. Működési kiadások összesen (11-16)</t>
  </si>
  <si>
    <t>19. Beruházás</t>
  </si>
  <si>
    <t>20. Felújítás</t>
  </si>
  <si>
    <t>21. Felhalmozási pénzeszköz átadás</t>
  </si>
  <si>
    <t>23. Felhalmozási kiadások összesen (18-21)</t>
  </si>
  <si>
    <t>24. Céltartalék</t>
  </si>
  <si>
    <t>25. Általános tartalék</t>
  </si>
  <si>
    <t>26. Tartalék összesen (23-24)</t>
  </si>
  <si>
    <t>27. KIADÁSOK ÖSSZESEN</t>
  </si>
  <si>
    <t>Saját bevételek összesen</t>
  </si>
  <si>
    <t>Előző években keletkezett tárgyévet terhelő fizetési kötelezettség</t>
  </si>
  <si>
    <t>Átmeneti segély</t>
  </si>
  <si>
    <t>Köztemetés</t>
  </si>
  <si>
    <t>Város, községgazdálkodási szolgáltatás</t>
  </si>
  <si>
    <t>Időskorúak nappali ellátása</t>
  </si>
  <si>
    <t>Közművelődési tevékenységek és támogatásuk</t>
  </si>
  <si>
    <t>Közművelődési Nonprofit Kft. támogatása</t>
  </si>
  <si>
    <t>Dorogi Többcélú Kistérségi Társulás támogatása</t>
  </si>
  <si>
    <t>Gyermekvédelmi tv. 148. §. (5) bekezdése</t>
  </si>
  <si>
    <t>Idősek Otthona térítési díj kedvezménye</t>
  </si>
  <si>
    <t xml:space="preserve">1. Saját bevétel és sajátos bevétel </t>
  </si>
  <si>
    <t xml:space="preserve">4. Felhalmozási és tőke jellegű bevételek </t>
  </si>
  <si>
    <t xml:space="preserve">5. Felhalmozási célú hitelfelvétel </t>
  </si>
  <si>
    <t xml:space="preserve">6. Állami támogatás </t>
  </si>
  <si>
    <t xml:space="preserve">7. Átvett pénzeszközök </t>
  </si>
  <si>
    <t>Felhalm.átvett pénzeszk.</t>
  </si>
  <si>
    <t>EU-s forr.</t>
  </si>
  <si>
    <t>Adópótlék,adóbírság</t>
  </si>
  <si>
    <t>2.4.</t>
  </si>
  <si>
    <t xml:space="preserve"> - Hétszínvirág Óvoda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</si>
  <si>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</si>
  <si>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</si>
  <si>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</si>
  <si>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</si>
  <si>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</si>
  <si>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Bérlakás felújítás</t>
  </si>
  <si>
    <t>2014.</t>
  </si>
  <si>
    <t>17. Rövid lejáratú hitel törlesztés</t>
  </si>
  <si>
    <t>22. Fejlesztési célú hiteltörlesztés</t>
  </si>
  <si>
    <t>Segédképletek</t>
  </si>
  <si>
    <t>Helyi önkormányzat</t>
  </si>
  <si>
    <t>Helyi Önkormányzat</t>
  </si>
  <si>
    <t>2. cím költségvetési főösszeg</t>
  </si>
  <si>
    <r>
      <t xml:space="preserve">1-1. </t>
    </r>
    <r>
      <rPr>
        <b/>
        <u val="single"/>
        <sz val="10"/>
        <rFont val="Arial CE"/>
        <family val="2"/>
      </rPr>
      <t>Szennyvíz gyűjtése kezelése</t>
    </r>
  </si>
  <si>
    <r>
      <t xml:space="preserve">1-3. </t>
    </r>
    <r>
      <rPr>
        <b/>
        <u val="single"/>
        <sz val="10"/>
        <rFont val="Arial CE"/>
        <family val="2"/>
      </rPr>
      <t>Út, autópálya építése</t>
    </r>
  </si>
  <si>
    <t>7. Kincstári Szervezet</t>
  </si>
  <si>
    <t>1. Önkormányzat</t>
  </si>
  <si>
    <t>4. Arany János Városi Könyvtár</t>
  </si>
  <si>
    <t>6. Dr. Magyar K. Városi Bölcsőde</t>
  </si>
  <si>
    <t>Önkormányzat összesen</t>
  </si>
  <si>
    <t>Önkormányzati Hivatal finanszírozás</t>
  </si>
  <si>
    <t>Adósságkezelési szolgáltatás</t>
  </si>
  <si>
    <t>Lakóingatlan bérbeadás, üzemeltetése</t>
  </si>
  <si>
    <t>Nem lakóingatlan bérbeadás, üzemeltetése</t>
  </si>
  <si>
    <t xml:space="preserve">     Intézményfinanszírozás</t>
  </si>
  <si>
    <t>Osztalékok, koncessziós díjak</t>
  </si>
  <si>
    <t>Díjak, pótlékok, bírságok</t>
  </si>
  <si>
    <t>Részvények, részesedések értékesítése</t>
  </si>
  <si>
    <t>Kezességvállalással kapcsolatos megtérülés</t>
  </si>
  <si>
    <t>Saját bevételek 50 %-a</t>
  </si>
  <si>
    <t>Felvett, átvállal hitel és annak tőketartozása</t>
  </si>
  <si>
    <t>Felvett, átvállalt kölcsön és annak tőketartozása</t>
  </si>
  <si>
    <t>Hitelviszonyt megtestesítő értékpapír</t>
  </si>
  <si>
    <t>Pénzügyi lízing, halasztott fizetés</t>
  </si>
  <si>
    <t>Kezességvállalásból eredő fizuetési kötelezettség</t>
  </si>
  <si>
    <t>Előző években keletkezett tárgyévet terhelő fizetési kötelezettség összesen:</t>
  </si>
  <si>
    <t>Tárgyévben keletkezett, illetve keletkező, tárgyévet terhelő fizetési kötlelezettség</t>
  </si>
  <si>
    <t>Előző és tárgyévben keletkezett, ill.keletkező fizetési kötelezettség összesen:</t>
  </si>
  <si>
    <t>Fizetési kötelezettséggel csökkentett saját bevétel</t>
  </si>
  <si>
    <t>bev. Össz</t>
  </si>
  <si>
    <t>kiad.össz.</t>
  </si>
  <si>
    <t>1-10.</t>
  </si>
  <si>
    <t>1-21.</t>
  </si>
  <si>
    <t>1-33.</t>
  </si>
  <si>
    <t>1-34.</t>
  </si>
  <si>
    <t>1-36.</t>
  </si>
  <si>
    <t>1-6.</t>
  </si>
  <si>
    <t>1-7.</t>
  </si>
  <si>
    <t>1-53.</t>
  </si>
  <si>
    <t>Közfoglalkoz- tatottak</t>
  </si>
  <si>
    <t>Iparűzési adó</t>
  </si>
  <si>
    <t>Települési szilárd hulladékkezelési közszolgáltatási díj</t>
  </si>
  <si>
    <t>Kedvezményes óvodai, iskolai étkeztetés</t>
  </si>
  <si>
    <t>Bölcsődei kedvezményes étkeztetés</t>
  </si>
  <si>
    <t>5. Dr. Mosonyi Albert Gondozási Központ</t>
  </si>
  <si>
    <t>6. Dr. Magyar Károly Városi Bölcsőde</t>
  </si>
  <si>
    <t>1-7. cím összesen</t>
  </si>
  <si>
    <t xml:space="preserve">    -Védőnői Szolgálat</t>
  </si>
  <si>
    <t>Működési célú hiteltörlesztés</t>
  </si>
  <si>
    <t>Futamidő végéig összesen:</t>
  </si>
  <si>
    <t>A helyi önkormányzatok adósságot keletkeztető ügyleteiből eredő fizetési kötlezettség bemutatása</t>
  </si>
  <si>
    <t>Önk.vagyon értékesítéséből származó bev.</t>
  </si>
  <si>
    <t>VIII.</t>
  </si>
  <si>
    <t>* Fejlesztési célú hitelek felhasználása: Kórház felúj.,városi területek rehab.,útfelújítás,intézmény felúj.,10.sz.főközlekedési út felúj.,központi ügyelet és mentőállomás,Panel Plusz Program,Műv.Ház felúj.Kossuth L.u.felúj.,Mária barlang felújítása,szennycsatorna építése,Intézmények Háza felúj.,SZTK felúj.,Uszoda-parkoló építése</t>
  </si>
  <si>
    <t>Fejlesztési célú hitel törlesztés *</t>
  </si>
  <si>
    <t>A helyi önkormányzatok működésének általános támogatása</t>
  </si>
  <si>
    <t>I.1.a) Önkormányzati hivatal működésének támogatása</t>
  </si>
  <si>
    <t>I.1.b) Település-üzemelt. kapcs.feladatellátás támogat.össz.</t>
  </si>
  <si>
    <t xml:space="preserve">        - Zöldterület-gazd.kapcs. Feladatok ellát.tám.</t>
  </si>
  <si>
    <t xml:space="preserve">        - Közvilágítás fenntartásának támogatása</t>
  </si>
  <si>
    <t xml:space="preserve">        - Köztemető fenntart.kapcsolatos feladatok támog.</t>
  </si>
  <si>
    <t xml:space="preserve">        - Közutak fenntartásának támogatása</t>
  </si>
  <si>
    <t>I.1.c.) Beszámítás összege</t>
  </si>
  <si>
    <t>I.1. a-c) jogcímem áp. 30-ig nyújtott éves támogatás összesen</t>
  </si>
  <si>
    <t>I.1. a-c) jogcímem május 1-től nyújtott éves támogatás összesen</t>
  </si>
  <si>
    <t>A települési önk.egyes köznevelési és gyermekétkeztetési feladatainak támogatása</t>
  </si>
  <si>
    <t>35 fő</t>
  </si>
  <si>
    <t>II.1. Óvodapedagógusok elismert létszáma 8 hó</t>
  </si>
  <si>
    <t>II.1.(2) Óvodapedagógusok munk.segítők száma 8 hó</t>
  </si>
  <si>
    <t>II.1. Óvodapedagógusok elismert létszáma 4 hó</t>
  </si>
  <si>
    <t>II.1.(2) Óvodapedagógusok munk.segítők száma 4 hó</t>
  </si>
  <si>
    <t>22 fő</t>
  </si>
  <si>
    <t>II.2. (1) Óvodaműködés támogatása 8 hó</t>
  </si>
  <si>
    <t>II.2. (12 Óvodaműködés támogatása 4 hó</t>
  </si>
  <si>
    <t>410 fő</t>
  </si>
  <si>
    <t>II.3 Óvódai, iskolai, gimnáziumi étkeztetés támogatása</t>
  </si>
  <si>
    <t>II. jogcímen önkormányzati támogatás összesen</t>
  </si>
  <si>
    <t>I. jogcímen önkormányzati támogatás összesen</t>
  </si>
  <si>
    <t>A települési önkormányzatok szociális és gyermekjóléti feladatainak támogatása</t>
  </si>
  <si>
    <t>III.2. Hozzájárulás pénzbeli szociális ellátásokhoz</t>
  </si>
  <si>
    <t>III.3. Bölcsődei ellátás</t>
  </si>
  <si>
    <t>40 fő</t>
  </si>
  <si>
    <t>III. jogcímen ökormányzati támogatás összesen</t>
  </si>
  <si>
    <t>III.4.b.) Intézményüzemeltetés támogatása idősekorúak ellátása</t>
  </si>
  <si>
    <t>III.4. a)Kötelezően foglalk.szakmai dolg.bértám.idősekorúak ellátása</t>
  </si>
  <si>
    <t>IV.1.d.) Tel.önk.támogatása a nyilvános könyvtári ellátás és közműv.feladat.</t>
  </si>
  <si>
    <t>IV. jogcímen ökormányzati támogatás összesen</t>
  </si>
  <si>
    <t>Települési önkormányzatok kulturális feladatainak támogatása</t>
  </si>
  <si>
    <r>
      <t xml:space="preserve">1-4. </t>
    </r>
    <r>
      <rPr>
        <b/>
        <u val="single"/>
        <sz val="10"/>
        <rFont val="Arial CE"/>
        <family val="0"/>
      </rPr>
      <t>Közutak, hidak, alagutak üzemeltetés</t>
    </r>
    <r>
      <rPr>
        <b/>
        <sz val="10"/>
        <rFont val="Arial CE"/>
        <family val="2"/>
      </rPr>
      <t xml:space="preserve">e </t>
    </r>
  </si>
  <si>
    <t>ellenőrzés</t>
  </si>
  <si>
    <t xml:space="preserve">        - Uszoda</t>
  </si>
  <si>
    <t xml:space="preserve">        - Sportcsarnok</t>
  </si>
  <si>
    <t xml:space="preserve">        - Sportiroda</t>
  </si>
  <si>
    <t xml:space="preserve">        - Stadion</t>
  </si>
  <si>
    <t>3. Dorog Városi Óvoda</t>
  </si>
  <si>
    <t>7. Dorog Város Egyesített Sportintézménye</t>
  </si>
  <si>
    <r>
      <t xml:space="preserve">1-4. </t>
    </r>
    <r>
      <rPr>
        <b/>
        <u val="single"/>
        <sz val="10"/>
        <rFont val="Arial CE"/>
        <family val="2"/>
      </rPr>
      <t>Közutak, hidak, alagutak üzemeltetés</t>
    </r>
    <r>
      <rPr>
        <b/>
        <sz val="10"/>
        <rFont val="Arial CE"/>
        <family val="2"/>
      </rPr>
      <t>e</t>
    </r>
  </si>
  <si>
    <t>1-3</t>
  </si>
  <si>
    <t>Út, autópálya építése</t>
  </si>
  <si>
    <t>1-5</t>
  </si>
  <si>
    <t>3-6</t>
  </si>
  <si>
    <t>3-5.</t>
  </si>
  <si>
    <t>Dorog Város Egyesített Sportintézménye</t>
  </si>
  <si>
    <t xml:space="preserve">DorogiEgyetértés Sportegyesület </t>
  </si>
  <si>
    <t>Dorogi Futtball Club</t>
  </si>
  <si>
    <t>Dorogi Szénmedence Sportjáért Alapítvány</t>
  </si>
  <si>
    <t>Dorogi Kézilabda Klub</t>
  </si>
  <si>
    <t>Dorogi Nehézatlétikai Klub</t>
  </si>
  <si>
    <t>Új-Hullám Sportegyesület</t>
  </si>
  <si>
    <t>Diófa Sportegyesület</t>
  </si>
  <si>
    <t>Pályázati keretösszeg dorogi egyesületi tagok részére</t>
  </si>
  <si>
    <t>Lakásfenntartási támogatás</t>
  </si>
  <si>
    <t>2013. évi terv</t>
  </si>
  <si>
    <t xml:space="preserve"> 3-1. Dorog Városi Óvoda</t>
  </si>
  <si>
    <t>3-2 Arany János Könyvtár</t>
  </si>
  <si>
    <t>3-3. Dr. Mosonyi Albert Gondozási központ</t>
  </si>
  <si>
    <t>3-4. Dr. Magyar Károly Városi Bölcsőde</t>
  </si>
  <si>
    <t>3-5. Dorog Város Egyesített Sportintézménye</t>
  </si>
  <si>
    <t xml:space="preserve"> - Uszoda</t>
  </si>
  <si>
    <t xml:space="preserve"> - Sportcsarnok</t>
  </si>
  <si>
    <t xml:space="preserve"> - Stadion</t>
  </si>
  <si>
    <t xml:space="preserve"> - Teniszpálya</t>
  </si>
  <si>
    <t xml:space="preserve"> - Petőfi Sándor Óvoda</t>
  </si>
  <si>
    <t xml:space="preserve"> - Zrínyi Ilona Óvoda</t>
  </si>
  <si>
    <t>3-6.. Kincstári Szervezet</t>
  </si>
  <si>
    <t xml:space="preserve">  - Kincstári Szervezet</t>
  </si>
  <si>
    <t xml:space="preserve">   - Intézény működtetés</t>
  </si>
  <si>
    <t>Emberi Erőforrás Osztály</t>
  </si>
  <si>
    <t>Munkaszerződés</t>
  </si>
  <si>
    <t>Önkormányzati lakások egyösszegű kifizetése esetén a vevő 20%-os kedvezménye a tőketartozásból</t>
  </si>
  <si>
    <t>Ellenőrzés</t>
  </si>
  <si>
    <t>Kimutatás az államháztartási törvény 24. §. (4) bekezdés  c. pontja</t>
  </si>
  <si>
    <t>16/2010. (VI.25.) sz. Kt. rendelet 10. § (6) bekezdése                                                                          5 fő</t>
  </si>
  <si>
    <t>2014. évi költségvetése</t>
  </si>
  <si>
    <t>2014 évi költségvetése</t>
  </si>
  <si>
    <t xml:space="preserve">        Eredeti előirányzat  szolg.lakás</t>
  </si>
  <si>
    <t xml:space="preserve">        Eredeti előirányzat szoc.bérlakás </t>
  </si>
  <si>
    <t xml:space="preserve">        Eredeti előirányzat  bérlakás</t>
  </si>
  <si>
    <t xml:space="preserve">        Eredeti előirányzat bérlakás</t>
  </si>
  <si>
    <t>intézményfinansz.össz.</t>
  </si>
  <si>
    <t>Ell.</t>
  </si>
  <si>
    <t>Kincstár öszz.</t>
  </si>
  <si>
    <t xml:space="preserve">                                       2014. évi költségvetése</t>
  </si>
  <si>
    <t>Közhatalmi bevételek</t>
  </si>
  <si>
    <t xml:space="preserve">                     2014. évi költségvetése</t>
  </si>
  <si>
    <t>1-</t>
  </si>
  <si>
    <t xml:space="preserve">Dorogi Többcélú Kistérségi Társulás </t>
  </si>
  <si>
    <t>Térségi Társulásnak igényelt normatíva átadása</t>
  </si>
  <si>
    <t>Egyéb szociális pénzbeli ellátások</t>
  </si>
  <si>
    <t>Bizottsági hatáskörben eseti támogatás</t>
  </si>
  <si>
    <t>Elhunyt személyek hátramaradottainak pénzbeli ellátása</t>
  </si>
  <si>
    <t>Pénzbeli temetési segély</t>
  </si>
  <si>
    <t>Gyermekvédelmi pénzbeli és természeteni ellátások</t>
  </si>
  <si>
    <t>Időskorral összefüggő pénzbeni ellátások</t>
  </si>
  <si>
    <t>Lakásfenntartással, lakhatással összefüggő ellátások</t>
  </si>
  <si>
    <t>Betegséggel kapcsolatos pénzbeli ellátások, támogatások</t>
  </si>
  <si>
    <t>2-</t>
  </si>
  <si>
    <t>Munkanélküli aktív korúak ellátása</t>
  </si>
  <si>
    <t>Homlokzatfelújítási pályázat</t>
  </si>
  <si>
    <t>2014. évi terv</t>
  </si>
  <si>
    <t xml:space="preserve">                              2014. évi költésgvetése</t>
  </si>
  <si>
    <t>2014. évi előirányzat</t>
  </si>
  <si>
    <t xml:space="preserve">                              2014. évi költségvetése</t>
  </si>
  <si>
    <t xml:space="preserve">                              2014 évi költségvetése</t>
  </si>
  <si>
    <t xml:space="preserve">1-1. </t>
  </si>
  <si>
    <t>Szenycsatornán végzett felújítás</t>
  </si>
  <si>
    <t>Szennyvíz gyűjtése, kezelése</t>
  </si>
  <si>
    <t>Szolgálati lakás felújítása</t>
  </si>
  <si>
    <t>Szociális bérlakás felújítása</t>
  </si>
  <si>
    <t>Játszóterek felújítása</t>
  </si>
  <si>
    <t>Mária barlang lépcső felújítás</t>
  </si>
  <si>
    <t>1-13.</t>
  </si>
  <si>
    <t>Óvodai nevelés, ellátás működtetési feladatai</t>
  </si>
  <si>
    <t>Petőfi óvoda magastető felújítása</t>
  </si>
  <si>
    <t>1-15.</t>
  </si>
  <si>
    <t>Köznevelési intézmény 5-8 évf. tanulók nev.működtetési feladatok</t>
  </si>
  <si>
    <t>Eötvös iskola tornaterem tetőszigetelés felújítása</t>
  </si>
  <si>
    <t>1-38</t>
  </si>
  <si>
    <t>Könyvtár felújítás (kivitelezés:száll.finansz)</t>
  </si>
  <si>
    <t>1-39.</t>
  </si>
  <si>
    <t>Sportlétesítmények működtetése és fejlesztése</t>
  </si>
  <si>
    <t>Sportpálya díszkapu felújítása</t>
  </si>
  <si>
    <t>Parkoló kialakítása</t>
  </si>
  <si>
    <t>1-6</t>
  </si>
  <si>
    <t>volt Rendőrségi épület bontása</t>
  </si>
  <si>
    <t>Térfigyelő kamerarendzser kiépítése</t>
  </si>
  <si>
    <t>Hősök tere zászlórudak kiépítése</t>
  </si>
  <si>
    <t>Támfal megerősítése és partfali helyiségek megszünt.</t>
  </si>
  <si>
    <t>Diófa u. csapadékvíznyelő kialakítása</t>
  </si>
  <si>
    <t>Tartós részesedés vásárlása</t>
  </si>
  <si>
    <t>1-8</t>
  </si>
  <si>
    <t>Zöldfelület-kezelés</t>
  </si>
  <si>
    <t xml:space="preserve">Zöldfelület kialakítása </t>
  </si>
  <si>
    <t>Zöldhulladék lerakó kialakítása</t>
  </si>
  <si>
    <t>Erdőtelepítés</t>
  </si>
  <si>
    <t>1-9.</t>
  </si>
  <si>
    <t>Közvilágítás</t>
  </si>
  <si>
    <t>Bécsi udvar közvilágítás kiépítése</t>
  </si>
  <si>
    <t>Önkormányzati vagyonnal való gazdálkod.kapcslatos felad.</t>
  </si>
  <si>
    <t>Szent Borbála templom lépcsőfelújításának tám.</t>
  </si>
  <si>
    <t>Költségvetési cím</t>
  </si>
  <si>
    <t>EU for-</t>
  </si>
  <si>
    <t>rásból</t>
  </si>
  <si>
    <t xml:space="preserve">nélküli </t>
  </si>
  <si>
    <t>támogat.</t>
  </si>
  <si>
    <t xml:space="preserve">   Hétszínvirág Óvoda</t>
  </si>
  <si>
    <t xml:space="preserve">   Petőfi Sándor Óvoda</t>
  </si>
  <si>
    <t xml:space="preserve">   Zrínyi Ilona Óvoda</t>
  </si>
  <si>
    <t xml:space="preserve">   Idősek Otthona "A" épület</t>
  </si>
  <si>
    <t xml:space="preserve">   Idősek Otthona "B" épület</t>
  </si>
  <si>
    <t xml:space="preserve">          Kincstári Szervezet</t>
  </si>
  <si>
    <t xml:space="preserve">         Védőnői Szolgálat</t>
  </si>
  <si>
    <t xml:space="preserve">         Intézmény működtetés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</si>
  <si>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</si>
  <si>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</si>
  <si>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</si>
  <si>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</si>
  <si>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</si>
  <si>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</si>
  <si>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</si>
  <si>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</si>
  <si>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Pedagógiai Szakszolgálat</t>
  </si>
  <si>
    <t xml:space="preserve">           Arany János Városi Könyvtár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</si>
  <si>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</si>
  <si>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</si>
  <si>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</si>
  <si>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Erkel F. Zeneiskola</t>
  </si>
  <si>
    <t xml:space="preserve">           Zsigmondy V. Gimnázium</t>
  </si>
  <si>
    <t xml:space="preserve">           Sportcsarnok</t>
  </si>
  <si>
    <t xml:space="preserve">           Uszoda</t>
  </si>
  <si>
    <t xml:space="preserve">           Stadion</t>
  </si>
  <si>
    <t xml:space="preserve">           Sportiroda, teniszpálya</t>
  </si>
  <si>
    <t xml:space="preserve">           Egyéb üzemeltetés </t>
  </si>
  <si>
    <t>Függő,át-futó bev.</t>
  </si>
  <si>
    <t>Felhalm.kiadások</t>
  </si>
  <si>
    <t>Függő,át-futó kiad.</t>
  </si>
  <si>
    <t>Felhalm. c. pe. átadás</t>
  </si>
  <si>
    <t>által</t>
  </si>
  <si>
    <t>járulék.</t>
  </si>
  <si>
    <t>foly.ell.</t>
  </si>
  <si>
    <r>
      <t xml:space="preserve">         </t>
    </r>
    <r>
      <rPr>
        <b/>
        <sz val="10"/>
        <rFont val="Arial CE"/>
        <family val="0"/>
      </rPr>
      <t>Kincstári Szervezet</t>
    </r>
  </si>
  <si>
    <t xml:space="preserve">         Intézmény működtetés </t>
  </si>
  <si>
    <t>Ellátottak pénzügyi juttatásai</t>
  </si>
  <si>
    <t>hazai for</t>
  </si>
  <si>
    <t>Önk.</t>
  </si>
  <si>
    <t>műk.</t>
  </si>
  <si>
    <t>támog.</t>
  </si>
  <si>
    <t>közhatalmi</t>
  </si>
  <si>
    <t>Működé-</t>
  </si>
  <si>
    <t xml:space="preserve">si </t>
  </si>
  <si>
    <t>Műk.</t>
  </si>
  <si>
    <t>célú</t>
  </si>
  <si>
    <t>átvett pe.</t>
  </si>
  <si>
    <t>Gépjárműadó</t>
  </si>
  <si>
    <t>Tulajdonosi bevétel</t>
  </si>
  <si>
    <t xml:space="preserve">             - ellátottak pénzbeli juttatásai</t>
  </si>
  <si>
    <t>Finanszírozási bevételek</t>
  </si>
  <si>
    <t>Finanszírozási kiadás</t>
  </si>
  <si>
    <t>Önkorm.bérlakás lemondás térítése</t>
  </si>
  <si>
    <r>
      <t>1-5. Szolgálati lakás</t>
    </r>
    <r>
      <rPr>
        <b/>
        <u val="single"/>
        <sz val="10"/>
        <rFont val="Arial CE"/>
        <family val="0"/>
      </rPr>
      <t xml:space="preserve"> bérbeadása, üzemeltetés</t>
    </r>
    <r>
      <rPr>
        <b/>
        <sz val="10"/>
        <rFont val="Arial CE"/>
        <family val="0"/>
      </rPr>
      <t>e</t>
    </r>
  </si>
  <si>
    <t xml:space="preserve">        Eredeti előirányzat </t>
  </si>
  <si>
    <t>1-8. Önkormányzati vagyonnal való gazd.fel.</t>
  </si>
  <si>
    <t>1-9. Állategészségügy</t>
  </si>
  <si>
    <r>
      <t xml:space="preserve">1-10. </t>
    </r>
    <r>
      <rPr>
        <b/>
        <u val="single"/>
        <sz val="10"/>
        <rFont val="Arial CE"/>
        <family val="2"/>
      </rPr>
      <t>Zöldterület kezelés</t>
    </r>
  </si>
  <si>
    <r>
      <t xml:space="preserve">1-11. </t>
    </r>
    <r>
      <rPr>
        <b/>
        <u val="single"/>
        <sz val="10"/>
        <rFont val="Arial CE"/>
        <family val="2"/>
      </rPr>
      <t>Közvilágítás</t>
    </r>
  </si>
  <si>
    <r>
      <t xml:space="preserve">1-12. </t>
    </r>
    <r>
      <rPr>
        <b/>
        <u val="single"/>
        <sz val="10"/>
        <rFont val="Arial CE"/>
        <family val="2"/>
      </rPr>
      <t>Város, községgazdálkodási szolgáltatás</t>
    </r>
  </si>
  <si>
    <r>
      <t xml:space="preserve">         </t>
    </r>
    <r>
      <rPr>
        <b/>
        <u val="single"/>
        <sz val="10"/>
        <rFont val="Arial CE"/>
        <family val="0"/>
      </rPr>
      <t>1-4 évfolyam műk.</t>
    </r>
  </si>
  <si>
    <r>
      <t xml:space="preserve">         </t>
    </r>
    <r>
      <rPr>
        <b/>
        <u val="single"/>
        <sz val="10"/>
        <rFont val="Arial CE"/>
        <family val="0"/>
      </rPr>
      <t>5-8 évfolyam működtetése</t>
    </r>
  </si>
  <si>
    <r>
      <t xml:space="preserve">1-6. Szociális lakás </t>
    </r>
    <r>
      <rPr>
        <b/>
        <u val="single"/>
        <sz val="10"/>
        <rFont val="Arial CE"/>
        <family val="2"/>
      </rPr>
      <t xml:space="preserve"> bérbeadása,üzemeltetés</t>
    </r>
    <r>
      <rPr>
        <b/>
        <sz val="10"/>
        <rFont val="Arial CE"/>
        <family val="2"/>
      </rPr>
      <t>e</t>
    </r>
  </si>
  <si>
    <r>
      <t xml:space="preserve">1-9. </t>
    </r>
    <r>
      <rPr>
        <b/>
        <u val="single"/>
        <sz val="10"/>
        <rFont val="Arial CE"/>
        <family val="0"/>
      </rPr>
      <t>Állategészségüg</t>
    </r>
    <r>
      <rPr>
        <b/>
        <sz val="10"/>
        <rFont val="Arial CE"/>
        <family val="2"/>
      </rPr>
      <t>y</t>
    </r>
  </si>
  <si>
    <r>
      <t xml:space="preserve">1-15. </t>
    </r>
    <r>
      <rPr>
        <b/>
        <u val="single"/>
        <sz val="10"/>
        <rFont val="Arial CE"/>
        <family val="2"/>
      </rPr>
      <t>Óvodai nevelés, ellátás működtetése</t>
    </r>
  </si>
  <si>
    <r>
      <t>1-16. Köznevelési intézmény</t>
    </r>
    <r>
      <rPr>
        <b/>
        <u val="single"/>
        <sz val="10"/>
        <rFont val="Arial CE"/>
        <family val="2"/>
      </rPr>
      <t xml:space="preserve"> </t>
    </r>
  </si>
  <si>
    <t>1-17. Köznevelési intézmény</t>
  </si>
  <si>
    <r>
      <t xml:space="preserve">1-18. </t>
    </r>
    <r>
      <rPr>
        <b/>
        <u val="single"/>
        <sz val="10"/>
        <rFont val="Arial CE"/>
        <family val="2"/>
      </rPr>
      <t xml:space="preserve">Pedagógiai szakszolg.működtetése </t>
    </r>
  </si>
  <si>
    <r>
      <t xml:space="preserve">1-19. </t>
    </r>
    <r>
      <rPr>
        <b/>
        <u val="single"/>
        <sz val="10"/>
        <rFont val="Arial CE"/>
        <family val="2"/>
      </rPr>
      <t>Járóbetegek gyógyító szakellátása</t>
    </r>
  </si>
  <si>
    <r>
      <t>1-23.</t>
    </r>
    <r>
      <rPr>
        <b/>
        <u val="single"/>
        <sz val="10"/>
        <color indexed="10"/>
        <rFont val="Arial CE"/>
        <family val="2"/>
      </rPr>
      <t xml:space="preserve"> Egyéb szociális pénzbeli ellátások</t>
    </r>
  </si>
  <si>
    <t>1-26. Lakásfenntartással kapcs.adósságkez.</t>
  </si>
  <si>
    <t>1-28. Gyermekek napközbeni ellátása</t>
  </si>
  <si>
    <r>
      <t xml:space="preserve">1-30. </t>
    </r>
    <r>
      <rPr>
        <b/>
        <u val="single"/>
        <sz val="10"/>
        <rFont val="Arial CE"/>
        <family val="2"/>
      </rPr>
      <t>Családsegítés</t>
    </r>
  </si>
  <si>
    <t>1-33. Téli közfoglalkoztatás</t>
  </si>
  <si>
    <r>
      <t xml:space="preserve">1-34. </t>
    </r>
    <r>
      <rPr>
        <b/>
        <u val="single"/>
        <sz val="10"/>
        <rFont val="Arial CE"/>
        <family val="2"/>
      </rPr>
      <t>Közművelődés</t>
    </r>
  </si>
  <si>
    <r>
      <t xml:space="preserve">1-35. </t>
    </r>
    <r>
      <rPr>
        <b/>
        <u val="single"/>
        <sz val="10"/>
        <rFont val="Arial CE"/>
        <family val="0"/>
      </rPr>
      <t>Sportlétesítm.működtetése és fejl.</t>
    </r>
  </si>
  <si>
    <t>1-36. Házi segítségnyújtás</t>
  </si>
  <si>
    <r>
      <t xml:space="preserve">1-37. </t>
    </r>
    <r>
      <rPr>
        <b/>
        <u val="single"/>
        <sz val="10"/>
        <rFont val="Arial CE"/>
        <family val="2"/>
      </rPr>
      <t>Iskolai diáksport tevékenység és tám.</t>
    </r>
  </si>
  <si>
    <r>
      <t xml:space="preserve">1-38. </t>
    </r>
    <r>
      <rPr>
        <b/>
        <u val="single"/>
        <sz val="10"/>
        <rFont val="Arial CE"/>
        <family val="2"/>
      </rPr>
      <t>Szabadidősport-tevékenység tám.</t>
    </r>
  </si>
  <si>
    <r>
      <t xml:space="preserve">1-39. </t>
    </r>
    <r>
      <rPr>
        <b/>
        <u val="single"/>
        <sz val="10"/>
        <rFont val="Arial CE"/>
        <family val="0"/>
      </rPr>
      <t>Köztemető fenntartás és működtetés</t>
    </r>
  </si>
  <si>
    <r>
      <t>1-6. Szociális  lakás</t>
    </r>
    <r>
      <rPr>
        <b/>
        <u val="single"/>
        <sz val="10"/>
        <rFont val="Arial CE"/>
        <family val="0"/>
      </rPr>
      <t xml:space="preserve"> bérbeadása, üzemeltetés</t>
    </r>
    <r>
      <rPr>
        <b/>
        <sz val="10"/>
        <rFont val="Arial CE"/>
        <family val="0"/>
      </rPr>
      <t>e</t>
    </r>
  </si>
  <si>
    <r>
      <t xml:space="preserve">1-16. </t>
    </r>
    <r>
      <rPr>
        <b/>
        <u val="single"/>
        <sz val="10"/>
        <rFont val="Arial CE"/>
        <family val="2"/>
      </rPr>
      <t>Köznevelési intézmény</t>
    </r>
  </si>
  <si>
    <t xml:space="preserve">        1-4 évfolyam műk.</t>
  </si>
  <si>
    <r>
      <t xml:space="preserve">1-17. </t>
    </r>
    <r>
      <rPr>
        <b/>
        <u val="single"/>
        <sz val="10"/>
        <rFont val="Arial CE"/>
        <family val="2"/>
      </rPr>
      <t>Köznevelési intézmény</t>
    </r>
  </si>
  <si>
    <r>
      <t xml:space="preserve">        </t>
    </r>
    <r>
      <rPr>
        <b/>
        <u val="single"/>
        <sz val="10"/>
        <rFont val="Arial CE"/>
        <family val="0"/>
      </rPr>
      <t xml:space="preserve"> 5-8 évfolyam működtetése</t>
    </r>
  </si>
  <si>
    <r>
      <t xml:space="preserve">1-18. </t>
    </r>
    <r>
      <rPr>
        <b/>
        <u val="single"/>
        <sz val="10"/>
        <rFont val="Arial CE"/>
        <family val="2"/>
      </rPr>
      <t>Pedagógiai szakszolg. működtetés</t>
    </r>
  </si>
  <si>
    <t xml:space="preserve">1-23. Egyéb szociális pénzbeli ellátások </t>
  </si>
  <si>
    <r>
      <t xml:space="preserve">1-29. </t>
    </r>
    <r>
      <rPr>
        <b/>
        <u val="single"/>
        <sz val="10"/>
        <rFont val="Arial CE"/>
        <family val="0"/>
      </rPr>
      <t>Szociális étkeztetés</t>
    </r>
  </si>
  <si>
    <t>1-30. Családsegítés</t>
  </si>
  <si>
    <t>1-32. Hosszabb időtartamú közfoglalkoztatás</t>
  </si>
  <si>
    <r>
      <t xml:space="preserve">1-35. </t>
    </r>
    <r>
      <rPr>
        <b/>
        <u val="single"/>
        <sz val="10"/>
        <rFont val="Arial CE"/>
        <family val="0"/>
      </rPr>
      <t>Sportlétesítmények működtetése és fejl.</t>
    </r>
  </si>
  <si>
    <r>
      <t xml:space="preserve">1-36.  </t>
    </r>
    <r>
      <rPr>
        <b/>
        <u val="single"/>
        <sz val="10"/>
        <rFont val="Arial CE"/>
        <family val="0"/>
      </rPr>
      <t>Házi segítségnyújtás</t>
    </r>
  </si>
  <si>
    <r>
      <t xml:space="preserve">1-37. </t>
    </r>
    <r>
      <rPr>
        <b/>
        <u val="single"/>
        <sz val="10"/>
        <rFont val="Arial CE"/>
        <family val="0"/>
      </rPr>
      <t>Iskolai diáksport tevékenység és tám.</t>
    </r>
  </si>
  <si>
    <r>
      <t xml:space="preserve">1-39. </t>
    </r>
    <r>
      <rPr>
        <b/>
        <u val="single"/>
        <sz val="10"/>
        <rFont val="Arial CE"/>
        <family val="0"/>
      </rPr>
      <t>Köztemető fenntartás és működtetés</t>
    </r>
    <r>
      <rPr>
        <b/>
        <sz val="10"/>
        <rFont val="Arial CE"/>
        <family val="2"/>
      </rPr>
      <t>e</t>
    </r>
  </si>
  <si>
    <r>
      <t xml:space="preserve">2-3. </t>
    </r>
    <r>
      <rPr>
        <b/>
        <u val="single"/>
        <sz val="10"/>
        <rFont val="Arial CE"/>
        <family val="0"/>
      </rPr>
      <t>Munkanélküli aktív korúak ellátása</t>
    </r>
  </si>
  <si>
    <r>
      <t xml:space="preserve">1-42. </t>
    </r>
    <r>
      <rPr>
        <b/>
        <u val="single"/>
        <sz val="10"/>
        <rFont val="Arial CE"/>
        <family val="0"/>
      </rPr>
      <t>Céltartalék</t>
    </r>
  </si>
  <si>
    <r>
      <t xml:space="preserve">1-43. </t>
    </r>
    <r>
      <rPr>
        <b/>
        <u val="single"/>
        <sz val="10"/>
        <rFont val="Arial CE"/>
        <family val="0"/>
      </rPr>
      <t>Általános tartalék</t>
    </r>
  </si>
  <si>
    <t>1-14. Adó, vám igazgatás</t>
  </si>
  <si>
    <t>Hétszínvirág óvoda kéményvisszabontás</t>
  </si>
  <si>
    <t>1-40. Gyermekjóléti szolgálat</t>
  </si>
  <si>
    <t xml:space="preserve"> 1-29</t>
  </si>
  <si>
    <t xml:space="preserve">                             2014. évi költségvetése</t>
  </si>
  <si>
    <t>2014 évi létszám alakulása</t>
  </si>
  <si>
    <t>2014. évi létszám alakulása</t>
  </si>
  <si>
    <t>2014. évi létszám összesítő</t>
  </si>
  <si>
    <t>2014 év</t>
  </si>
  <si>
    <t>2015. év</t>
  </si>
  <si>
    <t>2016.év</t>
  </si>
  <si>
    <t>2017. év</t>
  </si>
  <si>
    <t>Önkormányzati közhatalmi bevételek</t>
  </si>
  <si>
    <t>2014.évi előirányzat</t>
  </si>
  <si>
    <t>3. Gépjárműadó</t>
  </si>
  <si>
    <t>8. Fejlesztési c.tám.uniós forrásból</t>
  </si>
  <si>
    <t xml:space="preserve">10 Központosított előirányzat </t>
  </si>
  <si>
    <t xml:space="preserve">   - gépjárműadó</t>
  </si>
  <si>
    <t>I.1.d) Egyéb kötlelező önk feladatok támogatása beszámítás után</t>
  </si>
  <si>
    <t>34 fő</t>
  </si>
  <si>
    <t>417 fő</t>
  </si>
  <si>
    <t>Dorogi Többcéli Kistérségi Társulás számára igényelt normatív tábomatás</t>
  </si>
  <si>
    <t>III.3Szociális és gyermekjóléti alapszolgáltatások -családsegítés</t>
  </si>
  <si>
    <t>III.3Szociális és gyermekjóléti alapszolgáltatások -gyermekjólétsi szolgálat</t>
  </si>
  <si>
    <t>III.3Szociális és gyermekjóléti alapszolgáltatások - szociális étkeztetés</t>
  </si>
  <si>
    <t>III.3Szociális és gyermekjóléti alapszolgáltatások - házi segítségnyújtás</t>
  </si>
  <si>
    <t>III.3Szociális és gyermekjóléti alapszolgáltatások - időskorúak nappali intézményi ellátása</t>
  </si>
  <si>
    <t>III.3. Társulás által történő feladatellátás összesen</t>
  </si>
  <si>
    <t>Helyi önkormányzat támogatása összesen</t>
  </si>
  <si>
    <t>2014. évi normatív támogatás összesen</t>
  </si>
  <si>
    <t>2014. évre jóváhagyott támogatás</t>
  </si>
  <si>
    <t xml:space="preserve"> 2014. évi normatív állami hozzájárulás</t>
  </si>
  <si>
    <t>KÖT.</t>
  </si>
  <si>
    <t>KÖT</t>
  </si>
  <si>
    <t>Feladatok</t>
  </si>
  <si>
    <t>csoportos.</t>
  </si>
  <si>
    <r>
      <t xml:space="preserve">1-2. </t>
    </r>
    <r>
      <rPr>
        <b/>
        <u val="single"/>
        <sz val="10"/>
        <rFont val="Arial CE"/>
        <family val="2"/>
      </rPr>
      <t>Nem vesz. Telep. hull.vegy. begyű., száll.</t>
    </r>
  </si>
  <si>
    <r>
      <t xml:space="preserve">1-5. </t>
    </r>
    <r>
      <rPr>
        <b/>
        <u val="single"/>
        <sz val="10"/>
        <rFont val="Arial CE"/>
        <family val="0"/>
      </rPr>
      <t>Szolgálati lakás bérbeadása,üzem.</t>
    </r>
  </si>
  <si>
    <r>
      <t xml:space="preserve">1-7. </t>
    </r>
    <r>
      <rPr>
        <b/>
        <u val="single"/>
        <sz val="10"/>
        <rFont val="Arial CE"/>
        <family val="0"/>
      </rPr>
      <t>Önkorm. bérlakás bérbead.,üzemel.</t>
    </r>
  </si>
  <si>
    <r>
      <t xml:space="preserve">1-8. </t>
    </r>
    <r>
      <rPr>
        <b/>
        <u val="single"/>
        <sz val="10"/>
        <rFont val="Arial CE"/>
        <family val="0"/>
      </rPr>
      <t>Önkorm.vagyonnal való gazd.kapcs.fel.</t>
    </r>
  </si>
  <si>
    <r>
      <t xml:space="preserve">1-13. </t>
    </r>
    <r>
      <rPr>
        <b/>
        <u val="single"/>
        <sz val="10"/>
        <rFont val="Arial CE"/>
        <family val="0"/>
      </rPr>
      <t>Ö</t>
    </r>
    <r>
      <rPr>
        <b/>
        <u val="single"/>
        <sz val="10"/>
        <rFont val="Arial CE"/>
        <family val="2"/>
      </rPr>
      <t>nkorm.elszámolása központi költségv.</t>
    </r>
  </si>
  <si>
    <r>
      <t xml:space="preserve">1-14. </t>
    </r>
    <r>
      <rPr>
        <b/>
        <u val="single"/>
        <sz val="10"/>
        <rFont val="Arial CE"/>
        <family val="0"/>
      </rPr>
      <t>Adó, vám igazgatás</t>
    </r>
  </si>
  <si>
    <r>
      <t xml:space="preserve">1-20. </t>
    </r>
    <r>
      <rPr>
        <b/>
        <u val="single"/>
        <sz val="10"/>
        <rFont val="Arial CE"/>
        <family val="0"/>
      </rPr>
      <t>Idősk., demens bet. tartós bentl. szoc.ell.</t>
    </r>
  </si>
  <si>
    <r>
      <t xml:space="preserve">1-21. </t>
    </r>
    <r>
      <rPr>
        <b/>
        <u val="single"/>
        <sz val="10"/>
        <rFont val="Arial CE"/>
        <family val="0"/>
      </rPr>
      <t>Időskorúak, demens bet. nappali ellát.</t>
    </r>
  </si>
  <si>
    <t>1-22. Időskorral összefüggő pénzbeni ellát.</t>
  </si>
  <si>
    <r>
      <t xml:space="preserve">1-24. </t>
    </r>
    <r>
      <rPr>
        <b/>
        <u val="single"/>
        <sz val="10"/>
        <color indexed="10"/>
        <rFont val="Arial CE"/>
        <family val="0"/>
      </rPr>
      <t>Elhunyt szem. hátramarad.pénbeli tám</t>
    </r>
  </si>
  <si>
    <r>
      <t xml:space="preserve">1-25. </t>
    </r>
    <r>
      <rPr>
        <b/>
        <u val="single"/>
        <sz val="10"/>
        <rFont val="Arial CE"/>
        <family val="0"/>
      </rPr>
      <t>Gyermekvéd.pénzb. és természetb.ell.</t>
    </r>
  </si>
  <si>
    <r>
      <t xml:space="preserve">1-26. </t>
    </r>
    <r>
      <rPr>
        <b/>
        <u val="single"/>
        <sz val="10"/>
        <rFont val="Arial CE"/>
        <family val="0"/>
      </rPr>
      <t>Lakásfenntartással kapcs.adósságkez.</t>
    </r>
  </si>
  <si>
    <t>2019-2026</t>
  </si>
  <si>
    <t>A 33/2009. (XII.18.) sz. Kt. rendelet 2.§. szerinti kedvezmény (adóalap kisebb mint 2,5 M Ft)            321 adózó</t>
  </si>
  <si>
    <t>A 18/2002. (XII.20.) Kt. rendelet 8/A § szerinti 70. életévüket betöltött dorogi lakosok közszolgáltatási díj kedvezménye                                                             645 fő</t>
  </si>
  <si>
    <r>
      <t xml:space="preserve">1-27. </t>
    </r>
    <r>
      <rPr>
        <b/>
        <u val="single"/>
        <sz val="10"/>
        <rFont val="Arial CE"/>
        <family val="0"/>
      </rPr>
      <t>Betegséggel kapcsolatos pénzbeli ell.</t>
    </r>
  </si>
  <si>
    <r>
      <t xml:space="preserve">1-28. </t>
    </r>
    <r>
      <rPr>
        <b/>
        <u val="single"/>
        <sz val="10"/>
        <rFont val="Arial CE"/>
        <family val="0"/>
      </rPr>
      <t>Gyermekek napközbeni ellátása</t>
    </r>
  </si>
  <si>
    <r>
      <t xml:space="preserve">1-29. </t>
    </r>
    <r>
      <rPr>
        <b/>
        <u val="single"/>
        <sz val="10"/>
        <rFont val="Arial CE"/>
        <family val="0"/>
      </rPr>
      <t>Szociális étkezetetés</t>
    </r>
  </si>
  <si>
    <r>
      <t xml:space="preserve">1-31. </t>
    </r>
    <r>
      <rPr>
        <b/>
        <u val="single"/>
        <sz val="10"/>
        <rFont val="Arial CE"/>
        <family val="0"/>
      </rPr>
      <t>Civil szervezetek működésének támog.</t>
    </r>
  </si>
  <si>
    <r>
      <t xml:space="preserve">1-32. </t>
    </r>
    <r>
      <rPr>
        <b/>
        <u val="single"/>
        <sz val="10"/>
        <rFont val="Arial CE"/>
        <family val="0"/>
      </rPr>
      <t>Hosszabb időtartamú közfoglalkoztatás</t>
    </r>
  </si>
  <si>
    <r>
      <t xml:space="preserve">1-33. </t>
    </r>
    <r>
      <rPr>
        <b/>
        <u val="single"/>
        <sz val="10"/>
        <color indexed="10"/>
        <rFont val="Arial CE"/>
        <family val="0"/>
      </rPr>
      <t>Téli közfoglalkoztatás</t>
    </r>
  </si>
  <si>
    <t>1-41. Önkor. és önko. hiv. jogalk. és ált.ig.tev.</t>
  </si>
  <si>
    <t>Csoportos.</t>
  </si>
  <si>
    <r>
      <t xml:space="preserve">2-1. </t>
    </r>
    <r>
      <rPr>
        <b/>
        <u val="single"/>
        <sz val="10"/>
        <rFont val="Arial CE"/>
        <family val="2"/>
      </rPr>
      <t>Orsz.gyűl.önko.és eur.par.képv.vál.kap.t.</t>
    </r>
  </si>
  <si>
    <r>
      <t xml:space="preserve">2-2. </t>
    </r>
    <r>
      <rPr>
        <b/>
        <u val="single"/>
        <sz val="10"/>
        <rFont val="Arial CE"/>
        <family val="2"/>
      </rPr>
      <t>Önkorm.és önk.hivat. jogalkotó és ált.ig.t.</t>
    </r>
  </si>
  <si>
    <r>
      <t>2-4. L</t>
    </r>
    <r>
      <rPr>
        <b/>
        <u val="single"/>
        <sz val="10"/>
        <rFont val="Arial CE"/>
        <family val="0"/>
      </rPr>
      <t>akásfennt., lakhat. összefüggő ellátás</t>
    </r>
  </si>
  <si>
    <r>
      <t xml:space="preserve">2-5. </t>
    </r>
    <r>
      <rPr>
        <b/>
        <u val="single"/>
        <sz val="10"/>
        <rFont val="Arial CE"/>
        <family val="0"/>
      </rPr>
      <t>Gyermekvéd. pénzbeli és term. ellátások</t>
    </r>
  </si>
  <si>
    <t>5. Dr. Mosonyi A. Gondoz. Közp.</t>
  </si>
  <si>
    <t>6. Dorog Város Egyesített Sportin.</t>
  </si>
  <si>
    <r>
      <t xml:space="preserve">1-7. Önkormányzati </t>
    </r>
    <r>
      <rPr>
        <b/>
        <u val="single"/>
        <sz val="10"/>
        <rFont val="Arial CE"/>
        <family val="0"/>
      </rPr>
      <t xml:space="preserve"> bérlakás bérbea., üzemel.</t>
    </r>
  </si>
  <si>
    <r>
      <t xml:space="preserve">1-13. </t>
    </r>
    <r>
      <rPr>
        <b/>
        <u val="single"/>
        <sz val="10"/>
        <rFont val="Arial CE"/>
        <family val="0"/>
      </rPr>
      <t>Ö</t>
    </r>
    <r>
      <rPr>
        <b/>
        <u val="single"/>
        <sz val="10"/>
        <rFont val="Arial CE"/>
        <family val="2"/>
      </rPr>
      <t>nkorm. elszámolásai központi költségv.</t>
    </r>
  </si>
  <si>
    <r>
      <t xml:space="preserve">1-15. </t>
    </r>
    <r>
      <rPr>
        <b/>
        <u val="single"/>
        <sz val="10"/>
        <rFont val="Arial CE"/>
        <family val="2"/>
      </rPr>
      <t>Óvodai nevelés, ellátás műk. feladatai</t>
    </r>
  </si>
  <si>
    <r>
      <t xml:space="preserve">1-20. </t>
    </r>
    <r>
      <rPr>
        <b/>
        <u val="single"/>
        <sz val="10"/>
        <rFont val="Arial CE"/>
        <family val="0"/>
      </rPr>
      <t>Idősk., demens bet.tartós bentl.szoc.ell.</t>
    </r>
  </si>
  <si>
    <r>
      <t xml:space="preserve">1-21. </t>
    </r>
    <r>
      <rPr>
        <b/>
        <u val="single"/>
        <sz val="10"/>
        <rFont val="Arial CE"/>
        <family val="0"/>
      </rPr>
      <t>Időskorúak, demens betegek nappali ell.</t>
    </r>
  </si>
  <si>
    <t>1-24. Elhunyt személyek hátram. Pénzb. tám.</t>
  </si>
  <si>
    <t>1-25. Gyermekvéd. pénzb. és természetb.ell.</t>
  </si>
  <si>
    <r>
      <t xml:space="preserve">1-31. </t>
    </r>
    <r>
      <rPr>
        <b/>
        <u val="single"/>
        <sz val="10"/>
        <rFont val="Arial CE"/>
        <family val="0"/>
      </rPr>
      <t>Civil szervezetek működésének tám.</t>
    </r>
  </si>
  <si>
    <r>
      <t xml:space="preserve">1-38. </t>
    </r>
    <r>
      <rPr>
        <b/>
        <u val="single"/>
        <sz val="10"/>
        <rFont val="Arial CE"/>
        <family val="0"/>
      </rPr>
      <t>Szabadidősport -tevékenység tám.</t>
    </r>
  </si>
  <si>
    <t>1-41. Önkorm. jolgalkotó és ált.igazg.tev.</t>
  </si>
  <si>
    <r>
      <t xml:space="preserve">2-1. </t>
    </r>
    <r>
      <rPr>
        <b/>
        <u val="single"/>
        <sz val="10"/>
        <rFont val="Arial CE"/>
        <family val="2"/>
      </rPr>
      <t>Orsz.gyűl,önk.és eur. parl.kép.vál. kap.t.</t>
    </r>
  </si>
  <si>
    <r>
      <t xml:space="preserve">2-2. </t>
    </r>
    <r>
      <rPr>
        <b/>
        <u val="single"/>
        <sz val="10"/>
        <rFont val="Arial CE"/>
        <family val="2"/>
      </rPr>
      <t>Önk.és önk.hivatalok jogal.és ált.ig.tev.</t>
    </r>
  </si>
  <si>
    <r>
      <t>2-4. L</t>
    </r>
    <r>
      <rPr>
        <b/>
        <u val="single"/>
        <sz val="10"/>
        <rFont val="Arial CE"/>
        <family val="0"/>
      </rPr>
      <t>akásfennt., lakhatással összef. ellátás</t>
    </r>
  </si>
  <si>
    <r>
      <t xml:space="preserve">2-5. </t>
    </r>
    <r>
      <rPr>
        <b/>
        <u val="single"/>
        <sz val="10"/>
        <rFont val="Arial CE"/>
        <family val="0"/>
      </rPr>
      <t>Gyermekvéd.pénzb. és termb. ellátások</t>
    </r>
  </si>
  <si>
    <t>5. Dr. Mosonyi A. Gond. Közp.</t>
  </si>
  <si>
    <t>6. Dr. Magyar K. Városi Bölcs.</t>
  </si>
  <si>
    <t>7. Dorog Város Egyes.Sportint.</t>
  </si>
  <si>
    <r>
      <t xml:space="preserve">1-2.  </t>
    </r>
    <r>
      <rPr>
        <b/>
        <u val="single"/>
        <sz val="10"/>
        <rFont val="Arial CE"/>
        <family val="0"/>
      </rPr>
      <t>Nem vesz.telep. hull.vegy. begyűj., szá</t>
    </r>
    <r>
      <rPr>
        <b/>
        <u val="single"/>
        <sz val="10"/>
        <rFont val="Arial CE"/>
        <family val="2"/>
      </rPr>
      <t>ll.</t>
    </r>
  </si>
  <si>
    <t>Felada-</t>
  </si>
  <si>
    <t>tok</t>
  </si>
  <si>
    <t>csop.</t>
  </si>
  <si>
    <t>ÖNK</t>
  </si>
  <si>
    <t>ÁLLIG.</t>
  </si>
  <si>
    <t>ÁLLIG</t>
  </si>
  <si>
    <t xml:space="preserve">ÖNK </t>
  </si>
  <si>
    <t>3-1. Dorog Városi Óvoda</t>
  </si>
  <si>
    <t>3-2. Arany János Városi Könyvtár</t>
  </si>
  <si>
    <t>3-3. Idősek gondozási Központja</t>
  </si>
  <si>
    <t>3-4 Városi Bölcsőde</t>
  </si>
  <si>
    <t>3-6. Kincstári Szervezet összesen</t>
  </si>
  <si>
    <t>3-5. Dorog Város Egyesített Sportintézm.</t>
  </si>
  <si>
    <t>Kötelező összesen</t>
  </si>
  <si>
    <t>Önkéntes összesen</t>
  </si>
  <si>
    <t>Államigazgatási összesen</t>
  </si>
  <si>
    <t xml:space="preserve"> költségvetési kiadás előirányzatai</t>
  </si>
  <si>
    <t>költségvetési bevételei előirányzatai</t>
  </si>
  <si>
    <r>
      <t>Az államháztartási törvény 23.</t>
    </r>
    <r>
      <rPr>
        <b/>
        <sz val="12"/>
        <rFont val="Arial"/>
        <family val="0"/>
      </rPr>
      <t>§</t>
    </r>
    <r>
      <rPr>
        <b/>
        <sz val="12"/>
        <rFont val="Arial CE"/>
        <family val="2"/>
      </rPr>
      <t xml:space="preserve">. (2) bekezdése b.) pontja szerint a kötelező feladatok, önként vállalt feladatok és állami (államigazgatási) feladatok </t>
    </r>
  </si>
  <si>
    <r>
      <t>Az államháztartási törvény 23.</t>
    </r>
    <r>
      <rPr>
        <b/>
        <sz val="12"/>
        <rFont val="Arial"/>
        <family val="0"/>
      </rPr>
      <t>§</t>
    </r>
    <r>
      <rPr>
        <b/>
        <sz val="12"/>
        <rFont val="Arial CE"/>
        <family val="2"/>
      </rPr>
      <t>. (2) bekezdés b.) pontja szerint a kötelező feladatok, önként vállalt feladatok és állami (államigazgatási) feladatok</t>
    </r>
  </si>
  <si>
    <t>kötelező</t>
  </si>
  <si>
    <t>ell</t>
  </si>
  <si>
    <t>ellen.</t>
  </si>
  <si>
    <t>köt.</t>
  </si>
  <si>
    <t>Köt</t>
  </si>
  <si>
    <t>önk</t>
  </si>
  <si>
    <t>ell.</t>
  </si>
  <si>
    <t>önként</t>
  </si>
  <si>
    <t>állig</t>
  </si>
  <si>
    <t>2. melléklet a 2/2014. (II.07.)  önkormányzati rendelethez</t>
  </si>
  <si>
    <t>3. melléklet a 2/2014. (II.07.) önkormányzati rendelethez</t>
  </si>
  <si>
    <t>4. melléklet a 2/2014. (II.07.) önkormányzati rendelethez</t>
  </si>
  <si>
    <t xml:space="preserve"> 4/1. melléklet a 1-43. Helyi önkormányzatok bevételei 2/2014 (II.07.) önkormányzati rendelethez</t>
  </si>
  <si>
    <t>4/2. melléklet a 2-5. Polgármesteri Hivatal bevételei 2/2014. (II.07.) önkormányzati rendelethez</t>
  </si>
  <si>
    <t>5. melléklet a 2/2014. (II.07.) önkormányzati rendelethez</t>
  </si>
  <si>
    <t>5/1. melléklet 1-43. Helyi önkormányzatok kiadásai a 2/2014 (II.07.)  önkormányzati rendelethez</t>
  </si>
  <si>
    <t>5/2. melléklet 1-5. Polgármesteri Hivatal kiadásai a 2/2014 (II.07.)  önkormányzati rendelethez</t>
  </si>
  <si>
    <t>6. melléklet a 2/2014. (II.07.) önkormányzati rendelethez</t>
  </si>
  <si>
    <t>7. melléklet a 2/2014. (II.07.) önkormányzati rendelethez</t>
  </si>
  <si>
    <t>9/1. melléklet a 2/2014. (II.07) önkormányzati rendelethez</t>
  </si>
  <si>
    <t>9/3. melléklet az 2/2014. (II.07.) önkormmányzati rendelethez</t>
  </si>
  <si>
    <t>10. melléklet a 2/2014. (II.07.) önkormányzati rendelethez</t>
  </si>
  <si>
    <t>11/1. melléklet az 2/2014. (II.07.) önkormányzati rendelethez</t>
  </si>
  <si>
    <t xml:space="preserve">12. melléklet a 2/2014. (II.07.) önkormányzati rendelethez </t>
  </si>
  <si>
    <t xml:space="preserve">13. melléklet az 2/2014. (II.07.) önkormányzati rendelethez </t>
  </si>
  <si>
    <t>14. melléklet az 2/2014. (II.07.) önkormányzati  rendelethez</t>
  </si>
  <si>
    <t xml:space="preserve">15. melléklet a 2/2014. (II.07.) önkormányzati rendelethez </t>
  </si>
  <si>
    <t>8. melléklet a 2/2014. (II.07.) számú önkormányzati rendelethez</t>
  </si>
  <si>
    <t>9/2. melléklet a 2/2014. (II.07.) számú önkormányzati rendelethez</t>
  </si>
  <si>
    <t>11. melléklet az 2/2014. (II.07.) számú önkormányzati  rendelethez</t>
  </si>
  <si>
    <t>11/2  melléklet az 2/2014. (II.07.) számú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</si>
</sst>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#,##0.00\ &quot;Ft&quot;"/>
    <numFmt numFmtId="169" formatCode="0.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6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10"/>
      <name val="Arial CE"/>
      <family val="2"/>
    </font>
    <font>
      <b/>
      <u val="single"/>
      <sz val="10"/>
      <name val="Arial"/>
      <family val="2"/>
    </font>
    <font>
      <b/>
      <sz val="10"/>
      <color indexed="10"/>
      <name val="Arial CE"/>
      <family val="2"/>
    </font>
    <font>
      <b/>
      <u val="single"/>
      <sz val="10"/>
      <color indexed="10"/>
      <name val="Arial CE"/>
      <family val="2"/>
    </font>
    <font>
      <i/>
      <sz val="10"/>
      <name val="Arial CE"/>
      <family val="0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4" borderId="7" applyNumberFormat="0" applyFont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35" fillId="6" borderId="0" applyNumberFormat="0" applyBorder="0" applyAlignment="0" applyProtection="0"/>
    <xf numFmtId="0" fontId="36" fillId="16" borderId="8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  <xf numFmtId="0" fontId="40" fillId="7" borderId="0" applyNumberFormat="0" applyBorder="0" applyAlignment="0" applyProtection="0"/>
    <xf numFmtId="0" fontId="41" fillId="16" borderId="1" applyNumberFormat="0" applyAlignment="0" applyProtection="0"/>
    <xf numFmtId="9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1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8" fillId="0" borderId="15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7" xfId="0" applyFont="1" applyBorder="1" applyAlignment="1">
      <alignment/>
    </xf>
    <xf numFmtId="0" fontId="8" fillId="0" borderId="16" xfId="0" applyFont="1" applyBorder="1" applyAlignment="1">
      <alignment vertical="center"/>
    </xf>
    <xf numFmtId="0" fontId="8" fillId="0" borderId="23" xfId="0" applyFont="1" applyBorder="1" applyAlignment="1">
      <alignment horizontal="center"/>
    </xf>
    <xf numFmtId="0" fontId="9" fillId="0" borderId="17" xfId="0" applyFont="1" applyBorder="1" applyAlignment="1">
      <alignment/>
    </xf>
    <xf numFmtId="49" fontId="9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49" fontId="9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31" xfId="0" applyFont="1" applyBorder="1" applyAlignment="1">
      <alignment/>
    </xf>
    <xf numFmtId="0" fontId="8" fillId="0" borderId="12" xfId="0" applyFont="1" applyBorder="1" applyAlignment="1">
      <alignment horizontal="right"/>
    </xf>
    <xf numFmtId="49" fontId="9" fillId="0" borderId="24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49" fontId="8" fillId="0" borderId="15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0" fillId="0" borderId="23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3" fontId="8" fillId="0" borderId="15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9" fillId="0" borderId="18" xfId="0" applyFont="1" applyBorder="1" applyAlignment="1">
      <alignment/>
    </xf>
    <xf numFmtId="0" fontId="8" fillId="0" borderId="23" xfId="0" applyFont="1" applyBorder="1" applyAlignment="1">
      <alignment/>
    </xf>
    <xf numFmtId="0" fontId="16" fillId="0" borderId="10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9" fillId="0" borderId="23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1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15" fillId="0" borderId="0" xfId="56">
      <alignment/>
      <protection/>
    </xf>
    <xf numFmtId="0" fontId="9" fillId="0" borderId="13" xfId="57" applyFont="1" applyBorder="1" applyAlignment="1">
      <alignment horizontal="center"/>
      <protection/>
    </xf>
    <xf numFmtId="0" fontId="8" fillId="0" borderId="10" xfId="57" applyFont="1" applyBorder="1">
      <alignment/>
      <protection/>
    </xf>
    <xf numFmtId="3" fontId="9" fillId="0" borderId="15" xfId="57" applyNumberFormat="1" applyFont="1" applyBorder="1">
      <alignment/>
      <protection/>
    </xf>
    <xf numFmtId="3" fontId="15" fillId="0" borderId="0" xfId="56" applyNumberFormat="1">
      <alignment/>
      <protection/>
    </xf>
    <xf numFmtId="0" fontId="8" fillId="0" borderId="15" xfId="57" applyFont="1" applyBorder="1">
      <alignment/>
      <protection/>
    </xf>
    <xf numFmtId="0" fontId="8" fillId="0" borderId="23" xfId="57" applyFont="1" applyBorder="1">
      <alignment/>
      <protection/>
    </xf>
    <xf numFmtId="3" fontId="8" fillId="0" borderId="15" xfId="57" applyNumberFormat="1" applyFont="1" applyBorder="1">
      <alignment/>
      <protection/>
    </xf>
    <xf numFmtId="3" fontId="8" fillId="0" borderId="15" xfId="57" applyNumberFormat="1" applyFont="1" applyBorder="1">
      <alignment/>
      <protection/>
    </xf>
    <xf numFmtId="0" fontId="8" fillId="0" borderId="0" xfId="57" applyFont="1" applyBorder="1">
      <alignment/>
      <protection/>
    </xf>
    <xf numFmtId="3" fontId="8" fillId="0" borderId="12" xfId="57" applyNumberFormat="1" applyFont="1" applyBorder="1">
      <alignment/>
      <protection/>
    </xf>
    <xf numFmtId="3" fontId="9" fillId="0" borderId="13" xfId="57" applyNumberFormat="1" applyFont="1" applyBorder="1">
      <alignment/>
      <protection/>
    </xf>
    <xf numFmtId="3" fontId="9" fillId="0" borderId="16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13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right"/>
    </xf>
    <xf numFmtId="0" fontId="10" fillId="0" borderId="22" xfId="0" applyFont="1" applyBorder="1" applyAlignment="1">
      <alignment vertical="center"/>
    </xf>
    <xf numFmtId="0" fontId="8" fillId="0" borderId="0" xfId="0" applyFont="1" applyAlignment="1">
      <alignment horizontal="right"/>
    </xf>
    <xf numFmtId="3" fontId="8" fillId="0" borderId="10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0" fontId="9" fillId="0" borderId="14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15" fillId="0" borderId="23" xfId="0" applyFont="1" applyBorder="1" applyAlignment="1">
      <alignment/>
    </xf>
    <xf numFmtId="0" fontId="8" fillId="0" borderId="13" xfId="0" applyFont="1" applyBorder="1" applyAlignment="1">
      <alignment/>
    </xf>
    <xf numFmtId="3" fontId="0" fillId="0" borderId="0" xfId="0" applyNumberFormat="1" applyAlignment="1">
      <alignment/>
    </xf>
    <xf numFmtId="49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3" fontId="10" fillId="0" borderId="10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0" fontId="9" fillId="0" borderId="24" xfId="0" applyFont="1" applyBorder="1" applyAlignment="1">
      <alignment/>
    </xf>
    <xf numFmtId="0" fontId="9" fillId="0" borderId="21" xfId="0" applyFont="1" applyBorder="1" applyAlignment="1">
      <alignment/>
    </xf>
    <xf numFmtId="3" fontId="20" fillId="0" borderId="16" xfId="0" applyNumberFormat="1" applyFont="1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0" fillId="0" borderId="21" xfId="0" applyNumberFormat="1" applyBorder="1" applyAlignment="1">
      <alignment/>
    </xf>
    <xf numFmtId="0" fontId="1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/>
    </xf>
    <xf numFmtId="0" fontId="8" fillId="0" borderId="15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10" fillId="0" borderId="15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49" fontId="9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9" fillId="0" borderId="10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right" vertical="center"/>
    </xf>
    <xf numFmtId="0" fontId="16" fillId="0" borderId="17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6" fillId="0" borderId="17" xfId="0" applyFont="1" applyBorder="1" applyAlignment="1">
      <alignment vertical="top" wrapText="1"/>
    </xf>
    <xf numFmtId="0" fontId="0" fillId="0" borderId="16" xfId="0" applyBorder="1" applyAlignment="1">
      <alignment/>
    </xf>
    <xf numFmtId="0" fontId="8" fillId="0" borderId="0" xfId="0" applyFont="1" applyAlignment="1">
      <alignment horizontal="center" wrapText="1"/>
    </xf>
    <xf numFmtId="3" fontId="9" fillId="0" borderId="0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0" fontId="0" fillId="0" borderId="11" xfId="0" applyBorder="1" applyAlignment="1">
      <alignment/>
    </xf>
    <xf numFmtId="3" fontId="16" fillId="0" borderId="16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1" fontId="0" fillId="0" borderId="20" xfId="0" applyNumberFormat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/>
    </xf>
    <xf numFmtId="1" fontId="0" fillId="0" borderId="12" xfId="0" applyNumberFormat="1" applyBorder="1" applyAlignment="1">
      <alignment vertical="center" wrapText="1"/>
    </xf>
    <xf numFmtId="1" fontId="16" fillId="0" borderId="16" xfId="0" applyNumberFormat="1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6" fillId="0" borderId="10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5" fillId="0" borderId="15" xfId="0" applyFont="1" applyBorder="1" applyAlignment="1">
      <alignment/>
    </xf>
    <xf numFmtId="3" fontId="16" fillId="0" borderId="13" xfId="0" applyNumberFormat="1" applyFont="1" applyBorder="1" applyAlignment="1">
      <alignment vertical="top"/>
    </xf>
    <xf numFmtId="3" fontId="15" fillId="0" borderId="10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18" xfId="0" applyNumberFormat="1" applyFont="1" applyBorder="1" applyAlignment="1">
      <alignment/>
    </xf>
    <xf numFmtId="3" fontId="16" fillId="0" borderId="18" xfId="0" applyNumberFormat="1" applyFont="1" applyBorder="1" applyAlignment="1">
      <alignment vertical="top"/>
    </xf>
    <xf numFmtId="3" fontId="16" fillId="0" borderId="19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3" fontId="16" fillId="0" borderId="14" xfId="0" applyNumberFormat="1" applyFont="1" applyBorder="1" applyAlignment="1">
      <alignment vertical="top"/>
    </xf>
    <xf numFmtId="1" fontId="16" fillId="0" borderId="11" xfId="0" applyNumberFormat="1" applyFont="1" applyBorder="1" applyAlignment="1">
      <alignment horizontal="center" vertical="center" wrapText="1"/>
    </xf>
    <xf numFmtId="1" fontId="0" fillId="0" borderId="19" xfId="0" applyNumberFormat="1" applyBorder="1" applyAlignment="1">
      <alignment vertical="center" wrapText="1"/>
    </xf>
    <xf numFmtId="3" fontId="15" fillId="0" borderId="11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0" fontId="8" fillId="0" borderId="11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3" fontId="8" fillId="0" borderId="19" xfId="57" applyNumberFormat="1" applyFont="1" applyBorder="1">
      <alignment/>
      <protection/>
    </xf>
    <xf numFmtId="0" fontId="15" fillId="0" borderId="0" xfId="56" applyFont="1">
      <alignment/>
      <protection/>
    </xf>
    <xf numFmtId="0" fontId="1" fillId="0" borderId="14" xfId="57" applyFont="1" applyBorder="1" applyAlignment="1">
      <alignment horizontal="center" wrapText="1"/>
      <protection/>
    </xf>
    <xf numFmtId="0" fontId="0" fillId="0" borderId="0" xfId="0" applyAlignment="1">
      <alignment/>
    </xf>
    <xf numFmtId="3" fontId="8" fillId="0" borderId="10" xfId="57" applyNumberFormat="1" applyFont="1" applyBorder="1">
      <alignment/>
      <protection/>
    </xf>
    <xf numFmtId="0" fontId="8" fillId="0" borderId="12" xfId="57" applyFont="1" applyBorder="1">
      <alignment/>
      <protection/>
    </xf>
    <xf numFmtId="0" fontId="10" fillId="0" borderId="22" xfId="57" applyFont="1" applyBorder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15" xfId="57" applyFont="1" applyBorder="1" applyAlignment="1">
      <alignment horizontal="right"/>
      <protection/>
    </xf>
    <xf numFmtId="0" fontId="8" fillId="0" borderId="23" xfId="57" applyFont="1" applyBorder="1" applyAlignment="1">
      <alignment horizontal="right"/>
      <protection/>
    </xf>
    <xf numFmtId="0" fontId="8" fillId="0" borderId="10" xfId="57" applyFont="1" applyBorder="1" applyAlignment="1">
      <alignment horizontal="right"/>
      <protection/>
    </xf>
    <xf numFmtId="0" fontId="8" fillId="0" borderId="15" xfId="57" applyFont="1" applyBorder="1" applyAlignment="1">
      <alignment horizontal="right"/>
      <protection/>
    </xf>
    <xf numFmtId="0" fontId="8" fillId="0" borderId="12" xfId="57" applyFont="1" applyBorder="1" applyAlignment="1">
      <alignment horizontal="right"/>
      <protection/>
    </xf>
    <xf numFmtId="0" fontId="10" fillId="0" borderId="10" xfId="57" applyFont="1" applyBorder="1">
      <alignment/>
      <protection/>
    </xf>
    <xf numFmtId="3" fontId="8" fillId="0" borderId="19" xfId="57" applyNumberFormat="1" applyFont="1" applyBorder="1">
      <alignment/>
      <protection/>
    </xf>
    <xf numFmtId="0" fontId="10" fillId="0" borderId="15" xfId="57" applyFont="1" applyBorder="1">
      <alignment/>
      <protection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center"/>
    </xf>
    <xf numFmtId="3" fontId="9" fillId="0" borderId="12" xfId="57" applyNumberFormat="1" applyFont="1" applyBorder="1">
      <alignment/>
      <protection/>
    </xf>
    <xf numFmtId="0" fontId="9" fillId="0" borderId="23" xfId="57" applyFont="1" applyBorder="1">
      <alignment/>
      <protection/>
    </xf>
    <xf numFmtId="3" fontId="9" fillId="0" borderId="19" xfId="57" applyNumberFormat="1" applyFont="1" applyBorder="1">
      <alignment/>
      <protection/>
    </xf>
    <xf numFmtId="3" fontId="8" fillId="0" borderId="12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16" fontId="4" fillId="0" borderId="0" xfId="0" applyNumberFormat="1" applyFont="1" applyAlignment="1">
      <alignment/>
    </xf>
    <xf numFmtId="3" fontId="8" fillId="0" borderId="12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/>
    </xf>
    <xf numFmtId="3" fontId="8" fillId="0" borderId="20" xfId="0" applyNumberFormat="1" applyFont="1" applyFill="1" applyBorder="1" applyAlignment="1">
      <alignment/>
    </xf>
    <xf numFmtId="3" fontId="8" fillId="0" borderId="19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" fontId="1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 horizontal="right"/>
    </xf>
    <xf numFmtId="3" fontId="15" fillId="0" borderId="15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13" xfId="0" applyFont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4" fillId="5" borderId="2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8" fillId="0" borderId="2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10" fillId="0" borderId="15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15" xfId="0" applyFont="1" applyBorder="1" applyAlignment="1">
      <alignment horizontal="left"/>
    </xf>
    <xf numFmtId="3" fontId="8" fillId="0" borderId="23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21" fillId="0" borderId="15" xfId="0" applyFont="1" applyBorder="1" applyAlignment="1">
      <alignment horizontal="left" wrapText="1"/>
    </xf>
    <xf numFmtId="3" fontId="10" fillId="0" borderId="0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right"/>
    </xf>
    <xf numFmtId="0" fontId="16" fillId="0" borderId="12" xfId="0" applyFont="1" applyBorder="1" applyAlignment="1">
      <alignment horizontal="left"/>
    </xf>
    <xf numFmtId="3" fontId="9" fillId="0" borderId="13" xfId="0" applyNumberFormat="1" applyFont="1" applyBorder="1" applyAlignment="1">
      <alignment vertical="center"/>
    </xf>
    <xf numFmtId="0" fontId="9" fillId="0" borderId="10" xfId="57" applyFont="1" applyFill="1" applyBorder="1" applyAlignment="1">
      <alignment horizontal="center"/>
      <protection/>
    </xf>
    <xf numFmtId="0" fontId="9" fillId="0" borderId="15" xfId="57" applyFont="1" applyFill="1" applyBorder="1" applyAlignment="1">
      <alignment horizontal="center"/>
      <protection/>
    </xf>
    <xf numFmtId="0" fontId="9" fillId="0" borderId="12" xfId="57" applyFont="1" applyFill="1" applyBorder="1" applyAlignment="1">
      <alignment horizontal="center"/>
      <protection/>
    </xf>
    <xf numFmtId="0" fontId="10" fillId="0" borderId="10" xfId="58" applyFont="1" applyFill="1" applyBorder="1">
      <alignment/>
      <protection/>
    </xf>
    <xf numFmtId="3" fontId="8" fillId="0" borderId="16" xfId="57" applyNumberFormat="1" applyFont="1" applyFill="1" applyBorder="1">
      <alignment/>
      <protection/>
    </xf>
    <xf numFmtId="3" fontId="8" fillId="0" borderId="10" xfId="57" applyNumberFormat="1" applyFont="1" applyFill="1" applyBorder="1">
      <alignment/>
      <protection/>
    </xf>
    <xf numFmtId="0" fontId="8" fillId="0" borderId="15" xfId="57" applyFont="1" applyFill="1" applyBorder="1">
      <alignment/>
      <protection/>
    </xf>
    <xf numFmtId="3" fontId="8" fillId="0" borderId="15" xfId="57" applyNumberFormat="1" applyFont="1" applyFill="1" applyBorder="1">
      <alignment/>
      <protection/>
    </xf>
    <xf numFmtId="0" fontId="9" fillId="0" borderId="10" xfId="57" applyFont="1" applyFill="1" applyBorder="1">
      <alignment/>
      <protection/>
    </xf>
    <xf numFmtId="3" fontId="8" fillId="0" borderId="12" xfId="57" applyNumberFormat="1" applyFont="1" applyFill="1" applyBorder="1">
      <alignment/>
      <protection/>
    </xf>
    <xf numFmtId="3" fontId="8" fillId="0" borderId="0" xfId="57" applyNumberFormat="1" applyFont="1" applyFill="1" applyBorder="1">
      <alignment/>
      <protection/>
    </xf>
    <xf numFmtId="0" fontId="10" fillId="0" borderId="10" xfId="57" applyFont="1" applyFill="1" applyBorder="1">
      <alignment/>
      <protection/>
    </xf>
    <xf numFmtId="0" fontId="10" fillId="0" borderId="22" xfId="0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23" xfId="0" applyFont="1" applyFill="1" applyBorder="1" applyAlignment="1">
      <alignment horizontal="left"/>
    </xf>
    <xf numFmtId="0" fontId="9" fillId="0" borderId="22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3" fontId="8" fillId="0" borderId="24" xfId="57" applyNumberFormat="1" applyFont="1" applyFill="1" applyBorder="1">
      <alignment/>
      <protection/>
    </xf>
    <xf numFmtId="3" fontId="8" fillId="0" borderId="16" xfId="58" applyNumberFormat="1" applyFont="1" applyFill="1" applyBorder="1">
      <alignment/>
      <protection/>
    </xf>
    <xf numFmtId="3" fontId="8" fillId="0" borderId="10" xfId="58" applyNumberFormat="1" applyFont="1" applyFill="1" applyBorder="1">
      <alignment/>
      <protection/>
    </xf>
    <xf numFmtId="0" fontId="8" fillId="0" borderId="12" xfId="58" applyFont="1" applyFill="1" applyBorder="1">
      <alignment/>
      <protection/>
    </xf>
    <xf numFmtId="3" fontId="8" fillId="0" borderId="12" xfId="58" applyNumberFormat="1" applyFont="1" applyFill="1" applyBorder="1">
      <alignment/>
      <protection/>
    </xf>
    <xf numFmtId="0" fontId="9" fillId="0" borderId="15" xfId="58" applyFont="1" applyFill="1" applyBorder="1" applyAlignment="1">
      <alignment/>
      <protection/>
    </xf>
    <xf numFmtId="3" fontId="8" fillId="0" borderId="0" xfId="58" applyNumberFormat="1" applyFont="1" applyFill="1" applyBorder="1">
      <alignment/>
      <protection/>
    </xf>
    <xf numFmtId="3" fontId="8" fillId="0" borderId="15" xfId="58" applyNumberFormat="1" applyFont="1" applyFill="1" applyBorder="1">
      <alignment/>
      <protection/>
    </xf>
    <xf numFmtId="3" fontId="8" fillId="0" borderId="20" xfId="58" applyNumberFormat="1" applyFont="1" applyFill="1" applyBorder="1">
      <alignment/>
      <protection/>
    </xf>
    <xf numFmtId="0" fontId="9" fillId="0" borderId="15" xfId="58" applyFont="1" applyFill="1" applyBorder="1">
      <alignment/>
      <protection/>
    </xf>
    <xf numFmtId="0" fontId="9" fillId="0" borderId="10" xfId="58" applyFont="1" applyFill="1" applyBorder="1">
      <alignment/>
      <protection/>
    </xf>
    <xf numFmtId="3" fontId="9" fillId="0" borderId="16" xfId="57" applyNumberFormat="1" applyFont="1" applyFill="1" applyBorder="1">
      <alignment/>
      <protection/>
    </xf>
    <xf numFmtId="3" fontId="9" fillId="0" borderId="10" xfId="57" applyNumberFormat="1" applyFont="1" applyFill="1" applyBorder="1">
      <alignment/>
      <protection/>
    </xf>
    <xf numFmtId="0" fontId="9" fillId="0" borderId="12" xfId="57" applyFont="1" applyFill="1" applyBorder="1">
      <alignment/>
      <protection/>
    </xf>
    <xf numFmtId="3" fontId="9" fillId="0" borderId="12" xfId="57" applyNumberFormat="1" applyFont="1" applyFill="1" applyBorder="1">
      <alignment/>
      <protection/>
    </xf>
    <xf numFmtId="0" fontId="7" fillId="0" borderId="0" xfId="57" applyFont="1" applyFill="1">
      <alignment/>
      <protection/>
    </xf>
    <xf numFmtId="0" fontId="8" fillId="0" borderId="0" xfId="57" applyFont="1" applyFill="1">
      <alignment/>
      <protection/>
    </xf>
    <xf numFmtId="0" fontId="0" fillId="18" borderId="0" xfId="0" applyFill="1" applyAlignment="1">
      <alignment/>
    </xf>
    <xf numFmtId="0" fontId="0" fillId="0" borderId="0" xfId="0" applyFill="1" applyAlignment="1">
      <alignment/>
    </xf>
    <xf numFmtId="0" fontId="7" fillId="0" borderId="0" xfId="57" applyFont="1" applyFill="1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9" fillId="0" borderId="13" xfId="57" applyFont="1" applyFill="1" applyBorder="1" applyAlignment="1">
      <alignment horizontal="center"/>
      <protection/>
    </xf>
    <xf numFmtId="3" fontId="0" fillId="18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8" fillId="0" borderId="21" xfId="58" applyNumberFormat="1" applyFont="1" applyFill="1" applyBorder="1">
      <alignment/>
      <protection/>
    </xf>
    <xf numFmtId="0" fontId="0" fillId="0" borderId="20" xfId="0" applyFill="1" applyBorder="1" applyAlignment="1">
      <alignment/>
    </xf>
    <xf numFmtId="3" fontId="8" fillId="0" borderId="19" xfId="58" applyNumberFormat="1" applyFont="1" applyFill="1" applyBorder="1">
      <alignment/>
      <protection/>
    </xf>
    <xf numFmtId="3" fontId="0" fillId="0" borderId="20" xfId="0" applyNumberFormat="1" applyFill="1" applyBorder="1" applyAlignment="1">
      <alignment/>
    </xf>
    <xf numFmtId="3" fontId="9" fillId="0" borderId="15" xfId="57" applyNumberFormat="1" applyFont="1" applyFill="1" applyBorder="1">
      <alignment/>
      <protection/>
    </xf>
    <xf numFmtId="0" fontId="16" fillId="0" borderId="0" xfId="0" applyFont="1" applyFill="1" applyAlignment="1">
      <alignment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0" fontId="8" fillId="0" borderId="0" xfId="58" applyFont="1" applyFill="1">
      <alignment/>
      <protection/>
    </xf>
    <xf numFmtId="0" fontId="8" fillId="0" borderId="0" xfId="58" applyFont="1" applyFill="1" applyBorder="1">
      <alignment/>
      <protection/>
    </xf>
    <xf numFmtId="3" fontId="8" fillId="0" borderId="0" xfId="58" applyNumberFormat="1" applyFont="1" applyFill="1">
      <alignment/>
      <protection/>
    </xf>
    <xf numFmtId="0" fontId="9" fillId="0" borderId="10" xfId="58" applyFont="1" applyFill="1" applyBorder="1" applyAlignment="1">
      <alignment horizontal="center"/>
      <protection/>
    </xf>
    <xf numFmtId="3" fontId="9" fillId="0" borderId="10" xfId="58" applyNumberFormat="1" applyFont="1" applyFill="1" applyBorder="1" applyAlignment="1">
      <alignment horizontal="center"/>
      <protection/>
    </xf>
    <xf numFmtId="0" fontId="9" fillId="0" borderId="17" xfId="58" applyFont="1" applyFill="1" applyBorder="1" applyAlignment="1">
      <alignment horizontal="center"/>
      <protection/>
    </xf>
    <xf numFmtId="0" fontId="9" fillId="0" borderId="17" xfId="58" applyFont="1" applyFill="1" applyBorder="1" applyAlignment="1">
      <alignment horizontal="left"/>
      <protection/>
    </xf>
    <xf numFmtId="2" fontId="9" fillId="0" borderId="10" xfId="58" applyNumberFormat="1" applyFont="1" applyFill="1" applyBorder="1" applyAlignment="1">
      <alignment horizontal="center" wrapText="1"/>
      <protection/>
    </xf>
    <xf numFmtId="0" fontId="9" fillId="0" borderId="11" xfId="58" applyFont="1" applyFill="1" applyBorder="1" applyAlignment="1">
      <alignment horizontal="center"/>
      <protection/>
    </xf>
    <xf numFmtId="0" fontId="9" fillId="0" borderId="15" xfId="58" applyFont="1" applyFill="1" applyBorder="1" applyAlignment="1">
      <alignment horizontal="center"/>
      <protection/>
    </xf>
    <xf numFmtId="3" fontId="9" fillId="0" borderId="15" xfId="58" applyNumberFormat="1" applyFont="1" applyFill="1" applyBorder="1" applyAlignment="1">
      <alignment horizontal="center"/>
      <protection/>
    </xf>
    <xf numFmtId="0" fontId="9" fillId="0" borderId="22" xfId="58" applyFont="1" applyFill="1" applyBorder="1" applyAlignment="1">
      <alignment horizontal="center"/>
      <protection/>
    </xf>
    <xf numFmtId="2" fontId="9" fillId="0" borderId="15" xfId="58" applyNumberFormat="1" applyFont="1" applyFill="1" applyBorder="1" applyAlignment="1">
      <alignment horizontal="center" wrapText="1"/>
      <protection/>
    </xf>
    <xf numFmtId="0" fontId="9" fillId="0" borderId="19" xfId="58" applyFont="1" applyFill="1" applyBorder="1" applyAlignment="1">
      <alignment horizontal="center"/>
      <protection/>
    </xf>
    <xf numFmtId="0" fontId="9" fillId="0" borderId="23" xfId="58" applyFont="1" applyFill="1" applyBorder="1" applyAlignment="1">
      <alignment horizontal="center"/>
      <protection/>
    </xf>
    <xf numFmtId="0" fontId="9" fillId="0" borderId="12" xfId="58" applyFont="1" applyFill="1" applyBorder="1" applyAlignment="1">
      <alignment horizontal="center"/>
      <protection/>
    </xf>
    <xf numFmtId="0" fontId="9" fillId="0" borderId="24" xfId="58" applyFont="1" applyFill="1" applyBorder="1" applyAlignment="1">
      <alignment horizontal="center"/>
      <protection/>
    </xf>
    <xf numFmtId="2" fontId="9" fillId="0" borderId="12" xfId="58" applyNumberFormat="1" applyFont="1" applyFill="1" applyBorder="1" applyAlignment="1">
      <alignment horizontal="center" wrapText="1"/>
      <protection/>
    </xf>
    <xf numFmtId="0" fontId="9" fillId="0" borderId="21" xfId="58" applyFont="1" applyFill="1" applyBorder="1" applyAlignment="1">
      <alignment horizontal="center"/>
      <protection/>
    </xf>
    <xf numFmtId="0" fontId="9" fillId="0" borderId="13" xfId="58" applyFont="1" applyFill="1" applyBorder="1" applyAlignment="1">
      <alignment horizontal="center"/>
      <protection/>
    </xf>
    <xf numFmtId="3" fontId="9" fillId="0" borderId="13" xfId="58" applyNumberFormat="1" applyFont="1" applyFill="1" applyBorder="1" applyAlignment="1">
      <alignment horizontal="center"/>
      <protection/>
    </xf>
    <xf numFmtId="0" fontId="9" fillId="0" borderId="18" xfId="58" applyFont="1" applyFill="1" applyBorder="1" applyAlignment="1">
      <alignment horizontal="center"/>
      <protection/>
    </xf>
    <xf numFmtId="0" fontId="8" fillId="0" borderId="10" xfId="58" applyFont="1" applyFill="1" applyBorder="1">
      <alignment/>
      <protection/>
    </xf>
    <xf numFmtId="0" fontId="8" fillId="0" borderId="16" xfId="58" applyFont="1" applyFill="1" applyBorder="1">
      <alignment/>
      <protection/>
    </xf>
    <xf numFmtId="0" fontId="8" fillId="0" borderId="15" xfId="58" applyFont="1" applyFill="1" applyBorder="1">
      <alignment/>
      <protection/>
    </xf>
    <xf numFmtId="3" fontId="0" fillId="0" borderId="15" xfId="0" applyNumberFormat="1" applyFill="1" applyBorder="1" applyAlignment="1">
      <alignment/>
    </xf>
    <xf numFmtId="10" fontId="0" fillId="0" borderId="15" xfId="65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0" xfId="0" applyFont="1" applyFill="1" applyAlignment="1">
      <alignment/>
    </xf>
    <xf numFmtId="0" fontId="8" fillId="0" borderId="24" xfId="0" applyFont="1" applyFill="1" applyBorder="1" applyAlignment="1">
      <alignment horizontal="left"/>
    </xf>
    <xf numFmtId="0" fontId="9" fillId="0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9" fillId="0" borderId="16" xfId="58" applyNumberFormat="1" applyFont="1" applyFill="1" applyBorder="1">
      <alignment/>
      <protection/>
    </xf>
    <xf numFmtId="3" fontId="9" fillId="0" borderId="10" xfId="58" applyNumberFormat="1" applyFont="1" applyFill="1" applyBorder="1">
      <alignment/>
      <protection/>
    </xf>
    <xf numFmtId="0" fontId="24" fillId="0" borderId="10" xfId="58" applyFont="1" applyFill="1" applyBorder="1">
      <alignment/>
      <protection/>
    </xf>
    <xf numFmtId="0" fontId="10" fillId="0" borderId="10" xfId="58" applyFont="1" applyFill="1" applyBorder="1" applyAlignment="1">
      <alignment/>
      <protection/>
    </xf>
    <xf numFmtId="3" fontId="9" fillId="0" borderId="12" xfId="58" applyNumberFormat="1" applyFont="1" applyFill="1" applyBorder="1">
      <alignment/>
      <protection/>
    </xf>
    <xf numFmtId="3" fontId="9" fillId="0" borderId="15" xfId="58" applyNumberFormat="1" applyFont="1" applyFill="1" applyBorder="1">
      <alignment/>
      <protection/>
    </xf>
    <xf numFmtId="3" fontId="10" fillId="0" borderId="22" xfId="0" applyNumberFormat="1" applyFont="1" applyBorder="1" applyAlignment="1">
      <alignment vertical="center"/>
    </xf>
    <xf numFmtId="0" fontId="10" fillId="0" borderId="15" xfId="0" applyFont="1" applyBorder="1" applyAlignment="1">
      <alignment/>
    </xf>
    <xf numFmtId="0" fontId="9" fillId="0" borderId="22" xfId="0" applyFont="1" applyBorder="1" applyAlignment="1">
      <alignment/>
    </xf>
    <xf numFmtId="16" fontId="4" fillId="0" borderId="0" xfId="0" applyNumberFormat="1" applyFont="1" applyAlignment="1">
      <alignment horizontal="left"/>
    </xf>
    <xf numFmtId="3" fontId="20" fillId="0" borderId="20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9" fillId="0" borderId="17" xfId="57" applyFont="1" applyBorder="1" applyAlignment="1">
      <alignment/>
      <protection/>
    </xf>
    <xf numFmtId="0" fontId="9" fillId="0" borderId="23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57" applyFont="1" applyBorder="1" applyAlignment="1">
      <alignment/>
      <protection/>
    </xf>
    <xf numFmtId="0" fontId="0" fillId="0" borderId="0" xfId="0" applyBorder="1" applyAlignment="1">
      <alignment/>
    </xf>
    <xf numFmtId="0" fontId="16" fillId="0" borderId="0" xfId="56" applyFont="1">
      <alignment/>
      <protection/>
    </xf>
    <xf numFmtId="0" fontId="8" fillId="0" borderId="23" xfId="57" applyFont="1" applyBorder="1" applyAlignment="1">
      <alignment/>
      <protection/>
    </xf>
    <xf numFmtId="0" fontId="0" fillId="0" borderId="19" xfId="0" applyBorder="1" applyAlignment="1">
      <alignment/>
    </xf>
    <xf numFmtId="0" fontId="9" fillId="0" borderId="24" xfId="57" applyFont="1" applyBorder="1">
      <alignment/>
      <protection/>
    </xf>
    <xf numFmtId="0" fontId="9" fillId="0" borderId="21" xfId="57" applyFont="1" applyBorder="1" applyAlignment="1">
      <alignment horizontal="right"/>
      <protection/>
    </xf>
    <xf numFmtId="3" fontId="9" fillId="0" borderId="10" xfId="57" applyNumberFormat="1" applyFont="1" applyBorder="1">
      <alignment/>
      <protection/>
    </xf>
    <xf numFmtId="0" fontId="10" fillId="0" borderId="22" xfId="57" applyFont="1" applyBorder="1" applyAlignment="1">
      <alignment/>
      <protection/>
    </xf>
    <xf numFmtId="0" fontId="9" fillId="0" borderId="17" xfId="57" applyFont="1" applyBorder="1">
      <alignment/>
      <protection/>
    </xf>
    <xf numFmtId="0" fontId="9" fillId="0" borderId="14" xfId="57" applyFont="1" applyBorder="1" applyAlignment="1">
      <alignment horizontal="right"/>
      <protection/>
    </xf>
    <xf numFmtId="0" fontId="10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" fontId="2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8" fillId="0" borderId="19" xfId="57" applyNumberFormat="1" applyFont="1" applyFill="1" applyBorder="1">
      <alignment/>
      <protection/>
    </xf>
    <xf numFmtId="0" fontId="9" fillId="0" borderId="11" xfId="57" applyFont="1" applyFill="1" applyBorder="1" applyAlignment="1">
      <alignment horizontal="center"/>
      <protection/>
    </xf>
    <xf numFmtId="0" fontId="9" fillId="0" borderId="19" xfId="57" applyFont="1" applyFill="1" applyBorder="1" applyAlignment="1">
      <alignment horizontal="center"/>
      <protection/>
    </xf>
    <xf numFmtId="0" fontId="9" fillId="0" borderId="21" xfId="57" applyFont="1" applyFill="1" applyBorder="1" applyAlignment="1">
      <alignment horizontal="center"/>
      <protection/>
    </xf>
    <xf numFmtId="3" fontId="8" fillId="0" borderId="21" xfId="57" applyNumberFormat="1" applyFont="1" applyFill="1" applyBorder="1">
      <alignment/>
      <protection/>
    </xf>
    <xf numFmtId="3" fontId="8" fillId="0" borderId="11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20" xfId="57" applyNumberFormat="1" applyFont="1" applyFill="1" applyBorder="1">
      <alignment/>
      <protection/>
    </xf>
    <xf numFmtId="3" fontId="9" fillId="0" borderId="21" xfId="57" applyNumberFormat="1" applyFont="1" applyFill="1" applyBorder="1">
      <alignment/>
      <protection/>
    </xf>
    <xf numFmtId="0" fontId="9" fillId="0" borderId="0" xfId="57" applyFont="1" applyFill="1" applyAlignment="1">
      <alignment horizontal="center"/>
      <protection/>
    </xf>
    <xf numFmtId="0" fontId="10" fillId="0" borderId="10" xfId="58" applyFont="1" applyFill="1" applyBorder="1" applyAlignment="1">
      <alignment horizontal="center"/>
      <protection/>
    </xf>
    <xf numFmtId="0" fontId="9" fillId="0" borderId="12" xfId="57" applyFont="1" applyFill="1" applyBorder="1" applyAlignment="1">
      <alignment horizontal="center"/>
      <protection/>
    </xf>
    <xf numFmtId="0" fontId="9" fillId="0" borderId="15" xfId="57" applyFont="1" applyFill="1" applyBorder="1" applyAlignment="1">
      <alignment horizontal="center"/>
      <protection/>
    </xf>
    <xf numFmtId="0" fontId="10" fillId="0" borderId="10" xfId="57" applyFont="1" applyFill="1" applyBorder="1" applyAlignment="1">
      <alignment horizontal="center"/>
      <protection/>
    </xf>
    <xf numFmtId="0" fontId="10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2" xfId="58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9" fillId="0" borderId="10" xfId="58" applyFont="1" applyFill="1" applyBorder="1" applyAlignment="1">
      <alignment/>
      <protection/>
    </xf>
    <xf numFmtId="3" fontId="9" fillId="0" borderId="21" xfId="58" applyNumberFormat="1" applyFont="1" applyFill="1" applyBorder="1">
      <alignment/>
      <protection/>
    </xf>
    <xf numFmtId="0" fontId="22" fillId="0" borderId="15" xfId="0" applyFont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9" fillId="18" borderId="12" xfId="58" applyFont="1" applyFill="1" applyBorder="1" applyAlignment="1">
      <alignment horizontal="center"/>
      <protection/>
    </xf>
    <xf numFmtId="0" fontId="9" fillId="18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9" fillId="0" borderId="13" xfId="57" applyFont="1" applyFill="1" applyBorder="1">
      <alignment/>
      <protection/>
    </xf>
    <xf numFmtId="0" fontId="1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3" fontId="0" fillId="0" borderId="13" xfId="0" applyNumberFormat="1" applyFill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3" xfId="0" applyBorder="1" applyAlignment="1">
      <alignment/>
    </xf>
    <xf numFmtId="3" fontId="9" fillId="0" borderId="13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0" fillId="0" borderId="15" xfId="0" applyNumberFormat="1" applyFont="1" applyBorder="1" applyAlignment="1">
      <alignment/>
    </xf>
    <xf numFmtId="0" fontId="9" fillId="0" borderId="0" xfId="57" applyFont="1" applyFill="1" applyBorder="1">
      <alignment/>
      <protection/>
    </xf>
    <xf numFmtId="0" fontId="0" fillId="0" borderId="24" xfId="0" applyNumberFormat="1" applyBorder="1" applyAlignment="1">
      <alignment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 horizontal="left" wrapText="1"/>
    </xf>
    <xf numFmtId="2" fontId="7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16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20" xfId="57" applyFont="1" applyFill="1" applyBorder="1" applyAlignment="1">
      <alignment horizontal="right"/>
      <protection/>
    </xf>
    <xf numFmtId="0" fontId="9" fillId="0" borderId="10" xfId="57" applyFont="1" applyFill="1" applyBorder="1" applyAlignment="1">
      <alignment horizontal="center" vertical="center" wrapText="1" shrinkToFit="1"/>
      <protection/>
    </xf>
    <xf numFmtId="0" fontId="9" fillId="0" borderId="15" xfId="57" applyFont="1" applyFill="1" applyBorder="1" applyAlignment="1">
      <alignment horizontal="center" vertical="center" wrapText="1" shrinkToFit="1"/>
      <protection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20" xfId="58" applyFont="1" applyFill="1" applyBorder="1" applyAlignment="1">
      <alignment horizontal="right"/>
      <protection/>
    </xf>
    <xf numFmtId="0" fontId="9" fillId="0" borderId="17" xfId="58" applyFont="1" applyFill="1" applyBorder="1" applyAlignment="1">
      <alignment horizontal="center"/>
      <protection/>
    </xf>
    <xf numFmtId="0" fontId="0" fillId="0" borderId="18" xfId="58" applyFill="1" applyBorder="1" applyAlignment="1">
      <alignment horizontal="center"/>
      <protection/>
    </xf>
    <xf numFmtId="0" fontId="0" fillId="0" borderId="14" xfId="58" applyFill="1" applyBorder="1" applyAlignment="1">
      <alignment horizontal="center"/>
      <protection/>
    </xf>
    <xf numFmtId="0" fontId="9" fillId="0" borderId="12" xfId="57" applyFont="1" applyFill="1" applyBorder="1" applyAlignment="1">
      <alignment horizontal="center" vertical="center" wrapText="1" shrinkToFit="1"/>
      <protection/>
    </xf>
    <xf numFmtId="0" fontId="7" fillId="0" borderId="0" xfId="57" applyFont="1" applyAlignment="1">
      <alignment horizontal="center"/>
      <protection/>
    </xf>
    <xf numFmtId="0" fontId="0" fillId="0" borderId="0" xfId="0" applyAlignment="1">
      <alignment/>
    </xf>
    <xf numFmtId="0" fontId="9" fillId="0" borderId="10" xfId="57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9" fillId="0" borderId="17" xfId="57" applyFont="1" applyBorder="1" applyAlignment="1">
      <alignment/>
      <protection/>
    </xf>
    <xf numFmtId="0" fontId="0" fillId="0" borderId="14" xfId="0" applyBorder="1" applyAlignment="1">
      <alignment/>
    </xf>
    <xf numFmtId="0" fontId="9" fillId="0" borderId="24" xfId="57" applyFont="1" applyBorder="1" applyAlignment="1">
      <alignment/>
      <protection/>
    </xf>
    <xf numFmtId="0" fontId="0" fillId="0" borderId="21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9.mell. ktgvetéshez" xfId="56"/>
    <cellStyle name="Normál_Munka1" xfId="57"/>
    <cellStyle name="Normál_Munka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Kincst&#225;r_2014_erede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létszám"/>
      <sheetName val="díjkedv."/>
      <sheetName val="nem köt.fel."/>
      <sheetName val="sport.tám"/>
    </sheetNames>
    <sheetDataSet>
      <sheetData sheetId="0">
        <row r="14">
          <cell r="B14">
            <v>101159</v>
          </cell>
        </row>
        <row r="16">
          <cell r="B16">
            <v>88394</v>
          </cell>
        </row>
        <row r="18">
          <cell r="B18">
            <v>47740</v>
          </cell>
        </row>
        <row r="20">
          <cell r="B20">
            <v>21233</v>
          </cell>
        </row>
        <row r="22">
          <cell r="B22">
            <v>142950</v>
          </cell>
        </row>
        <row r="24">
          <cell r="B24">
            <v>83915</v>
          </cell>
        </row>
        <row r="26">
          <cell r="B26">
            <v>59035</v>
          </cell>
        </row>
        <row r="28">
          <cell r="B28">
            <v>36313</v>
          </cell>
        </row>
        <row r="32">
          <cell r="B32">
            <v>57218</v>
          </cell>
        </row>
        <row r="34">
          <cell r="B34">
            <v>17827</v>
          </cell>
        </row>
        <row r="36">
          <cell r="B36">
            <v>9499</v>
          </cell>
        </row>
        <row r="38">
          <cell r="B38">
            <v>21686</v>
          </cell>
        </row>
        <row r="42">
          <cell r="B42">
            <v>25886</v>
          </cell>
        </row>
        <row r="44">
          <cell r="B44">
            <v>22900</v>
          </cell>
        </row>
        <row r="48">
          <cell r="B48">
            <v>8991</v>
          </cell>
        </row>
        <row r="50">
          <cell r="B50">
            <v>3805</v>
          </cell>
        </row>
        <row r="52">
          <cell r="B52">
            <v>5576</v>
          </cell>
        </row>
        <row r="54">
          <cell r="B54">
            <v>7942</v>
          </cell>
        </row>
        <row r="56">
          <cell r="B56">
            <v>10434</v>
          </cell>
        </row>
        <row r="58">
          <cell r="B58">
            <v>36384</v>
          </cell>
        </row>
        <row r="60">
          <cell r="B60">
            <v>46273</v>
          </cell>
        </row>
        <row r="62">
          <cell r="B62">
            <v>67201</v>
          </cell>
        </row>
        <row r="64">
          <cell r="B64">
            <v>4324</v>
          </cell>
        </row>
        <row r="66">
          <cell r="B66">
            <v>5517</v>
          </cell>
        </row>
        <row r="68">
          <cell r="B68">
            <v>10057</v>
          </cell>
        </row>
        <row r="70">
          <cell r="B70">
            <v>22742</v>
          </cell>
        </row>
        <row r="72">
          <cell r="B72">
            <v>9528</v>
          </cell>
        </row>
        <row r="74">
          <cell r="B74">
            <v>4773</v>
          </cell>
        </row>
        <row r="76">
          <cell r="B76">
            <v>2334</v>
          </cell>
        </row>
        <row r="78">
          <cell r="B78">
            <v>16720</v>
          </cell>
        </row>
        <row r="80">
          <cell r="B80">
            <v>50622</v>
          </cell>
        </row>
        <row r="82">
          <cell r="B82">
            <v>6735</v>
          </cell>
        </row>
        <row r="84">
          <cell r="B84">
            <v>410</v>
          </cell>
        </row>
        <row r="86">
          <cell r="B86">
            <v>794</v>
          </cell>
        </row>
      </sheetData>
      <sheetData sheetId="1">
        <row r="14">
          <cell r="D14">
            <v>8194</v>
          </cell>
        </row>
        <row r="16">
          <cell r="D16">
            <v>7723</v>
          </cell>
        </row>
        <row r="18">
          <cell r="D18">
            <v>4003</v>
          </cell>
        </row>
        <row r="20">
          <cell r="D20">
            <v>700</v>
          </cell>
        </row>
        <row r="22">
          <cell r="D22">
            <v>76671</v>
          </cell>
        </row>
        <row r="24">
          <cell r="D24">
            <v>48436</v>
          </cell>
        </row>
        <row r="26">
          <cell r="D26">
            <v>28235</v>
          </cell>
        </row>
        <row r="28">
          <cell r="D28">
            <v>6584</v>
          </cell>
        </row>
        <row r="32">
          <cell r="D32">
            <v>50978</v>
          </cell>
        </row>
        <row r="34">
          <cell r="D34">
            <v>5715</v>
          </cell>
        </row>
        <row r="36">
          <cell r="D36">
            <v>4445</v>
          </cell>
        </row>
        <row r="38">
          <cell r="D38">
            <v>4724</v>
          </cell>
        </row>
        <row r="44">
          <cell r="I44">
            <v>22900</v>
          </cell>
        </row>
        <row r="58">
          <cell r="D58">
            <v>7048</v>
          </cell>
        </row>
        <row r="60">
          <cell r="D60">
            <v>12239</v>
          </cell>
        </row>
        <row r="62">
          <cell r="D62">
            <v>14757</v>
          </cell>
        </row>
        <row r="76">
          <cell r="D76">
            <v>1289</v>
          </cell>
        </row>
        <row r="86">
          <cell r="D86">
            <v>769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6.7109375" style="0" customWidth="1"/>
    <col min="2" max="2" width="46.8515625" style="0" customWidth="1"/>
    <col min="3" max="3" width="31.28125" style="0" customWidth="1"/>
    <col min="4" max="4" width="22.8515625" style="0" customWidth="1"/>
    <col min="5" max="5" width="12.7109375" style="0" customWidth="1"/>
    <col min="6" max="6" width="6.7109375" style="0" customWidth="1"/>
    <col min="7" max="7" width="31.7109375" style="0" customWidth="1"/>
    <col min="8" max="10" width="11.7109375" style="0" customWidth="1"/>
  </cols>
  <sheetData>
    <row r="1" spans="1:10" ht="15.75">
      <c r="A1" s="34" t="s">
        <v>747</v>
      </c>
      <c r="B1" s="34"/>
      <c r="C1" s="34"/>
      <c r="D1" s="32"/>
      <c r="E1" s="32"/>
      <c r="F1" s="34"/>
      <c r="G1" s="34"/>
      <c r="H1" s="34"/>
      <c r="I1" s="32"/>
      <c r="J1" s="32"/>
    </row>
    <row r="2" spans="1:10" ht="15.75">
      <c r="A2" s="34"/>
      <c r="B2" s="34"/>
      <c r="C2" s="34"/>
      <c r="D2" s="32"/>
      <c r="E2" s="32"/>
      <c r="F2" s="34"/>
      <c r="G2" s="34"/>
      <c r="H2" s="34"/>
      <c r="I2" s="32"/>
      <c r="J2" s="32"/>
    </row>
    <row r="3" spans="1:10" ht="15.75">
      <c r="A3" s="49"/>
      <c r="B3" s="4" t="s">
        <v>0</v>
      </c>
      <c r="C3" s="49"/>
      <c r="D3" s="38"/>
      <c r="E3" s="22"/>
      <c r="F3" s="49"/>
      <c r="G3" s="4"/>
      <c r="H3" s="49"/>
      <c r="I3" s="38"/>
      <c r="J3" s="22"/>
    </row>
    <row r="4" spans="1:10" ht="15.75">
      <c r="A4" s="49"/>
      <c r="B4" s="49" t="s">
        <v>474</v>
      </c>
      <c r="C4" s="49"/>
      <c r="D4" s="22"/>
      <c r="E4" s="33"/>
      <c r="F4" s="49"/>
      <c r="G4" s="49"/>
      <c r="H4" s="49"/>
      <c r="I4" s="22"/>
      <c r="J4" s="33"/>
    </row>
    <row r="5" spans="1:10" ht="15.75">
      <c r="A5" s="49"/>
      <c r="B5" s="49" t="s">
        <v>1</v>
      </c>
      <c r="C5" s="49"/>
      <c r="D5" s="45"/>
      <c r="E5" s="33"/>
      <c r="F5" s="49"/>
      <c r="G5" s="49"/>
      <c r="H5" s="49"/>
      <c r="I5" s="45"/>
      <c r="J5" s="33"/>
    </row>
    <row r="6" spans="1:10" ht="15.75">
      <c r="A6" s="49"/>
      <c r="B6" s="49"/>
      <c r="C6" s="49"/>
      <c r="D6" s="45"/>
      <c r="E6" s="33"/>
      <c r="F6" s="49"/>
      <c r="G6" s="49"/>
      <c r="H6" s="49"/>
      <c r="I6" s="45"/>
      <c r="J6" s="33"/>
    </row>
    <row r="7" spans="1:10" ht="13.5" customHeight="1">
      <c r="A7" s="4" t="s">
        <v>2</v>
      </c>
      <c r="B7" s="4"/>
      <c r="C7" s="5" t="s">
        <v>3</v>
      </c>
      <c r="D7" s="5"/>
      <c r="E7" s="5"/>
      <c r="F7" s="4"/>
      <c r="G7" s="4"/>
      <c r="H7" s="4"/>
      <c r="I7" s="5"/>
      <c r="J7" s="5"/>
    </row>
    <row r="8" spans="1:8" ht="13.5" customHeight="1">
      <c r="A8" s="7" t="s">
        <v>4</v>
      </c>
      <c r="B8" s="18" t="s">
        <v>5</v>
      </c>
      <c r="C8" s="7" t="s">
        <v>6</v>
      </c>
      <c r="D8" s="22"/>
      <c r="E8" s="22"/>
      <c r="F8" s="22"/>
      <c r="G8" s="22"/>
      <c r="H8" s="22"/>
    </row>
    <row r="9" spans="1:8" ht="13.5" customHeight="1">
      <c r="A9" s="9" t="s">
        <v>7</v>
      </c>
      <c r="B9" s="24"/>
      <c r="C9" s="9"/>
      <c r="D9" s="22"/>
      <c r="E9" s="22"/>
      <c r="F9" s="22"/>
      <c r="G9" s="22"/>
      <c r="H9" s="22"/>
    </row>
    <row r="10" spans="1:8" ht="13.5" customHeight="1">
      <c r="A10" s="21" t="s">
        <v>114</v>
      </c>
      <c r="B10" s="119" t="s">
        <v>182</v>
      </c>
      <c r="C10" s="564">
        <f>SUM(C11:C12)</f>
        <v>1356603</v>
      </c>
      <c r="D10" s="43"/>
      <c r="E10" s="33"/>
      <c r="F10" s="33"/>
      <c r="G10" s="33"/>
      <c r="H10" s="33"/>
    </row>
    <row r="11" spans="1:8" ht="13.5" customHeight="1">
      <c r="A11" s="52" t="s">
        <v>8</v>
      </c>
      <c r="B11" s="40" t="s">
        <v>183</v>
      </c>
      <c r="C11" s="133">
        <v>238360</v>
      </c>
      <c r="D11" s="43"/>
      <c r="E11" s="33"/>
      <c r="F11" s="33"/>
      <c r="G11" s="33"/>
      <c r="H11" s="33"/>
    </row>
    <row r="12" spans="1:8" ht="13.5" customHeight="1">
      <c r="A12" s="52" t="s">
        <v>9</v>
      </c>
      <c r="B12" s="370" t="s">
        <v>475</v>
      </c>
      <c r="C12" s="133">
        <f>SUM(C13:C16)</f>
        <v>1118243</v>
      </c>
      <c r="D12" s="43"/>
      <c r="E12" s="33"/>
      <c r="F12" s="33"/>
      <c r="G12" s="33"/>
      <c r="H12" s="33"/>
    </row>
    <row r="13" spans="1:8" ht="13.5" customHeight="1">
      <c r="A13" s="117" t="s">
        <v>184</v>
      </c>
      <c r="B13" s="40" t="s">
        <v>185</v>
      </c>
      <c r="C13" s="133">
        <v>1018000</v>
      </c>
      <c r="D13" s="43"/>
      <c r="E13" s="33"/>
      <c r="F13" s="33"/>
      <c r="G13" s="33"/>
      <c r="H13" s="33"/>
    </row>
    <row r="14" spans="1:8" ht="13.5" customHeight="1">
      <c r="A14" s="117" t="s">
        <v>186</v>
      </c>
      <c r="B14" s="40" t="s">
        <v>585</v>
      </c>
      <c r="C14" s="133">
        <v>28360</v>
      </c>
      <c r="D14" s="43"/>
      <c r="E14" s="33"/>
      <c r="F14" s="33"/>
      <c r="G14" s="33"/>
      <c r="H14" s="33"/>
    </row>
    <row r="15" spans="1:8" ht="13.5" customHeight="1">
      <c r="A15" s="117" t="s">
        <v>187</v>
      </c>
      <c r="B15" s="40" t="s">
        <v>319</v>
      </c>
      <c r="C15" s="133">
        <v>5777</v>
      </c>
      <c r="D15" s="43"/>
      <c r="E15" s="33"/>
      <c r="F15" s="33"/>
      <c r="G15" s="33"/>
      <c r="H15" s="33"/>
    </row>
    <row r="16" spans="1:8" ht="13.5" customHeight="1">
      <c r="A16" s="118" t="s">
        <v>320</v>
      </c>
      <c r="B16" s="37" t="s">
        <v>586</v>
      </c>
      <c r="C16" s="165">
        <v>66106</v>
      </c>
      <c r="D16" s="43"/>
      <c r="E16" s="33"/>
      <c r="F16" s="33"/>
      <c r="G16" s="33"/>
      <c r="H16" s="33"/>
    </row>
    <row r="17" spans="1:8" ht="13.5" customHeight="1">
      <c r="A17" s="21" t="s">
        <v>116</v>
      </c>
      <c r="B17" s="119" t="s">
        <v>188</v>
      </c>
      <c r="C17" s="161"/>
      <c r="D17" s="43"/>
      <c r="E17" s="33"/>
      <c r="F17" s="33"/>
      <c r="G17" s="33"/>
      <c r="H17" s="33"/>
    </row>
    <row r="18" spans="1:8" ht="13.5" customHeight="1">
      <c r="A18" s="52" t="s">
        <v>189</v>
      </c>
      <c r="B18" s="40" t="s">
        <v>190</v>
      </c>
      <c r="C18" s="170">
        <f>SUM(C19:C22)</f>
        <v>695488</v>
      </c>
      <c r="D18" s="43"/>
      <c r="E18" s="33"/>
      <c r="F18" s="33"/>
      <c r="G18" s="33"/>
      <c r="H18" s="33"/>
    </row>
    <row r="19" spans="1:8" ht="13.5" customHeight="1">
      <c r="A19" s="117" t="s">
        <v>191</v>
      </c>
      <c r="B19" s="40" t="s">
        <v>192</v>
      </c>
      <c r="C19" s="133">
        <v>494300</v>
      </c>
      <c r="D19" s="43"/>
      <c r="E19" s="33"/>
      <c r="F19" s="33"/>
      <c r="G19" s="33"/>
      <c r="H19" s="33"/>
    </row>
    <row r="20" spans="1:8" ht="13.5" customHeight="1">
      <c r="A20" s="117" t="s">
        <v>193</v>
      </c>
      <c r="B20" s="40" t="s">
        <v>194</v>
      </c>
      <c r="C20" s="133">
        <v>201188</v>
      </c>
      <c r="D20" s="43"/>
      <c r="E20" s="33"/>
      <c r="F20" s="33"/>
      <c r="G20" s="33"/>
      <c r="H20" s="33"/>
    </row>
    <row r="21" spans="1:8" ht="13.5" customHeight="1">
      <c r="A21" s="117" t="s">
        <v>195</v>
      </c>
      <c r="B21" s="40" t="s">
        <v>197</v>
      </c>
      <c r="C21" s="133">
        <v>0</v>
      </c>
      <c r="D21" s="22"/>
      <c r="E21" s="70"/>
      <c r="F21" s="70"/>
      <c r="G21" s="70"/>
      <c r="H21" s="70"/>
    </row>
    <row r="22" spans="1:8" ht="13.5" customHeight="1">
      <c r="A22" s="118" t="s">
        <v>196</v>
      </c>
      <c r="B22" s="36" t="s">
        <v>198</v>
      </c>
      <c r="C22" s="133">
        <v>0</v>
      </c>
      <c r="D22" s="43"/>
      <c r="E22" s="33"/>
      <c r="F22" s="33"/>
      <c r="G22" s="33"/>
      <c r="H22" s="33"/>
    </row>
    <row r="23" spans="1:8" ht="13.5" customHeight="1">
      <c r="A23" s="7" t="s">
        <v>117</v>
      </c>
      <c r="B23" s="86" t="s">
        <v>199</v>
      </c>
      <c r="C23" s="161">
        <f>SUM(C24:C25)</f>
        <v>53505</v>
      </c>
      <c r="D23" s="43"/>
      <c r="E23" s="33"/>
      <c r="F23" s="33"/>
      <c r="G23" s="33"/>
      <c r="H23" s="33"/>
    </row>
    <row r="24" spans="1:8" ht="13.5" customHeight="1">
      <c r="A24" s="52" t="s">
        <v>8</v>
      </c>
      <c r="B24" s="40" t="s">
        <v>200</v>
      </c>
      <c r="C24" s="133">
        <v>13381</v>
      </c>
      <c r="D24" s="22"/>
      <c r="E24" s="70"/>
      <c r="F24" s="32"/>
      <c r="G24" s="32"/>
      <c r="H24" s="33"/>
    </row>
    <row r="25" spans="1:8" ht="13.5" customHeight="1">
      <c r="A25" s="52" t="s">
        <v>9</v>
      </c>
      <c r="B25" s="40" t="s">
        <v>201</v>
      </c>
      <c r="C25" s="133">
        <v>40124</v>
      </c>
      <c r="D25" s="22"/>
      <c r="E25" s="70"/>
      <c r="F25" s="32"/>
      <c r="G25" s="32"/>
      <c r="H25" s="33"/>
    </row>
    <row r="26" spans="1:8" ht="13.5" customHeight="1">
      <c r="A26" s="29" t="s">
        <v>202</v>
      </c>
      <c r="B26" s="51" t="s">
        <v>203</v>
      </c>
      <c r="C26" s="161">
        <f>SUM(C27:C29)</f>
        <v>54868</v>
      </c>
      <c r="D26" s="22"/>
      <c r="E26" s="32"/>
      <c r="F26" s="32"/>
      <c r="G26" s="32"/>
      <c r="H26" s="32"/>
    </row>
    <row r="27" spans="1:8" ht="13.5" customHeight="1">
      <c r="A27" s="95" t="s">
        <v>8</v>
      </c>
      <c r="B27" s="13" t="s">
        <v>204</v>
      </c>
      <c r="C27" s="133">
        <v>0</v>
      </c>
      <c r="D27" s="22"/>
      <c r="E27" s="32"/>
      <c r="F27" s="32"/>
      <c r="G27" s="32"/>
      <c r="H27" s="32"/>
    </row>
    <row r="28" spans="1:8" ht="13.5" customHeight="1">
      <c r="A28" s="95" t="s">
        <v>9</v>
      </c>
      <c r="B28" s="13" t="s">
        <v>205</v>
      </c>
      <c r="C28" s="133">
        <v>0</v>
      </c>
      <c r="D28" s="22"/>
      <c r="E28" s="32"/>
      <c r="F28" s="32"/>
      <c r="G28" s="32"/>
      <c r="H28" s="32"/>
    </row>
    <row r="29" spans="1:8" ht="13.5" customHeight="1">
      <c r="A29" s="100" t="s">
        <v>10</v>
      </c>
      <c r="B29" s="17" t="s">
        <v>276</v>
      </c>
      <c r="C29" s="168">
        <v>54868</v>
      </c>
      <c r="D29" s="22"/>
      <c r="E29" s="32"/>
      <c r="F29" s="32"/>
      <c r="G29" s="32"/>
      <c r="H29" s="32"/>
    </row>
    <row r="30" spans="1:8" ht="13.5" customHeight="1">
      <c r="A30" s="62" t="s">
        <v>206</v>
      </c>
      <c r="B30" s="139" t="s">
        <v>246</v>
      </c>
      <c r="C30" s="170">
        <f>SUM(C31:C32)</f>
        <v>37060</v>
      </c>
      <c r="D30" s="22"/>
      <c r="E30" s="32"/>
      <c r="F30" s="32"/>
      <c r="G30" s="32"/>
      <c r="H30" s="32"/>
    </row>
    <row r="31" spans="1:8" ht="13.5" customHeight="1">
      <c r="A31" s="52" t="s">
        <v>8</v>
      </c>
      <c r="B31" s="40" t="s">
        <v>247</v>
      </c>
      <c r="C31" s="133">
        <v>33700</v>
      </c>
      <c r="D31" s="22"/>
      <c r="E31" s="32"/>
      <c r="F31" s="32"/>
      <c r="G31" s="32"/>
      <c r="H31" s="32"/>
    </row>
    <row r="32" spans="1:8" ht="13.5" customHeight="1">
      <c r="A32" s="95" t="s">
        <v>9</v>
      </c>
      <c r="B32" s="40" t="s">
        <v>265</v>
      </c>
      <c r="C32" s="168">
        <v>3360</v>
      </c>
      <c r="D32" s="22"/>
      <c r="E32" s="32"/>
      <c r="F32" s="32"/>
      <c r="G32" s="32"/>
      <c r="H32" s="32"/>
    </row>
    <row r="33" spans="1:8" ht="13.5" customHeight="1">
      <c r="A33" s="29" t="s">
        <v>209</v>
      </c>
      <c r="B33" s="35" t="s">
        <v>207</v>
      </c>
      <c r="C33" s="171"/>
      <c r="D33" s="5"/>
      <c r="E33" s="5"/>
      <c r="F33" s="5"/>
      <c r="G33" s="5"/>
      <c r="H33" s="5"/>
    </row>
    <row r="34" spans="1:8" ht="13.5" customHeight="1">
      <c r="A34" s="31"/>
      <c r="B34" s="41" t="s">
        <v>208</v>
      </c>
      <c r="C34" s="224">
        <v>768</v>
      </c>
      <c r="D34" s="5"/>
      <c r="E34" s="5"/>
      <c r="F34" s="5"/>
      <c r="G34" s="5"/>
      <c r="H34" s="5"/>
    </row>
    <row r="35" spans="1:8" ht="13.5" customHeight="1">
      <c r="A35" s="21" t="s">
        <v>213</v>
      </c>
      <c r="B35" s="119" t="s">
        <v>588</v>
      </c>
      <c r="C35" s="161">
        <f>SUM(C36:C37)</f>
        <v>0</v>
      </c>
      <c r="D35" s="5"/>
      <c r="E35" s="5"/>
      <c r="F35" s="5"/>
      <c r="G35" s="5"/>
      <c r="H35" s="5"/>
    </row>
    <row r="36" spans="1:8" ht="13.5" customHeight="1">
      <c r="A36" s="52" t="s">
        <v>8</v>
      </c>
      <c r="B36" s="40" t="s">
        <v>211</v>
      </c>
      <c r="C36" s="133">
        <v>0</v>
      </c>
      <c r="D36" s="5"/>
      <c r="E36" s="5"/>
      <c r="F36" s="5"/>
      <c r="G36" s="5"/>
      <c r="H36" s="5"/>
    </row>
    <row r="37" spans="1:8" ht="13.5" customHeight="1">
      <c r="A37" s="52" t="s">
        <v>9</v>
      </c>
      <c r="B37" s="40" t="s">
        <v>212</v>
      </c>
      <c r="C37" s="168">
        <v>0</v>
      </c>
      <c r="D37" s="46"/>
      <c r="E37" s="46"/>
      <c r="F37" s="46"/>
      <c r="G37" s="46"/>
      <c r="H37" s="46"/>
    </row>
    <row r="38" spans="1:8" ht="13.5" customHeight="1">
      <c r="A38" s="67" t="s">
        <v>384</v>
      </c>
      <c r="B38" s="66" t="s">
        <v>214</v>
      </c>
      <c r="C38" s="169">
        <v>0</v>
      </c>
      <c r="D38" s="46"/>
      <c r="E38" s="46"/>
      <c r="F38" s="46"/>
      <c r="G38" s="46"/>
      <c r="H38" s="46"/>
    </row>
    <row r="39" spans="1:8" ht="13.5" customHeight="1">
      <c r="A39" s="10"/>
      <c r="B39" s="140" t="s">
        <v>215</v>
      </c>
      <c r="C39" s="135">
        <f>SUM(C10,C18,C23,C26,C30,C34,C35)</f>
        <v>2198292</v>
      </c>
      <c r="D39" s="46"/>
      <c r="E39" s="46"/>
      <c r="F39" s="46"/>
      <c r="G39" s="46"/>
      <c r="H39" s="46"/>
    </row>
    <row r="40" spans="1:10" ht="12.75" customHeight="1">
      <c r="A40" s="22"/>
      <c r="B40" s="32"/>
      <c r="C40" s="32"/>
      <c r="D40" s="32"/>
      <c r="E40" s="32"/>
      <c r="F40" s="46"/>
      <c r="G40" s="46"/>
      <c r="H40" s="46"/>
      <c r="I40" s="46"/>
      <c r="J40" s="46"/>
    </row>
    <row r="41" spans="1:10" ht="15.75">
      <c r="A41" s="34" t="s">
        <v>748</v>
      </c>
      <c r="B41" s="34"/>
      <c r="C41" s="34"/>
      <c r="D41" s="32"/>
      <c r="E41" s="32"/>
      <c r="F41" s="46"/>
      <c r="G41" s="46"/>
      <c r="H41" s="46"/>
      <c r="I41" s="46"/>
      <c r="J41" s="46"/>
    </row>
    <row r="42" spans="1:10" ht="15.75">
      <c r="A42" s="45"/>
      <c r="B42" s="22"/>
      <c r="C42" s="22"/>
      <c r="D42" s="22"/>
      <c r="E42" s="22"/>
      <c r="F42" s="46"/>
      <c r="G42" s="46"/>
      <c r="H42" s="46"/>
      <c r="I42" s="46"/>
      <c r="J42" s="46"/>
    </row>
    <row r="43" spans="1:10" ht="15.75">
      <c r="A43" s="49"/>
      <c r="B43" s="4" t="s">
        <v>0</v>
      </c>
      <c r="C43" s="49"/>
      <c r="D43" s="38"/>
      <c r="E43" s="22"/>
      <c r="F43" s="46"/>
      <c r="G43" s="46"/>
      <c r="H43" s="46"/>
      <c r="I43" s="46"/>
      <c r="J43" s="46"/>
    </row>
    <row r="44" spans="1:10" ht="15.75">
      <c r="A44" s="49"/>
      <c r="B44" s="49" t="s">
        <v>474</v>
      </c>
      <c r="C44" s="49"/>
      <c r="D44" s="22"/>
      <c r="E44" s="33"/>
      <c r="F44" s="46"/>
      <c r="G44" s="46"/>
      <c r="H44" s="46"/>
      <c r="I44" s="46"/>
      <c r="J44" s="46"/>
    </row>
    <row r="45" spans="1:10" ht="15.75">
      <c r="A45" s="49"/>
      <c r="B45" s="49" t="s">
        <v>1</v>
      </c>
      <c r="C45" s="49"/>
      <c r="D45" s="45"/>
      <c r="E45" s="33"/>
      <c r="F45" s="46"/>
      <c r="G45" s="46"/>
      <c r="H45" s="46"/>
      <c r="I45" s="46"/>
      <c r="J45" s="46"/>
    </row>
    <row r="46" spans="1:10" ht="15" customHeight="1">
      <c r="A46" s="22"/>
      <c r="B46" s="22"/>
      <c r="C46" s="22"/>
      <c r="D46" s="22"/>
      <c r="E46" s="22"/>
      <c r="F46" s="46"/>
      <c r="G46" s="46"/>
      <c r="H46" s="46"/>
      <c r="I46" s="46"/>
      <c r="J46" s="46"/>
    </row>
    <row r="47" spans="1:10" ht="15" customHeight="1">
      <c r="A47" s="4" t="s">
        <v>22</v>
      </c>
      <c r="B47" s="4"/>
      <c r="C47" s="5" t="s">
        <v>23</v>
      </c>
      <c r="D47" s="5"/>
      <c r="E47" s="5"/>
      <c r="F47" s="46"/>
      <c r="G47" s="46"/>
      <c r="H47" s="46"/>
      <c r="I47" s="46"/>
      <c r="J47" s="46"/>
    </row>
    <row r="48" spans="1:8" ht="18" customHeight="1">
      <c r="A48" s="7" t="s">
        <v>4</v>
      </c>
      <c r="B48" s="7" t="s">
        <v>5</v>
      </c>
      <c r="C48" s="7" t="s">
        <v>6</v>
      </c>
      <c r="E48" s="46"/>
      <c r="F48" s="46"/>
      <c r="G48" s="46"/>
      <c r="H48" s="46"/>
    </row>
    <row r="49" spans="1:8" ht="18" customHeight="1">
      <c r="A49" s="9" t="s">
        <v>7</v>
      </c>
      <c r="B49" s="9"/>
      <c r="C49" s="9"/>
      <c r="E49" s="46"/>
      <c r="F49" s="46"/>
      <c r="G49" s="46"/>
      <c r="H49" s="46"/>
    </row>
    <row r="50" spans="1:8" ht="18" customHeight="1">
      <c r="A50" s="7" t="s">
        <v>8</v>
      </c>
      <c r="B50" s="50" t="s">
        <v>24</v>
      </c>
      <c r="C50" s="161">
        <f>SUM(C51:C53,C55:C56)</f>
        <v>1865723</v>
      </c>
      <c r="E50" s="3"/>
      <c r="F50" s="3"/>
      <c r="G50" s="3"/>
      <c r="H50" s="3"/>
    </row>
    <row r="51" spans="1:8" ht="18" customHeight="1">
      <c r="A51" s="52"/>
      <c r="B51" s="33" t="s">
        <v>25</v>
      </c>
      <c r="C51" s="133">
        <f>'5.mell'!C32</f>
        <v>545663</v>
      </c>
      <c r="E51" s="3"/>
      <c r="F51" s="3"/>
      <c r="G51" s="3"/>
      <c r="H51" s="3"/>
    </row>
    <row r="52" spans="1:8" ht="18" customHeight="1">
      <c r="A52" s="52"/>
      <c r="B52" s="33" t="s">
        <v>26</v>
      </c>
      <c r="C52" s="133">
        <f>'5.mell'!D32</f>
        <v>149432</v>
      </c>
      <c r="E52" s="3"/>
      <c r="F52" s="3"/>
      <c r="G52" s="3"/>
      <c r="H52" s="3"/>
    </row>
    <row r="53" spans="1:8" ht="18" customHeight="1">
      <c r="A53" s="52"/>
      <c r="B53" s="33" t="s">
        <v>27</v>
      </c>
      <c r="C53" s="133">
        <f>'5.mell'!E32</f>
        <v>938550</v>
      </c>
      <c r="E53" s="3"/>
      <c r="F53" s="3"/>
      <c r="G53" s="3"/>
      <c r="H53" s="3"/>
    </row>
    <row r="54" spans="1:8" ht="18" customHeight="1">
      <c r="A54" s="52"/>
      <c r="B54" s="33" t="s">
        <v>28</v>
      </c>
      <c r="C54" s="133">
        <v>66498</v>
      </c>
      <c r="E54" s="3"/>
      <c r="F54" s="3"/>
      <c r="G54" s="3"/>
      <c r="H54" s="3"/>
    </row>
    <row r="55" spans="1:8" ht="18" customHeight="1">
      <c r="A55" s="52"/>
      <c r="B55" s="33" t="s">
        <v>277</v>
      </c>
      <c r="C55" s="133">
        <v>204928</v>
      </c>
      <c r="E55" s="3"/>
      <c r="F55" s="3"/>
      <c r="G55" s="3"/>
      <c r="H55" s="3"/>
    </row>
    <row r="56" spans="1:8" ht="18" customHeight="1">
      <c r="A56" s="53"/>
      <c r="B56" s="27" t="s">
        <v>587</v>
      </c>
      <c r="C56" s="168">
        <f>'5.mell'!H32</f>
        <v>27150</v>
      </c>
      <c r="E56" s="3"/>
      <c r="F56" s="3"/>
      <c r="G56" s="3"/>
      <c r="H56" s="3"/>
    </row>
    <row r="57" spans="1:8" ht="18" customHeight="1">
      <c r="A57" s="7" t="s">
        <v>9</v>
      </c>
      <c r="B57" s="51" t="s">
        <v>29</v>
      </c>
      <c r="C57" s="161">
        <f>SUM(C58:C60)</f>
        <v>193375</v>
      </c>
      <c r="E57" s="3"/>
      <c r="F57" s="3"/>
      <c r="G57" s="3"/>
      <c r="H57" s="3"/>
    </row>
    <row r="58" spans="1:8" ht="18" customHeight="1">
      <c r="A58" s="52"/>
      <c r="B58" s="13" t="s">
        <v>30</v>
      </c>
      <c r="C58" s="165">
        <f>'5.mell'!I32</f>
        <v>107195</v>
      </c>
      <c r="E58" s="3"/>
      <c r="F58" s="3"/>
      <c r="G58" s="3"/>
      <c r="H58" s="3"/>
    </row>
    <row r="59" spans="1:8" ht="18" customHeight="1">
      <c r="A59" s="52"/>
      <c r="B59" s="13" t="s">
        <v>31</v>
      </c>
      <c r="C59" s="165">
        <f>'5.mell'!J32</f>
        <v>82880</v>
      </c>
      <c r="E59" s="3"/>
      <c r="F59" s="3"/>
      <c r="G59" s="3"/>
      <c r="H59" s="3"/>
    </row>
    <row r="60" spans="1:8" ht="18" customHeight="1">
      <c r="A60" s="52"/>
      <c r="B60" s="13" t="s">
        <v>32</v>
      </c>
      <c r="C60" s="165">
        <f>'5.mell'!K32</f>
        <v>3300</v>
      </c>
      <c r="E60" s="3"/>
      <c r="F60" s="3"/>
      <c r="G60" s="3"/>
      <c r="H60" s="3"/>
    </row>
    <row r="61" spans="1:8" ht="18" customHeight="1">
      <c r="A61" s="29" t="s">
        <v>10</v>
      </c>
      <c r="B61" s="51" t="s">
        <v>589</v>
      </c>
      <c r="C61" s="161">
        <f>SUM(C62:C63)</f>
        <v>134194</v>
      </c>
      <c r="E61" s="3"/>
      <c r="F61" s="3"/>
      <c r="G61" s="3"/>
      <c r="H61" s="3"/>
    </row>
    <row r="62" spans="1:8" ht="18" customHeight="1">
      <c r="A62" s="30"/>
      <c r="B62" s="13" t="s">
        <v>244</v>
      </c>
      <c r="C62" s="133">
        <f>'5.mell'!M32</f>
        <v>134194</v>
      </c>
      <c r="E62" s="3"/>
      <c r="F62" s="3"/>
      <c r="G62" s="3"/>
      <c r="H62" s="3"/>
    </row>
    <row r="63" spans="1:8" ht="18" customHeight="1">
      <c r="A63" s="100"/>
      <c r="B63" s="17" t="s">
        <v>264</v>
      </c>
      <c r="C63" s="168">
        <f>'5.mell'!L32</f>
        <v>0</v>
      </c>
      <c r="E63" s="3"/>
      <c r="F63" s="3"/>
      <c r="G63" s="3"/>
      <c r="H63" s="3"/>
    </row>
    <row r="64" spans="1:8" ht="18" customHeight="1">
      <c r="A64" s="21" t="s">
        <v>11</v>
      </c>
      <c r="B64" s="54" t="s">
        <v>33</v>
      </c>
      <c r="C64" s="161">
        <f>SUM(C65:C66)</f>
        <v>5000</v>
      </c>
      <c r="E64" s="3"/>
      <c r="F64" s="3"/>
      <c r="G64" s="3"/>
      <c r="H64" s="3"/>
    </row>
    <row r="65" spans="1:8" ht="18" customHeight="1">
      <c r="A65" s="52"/>
      <c r="B65" s="5" t="s">
        <v>245</v>
      </c>
      <c r="C65" s="133">
        <v>0</v>
      </c>
      <c r="E65" s="3"/>
      <c r="F65" s="3"/>
      <c r="G65" s="3"/>
      <c r="H65" s="3"/>
    </row>
    <row r="66" spans="1:8" ht="18" customHeight="1">
      <c r="A66" s="52"/>
      <c r="B66" s="5" t="s">
        <v>34</v>
      </c>
      <c r="C66" s="168">
        <v>5000</v>
      </c>
      <c r="E66" s="3"/>
      <c r="F66" s="3"/>
      <c r="G66" s="3"/>
      <c r="H66" s="3"/>
    </row>
    <row r="67" spans="1:8" ht="18" customHeight="1">
      <c r="A67" s="7"/>
      <c r="B67" s="15" t="s">
        <v>35</v>
      </c>
      <c r="C67" s="189">
        <f>SUM(C50,C57,C61,C64,)</f>
        <v>2198292</v>
      </c>
      <c r="E67" s="3"/>
      <c r="F67" s="3"/>
      <c r="G67" s="3"/>
      <c r="H67" s="3"/>
    </row>
    <row r="68" spans="1:8" ht="18" customHeight="1">
      <c r="A68" s="9"/>
      <c r="B68" s="16" t="s">
        <v>36</v>
      </c>
      <c r="C68" s="188"/>
      <c r="E68" s="3"/>
      <c r="F68" s="3"/>
      <c r="G68" s="3"/>
      <c r="H68" s="3"/>
    </row>
    <row r="69" spans="1:10" ht="19.5" customHeight="1">
      <c r="A69" s="3"/>
      <c r="B69" s="3"/>
      <c r="C69" s="3"/>
      <c r="D69" s="3"/>
      <c r="E69" s="3"/>
      <c r="G69" s="3"/>
      <c r="H69" s="3"/>
      <c r="I69" s="3"/>
      <c r="J69" s="3"/>
    </row>
    <row r="70" spans="1:10" ht="19.5" customHeight="1">
      <c r="A70" s="5"/>
      <c r="B70" s="5"/>
      <c r="C70" s="5"/>
      <c r="D70" s="5"/>
      <c r="E70" s="5"/>
      <c r="G70" s="3"/>
      <c r="H70" s="3"/>
      <c r="I70" s="3"/>
      <c r="J70" s="3"/>
    </row>
    <row r="71" spans="1:10" ht="19.5" customHeight="1">
      <c r="A71" s="5"/>
      <c r="B71" s="73" t="s">
        <v>37</v>
      </c>
      <c r="C71" s="72"/>
      <c r="D71" s="5"/>
      <c r="E71" s="5"/>
      <c r="G71" s="3"/>
      <c r="H71" s="3"/>
      <c r="I71" s="3"/>
      <c r="J71" s="3"/>
    </row>
    <row r="72" spans="1:10" ht="15" customHeight="1">
      <c r="A72" s="5"/>
      <c r="B72" s="5"/>
      <c r="C72" s="5"/>
      <c r="D72" s="5"/>
      <c r="E72" s="5"/>
      <c r="G72" s="3"/>
      <c r="H72" s="3"/>
      <c r="I72" s="3"/>
      <c r="J72" s="3"/>
    </row>
    <row r="73" spans="1:10" ht="15" customHeight="1">
      <c r="A73" s="5"/>
      <c r="B73" s="5" t="s">
        <v>38</v>
      </c>
      <c r="C73" s="172">
        <f>SUM(C39)</f>
        <v>2198292</v>
      </c>
      <c r="D73" s="5"/>
      <c r="E73" s="184"/>
      <c r="G73" s="3"/>
      <c r="H73" s="3"/>
      <c r="I73" s="3"/>
      <c r="J73" s="3"/>
    </row>
    <row r="74" spans="1:10" ht="15" customHeight="1">
      <c r="A74" s="5"/>
      <c r="B74" s="27" t="s">
        <v>39</v>
      </c>
      <c r="C74" s="177">
        <f>SUM(C67)</f>
        <v>2198292</v>
      </c>
      <c r="D74" s="5"/>
      <c r="E74" s="184"/>
      <c r="G74" s="3"/>
      <c r="H74" s="3"/>
      <c r="I74" s="3"/>
      <c r="J74" s="3"/>
    </row>
    <row r="75" spans="1:10" ht="15" customHeight="1">
      <c r="A75" s="5"/>
      <c r="B75" s="5" t="s">
        <v>40</v>
      </c>
      <c r="C75" s="172">
        <f>SUM(C73-C74)</f>
        <v>0</v>
      </c>
      <c r="D75" s="5"/>
      <c r="E75" s="172"/>
      <c r="G75" s="3"/>
      <c r="H75" s="3"/>
      <c r="I75" s="3"/>
      <c r="J75" s="3"/>
    </row>
    <row r="76" spans="1:10" ht="15" customHeight="1">
      <c r="A76" s="5"/>
      <c r="B76" s="33"/>
      <c r="C76" s="33"/>
      <c r="D76" s="5"/>
      <c r="E76" s="5"/>
      <c r="G76" s="3"/>
      <c r="H76" s="3"/>
      <c r="I76" s="3"/>
      <c r="J76" s="3"/>
    </row>
    <row r="77" spans="1:10" ht="15" customHeight="1">
      <c r="A77" s="22"/>
      <c r="B77" s="33"/>
      <c r="C77" s="33"/>
      <c r="D77" s="70"/>
      <c r="E77" s="70"/>
      <c r="G77" s="3"/>
      <c r="H77" s="3"/>
      <c r="I77" s="3"/>
      <c r="J77" s="3"/>
    </row>
    <row r="78" spans="1:10" ht="15" customHeight="1">
      <c r="A78" s="43"/>
      <c r="B78" s="33"/>
      <c r="C78" s="33"/>
      <c r="D78" s="33"/>
      <c r="E78" s="33"/>
      <c r="G78" s="3"/>
      <c r="H78" s="3"/>
      <c r="I78" s="3"/>
      <c r="J78" s="3"/>
    </row>
    <row r="79" spans="1:10" ht="15" customHeight="1">
      <c r="A79" s="43"/>
      <c r="B79" s="33"/>
      <c r="C79" s="33"/>
      <c r="D79" s="33"/>
      <c r="E79" s="33"/>
      <c r="F79" s="3"/>
      <c r="G79" s="3"/>
      <c r="H79" s="3"/>
      <c r="I79" s="3"/>
      <c r="J79" s="3"/>
    </row>
    <row r="80" spans="1:10" ht="15" customHeight="1">
      <c r="A80" s="22"/>
      <c r="B80" s="32"/>
      <c r="C80" s="32"/>
      <c r="D80" s="32"/>
      <c r="E80" s="32"/>
      <c r="F80" s="3"/>
      <c r="G80" s="3"/>
      <c r="H80" s="3"/>
      <c r="I80" s="3"/>
      <c r="J80" s="3"/>
    </row>
    <row r="81" spans="1:10" ht="15" customHeight="1">
      <c r="A81" s="22"/>
      <c r="B81" s="32"/>
      <c r="C81" s="32"/>
      <c r="D81" s="32"/>
      <c r="E81" s="32"/>
      <c r="F81" s="3"/>
      <c r="G81" s="3"/>
      <c r="H81" s="3"/>
      <c r="I81" s="3"/>
      <c r="J81" s="3"/>
    </row>
    <row r="82" spans="1:10" ht="15.75">
      <c r="A82" s="78"/>
      <c r="B82" s="78"/>
      <c r="C82" s="78"/>
      <c r="D82" s="78"/>
      <c r="E82" s="78"/>
      <c r="F82" s="3"/>
      <c r="G82" s="3"/>
      <c r="H82" s="3"/>
      <c r="I82" s="3"/>
      <c r="J82" s="3"/>
    </row>
    <row r="83" spans="1:10" ht="15.75">
      <c r="A83" s="33"/>
      <c r="B83" s="33"/>
      <c r="C83" s="33"/>
      <c r="D83" s="33"/>
      <c r="E83" s="33"/>
      <c r="F83" s="3"/>
      <c r="G83" s="3"/>
      <c r="H83" s="3"/>
      <c r="I83" s="3"/>
      <c r="J83" s="3"/>
    </row>
    <row r="84" spans="1:10" ht="15.75">
      <c r="A84" s="33"/>
      <c r="B84" s="49"/>
      <c r="C84" s="79"/>
      <c r="D84" s="33"/>
      <c r="E84" s="33"/>
      <c r="F84" s="3"/>
      <c r="G84" s="3"/>
      <c r="H84" s="3"/>
      <c r="I84" s="3"/>
      <c r="J84" s="3"/>
    </row>
    <row r="85" spans="1:10" ht="15.75">
      <c r="A85" s="33"/>
      <c r="B85" s="33"/>
      <c r="C85" s="33"/>
      <c r="D85" s="33"/>
      <c r="E85" s="33"/>
      <c r="F85" s="3"/>
      <c r="G85" s="3"/>
      <c r="H85" s="3"/>
      <c r="I85" s="3"/>
      <c r="J85" s="3"/>
    </row>
    <row r="86" spans="1:10" ht="15.75">
      <c r="A86" s="33"/>
      <c r="B86" s="33"/>
      <c r="C86" s="33"/>
      <c r="D86" s="33"/>
      <c r="E86" s="33"/>
      <c r="F86" s="3"/>
      <c r="G86" s="3"/>
      <c r="H86" s="3"/>
      <c r="I86" s="3"/>
      <c r="J86" s="3"/>
    </row>
    <row r="87" spans="1:10" ht="15.75">
      <c r="A87" s="33"/>
      <c r="B87" s="33"/>
      <c r="C87" s="33"/>
      <c r="D87" s="33"/>
      <c r="E87" s="33"/>
      <c r="F87" s="3"/>
      <c r="G87" s="3"/>
      <c r="H87" s="3"/>
      <c r="I87" s="3"/>
      <c r="J87" s="3"/>
    </row>
    <row r="88" spans="1:10" ht="15.75">
      <c r="A88" s="33"/>
      <c r="B88" s="33"/>
      <c r="C88" s="33"/>
      <c r="D88" s="33"/>
      <c r="E88" s="33"/>
      <c r="F88" s="3"/>
      <c r="G88" s="3"/>
      <c r="H88" s="3"/>
      <c r="I88" s="3"/>
      <c r="J88" s="3"/>
    </row>
    <row r="89" spans="1:10" ht="15.75">
      <c r="A89" s="5"/>
      <c r="B89" s="5"/>
      <c r="C89" s="5"/>
      <c r="D89" s="5"/>
      <c r="E89" s="5"/>
      <c r="F89" s="3"/>
      <c r="G89" s="3"/>
      <c r="H89" s="3"/>
      <c r="I89" s="3"/>
      <c r="J89" s="3"/>
    </row>
    <row r="90" spans="1:10" ht="15.75">
      <c r="A90" s="5"/>
      <c r="B90" s="5"/>
      <c r="C90" s="5"/>
      <c r="D90" s="5"/>
      <c r="E90" s="5"/>
      <c r="F90" s="3"/>
      <c r="G90" s="3"/>
      <c r="H90" s="3"/>
      <c r="I90" s="3"/>
      <c r="J90" s="3"/>
    </row>
    <row r="91" spans="1:10" ht="15.75">
      <c r="A91" s="5"/>
      <c r="B91" s="5"/>
      <c r="C91" s="5"/>
      <c r="D91" s="5"/>
      <c r="E91" s="5"/>
      <c r="F91" s="3"/>
      <c r="G91" s="3"/>
      <c r="H91" s="3"/>
      <c r="I91" s="3"/>
      <c r="J91" s="3"/>
    </row>
    <row r="92" spans="1:10" ht="15.75">
      <c r="A92" s="5"/>
      <c r="B92" s="5"/>
      <c r="C92" s="5"/>
      <c r="D92" s="5"/>
      <c r="E92" s="5"/>
      <c r="F92" s="3"/>
      <c r="G92" s="3"/>
      <c r="H92" s="3"/>
      <c r="I92" s="3"/>
      <c r="J92" s="3"/>
    </row>
    <row r="93" spans="1:10" ht="15.75">
      <c r="A93" s="5"/>
      <c r="B93" s="5"/>
      <c r="C93" s="5"/>
      <c r="D93" s="5"/>
      <c r="E93" s="5"/>
      <c r="F93" s="3"/>
      <c r="G93" s="3"/>
      <c r="H93" s="3"/>
      <c r="I93" s="3"/>
      <c r="J93" s="3"/>
    </row>
    <row r="94" spans="1:10" ht="15.75">
      <c r="A94" s="5"/>
      <c r="B94" s="5"/>
      <c r="C94" s="5"/>
      <c r="D94" s="5"/>
      <c r="E94" s="5"/>
      <c r="F94" s="3"/>
      <c r="G94" s="3"/>
      <c r="H94" s="3"/>
      <c r="I94" s="3"/>
      <c r="J94" s="3"/>
    </row>
    <row r="95" spans="1:10" ht="15.75">
      <c r="A95" s="5"/>
      <c r="B95" s="5"/>
      <c r="C95" s="5"/>
      <c r="D95" s="5"/>
      <c r="E95" s="5"/>
      <c r="F95" s="3"/>
      <c r="G95" s="3"/>
      <c r="H95" s="3"/>
      <c r="I95" s="3"/>
      <c r="J95" s="3"/>
    </row>
    <row r="96" spans="1:10" ht="15.75">
      <c r="A96" s="5"/>
      <c r="B96" s="5"/>
      <c r="C96" s="5"/>
      <c r="D96" s="5"/>
      <c r="E96" s="5"/>
      <c r="F96" s="3"/>
      <c r="G96" s="3"/>
      <c r="H96" s="3"/>
      <c r="I96" s="3"/>
      <c r="J96" s="3"/>
    </row>
    <row r="97" spans="1:10" ht="15.75">
      <c r="A97" s="5"/>
      <c r="B97" s="5"/>
      <c r="C97" s="5"/>
      <c r="D97" s="5"/>
      <c r="E97" s="5"/>
      <c r="F97" s="3"/>
      <c r="G97" s="3"/>
      <c r="H97" s="3"/>
      <c r="I97" s="3"/>
      <c r="J97" s="3"/>
    </row>
    <row r="98" spans="1:10" ht="15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5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5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5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5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5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5.75">
      <c r="A104" s="3"/>
      <c r="B104" s="3"/>
      <c r="C104" s="3"/>
      <c r="D104" s="3"/>
      <c r="E104" s="3"/>
      <c r="F104" s="3"/>
      <c r="G104" s="3"/>
      <c r="H104" s="3"/>
      <c r="I104" s="3"/>
      <c r="J104" s="3"/>
    </row>
  </sheetData>
  <sheetProtection/>
  <printOptions horizontalCentered="1"/>
  <pageMargins left="0.5905511811023623" right="0.5905511811023623" top="0.3937007874015748" bottom="0.3937007874015748" header="0.5118110236220472" footer="0.31496062992125984"/>
  <pageSetup firstPageNumber="1" useFirstPageNumber="1" horizontalDpi="300" verticalDpi="300" orientation="portrait" paperSize="9" scale="95" r:id="rId1"/>
  <headerFooter alignWithMargins="0">
    <oddFooter>&amp;C&amp;P. oldal</oddFooter>
  </headerFooter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SheetLayoutView="100" zoomScalePageLayoutView="0" workbookViewId="0" topLeftCell="A1">
      <selection activeCell="E27" sqref="E27"/>
    </sheetView>
  </sheetViews>
  <sheetFormatPr defaultColWidth="9.140625" defaultRowHeight="12.75"/>
  <cols>
    <col min="1" max="1" width="56.7109375" style="194" customWidth="1"/>
    <col min="2" max="2" width="8.421875" style="194" customWidth="1"/>
    <col min="3" max="3" width="15.421875" style="194" customWidth="1"/>
    <col min="4" max="4" width="10.140625" style="194" bestFit="1" customWidth="1"/>
    <col min="5" max="16384" width="9.140625" style="194" customWidth="1"/>
  </cols>
  <sheetData>
    <row r="1" spans="1:3" ht="15.75">
      <c r="A1" s="192" t="s">
        <v>755</v>
      </c>
      <c r="B1" s="192"/>
      <c r="C1" s="193"/>
    </row>
    <row r="2" spans="1:3" ht="15.75">
      <c r="A2" s="192"/>
      <c r="B2" s="192"/>
      <c r="C2" s="193"/>
    </row>
    <row r="3" spans="1:3" ht="15.75">
      <c r="A3" s="595" t="s">
        <v>41</v>
      </c>
      <c r="B3" s="596"/>
      <c r="C3" s="596"/>
    </row>
    <row r="4" spans="1:3" ht="15.75">
      <c r="A4" s="595" t="s">
        <v>666</v>
      </c>
      <c r="B4" s="596"/>
      <c r="C4" s="596"/>
    </row>
    <row r="5" spans="1:3" ht="12.75">
      <c r="A5" s="333"/>
      <c r="B5" s="333"/>
      <c r="C5" s="333"/>
    </row>
    <row r="6" spans="1:3" ht="12.75">
      <c r="A6" s="193"/>
      <c r="B6" s="193"/>
      <c r="C6" s="193"/>
    </row>
    <row r="7" spans="1:3" ht="38.25">
      <c r="A7" s="597" t="s">
        <v>103</v>
      </c>
      <c r="B7" s="597" t="s">
        <v>102</v>
      </c>
      <c r="C7" s="332" t="s">
        <v>665</v>
      </c>
    </row>
    <row r="8" spans="1:3" ht="12.75">
      <c r="A8" s="598"/>
      <c r="B8" s="598"/>
      <c r="C8" s="195" t="s">
        <v>104</v>
      </c>
    </row>
    <row r="9" spans="1:4" ht="12.75">
      <c r="A9" s="343" t="s">
        <v>387</v>
      </c>
      <c r="B9" s="196"/>
      <c r="C9" s="197"/>
      <c r="D9" s="198"/>
    </row>
    <row r="10" spans="1:3" ht="12.75">
      <c r="A10" s="199" t="s">
        <v>388</v>
      </c>
      <c r="B10" s="199"/>
      <c r="C10" s="201">
        <v>134560400</v>
      </c>
    </row>
    <row r="11" spans="1:3" ht="12.75">
      <c r="A11" s="199" t="s">
        <v>389</v>
      </c>
      <c r="B11" s="199"/>
      <c r="C11" s="202">
        <v>46976300</v>
      </c>
    </row>
    <row r="12" spans="1:3" ht="12.75">
      <c r="A12" s="199" t="s">
        <v>390</v>
      </c>
      <c r="B12" s="199"/>
      <c r="C12" s="202">
        <v>9381610</v>
      </c>
    </row>
    <row r="13" spans="1:3" ht="12.75">
      <c r="A13" s="199" t="s">
        <v>391</v>
      </c>
      <c r="B13" s="199"/>
      <c r="C13" s="201">
        <v>25110000</v>
      </c>
    </row>
    <row r="14" spans="1:3" ht="12.75">
      <c r="A14" s="199" t="s">
        <v>392</v>
      </c>
      <c r="B14" s="199"/>
      <c r="C14" s="202">
        <v>100000</v>
      </c>
    </row>
    <row r="15" spans="1:3" ht="12.75">
      <c r="A15" s="199" t="s">
        <v>393</v>
      </c>
      <c r="B15" s="199"/>
      <c r="C15" s="202">
        <v>12384690</v>
      </c>
    </row>
    <row r="16" spans="1:3" ht="12.75">
      <c r="A16" s="199" t="s">
        <v>394</v>
      </c>
      <c r="B16" s="199"/>
      <c r="C16" s="202">
        <v>262445465</v>
      </c>
    </row>
    <row r="17" spans="1:3" ht="12.75">
      <c r="A17" s="199" t="s">
        <v>395</v>
      </c>
      <c r="B17" s="199"/>
      <c r="C17" s="202">
        <v>0</v>
      </c>
    </row>
    <row r="18" spans="1:3" ht="12.75">
      <c r="A18" s="199" t="s">
        <v>396</v>
      </c>
      <c r="B18" s="199"/>
      <c r="C18" s="202">
        <v>0</v>
      </c>
    </row>
    <row r="19" spans="1:3" ht="12.75">
      <c r="A19" s="199" t="s">
        <v>653</v>
      </c>
      <c r="B19" s="199"/>
      <c r="C19" s="202">
        <v>16761600</v>
      </c>
    </row>
    <row r="20" spans="1:3" ht="12.75">
      <c r="A20" s="599" t="s">
        <v>409</v>
      </c>
      <c r="B20" s="600"/>
      <c r="C20" s="205">
        <f>SUM(C19)</f>
        <v>16761600</v>
      </c>
    </row>
    <row r="21" spans="1:5" ht="12.75">
      <c r="A21" s="200"/>
      <c r="B21" s="203"/>
      <c r="C21" s="344"/>
      <c r="E21" s="331"/>
    </row>
    <row r="22" spans="1:3" ht="12.75">
      <c r="A22" s="345" t="s">
        <v>397</v>
      </c>
      <c r="B22" s="203"/>
      <c r="C22" s="197"/>
    </row>
    <row r="23" spans="1:3" ht="12.75">
      <c r="A23" s="199" t="s">
        <v>399</v>
      </c>
      <c r="B23" s="337" t="s">
        <v>398</v>
      </c>
      <c r="C23" s="202">
        <v>92810933</v>
      </c>
    </row>
    <row r="24" spans="1:3" ht="12.75">
      <c r="A24" s="199" t="s">
        <v>400</v>
      </c>
      <c r="B24" s="337" t="s">
        <v>403</v>
      </c>
      <c r="C24" s="201">
        <v>26400000</v>
      </c>
    </row>
    <row r="25" spans="1:3" ht="12.75">
      <c r="A25" s="199" t="s">
        <v>401</v>
      </c>
      <c r="B25" s="337" t="s">
        <v>654</v>
      </c>
      <c r="C25" s="201">
        <v>45335600</v>
      </c>
    </row>
    <row r="26" spans="1:3" ht="12.75">
      <c r="A26" s="199" t="s">
        <v>402</v>
      </c>
      <c r="B26" s="337" t="s">
        <v>403</v>
      </c>
      <c r="C26" s="202">
        <v>14366160</v>
      </c>
    </row>
    <row r="27" spans="1:3" ht="12.75">
      <c r="A27" s="199" t="s">
        <v>404</v>
      </c>
      <c r="B27" s="338" t="s">
        <v>655</v>
      </c>
      <c r="C27" s="201">
        <v>15568000</v>
      </c>
    </row>
    <row r="28" spans="1:3" ht="12.75">
      <c r="A28" s="199" t="s">
        <v>405</v>
      </c>
      <c r="B28" s="339" t="s">
        <v>406</v>
      </c>
      <c r="C28" s="201">
        <v>7653333</v>
      </c>
    </row>
    <row r="29" spans="1:3" ht="12.75">
      <c r="A29" s="199" t="s">
        <v>407</v>
      </c>
      <c r="B29" s="338"/>
      <c r="C29" s="330">
        <v>41273280</v>
      </c>
    </row>
    <row r="30" spans="1:3" ht="12.75">
      <c r="A30" s="599" t="s">
        <v>408</v>
      </c>
      <c r="B30" s="600"/>
      <c r="C30" s="205">
        <f>SUM(C23:C29)</f>
        <v>243407306</v>
      </c>
    </row>
    <row r="31" spans="1:3" ht="12.75">
      <c r="A31" s="200"/>
      <c r="B31" s="337"/>
      <c r="C31" s="330"/>
    </row>
    <row r="32" spans="1:3" ht="12.75">
      <c r="A32" s="336" t="s">
        <v>410</v>
      </c>
      <c r="B32" s="340"/>
      <c r="C32" s="334"/>
    </row>
    <row r="33" spans="1:3" ht="12.75">
      <c r="A33" s="199" t="s">
        <v>411</v>
      </c>
      <c r="B33" s="341"/>
      <c r="C33" s="202">
        <v>19580596</v>
      </c>
    </row>
    <row r="34" spans="1:3" ht="12.75">
      <c r="A34" s="200" t="s">
        <v>412</v>
      </c>
      <c r="B34" s="341" t="s">
        <v>413</v>
      </c>
      <c r="C34" s="202">
        <v>19862020</v>
      </c>
    </row>
    <row r="35" spans="1:3" ht="12.75">
      <c r="A35" s="200" t="s">
        <v>416</v>
      </c>
      <c r="B35" s="338" t="s">
        <v>403</v>
      </c>
      <c r="C35" s="202">
        <v>54726840</v>
      </c>
    </row>
    <row r="36" spans="1:3" ht="12.75">
      <c r="A36" s="335" t="s">
        <v>415</v>
      </c>
      <c r="B36" s="342"/>
      <c r="C36" s="204">
        <v>7757000</v>
      </c>
    </row>
    <row r="37" spans="1:3" ht="12.75">
      <c r="A37" s="599" t="s">
        <v>414</v>
      </c>
      <c r="B37" s="600"/>
      <c r="C37" s="205">
        <f>SUM(C33:C36)</f>
        <v>101926456</v>
      </c>
    </row>
    <row r="38" spans="1:3" ht="12.75">
      <c r="A38" s="351"/>
      <c r="B38" s="337"/>
      <c r="C38" s="352"/>
    </row>
    <row r="39" spans="1:3" ht="12.75">
      <c r="A39" s="599" t="s">
        <v>419</v>
      </c>
      <c r="B39" s="586"/>
      <c r="C39" s="600"/>
    </row>
    <row r="40" spans="1:3" ht="12.75">
      <c r="A40" s="335" t="s">
        <v>417</v>
      </c>
      <c r="B40" s="342"/>
      <c r="C40" s="204">
        <v>14154240</v>
      </c>
    </row>
    <row r="41" spans="1:3" ht="12.75">
      <c r="A41" s="599" t="s">
        <v>418</v>
      </c>
      <c r="B41" s="600"/>
      <c r="C41" s="205">
        <f>SUM(C40)</f>
        <v>14154240</v>
      </c>
    </row>
    <row r="42" spans="1:3" ht="12.75">
      <c r="A42" s="500"/>
      <c r="B42" s="501"/>
      <c r="C42" s="352"/>
    </row>
    <row r="43" spans="1:3" ht="12.75">
      <c r="A43" s="497" t="s">
        <v>663</v>
      </c>
      <c r="B43" s="496"/>
      <c r="C43" s="205">
        <f>SUM(C20,C30,C37,C41)</f>
        <v>376249602</v>
      </c>
    </row>
    <row r="44" spans="1:3" ht="12.75">
      <c r="A44" s="500"/>
      <c r="B44" s="501"/>
      <c r="C44" s="352"/>
    </row>
    <row r="45" spans="1:3" ht="12.75">
      <c r="A45" s="508" t="s">
        <v>656</v>
      </c>
      <c r="B45" s="294"/>
      <c r="C45" s="507"/>
    </row>
    <row r="46" spans="1:3" ht="12.75">
      <c r="A46" s="503" t="s">
        <v>657</v>
      </c>
      <c r="B46" s="504"/>
      <c r="C46" s="202">
        <v>28196150</v>
      </c>
    </row>
    <row r="47" spans="1:3" ht="12.75">
      <c r="A47" s="503" t="s">
        <v>658</v>
      </c>
      <c r="B47" s="504"/>
      <c r="C47" s="202">
        <v>24511550</v>
      </c>
    </row>
    <row r="48" spans="1:3" ht="12.75">
      <c r="A48" s="503" t="s">
        <v>659</v>
      </c>
      <c r="B48" s="504"/>
      <c r="C48" s="202">
        <v>27403200</v>
      </c>
    </row>
    <row r="49" spans="1:3" ht="12.75">
      <c r="A49" s="503" t="s">
        <v>660</v>
      </c>
      <c r="B49" s="504"/>
      <c r="C49" s="202">
        <v>6220500</v>
      </c>
    </row>
    <row r="50" spans="1:3" ht="12.75">
      <c r="A50" s="503" t="s">
        <v>661</v>
      </c>
      <c r="B50" s="504"/>
      <c r="C50" s="202">
        <v>31719000</v>
      </c>
    </row>
    <row r="51" spans="1:3" s="502" customFormat="1" ht="12.75">
      <c r="A51" s="509" t="s">
        <v>662</v>
      </c>
      <c r="B51" s="510"/>
      <c r="C51" s="205">
        <f>SUM(C46:C50)</f>
        <v>118050400</v>
      </c>
    </row>
    <row r="52" spans="1:3" s="502" customFormat="1" ht="12.75">
      <c r="A52" s="505"/>
      <c r="B52" s="506"/>
      <c r="C52" s="350"/>
    </row>
    <row r="53" spans="1:3" ht="12.75">
      <c r="A53" s="601" t="s">
        <v>664</v>
      </c>
      <c r="B53" s="602"/>
      <c r="C53" s="350">
        <f>SUM(C20,C30,C37,C41)</f>
        <v>376249602</v>
      </c>
    </row>
  </sheetData>
  <sheetProtection/>
  <mergeCells count="10">
    <mergeCell ref="A41:B41"/>
    <mergeCell ref="A53:B53"/>
    <mergeCell ref="A39:C39"/>
    <mergeCell ref="A20:B20"/>
    <mergeCell ref="A30:B30"/>
    <mergeCell ref="A37:B37"/>
    <mergeCell ref="A3:C3"/>
    <mergeCell ref="A4:C4"/>
    <mergeCell ref="A7:A8"/>
    <mergeCell ref="B7:B8"/>
  </mergeCells>
  <printOptions horizontalCentered="1"/>
  <pageMargins left="0.5905511811023623" right="0.5905511811023623" top="0.5905511811023623" bottom="0.5905511811023623" header="0.5118110236220472" footer="0.5118110236220472"/>
  <pageSetup firstPageNumber="15" useFirstPageNumber="1" horizontalDpi="600" verticalDpi="600" orientation="portrait" paperSize="9" r:id="rId1"/>
  <headerFooter alignWithMargins="0">
    <oddFooter>&amp;C&amp;P. oldal</oddFooter>
  </headerFooter>
  <colBreaks count="1" manualBreakCount="1">
    <brk id="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62"/>
  <sheetViews>
    <sheetView tabSelected="1" view="pageBreakPreview" zoomScaleSheetLayoutView="100" zoomScalePageLayoutView="0" workbookViewId="0" topLeftCell="A1">
      <selection activeCell="H21" sqref="H21"/>
    </sheetView>
  </sheetViews>
  <sheetFormatPr defaultColWidth="9.140625" defaultRowHeight="12.75"/>
  <cols>
    <col min="1" max="1" width="8.7109375" style="0" customWidth="1"/>
    <col min="2" max="2" width="49.140625" style="0" customWidth="1"/>
    <col min="3" max="3" width="19.140625" style="0" customWidth="1"/>
  </cols>
  <sheetData>
    <row r="1" spans="1:4" ht="15.75">
      <c r="A1" s="4" t="s">
        <v>756</v>
      </c>
      <c r="B1" s="58"/>
      <c r="C1" s="84"/>
      <c r="D1" s="5"/>
    </row>
    <row r="2" spans="1:4" ht="15.75">
      <c r="A2" s="58"/>
      <c r="B2" s="58"/>
      <c r="C2" s="5"/>
      <c r="D2" s="5"/>
    </row>
    <row r="3" spans="1:4" ht="15.75">
      <c r="A3" s="58"/>
      <c r="B3" s="58" t="s">
        <v>105</v>
      </c>
      <c r="C3" s="5"/>
      <c r="D3" s="5"/>
    </row>
    <row r="4" spans="1:4" ht="15.75">
      <c r="A4" s="58"/>
      <c r="B4" s="58" t="s">
        <v>476</v>
      </c>
      <c r="C4" s="5"/>
      <c r="D4" s="5"/>
    </row>
    <row r="5" spans="1:4" ht="15.75">
      <c r="A5" s="58"/>
      <c r="B5" s="58" t="s">
        <v>106</v>
      </c>
      <c r="C5" s="5"/>
      <c r="D5" s="5"/>
    </row>
    <row r="6" spans="1:4" ht="15.75">
      <c r="A6" s="58"/>
      <c r="B6" s="58" t="s">
        <v>107</v>
      </c>
      <c r="C6" s="5"/>
      <c r="D6" s="5"/>
    </row>
    <row r="7" spans="1:4" ht="15.75">
      <c r="A7" s="58"/>
      <c r="B7" s="58"/>
      <c r="C7" s="5"/>
      <c r="D7" s="5"/>
    </row>
    <row r="8" spans="1:4" ht="12.75">
      <c r="A8" s="5"/>
      <c r="B8" s="5" t="s">
        <v>108</v>
      </c>
      <c r="C8" s="5"/>
      <c r="D8" s="5"/>
    </row>
    <row r="9" spans="1:4" ht="15" customHeight="1">
      <c r="A9" s="75" t="s">
        <v>109</v>
      </c>
      <c r="B9" s="61" t="s">
        <v>5</v>
      </c>
      <c r="C9" s="61" t="s">
        <v>491</v>
      </c>
      <c r="D9" s="5"/>
    </row>
    <row r="10" spans="1:4" ht="15" customHeight="1">
      <c r="A10" s="76" t="s">
        <v>110</v>
      </c>
      <c r="B10" s="63"/>
      <c r="C10" s="63"/>
      <c r="D10" s="5"/>
    </row>
    <row r="11" spans="1:4" ht="15" customHeight="1">
      <c r="A11" s="97" t="s">
        <v>363</v>
      </c>
      <c r="B11" s="132" t="s">
        <v>305</v>
      </c>
      <c r="C11" s="162">
        <f>SUM(C12:C12)</f>
        <v>143</v>
      </c>
      <c r="D11" s="5"/>
    </row>
    <row r="12" spans="1:4" ht="15" customHeight="1">
      <c r="A12" s="99"/>
      <c r="B12" s="57" t="s">
        <v>282</v>
      </c>
      <c r="C12" s="163">
        <v>143</v>
      </c>
      <c r="D12" s="5"/>
    </row>
    <row r="13" spans="1:4" ht="15.75" customHeight="1">
      <c r="A13" s="97" t="s">
        <v>364</v>
      </c>
      <c r="B13" s="51" t="s">
        <v>306</v>
      </c>
      <c r="C13" s="161">
        <f>SUM(C14:C14)</f>
        <v>3997</v>
      </c>
      <c r="D13" s="33"/>
    </row>
    <row r="14" spans="1:4" ht="15.75" customHeight="1">
      <c r="A14" s="114"/>
      <c r="B14" s="17" t="s">
        <v>309</v>
      </c>
      <c r="C14" s="168">
        <v>3997</v>
      </c>
      <c r="D14" s="33"/>
    </row>
    <row r="15" spans="1:4" ht="15.75" customHeight="1">
      <c r="A15" s="97" t="s">
        <v>365</v>
      </c>
      <c r="B15" s="86" t="s">
        <v>155</v>
      </c>
      <c r="C15" s="161">
        <f>SUM(C16:C16)</f>
        <v>5517</v>
      </c>
      <c r="D15" s="5"/>
    </row>
    <row r="16" spans="1:4" ht="15.75" customHeight="1">
      <c r="A16" s="114"/>
      <c r="B16" s="36" t="s">
        <v>309</v>
      </c>
      <c r="C16" s="168">
        <v>5517</v>
      </c>
      <c r="D16" s="5"/>
    </row>
    <row r="17" spans="1:4" ht="15.75" customHeight="1">
      <c r="A17" s="128" t="s">
        <v>366</v>
      </c>
      <c r="B17" s="257" t="s">
        <v>326</v>
      </c>
      <c r="C17" s="242">
        <v>2488</v>
      </c>
      <c r="D17" s="5"/>
    </row>
    <row r="18" spans="1:4" ht="15" customHeight="1">
      <c r="A18" s="97" t="s">
        <v>367</v>
      </c>
      <c r="B18" s="51" t="s">
        <v>307</v>
      </c>
      <c r="C18" s="161">
        <f>SUM(C19:C19)</f>
        <v>56618</v>
      </c>
      <c r="D18" s="5"/>
    </row>
    <row r="19" spans="1:4" ht="15" customHeight="1">
      <c r="A19" s="99"/>
      <c r="B19" s="57" t="s">
        <v>308</v>
      </c>
      <c r="C19" s="163">
        <v>56618</v>
      </c>
      <c r="D19" s="5"/>
    </row>
    <row r="20" spans="1:4" ht="15" customHeight="1">
      <c r="A20" s="128"/>
      <c r="B20" s="26" t="s">
        <v>478</v>
      </c>
      <c r="C20" s="242">
        <v>118050</v>
      </c>
      <c r="D20" s="5"/>
    </row>
    <row r="21" spans="1:4" ht="15" customHeight="1">
      <c r="A21" s="130"/>
      <c r="B21" s="27" t="s">
        <v>479</v>
      </c>
      <c r="C21" s="168">
        <v>118050</v>
      </c>
      <c r="D21" s="5"/>
    </row>
    <row r="22" spans="1:4" ht="15" customHeight="1">
      <c r="A22" s="114"/>
      <c r="B22" s="60" t="s">
        <v>111</v>
      </c>
      <c r="C22" s="208">
        <f>SUM(C11,C13,C15,C17,C18,C20,)</f>
        <v>186813</v>
      </c>
      <c r="D22" s="84"/>
    </row>
    <row r="23" spans="1:4" ht="15" customHeight="1">
      <c r="A23" s="99" t="s">
        <v>433</v>
      </c>
      <c r="B23" s="139" t="s">
        <v>434</v>
      </c>
      <c r="C23" s="161">
        <v>17000</v>
      </c>
      <c r="D23" s="84"/>
    </row>
    <row r="24" spans="1:4" ht="15" customHeight="1">
      <c r="A24" s="99"/>
      <c r="B24" s="141" t="s">
        <v>435</v>
      </c>
      <c r="C24" s="202">
        <v>1800</v>
      </c>
      <c r="D24" s="84"/>
    </row>
    <row r="25" spans="1:4" ht="15" customHeight="1">
      <c r="A25" s="99"/>
      <c r="B25" s="141" t="s">
        <v>436</v>
      </c>
      <c r="C25" s="202">
        <v>7000</v>
      </c>
      <c r="D25" s="84"/>
    </row>
    <row r="26" spans="1:4" ht="15" customHeight="1">
      <c r="A26" s="99"/>
      <c r="B26" s="141" t="s">
        <v>437</v>
      </c>
      <c r="C26" s="202">
        <v>400</v>
      </c>
      <c r="D26" s="84"/>
    </row>
    <row r="27" spans="1:4" ht="15" customHeight="1">
      <c r="A27" s="99"/>
      <c r="B27" s="141" t="s">
        <v>438</v>
      </c>
      <c r="C27" s="202">
        <v>3500</v>
      </c>
      <c r="D27" s="84"/>
    </row>
    <row r="28" spans="1:4" ht="15" customHeight="1">
      <c r="A28" s="99"/>
      <c r="B28" s="141" t="s">
        <v>439</v>
      </c>
      <c r="C28" s="202">
        <v>1000</v>
      </c>
      <c r="D28" s="84"/>
    </row>
    <row r="29" spans="1:4" ht="15" customHeight="1">
      <c r="A29" s="99"/>
      <c r="B29" s="141" t="s">
        <v>440</v>
      </c>
      <c r="C29" s="202">
        <v>1500</v>
      </c>
      <c r="D29" s="84"/>
    </row>
    <row r="30" spans="1:4" ht="15" customHeight="1">
      <c r="A30" s="99"/>
      <c r="B30" s="141" t="s">
        <v>441</v>
      </c>
      <c r="C30" s="202">
        <v>800</v>
      </c>
      <c r="D30" s="84"/>
    </row>
    <row r="31" spans="1:4" ht="15" customHeight="1">
      <c r="A31" s="99"/>
      <c r="B31" s="141" t="s">
        <v>442</v>
      </c>
      <c r="C31" s="204">
        <v>1000</v>
      </c>
      <c r="D31" s="84"/>
    </row>
    <row r="32" spans="1:4" ht="15" customHeight="1">
      <c r="A32" s="97" t="s">
        <v>432</v>
      </c>
      <c r="B32" s="51" t="s">
        <v>87</v>
      </c>
      <c r="C32" s="362">
        <f>SUM(C33)</f>
        <v>1115</v>
      </c>
      <c r="D32" s="5"/>
    </row>
    <row r="33" spans="1:4" ht="15" customHeight="1">
      <c r="A33" s="114"/>
      <c r="B33" s="17" t="s">
        <v>161</v>
      </c>
      <c r="C33" s="164">
        <v>1115</v>
      </c>
      <c r="D33" s="5"/>
    </row>
    <row r="34" spans="1:4" ht="15" customHeight="1">
      <c r="A34" s="115"/>
      <c r="B34" s="14" t="s">
        <v>111</v>
      </c>
      <c r="C34" s="136">
        <f>SUM(C22,C23,C32)</f>
        <v>204928</v>
      </c>
      <c r="D34" s="5"/>
    </row>
    <row r="36" spans="1:3" ht="15.75">
      <c r="A36" s="4" t="s">
        <v>765</v>
      </c>
      <c r="B36" s="4"/>
      <c r="C36" s="4"/>
    </row>
    <row r="37" spans="1:3" ht="15.75">
      <c r="A37" s="4"/>
      <c r="B37" s="4"/>
      <c r="C37" s="4"/>
    </row>
    <row r="38" spans="1:3" ht="15.75">
      <c r="A38" s="4"/>
      <c r="B38" s="4" t="s">
        <v>112</v>
      </c>
      <c r="C38" s="4"/>
    </row>
    <row r="39" spans="1:3" ht="15.75">
      <c r="A39" s="4"/>
      <c r="B39" s="4" t="s">
        <v>492</v>
      </c>
      <c r="C39" s="4"/>
    </row>
    <row r="40" spans="1:3" ht="15.75">
      <c r="A40" s="4"/>
      <c r="B40" s="4" t="s">
        <v>268</v>
      </c>
      <c r="C40" s="4"/>
    </row>
    <row r="41" spans="1:3" ht="12.75">
      <c r="A41" s="5"/>
      <c r="B41" s="5"/>
      <c r="C41" s="5"/>
    </row>
    <row r="42" spans="1:3" ht="12.75">
      <c r="A42" s="5"/>
      <c r="B42" s="5" t="s">
        <v>113</v>
      </c>
      <c r="C42" s="5"/>
    </row>
    <row r="43" spans="1:3" ht="15" customHeight="1">
      <c r="A43" s="61" t="s">
        <v>4</v>
      </c>
      <c r="B43" s="61" t="s">
        <v>5</v>
      </c>
      <c r="C43" s="61" t="s">
        <v>491</v>
      </c>
    </row>
    <row r="44" spans="1:3" ht="15" customHeight="1">
      <c r="A44" s="62" t="s">
        <v>7</v>
      </c>
      <c r="B44" s="62"/>
      <c r="C44" s="62"/>
    </row>
    <row r="45" spans="1:3" ht="15" customHeight="1">
      <c r="A45" s="128"/>
      <c r="B45" s="257" t="s">
        <v>480</v>
      </c>
      <c r="C45" s="242">
        <f>SUM(C46:C49)</f>
        <v>4150</v>
      </c>
    </row>
    <row r="46" spans="1:3" ht="15" customHeight="1">
      <c r="A46" s="129"/>
      <c r="B46" s="33" t="s">
        <v>303</v>
      </c>
      <c r="C46" s="210">
        <v>2500</v>
      </c>
    </row>
    <row r="47" spans="1:3" ht="15" customHeight="1">
      <c r="A47" s="129"/>
      <c r="B47" s="33" t="s">
        <v>304</v>
      </c>
      <c r="C47" s="210">
        <v>1000</v>
      </c>
    </row>
    <row r="48" spans="1:3" ht="15" customHeight="1">
      <c r="A48" s="129"/>
      <c r="B48" s="33" t="s">
        <v>115</v>
      </c>
      <c r="C48" s="210">
        <v>500</v>
      </c>
    </row>
    <row r="49" spans="1:3" ht="15" customHeight="1">
      <c r="A49" s="130"/>
      <c r="B49" s="27" t="s">
        <v>481</v>
      </c>
      <c r="C49" s="167">
        <v>150</v>
      </c>
    </row>
    <row r="50" spans="1:3" ht="15" customHeight="1">
      <c r="A50" s="99"/>
      <c r="B50" s="139" t="s">
        <v>482</v>
      </c>
      <c r="C50" s="170">
        <f>SUM(C51:C51)</f>
        <v>500</v>
      </c>
    </row>
    <row r="51" spans="1:3" ht="15" customHeight="1">
      <c r="A51" s="99"/>
      <c r="B51" s="40" t="s">
        <v>483</v>
      </c>
      <c r="C51" s="210">
        <v>500</v>
      </c>
    </row>
    <row r="52" spans="1:3" ht="15" customHeight="1">
      <c r="A52" s="130"/>
      <c r="B52" s="372" t="s">
        <v>484</v>
      </c>
      <c r="C52" s="373">
        <v>1500</v>
      </c>
    </row>
    <row r="53" spans="1:3" ht="15" customHeight="1">
      <c r="A53" s="128"/>
      <c r="B53" s="132" t="s">
        <v>485</v>
      </c>
      <c r="C53" s="242">
        <v>3000</v>
      </c>
    </row>
    <row r="54" spans="1:4" ht="15" customHeight="1">
      <c r="A54" s="128"/>
      <c r="B54" s="257" t="s">
        <v>486</v>
      </c>
      <c r="C54" s="242">
        <f>SUM(C55:C56)</f>
        <v>4200</v>
      </c>
      <c r="D54" s="239"/>
    </row>
    <row r="55" spans="1:4" ht="15" customHeight="1">
      <c r="A55" s="129" t="s">
        <v>488</v>
      </c>
      <c r="B55" s="329" t="s">
        <v>343</v>
      </c>
      <c r="C55" s="210">
        <v>2700</v>
      </c>
      <c r="D55" s="239"/>
    </row>
    <row r="56" spans="1:4" ht="15" customHeight="1">
      <c r="A56" s="130" t="s">
        <v>477</v>
      </c>
      <c r="B56" s="375" t="s">
        <v>443</v>
      </c>
      <c r="C56" s="167">
        <v>1500</v>
      </c>
      <c r="D56" s="239"/>
    </row>
    <row r="57" spans="1:3" ht="15" customHeight="1">
      <c r="A57" s="130"/>
      <c r="B57" s="372" t="s">
        <v>487</v>
      </c>
      <c r="C57" s="373">
        <v>800</v>
      </c>
    </row>
    <row r="58" spans="1:3" ht="15" customHeight="1">
      <c r="A58" s="131" t="s">
        <v>477</v>
      </c>
      <c r="B58" s="371" t="s">
        <v>489</v>
      </c>
      <c r="C58" s="374">
        <v>13000</v>
      </c>
    </row>
    <row r="59" spans="1:3" ht="15" customHeight="1">
      <c r="A59" s="130"/>
      <c r="B59" s="60" t="s">
        <v>243</v>
      </c>
      <c r="C59" s="169">
        <f>SUM(C45,C50,C52,C53,C54,C57,C58)</f>
        <v>27150</v>
      </c>
    </row>
    <row r="60" spans="1:3" ht="15" customHeight="1">
      <c r="A60" s="131"/>
      <c r="B60" s="69" t="s">
        <v>242</v>
      </c>
      <c r="C60" s="137">
        <f>SUM(C59)</f>
        <v>27150</v>
      </c>
    </row>
    <row r="61" spans="1:3" ht="12.75">
      <c r="A61" s="81"/>
      <c r="B61" s="80"/>
      <c r="C61" s="80"/>
    </row>
    <row r="62" spans="1:3" ht="12.75">
      <c r="A62" s="82"/>
      <c r="B62" s="82"/>
      <c r="C62" s="82"/>
    </row>
  </sheetData>
  <sheetProtection/>
  <printOptions horizontalCentered="1"/>
  <pageMargins left="0.7874015748031497" right="0.7874015748031497" top="0.5905511811023623" bottom="0.5905511811023623" header="0.5118110236220472" footer="0.31496062992125984"/>
  <pageSetup firstPageNumber="16" useFirstPageNumber="1" horizontalDpi="300" verticalDpi="300" orientation="portrait" paperSize="9" r:id="rId1"/>
  <headerFooter alignWithMargins="0">
    <oddFooter>&amp;C&amp;P. oldal</oddFooter>
  </headerFooter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67"/>
  <sheetViews>
    <sheetView view="pageBreakPreview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6.7109375" style="0" customWidth="1"/>
    <col min="2" max="2" width="48.00390625" style="0" customWidth="1"/>
    <col min="3" max="3" width="10.7109375" style="0" customWidth="1"/>
    <col min="4" max="4" width="11.00390625" style="0" customWidth="1"/>
    <col min="5" max="5" width="10.7109375" style="0" customWidth="1"/>
  </cols>
  <sheetData>
    <row r="1" spans="1:5" ht="15.75">
      <c r="A1" s="58" t="s">
        <v>757</v>
      </c>
      <c r="B1" s="58"/>
      <c r="C1" s="58"/>
      <c r="D1" s="58"/>
      <c r="E1" s="58"/>
    </row>
    <row r="2" spans="1:5" ht="15.75">
      <c r="A2" s="58"/>
      <c r="B2" s="58"/>
      <c r="C2" s="58"/>
      <c r="D2" s="58"/>
      <c r="E2" s="58"/>
    </row>
    <row r="3" spans="1:5" ht="15.75">
      <c r="A3" s="58"/>
      <c r="B3" s="77" t="s">
        <v>118</v>
      </c>
      <c r="C3" s="59"/>
      <c r="D3" s="58"/>
      <c r="E3" s="58"/>
    </row>
    <row r="4" spans="1:5" ht="15.75">
      <c r="A4" s="58"/>
      <c r="B4" s="77" t="s">
        <v>494</v>
      </c>
      <c r="C4" s="59"/>
      <c r="D4" s="58"/>
      <c r="E4" s="58"/>
    </row>
    <row r="5" spans="1:5" ht="15.75">
      <c r="A5" s="58"/>
      <c r="B5" s="77" t="s">
        <v>119</v>
      </c>
      <c r="C5" s="59"/>
      <c r="D5" s="58"/>
      <c r="E5" s="58"/>
    </row>
    <row r="6" spans="1:5" ht="15.75">
      <c r="A6" s="58"/>
      <c r="B6" s="77" t="s">
        <v>120</v>
      </c>
      <c r="C6" s="59"/>
      <c r="D6" s="58"/>
      <c r="E6" s="58"/>
    </row>
    <row r="7" spans="1:5" ht="12.75">
      <c r="A7" s="5"/>
      <c r="B7" s="5"/>
      <c r="C7" s="5"/>
      <c r="D7" s="5"/>
      <c r="E7" s="5"/>
    </row>
    <row r="8" spans="1:5" ht="12.75">
      <c r="A8" s="5"/>
      <c r="B8" s="5"/>
      <c r="C8" s="5"/>
      <c r="D8" s="5" t="s">
        <v>279</v>
      </c>
      <c r="E8" s="5"/>
    </row>
    <row r="9" spans="1:5" ht="12.75" customHeight="1">
      <c r="A9" s="61" t="s">
        <v>109</v>
      </c>
      <c r="B9" s="61" t="s">
        <v>5</v>
      </c>
      <c r="C9" s="64"/>
      <c r="D9" s="65" t="s">
        <v>493</v>
      </c>
      <c r="E9" s="66"/>
    </row>
    <row r="10" spans="1:5" ht="12.75" customHeight="1">
      <c r="A10" s="63" t="s">
        <v>110</v>
      </c>
      <c r="B10" s="63"/>
      <c r="C10" s="67" t="s">
        <v>121</v>
      </c>
      <c r="D10" s="67" t="s">
        <v>122</v>
      </c>
      <c r="E10" s="67" t="s">
        <v>6</v>
      </c>
    </row>
    <row r="11" spans="1:5" ht="12.75" customHeight="1">
      <c r="A11" s="251" t="s">
        <v>429</v>
      </c>
      <c r="B11" s="138" t="s">
        <v>430</v>
      </c>
      <c r="C11" s="263">
        <f>SUM(C12:C12)</f>
        <v>13000</v>
      </c>
      <c r="D11" s="263">
        <f>SUM(D12:D12)</f>
        <v>3510</v>
      </c>
      <c r="E11" s="157">
        <f>SUM(E12:E12)</f>
        <v>16510</v>
      </c>
    </row>
    <row r="12" spans="1:5" ht="12.75" customHeight="1">
      <c r="A12" s="390"/>
      <c r="B12" s="361" t="s">
        <v>514</v>
      </c>
      <c r="C12" s="391">
        <v>13000</v>
      </c>
      <c r="D12" s="244">
        <v>3510</v>
      </c>
      <c r="E12" s="243">
        <f>SUM(C12:D12)</f>
        <v>16510</v>
      </c>
    </row>
    <row r="13" spans="1:5" ht="12.75" customHeight="1">
      <c r="A13" s="251" t="s">
        <v>515</v>
      </c>
      <c r="B13" s="261" t="s">
        <v>530</v>
      </c>
      <c r="C13" s="383">
        <f>SUM(C14:C19)</f>
        <v>36471</v>
      </c>
      <c r="D13" s="383">
        <f>SUM(D14:D19)</f>
        <v>9710</v>
      </c>
      <c r="E13" s="383">
        <f>SUM(E14:E19)</f>
        <v>46181</v>
      </c>
    </row>
    <row r="14" spans="1:5" ht="12.75" customHeight="1">
      <c r="A14" s="151"/>
      <c r="B14" s="258" t="s">
        <v>516</v>
      </c>
      <c r="C14" s="387">
        <v>14800</v>
      </c>
      <c r="D14" s="259">
        <v>3996</v>
      </c>
      <c r="E14" s="259">
        <f>SUM(C14:D14)</f>
        <v>18796</v>
      </c>
    </row>
    <row r="15" spans="1:5" ht="12.75" customHeight="1">
      <c r="A15" s="151"/>
      <c r="B15" s="258" t="s">
        <v>517</v>
      </c>
      <c r="C15" s="387">
        <v>7874</v>
      </c>
      <c r="D15" s="259">
        <v>2126</v>
      </c>
      <c r="E15" s="259">
        <f>SUM(C15:D15)</f>
        <v>10000</v>
      </c>
    </row>
    <row r="16" spans="1:5" ht="12.75" customHeight="1">
      <c r="A16" s="151"/>
      <c r="B16" s="258" t="s">
        <v>518</v>
      </c>
      <c r="C16" s="260">
        <v>551</v>
      </c>
      <c r="D16" s="259">
        <v>149</v>
      </c>
      <c r="E16" s="259">
        <f>SUM(C16:D16)</f>
        <v>700</v>
      </c>
    </row>
    <row r="17" spans="1:5" ht="12.75" customHeight="1">
      <c r="A17" s="151"/>
      <c r="B17" s="258" t="s">
        <v>519</v>
      </c>
      <c r="C17" s="260">
        <v>12500</v>
      </c>
      <c r="D17" s="259">
        <v>3375</v>
      </c>
      <c r="E17" s="259">
        <f>SUM(C17:D17)</f>
        <v>15875</v>
      </c>
    </row>
    <row r="18" spans="1:5" ht="12.75" customHeight="1">
      <c r="A18" s="151"/>
      <c r="B18" s="258" t="s">
        <v>520</v>
      </c>
      <c r="C18" s="260">
        <v>236</v>
      </c>
      <c r="D18" s="259">
        <v>64</v>
      </c>
      <c r="E18" s="259">
        <f>SUM(C18:D18)</f>
        <v>300</v>
      </c>
    </row>
    <row r="19" spans="1:5" ht="12.75" customHeight="1">
      <c r="A19" s="151"/>
      <c r="B19" s="258" t="s">
        <v>521</v>
      </c>
      <c r="C19" s="260">
        <v>510</v>
      </c>
      <c r="D19" s="276"/>
      <c r="E19" s="276">
        <v>510</v>
      </c>
    </row>
    <row r="20" spans="1:5" ht="12.75" customHeight="1">
      <c r="A20" s="251" t="s">
        <v>522</v>
      </c>
      <c r="B20" s="138" t="s">
        <v>523</v>
      </c>
      <c r="C20" s="263">
        <f>SUM(C21:C23)</f>
        <v>15637</v>
      </c>
      <c r="D20" s="263">
        <f>SUM(D21:D23)</f>
        <v>4222</v>
      </c>
      <c r="E20" s="157">
        <f>SUM(E21:E23)</f>
        <v>19859</v>
      </c>
    </row>
    <row r="21" spans="1:5" ht="12.75" customHeight="1">
      <c r="A21" s="384"/>
      <c r="B21" s="258" t="s">
        <v>524</v>
      </c>
      <c r="C21" s="385">
        <v>9200</v>
      </c>
      <c r="D21" s="388">
        <v>2484</v>
      </c>
      <c r="E21" s="386">
        <f>SUM(C21:D21)</f>
        <v>11684</v>
      </c>
    </row>
    <row r="22" spans="1:5" ht="12.75" customHeight="1">
      <c r="A22" s="384"/>
      <c r="B22" s="258" t="s">
        <v>525</v>
      </c>
      <c r="C22" s="385">
        <v>2500</v>
      </c>
      <c r="D22" s="388">
        <v>675</v>
      </c>
      <c r="E22" s="386">
        <f>SUM(C22:D22)</f>
        <v>3175</v>
      </c>
    </row>
    <row r="23" spans="1:5" ht="12.75" customHeight="1">
      <c r="A23" s="267"/>
      <c r="B23" s="361" t="s">
        <v>526</v>
      </c>
      <c r="C23" s="277">
        <v>3937</v>
      </c>
      <c r="D23" s="389">
        <v>1063</v>
      </c>
      <c r="E23" s="243">
        <f>SUM(C23:D23)</f>
        <v>5000</v>
      </c>
    </row>
    <row r="24" spans="1:5" ht="12.75" customHeight="1">
      <c r="A24" s="151" t="s">
        <v>527</v>
      </c>
      <c r="B24" s="261" t="s">
        <v>528</v>
      </c>
      <c r="C24" s="262">
        <f>SUM(C25:C25)</f>
        <v>260</v>
      </c>
      <c r="D24" s="262">
        <f>SUM(D25:D25)</f>
        <v>70</v>
      </c>
      <c r="E24" s="262">
        <f>SUM(E25:E25)</f>
        <v>330</v>
      </c>
    </row>
    <row r="25" spans="1:5" ht="12.75" customHeight="1">
      <c r="A25" s="151"/>
      <c r="B25" s="88" t="s">
        <v>529</v>
      </c>
      <c r="C25" s="153">
        <v>260</v>
      </c>
      <c r="D25" s="154">
        <v>70</v>
      </c>
      <c r="E25" s="155">
        <f>SUM(C25:D25)</f>
        <v>330</v>
      </c>
    </row>
    <row r="26" spans="1:5" ht="12.75">
      <c r="A26" s="240"/>
      <c r="B26" s="241" t="s">
        <v>283</v>
      </c>
      <c r="C26" s="212">
        <f>SUM(,C11,C13,C20,C24,)</f>
        <v>65368</v>
      </c>
      <c r="D26" s="212">
        <f>SUM(,D11,D13,D20,D24,)</f>
        <v>17512</v>
      </c>
      <c r="E26" s="212">
        <f>SUM(,E11,E13,E20,E24,)</f>
        <v>82880</v>
      </c>
    </row>
    <row r="27" spans="1:5" ht="12.75">
      <c r="A27" s="147"/>
      <c r="B27" s="148"/>
      <c r="C27" s="148"/>
      <c r="D27" s="148"/>
      <c r="E27" s="148"/>
    </row>
    <row r="28" spans="1:5" ht="12.75">
      <c r="A28" s="147"/>
      <c r="B28" s="148"/>
      <c r="C28" s="148"/>
      <c r="D28" s="148"/>
      <c r="E28" s="148"/>
    </row>
    <row r="29" spans="1:5" ht="12.75">
      <c r="A29" s="147"/>
      <c r="B29" s="148"/>
      <c r="C29" s="148"/>
      <c r="D29" s="148"/>
      <c r="E29" s="148"/>
    </row>
    <row r="30" spans="1:5" ht="12.75">
      <c r="A30" s="147"/>
      <c r="B30" s="148"/>
      <c r="C30" s="148"/>
      <c r="D30" s="148"/>
      <c r="E30" s="148"/>
    </row>
    <row r="31" spans="1:5" ht="15.75">
      <c r="A31" s="149" t="s">
        <v>766</v>
      </c>
      <c r="B31" s="148"/>
      <c r="C31" s="148"/>
      <c r="D31" s="148"/>
      <c r="E31" s="148"/>
    </row>
    <row r="32" spans="1:5" ht="12.75">
      <c r="A32" s="147"/>
      <c r="B32" s="148"/>
      <c r="C32" s="148"/>
      <c r="D32" s="148"/>
      <c r="E32" s="148"/>
    </row>
    <row r="33" spans="1:5" ht="15.75">
      <c r="A33" s="147"/>
      <c r="B33" s="150" t="s">
        <v>118</v>
      </c>
      <c r="C33" s="148"/>
      <c r="D33" s="148"/>
      <c r="E33" s="148"/>
    </row>
    <row r="34" spans="1:5" ht="15.75">
      <c r="A34" s="147"/>
      <c r="B34" s="150" t="s">
        <v>495</v>
      </c>
      <c r="C34" s="148"/>
      <c r="D34" s="148"/>
      <c r="E34" s="148"/>
    </row>
    <row r="35" spans="1:5" ht="15.75">
      <c r="A35" s="147"/>
      <c r="B35" s="150" t="s">
        <v>119</v>
      </c>
      <c r="C35" s="148"/>
      <c r="D35" s="148"/>
      <c r="E35" s="148"/>
    </row>
    <row r="36" spans="1:5" ht="15.75">
      <c r="A36" s="147"/>
      <c r="B36" s="150" t="s">
        <v>123</v>
      </c>
      <c r="C36" s="148"/>
      <c r="D36" s="148"/>
      <c r="E36" s="148"/>
    </row>
    <row r="37" spans="1:5" ht="15.75">
      <c r="A37" s="147"/>
      <c r="B37" s="150"/>
      <c r="C37" s="148"/>
      <c r="D37" s="148"/>
      <c r="E37" s="148"/>
    </row>
    <row r="38" spans="1:5" s="82" customFormat="1" ht="12.75">
      <c r="A38" s="61" t="s">
        <v>109</v>
      </c>
      <c r="B38" s="61" t="s">
        <v>5</v>
      </c>
      <c r="C38" s="64"/>
      <c r="D38" s="65" t="s">
        <v>493</v>
      </c>
      <c r="E38" s="66"/>
    </row>
    <row r="39" spans="1:5" ht="12.75">
      <c r="A39" s="63" t="s">
        <v>110</v>
      </c>
      <c r="B39" s="63"/>
      <c r="C39" s="61" t="s">
        <v>121</v>
      </c>
      <c r="D39" s="61" t="s">
        <v>122</v>
      </c>
      <c r="E39" s="61" t="s">
        <v>6</v>
      </c>
    </row>
    <row r="40" spans="1:5" ht="12.75">
      <c r="A40" s="128" t="s">
        <v>496</v>
      </c>
      <c r="B40" s="138" t="s">
        <v>498</v>
      </c>
      <c r="C40" s="152">
        <f>SUM(C41)</f>
        <v>361</v>
      </c>
      <c r="D40" s="152">
        <f>SUM(D41)</f>
        <v>98</v>
      </c>
      <c r="E40" s="152">
        <f>SUM(E41)</f>
        <v>459</v>
      </c>
    </row>
    <row r="41" spans="1:5" ht="12.75">
      <c r="A41" s="63"/>
      <c r="B41" s="265" t="s">
        <v>497</v>
      </c>
      <c r="C41" s="153">
        <v>361</v>
      </c>
      <c r="D41" s="153">
        <v>98</v>
      </c>
      <c r="E41" s="159">
        <f>SUM(C41:D41)</f>
        <v>459</v>
      </c>
    </row>
    <row r="42" spans="1:5" ht="12.75">
      <c r="A42" s="128" t="s">
        <v>368</v>
      </c>
      <c r="B42" s="138" t="s">
        <v>344</v>
      </c>
      <c r="C42" s="152">
        <f>SUM(C43:C45)</f>
        <v>3937</v>
      </c>
      <c r="D42" s="152">
        <f>SUM(D43:D45)</f>
        <v>1063</v>
      </c>
      <c r="E42" s="152">
        <f>SUM(E43:E45)</f>
        <v>5000</v>
      </c>
    </row>
    <row r="43" spans="1:5" ht="12.75">
      <c r="A43" s="129"/>
      <c r="B43" s="258" t="s">
        <v>499</v>
      </c>
      <c r="C43" s="259">
        <v>787</v>
      </c>
      <c r="D43" s="259">
        <v>213</v>
      </c>
      <c r="E43" s="360">
        <f>SUM(C43:D43)</f>
        <v>1000</v>
      </c>
    </row>
    <row r="44" spans="1:5" ht="12.75">
      <c r="A44" s="129"/>
      <c r="B44" s="258" t="s">
        <v>500</v>
      </c>
      <c r="C44" s="259">
        <v>1575</v>
      </c>
      <c r="D44" s="259">
        <v>425</v>
      </c>
      <c r="E44" s="360">
        <f>SUM(C44:D44)</f>
        <v>2000</v>
      </c>
    </row>
    <row r="45" spans="1:5" ht="12.75">
      <c r="A45" s="63"/>
      <c r="B45" s="265" t="s">
        <v>327</v>
      </c>
      <c r="C45" s="153">
        <v>1575</v>
      </c>
      <c r="D45" s="153">
        <v>425</v>
      </c>
      <c r="E45" s="360">
        <f>SUM(C45:D45)</f>
        <v>2000</v>
      </c>
    </row>
    <row r="46" spans="1:5" ht="12.75">
      <c r="A46" s="97" t="s">
        <v>369</v>
      </c>
      <c r="B46" s="266" t="s">
        <v>345</v>
      </c>
      <c r="C46" s="152">
        <f>SUM(C47:C48)</f>
        <v>7632</v>
      </c>
      <c r="D46" s="490">
        <f>SUM(D47:D48)</f>
        <v>1718</v>
      </c>
      <c r="E46" s="152">
        <f>SUM(C46,D46)</f>
        <v>9350</v>
      </c>
    </row>
    <row r="47" spans="1:5" ht="12.75">
      <c r="A47" s="99"/>
      <c r="B47" s="379" t="s">
        <v>501</v>
      </c>
      <c r="C47" s="153">
        <v>5000</v>
      </c>
      <c r="D47" s="380">
        <v>1350</v>
      </c>
      <c r="E47" s="153">
        <f>SUM(C47:D47)</f>
        <v>6350</v>
      </c>
    </row>
    <row r="48" spans="1:5" ht="12.75">
      <c r="A48" s="99"/>
      <c r="B48" s="379" t="s">
        <v>502</v>
      </c>
      <c r="C48" s="153">
        <v>2632</v>
      </c>
      <c r="D48" s="380">
        <v>368</v>
      </c>
      <c r="E48" s="153">
        <f>SUM(C48:D48)</f>
        <v>3000</v>
      </c>
    </row>
    <row r="49" spans="1:5" ht="12.75">
      <c r="A49" s="97" t="s">
        <v>503</v>
      </c>
      <c r="B49" s="266" t="s">
        <v>504</v>
      </c>
      <c r="C49" s="152">
        <f>SUM(C50:C51)</f>
        <v>2362</v>
      </c>
      <c r="D49" s="152">
        <f>SUM(D50:D51)</f>
        <v>638</v>
      </c>
      <c r="E49" s="377">
        <f>SUM(E50:E51)</f>
        <v>3000</v>
      </c>
    </row>
    <row r="50" spans="1:5" ht="12.75">
      <c r="A50" s="264"/>
      <c r="B50" s="379" t="s">
        <v>505</v>
      </c>
      <c r="C50" s="153">
        <v>1575</v>
      </c>
      <c r="D50" s="153">
        <v>425</v>
      </c>
      <c r="E50" s="155">
        <f>SUM(C50:D50)</f>
        <v>2000</v>
      </c>
    </row>
    <row r="51" spans="1:5" ht="12.75">
      <c r="A51" s="264"/>
      <c r="B51" s="265" t="s">
        <v>636</v>
      </c>
      <c r="C51" s="268">
        <v>787</v>
      </c>
      <c r="D51" s="268">
        <v>213</v>
      </c>
      <c r="E51" s="158">
        <f>SUM(C51:D51)</f>
        <v>1000</v>
      </c>
    </row>
    <row r="52" spans="1:5" ht="25.5">
      <c r="A52" s="97" t="s">
        <v>506</v>
      </c>
      <c r="B52" s="382" t="s">
        <v>507</v>
      </c>
      <c r="C52" s="377">
        <f>SUM(C53)</f>
        <v>1575</v>
      </c>
      <c r="D52" s="377">
        <f>SUM(D53)</f>
        <v>425</v>
      </c>
      <c r="E52" s="152">
        <f>SUM(E53)</f>
        <v>2000</v>
      </c>
    </row>
    <row r="53" spans="1:5" ht="12.75">
      <c r="A53" s="264"/>
      <c r="B53" s="379" t="s">
        <v>508</v>
      </c>
      <c r="C53" s="153">
        <v>1575</v>
      </c>
      <c r="D53" s="153">
        <v>425</v>
      </c>
      <c r="E53" s="268">
        <f>SUM(C53:D53)</f>
        <v>2000</v>
      </c>
    </row>
    <row r="54" spans="1:5" ht="12.75">
      <c r="A54" s="251" t="s">
        <v>509</v>
      </c>
      <c r="B54" s="138" t="s">
        <v>307</v>
      </c>
      <c r="C54" s="156">
        <f>SUM(C55)</f>
        <v>44097</v>
      </c>
      <c r="D54" s="156">
        <f>SUM(D55)</f>
        <v>40289</v>
      </c>
      <c r="E54" s="381">
        <f>SUM(E55)</f>
        <v>84386</v>
      </c>
    </row>
    <row r="55" spans="1:5" ht="12.75">
      <c r="A55" s="267"/>
      <c r="B55" s="116" t="s">
        <v>510</v>
      </c>
      <c r="C55" s="268">
        <v>44097</v>
      </c>
      <c r="D55" s="268">
        <v>40289</v>
      </c>
      <c r="E55" s="158">
        <f>SUM(C55:D55)</f>
        <v>84386</v>
      </c>
    </row>
    <row r="56" spans="1:5" ht="12.75">
      <c r="A56" s="128" t="s">
        <v>511</v>
      </c>
      <c r="B56" s="138" t="s">
        <v>512</v>
      </c>
      <c r="C56" s="152">
        <f>SUM(C57:C57)</f>
        <v>2362</v>
      </c>
      <c r="D56" s="152">
        <f>SUM(D57:D57)</f>
        <v>638</v>
      </c>
      <c r="E56" s="152">
        <f>SUM(E57:E57)</f>
        <v>3000</v>
      </c>
    </row>
    <row r="57" spans="1:5" ht="12.75">
      <c r="A57" s="129"/>
      <c r="B57" s="258" t="s">
        <v>513</v>
      </c>
      <c r="C57" s="259">
        <v>2362</v>
      </c>
      <c r="D57" s="259">
        <v>638</v>
      </c>
      <c r="E57" s="360">
        <f>SUM(C57:D57)</f>
        <v>3000</v>
      </c>
    </row>
    <row r="58" spans="1:5" ht="12.75">
      <c r="A58" s="63"/>
      <c r="B58" s="392" t="s">
        <v>124</v>
      </c>
      <c r="C58" s="393">
        <f>SUM(C40,C42,C46,C49,C52,C54,C56)</f>
        <v>62326</v>
      </c>
      <c r="D58" s="393">
        <f>SUM(D40,D42,D46,D49,D52,D54,D56)</f>
        <v>44869</v>
      </c>
      <c r="E58" s="393">
        <f>SUM(E40,E42,E46,E49,E52,E54,E56)</f>
        <v>107195</v>
      </c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70" ht="15" customHeight="1"/>
    <row r="71" ht="15" customHeight="1"/>
    <row r="72" ht="18" customHeight="1"/>
    <row r="73" ht="15" customHeight="1"/>
    <row r="74" ht="15" customHeight="1"/>
    <row r="75" ht="12.75" customHeight="1"/>
  </sheetData>
  <sheetProtection/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300" verticalDpi="300" orientation="portrait" paperSize="9" scale="90" r:id="rId1"/>
  <headerFooter alignWithMargins="0">
    <oddFooter>&amp;C&amp;P. oldal</oddFooter>
  </headerFooter>
  <rowBreaks count="1" manualBreakCount="1">
    <brk id="28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8.7109375" style="0" customWidth="1"/>
    <col min="2" max="2" width="47.140625" style="0" customWidth="1"/>
    <col min="3" max="3" width="14.7109375" style="0" customWidth="1"/>
  </cols>
  <sheetData>
    <row r="1" spans="1:4" ht="15.75">
      <c r="A1" s="58" t="s">
        <v>758</v>
      </c>
      <c r="B1" s="58"/>
      <c r="C1" s="58"/>
      <c r="D1" s="5"/>
    </row>
    <row r="2" spans="1:4" ht="15.75">
      <c r="A2" s="58"/>
      <c r="B2" s="58"/>
      <c r="C2" s="58"/>
      <c r="D2" s="5"/>
    </row>
    <row r="3" spans="1:4" ht="15.75">
      <c r="A3" s="58"/>
      <c r="B3" s="58" t="s">
        <v>105</v>
      </c>
      <c r="C3" s="59"/>
      <c r="D3" s="5"/>
    </row>
    <row r="4" spans="1:4" ht="15.75">
      <c r="A4" s="58"/>
      <c r="B4" s="58" t="s">
        <v>476</v>
      </c>
      <c r="C4" s="59"/>
      <c r="D4" s="5"/>
    </row>
    <row r="5" spans="1:4" ht="15.75">
      <c r="A5" s="58"/>
      <c r="B5" s="58" t="s">
        <v>125</v>
      </c>
      <c r="C5" s="59"/>
      <c r="D5" s="5"/>
    </row>
    <row r="6" spans="1:4" ht="15.75">
      <c r="A6" s="58"/>
      <c r="B6" s="58" t="s">
        <v>107</v>
      </c>
      <c r="C6" s="59"/>
      <c r="D6" s="5"/>
    </row>
    <row r="7" spans="1:4" ht="15.75">
      <c r="A7" s="58"/>
      <c r="B7" s="58"/>
      <c r="C7" s="59"/>
      <c r="D7" s="5"/>
    </row>
    <row r="8" spans="1:4" ht="15.75">
      <c r="A8" s="58"/>
      <c r="B8" s="58"/>
      <c r="C8" s="59"/>
      <c r="D8" s="5"/>
    </row>
    <row r="9" spans="1:4" ht="15.75">
      <c r="A9" s="58"/>
      <c r="B9" s="83" t="s">
        <v>126</v>
      </c>
      <c r="C9" s="59"/>
      <c r="D9" s="5"/>
    </row>
    <row r="10" spans="1:4" ht="15" customHeight="1">
      <c r="A10" s="75" t="s">
        <v>109</v>
      </c>
      <c r="B10" s="61" t="s">
        <v>5</v>
      </c>
      <c r="C10" s="61" t="s">
        <v>491</v>
      </c>
      <c r="D10" s="5"/>
    </row>
    <row r="11" spans="1:4" ht="15" customHeight="1">
      <c r="A11" s="76" t="s">
        <v>110</v>
      </c>
      <c r="B11" s="63"/>
      <c r="C11" s="87"/>
      <c r="D11" s="5"/>
    </row>
    <row r="12" spans="1:4" ht="15" customHeight="1">
      <c r="A12" s="226" t="s">
        <v>431</v>
      </c>
      <c r="B12" s="216" t="s">
        <v>305</v>
      </c>
      <c r="C12" s="152">
        <f>SUM(C13:C15)</f>
        <v>3300</v>
      </c>
      <c r="D12" s="5"/>
    </row>
    <row r="13" spans="1:4" ht="15" customHeight="1">
      <c r="A13" s="227"/>
      <c r="B13" s="378" t="s">
        <v>490</v>
      </c>
      <c r="C13" s="259">
        <v>500</v>
      </c>
      <c r="D13" s="5"/>
    </row>
    <row r="14" spans="1:4" ht="15" customHeight="1">
      <c r="A14" s="227"/>
      <c r="B14" s="378" t="s">
        <v>531</v>
      </c>
      <c r="C14" s="259">
        <v>2000</v>
      </c>
      <c r="D14" s="5"/>
    </row>
    <row r="15" spans="1:4" ht="15" customHeight="1">
      <c r="A15" s="227"/>
      <c r="B15" s="250" t="s">
        <v>590</v>
      </c>
      <c r="C15" s="153">
        <v>800</v>
      </c>
      <c r="D15" s="5"/>
    </row>
    <row r="16" spans="1:4" ht="15" customHeight="1">
      <c r="A16" s="228"/>
      <c r="B16" s="225" t="s">
        <v>127</v>
      </c>
      <c r="C16" s="219">
        <f>SUM(C12)</f>
        <v>3300</v>
      </c>
      <c r="D16" s="5"/>
    </row>
    <row r="17" spans="1:4" ht="15" customHeight="1">
      <c r="A17" s="5"/>
      <c r="B17" s="5"/>
      <c r="C17" s="5"/>
      <c r="D17" s="5"/>
    </row>
    <row r="18" spans="1:4" ht="15" customHeight="1">
      <c r="A18" s="5"/>
      <c r="B18" s="5"/>
      <c r="C18" s="5"/>
      <c r="D18" s="5"/>
    </row>
    <row r="19" spans="1:4" ht="15" customHeight="1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printOptions horizontalCentered="1"/>
  <pageMargins left="0.7874015748031497" right="0.7874015748031497" top="0.5905511811023623" bottom="0.7874015748031497" header="0.5118110236220472" footer="0.5118110236220472"/>
  <pageSetup firstPageNumber="20" useFirstPageNumber="1" horizontalDpi="300" verticalDpi="300" orientation="portrait" paperSize="9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4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8.7109375" style="0" customWidth="1"/>
    <col min="2" max="2" width="46.7109375" style="0" customWidth="1"/>
    <col min="3" max="3" width="19.140625" style="0" customWidth="1"/>
  </cols>
  <sheetData>
    <row r="1" spans="1:4" ht="15.75">
      <c r="A1" s="4" t="s">
        <v>759</v>
      </c>
      <c r="B1" s="4"/>
      <c r="C1" s="4"/>
      <c r="D1" s="5"/>
    </row>
    <row r="2" spans="1:4" ht="15.75">
      <c r="A2" s="4"/>
      <c r="B2" s="4"/>
      <c r="C2" s="4"/>
      <c r="D2" s="5"/>
    </row>
    <row r="3" spans="1:4" ht="15.75">
      <c r="A3" s="4"/>
      <c r="B3" s="4" t="s">
        <v>128</v>
      </c>
      <c r="C3" s="4"/>
      <c r="D3" s="5"/>
    </row>
    <row r="4" spans="1:4" ht="15.75">
      <c r="A4" s="4"/>
      <c r="B4" s="4" t="s">
        <v>639</v>
      </c>
      <c r="C4" s="4"/>
      <c r="D4" s="5"/>
    </row>
    <row r="5" spans="1:4" ht="15.75">
      <c r="A5" s="4"/>
      <c r="B5" s="4" t="s">
        <v>129</v>
      </c>
      <c r="C5" s="4"/>
      <c r="D5" s="5"/>
    </row>
    <row r="6" spans="1:4" ht="12.75">
      <c r="A6" s="5"/>
      <c r="B6" s="5"/>
      <c r="C6" s="5"/>
      <c r="D6" s="5"/>
    </row>
    <row r="7" spans="1:4" ht="12.75">
      <c r="A7" s="5"/>
      <c r="B7" s="5" t="s">
        <v>130</v>
      </c>
      <c r="C7" s="5"/>
      <c r="D7" s="5"/>
    </row>
    <row r="8" spans="1:4" ht="15" customHeight="1">
      <c r="A8" s="61" t="s">
        <v>4</v>
      </c>
      <c r="B8" s="61" t="s">
        <v>5</v>
      </c>
      <c r="C8" s="61" t="s">
        <v>444</v>
      </c>
      <c r="D8" s="5"/>
    </row>
    <row r="9" spans="1:4" ht="15" customHeight="1">
      <c r="A9" s="62" t="s">
        <v>7</v>
      </c>
      <c r="B9" s="62"/>
      <c r="C9" s="62"/>
      <c r="D9" s="5"/>
    </row>
    <row r="10" spans="1:4" ht="18" customHeight="1">
      <c r="A10" s="347" t="s">
        <v>370</v>
      </c>
      <c r="B10" s="367" t="s">
        <v>132</v>
      </c>
      <c r="C10" s="348">
        <v>5000</v>
      </c>
      <c r="D10" s="5"/>
    </row>
    <row r="11" spans="1:4" ht="18" customHeight="1">
      <c r="A11" s="89"/>
      <c r="B11" s="90" t="s">
        <v>133</v>
      </c>
      <c r="C11" s="349">
        <v>5000</v>
      </c>
      <c r="D11" s="5"/>
    </row>
    <row r="12" spans="1:4" ht="18" customHeight="1">
      <c r="A12" s="43"/>
      <c r="B12" s="44"/>
      <c r="C12" s="47"/>
      <c r="D12" s="5"/>
    </row>
    <row r="13" spans="1:4" ht="18" customHeight="1">
      <c r="A13" s="43"/>
      <c r="B13" s="44"/>
      <c r="C13" s="47"/>
      <c r="D13" s="5"/>
    </row>
    <row r="14" spans="1:4" ht="18" customHeight="1">
      <c r="A14" s="43"/>
      <c r="B14" s="44"/>
      <c r="C14" s="47"/>
      <c r="D14" s="5"/>
    </row>
    <row r="15" spans="1:4" ht="18" customHeight="1">
      <c r="A15" s="81"/>
      <c r="B15" s="70"/>
      <c r="C15" s="70"/>
      <c r="D15" s="5"/>
    </row>
    <row r="16" spans="1:4" ht="18" customHeight="1">
      <c r="A16" s="33"/>
      <c r="B16" s="85"/>
      <c r="C16" s="85"/>
      <c r="D16" s="5"/>
    </row>
    <row r="17" spans="1:4" ht="18" customHeight="1">
      <c r="A17" s="33"/>
      <c r="B17" s="33"/>
      <c r="C17" s="33"/>
      <c r="D17" s="5"/>
    </row>
    <row r="18" spans="1:4" ht="18" customHeight="1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  <row r="28" spans="1:4" ht="12.75">
      <c r="A28" s="5"/>
      <c r="B28" s="5"/>
      <c r="C28" s="5"/>
      <c r="D28" s="5"/>
    </row>
    <row r="29" spans="1:4" ht="12.75">
      <c r="A29" s="5"/>
      <c r="B29" s="5"/>
      <c r="C29" s="5"/>
      <c r="D29" s="5"/>
    </row>
    <row r="30" spans="1:4" ht="12.75">
      <c r="A30" s="5"/>
      <c r="B30" s="5"/>
      <c r="C30" s="5"/>
      <c r="D30" s="5"/>
    </row>
    <row r="31" spans="1:4" ht="12.75">
      <c r="A31" s="5"/>
      <c r="B31" s="5"/>
      <c r="C31" s="5"/>
      <c r="D31" s="5"/>
    </row>
    <row r="32" spans="1:4" ht="12.75">
      <c r="A32" s="5"/>
      <c r="B32" s="5"/>
      <c r="C32" s="5"/>
      <c r="D32" s="5"/>
    </row>
    <row r="33" spans="1:4" ht="12.75">
      <c r="A33" s="5"/>
      <c r="B33" s="5"/>
      <c r="C33" s="5"/>
      <c r="D33" s="5"/>
    </row>
    <row r="34" spans="1:4" ht="12.75">
      <c r="A34" s="5"/>
      <c r="B34" s="5"/>
      <c r="C34" s="5"/>
      <c r="D34" s="5"/>
    </row>
    <row r="35" spans="1:4" ht="12.75">
      <c r="A35" s="5"/>
      <c r="B35" s="5"/>
      <c r="C35" s="5"/>
      <c r="D35" s="5"/>
    </row>
    <row r="36" spans="1:4" ht="12.75">
      <c r="A36" s="5"/>
      <c r="B36" s="5"/>
      <c r="C36" s="5"/>
      <c r="D36" s="5"/>
    </row>
    <row r="37" spans="1:4" ht="12.75">
      <c r="A37" s="5"/>
      <c r="B37" s="5"/>
      <c r="C37" s="5"/>
      <c r="D37" s="5"/>
    </row>
    <row r="38" spans="1:4" ht="12.75">
      <c r="A38" s="5"/>
      <c r="B38" s="5"/>
      <c r="C38" s="5"/>
      <c r="D38" s="5"/>
    </row>
    <row r="39" spans="1:4" ht="12.75">
      <c r="A39" s="5"/>
      <c r="B39" s="5"/>
      <c r="C39" s="5"/>
      <c r="D39" s="5"/>
    </row>
    <row r="40" spans="1:4" ht="12.75">
      <c r="A40" s="5"/>
      <c r="B40" s="5"/>
      <c r="C40" s="5"/>
      <c r="D40" s="5"/>
    </row>
    <row r="41" spans="1:4" ht="12.75">
      <c r="A41" s="5"/>
      <c r="B41" s="5"/>
      <c r="C41" s="5"/>
      <c r="D41" s="5"/>
    </row>
    <row r="42" spans="1:4" ht="12.75">
      <c r="A42" s="5"/>
      <c r="B42" s="5"/>
      <c r="C42" s="5"/>
      <c r="D42" s="5"/>
    </row>
    <row r="43" spans="1:4" ht="12.75">
      <c r="A43" s="5"/>
      <c r="B43" s="5"/>
      <c r="C43" s="5"/>
      <c r="D43" s="5"/>
    </row>
    <row r="44" spans="1:4" ht="12.75">
      <c r="A44" s="5"/>
      <c r="B44" s="5"/>
      <c r="C44" s="5"/>
      <c r="D44" s="5"/>
    </row>
    <row r="45" spans="1:4" ht="12.75">
      <c r="A45" s="5"/>
      <c r="B45" s="5"/>
      <c r="C45" s="5"/>
      <c r="D45" s="5"/>
    </row>
    <row r="46" spans="1:4" ht="12.75">
      <c r="A46" s="5"/>
      <c r="B46" s="5"/>
      <c r="C46" s="5"/>
      <c r="D46" s="5"/>
    </row>
    <row r="47" spans="1:4" ht="12.75">
      <c r="A47" s="5"/>
      <c r="B47" s="5"/>
      <c r="C47" s="5"/>
      <c r="D47" s="5"/>
    </row>
    <row r="48" spans="1:4" ht="12.75">
      <c r="A48" s="5"/>
      <c r="B48" s="5"/>
      <c r="C48" s="5"/>
      <c r="D48" s="5"/>
    </row>
    <row r="49" spans="1:4" ht="12.75">
      <c r="A49" s="5"/>
      <c r="B49" s="5"/>
      <c r="C49" s="5"/>
      <c r="D49" s="5"/>
    </row>
  </sheetData>
  <sheetProtection/>
  <printOptions horizontalCentered="1"/>
  <pageMargins left="0.7874015748031497" right="0.7874015748031497" top="0.5905511811023623" bottom="0.7874015748031497" header="0.5118110236220472" footer="0.5118110236220472"/>
  <pageSetup firstPageNumber="21" useFirstPageNumber="1" horizontalDpi="300" verticalDpi="300" orientation="portrait" paperSize="9" r:id="rId1"/>
  <headerFooter alignWithMargins="0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0"/>
  <sheetViews>
    <sheetView view="pageBreakPreview" zoomScale="130" zoomScaleSheetLayoutView="130" zoomScalePageLayoutView="0" workbookViewId="0" topLeftCell="A1">
      <selection activeCell="A4" sqref="A4"/>
    </sheetView>
  </sheetViews>
  <sheetFormatPr defaultColWidth="9.140625" defaultRowHeight="12.75"/>
  <cols>
    <col min="1" max="1" width="39.421875" style="0" customWidth="1"/>
    <col min="2" max="2" width="17.7109375" style="0" customWidth="1"/>
    <col min="3" max="3" width="13.7109375" style="0" customWidth="1"/>
    <col min="4" max="4" width="12.7109375" style="0" customWidth="1"/>
    <col min="5" max="5" width="15.7109375" style="0" customWidth="1"/>
    <col min="6" max="6" width="13.421875" style="0" customWidth="1"/>
    <col min="7" max="7" width="14.57421875" style="0" customWidth="1"/>
    <col min="8" max="8" width="11.00390625" style="0" customWidth="1"/>
  </cols>
  <sheetData>
    <row r="1" spans="1:13" ht="15.75">
      <c r="A1" s="4" t="s">
        <v>767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46"/>
      <c r="B4" s="46"/>
      <c r="C4" s="46"/>
      <c r="D4" s="46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46"/>
      <c r="B5" s="46"/>
      <c r="C5" s="6" t="s">
        <v>41</v>
      </c>
      <c r="D5" s="6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46"/>
      <c r="B6" s="46"/>
      <c r="C6" s="6" t="s">
        <v>642</v>
      </c>
      <c r="D6" s="6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46"/>
      <c r="B7" s="46"/>
      <c r="C7" s="6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5.5" customHeight="1">
      <c r="A9" s="61" t="s">
        <v>5</v>
      </c>
      <c r="B9" s="61" t="s">
        <v>134</v>
      </c>
      <c r="C9" s="61" t="s">
        <v>135</v>
      </c>
      <c r="D9" s="61" t="s">
        <v>136</v>
      </c>
      <c r="E9" s="75" t="s">
        <v>137</v>
      </c>
      <c r="F9" s="603" t="s">
        <v>371</v>
      </c>
      <c r="G9" s="269" t="s">
        <v>6</v>
      </c>
      <c r="H9" s="5"/>
      <c r="I9" s="5"/>
      <c r="J9" s="5"/>
      <c r="K9" s="5"/>
      <c r="L9" s="5"/>
      <c r="M9" s="5"/>
    </row>
    <row r="10" spans="1:13" ht="12.75">
      <c r="A10" s="62"/>
      <c r="B10" s="62" t="s">
        <v>138</v>
      </c>
      <c r="C10" s="62" t="s">
        <v>139</v>
      </c>
      <c r="D10" s="62"/>
      <c r="E10" s="264" t="s">
        <v>139</v>
      </c>
      <c r="F10" s="604"/>
      <c r="G10" s="270"/>
      <c r="H10" s="5"/>
      <c r="I10" s="5"/>
      <c r="J10" s="5"/>
      <c r="K10" s="5"/>
      <c r="L10" s="5"/>
      <c r="M10" s="5"/>
    </row>
    <row r="11" spans="1:13" ht="12.75">
      <c r="A11" s="63"/>
      <c r="B11" s="63" t="s">
        <v>140</v>
      </c>
      <c r="C11" s="63"/>
      <c r="D11" s="63"/>
      <c r="E11" s="76"/>
      <c r="F11" s="605"/>
      <c r="G11" s="87"/>
      <c r="H11" s="5"/>
      <c r="I11" s="5"/>
      <c r="J11" s="5"/>
      <c r="K11" s="5"/>
      <c r="L11" s="5"/>
      <c r="M11" s="5"/>
    </row>
    <row r="12" spans="1:13" ht="19.5" customHeight="1">
      <c r="A12" s="55" t="s">
        <v>338</v>
      </c>
      <c r="B12" s="55">
        <v>1</v>
      </c>
      <c r="C12" s="55">
        <v>0</v>
      </c>
      <c r="D12" s="55"/>
      <c r="E12" s="55">
        <v>0</v>
      </c>
      <c r="F12" s="17">
        <v>200</v>
      </c>
      <c r="G12" s="55">
        <f aca="true" t="shared" si="0" ref="G12:G19">SUM(B12:F12)</f>
        <v>201</v>
      </c>
      <c r="H12" s="5"/>
      <c r="I12" s="5"/>
      <c r="J12" s="5"/>
      <c r="K12" s="5"/>
      <c r="L12" s="5"/>
      <c r="M12" s="5"/>
    </row>
    <row r="13" spans="1:13" ht="19.5" customHeight="1">
      <c r="A13" s="55" t="s">
        <v>141</v>
      </c>
      <c r="B13" s="55">
        <v>40</v>
      </c>
      <c r="C13" s="55">
        <v>0</v>
      </c>
      <c r="D13" s="55"/>
      <c r="E13" s="55">
        <v>0</v>
      </c>
      <c r="F13" s="55">
        <v>0</v>
      </c>
      <c r="G13" s="55">
        <f t="shared" si="0"/>
        <v>40</v>
      </c>
      <c r="H13" s="5"/>
      <c r="I13" s="5"/>
      <c r="J13" s="5"/>
      <c r="K13" s="5"/>
      <c r="L13" s="5"/>
      <c r="M13" s="5"/>
    </row>
    <row r="14" spans="1:13" ht="19.5" customHeight="1">
      <c r="A14" s="55" t="s">
        <v>426</v>
      </c>
      <c r="B14" s="55">
        <v>58</v>
      </c>
      <c r="C14" s="55">
        <v>0</v>
      </c>
      <c r="D14" s="55">
        <v>0</v>
      </c>
      <c r="E14" s="55">
        <v>0</v>
      </c>
      <c r="F14" s="55">
        <v>0</v>
      </c>
      <c r="G14" s="55">
        <f t="shared" si="0"/>
        <v>58</v>
      </c>
      <c r="H14" s="5"/>
      <c r="I14" s="5"/>
      <c r="J14" s="5"/>
      <c r="K14" s="5"/>
      <c r="L14" s="5"/>
      <c r="M14" s="5"/>
    </row>
    <row r="15" spans="1:13" ht="19.5" customHeight="1">
      <c r="A15" s="55" t="s">
        <v>339</v>
      </c>
      <c r="B15" s="55">
        <v>6</v>
      </c>
      <c r="C15" s="55">
        <v>0</v>
      </c>
      <c r="D15" s="55">
        <v>0</v>
      </c>
      <c r="E15" s="55">
        <v>0</v>
      </c>
      <c r="F15" s="55">
        <v>0</v>
      </c>
      <c r="G15" s="55">
        <f t="shared" si="0"/>
        <v>6</v>
      </c>
      <c r="H15" s="5"/>
      <c r="I15" s="5"/>
      <c r="J15" s="5"/>
      <c r="K15" s="5"/>
      <c r="L15" s="5"/>
      <c r="M15" s="5"/>
    </row>
    <row r="16" spans="1:13" ht="19.5" customHeight="1">
      <c r="A16" s="55" t="s">
        <v>376</v>
      </c>
      <c r="B16" s="55">
        <v>28</v>
      </c>
      <c r="C16" s="55">
        <v>0</v>
      </c>
      <c r="D16" s="55">
        <v>0</v>
      </c>
      <c r="E16" s="55">
        <v>0</v>
      </c>
      <c r="F16" s="55">
        <v>0</v>
      </c>
      <c r="G16" s="55">
        <f t="shared" si="0"/>
        <v>28</v>
      </c>
      <c r="H16" s="5"/>
      <c r="I16" s="5"/>
      <c r="J16" s="5"/>
      <c r="K16" s="5"/>
      <c r="L16" s="5"/>
      <c r="M16" s="5"/>
    </row>
    <row r="17" spans="1:13" ht="19.5" customHeight="1">
      <c r="A17" s="55" t="s">
        <v>377</v>
      </c>
      <c r="B17" s="55">
        <v>11</v>
      </c>
      <c r="C17" s="55">
        <v>0</v>
      </c>
      <c r="D17" s="55">
        <v>0</v>
      </c>
      <c r="E17" s="55">
        <v>0</v>
      </c>
      <c r="F17" s="55">
        <v>0</v>
      </c>
      <c r="G17" s="55">
        <f t="shared" si="0"/>
        <v>11</v>
      </c>
      <c r="H17" s="5"/>
      <c r="I17" s="5"/>
      <c r="J17" s="5"/>
      <c r="K17" s="5"/>
      <c r="L17" s="5"/>
      <c r="M17" s="5"/>
    </row>
    <row r="18" spans="1:13" ht="19.5" customHeight="1">
      <c r="A18" s="55" t="s">
        <v>427</v>
      </c>
      <c r="B18" s="55">
        <v>15</v>
      </c>
      <c r="C18" s="55">
        <v>0</v>
      </c>
      <c r="D18" s="55">
        <v>0</v>
      </c>
      <c r="E18" s="55">
        <v>0</v>
      </c>
      <c r="F18" s="55">
        <v>0</v>
      </c>
      <c r="G18" s="55">
        <f t="shared" si="0"/>
        <v>15</v>
      </c>
      <c r="H18" s="5"/>
      <c r="I18" s="5"/>
      <c r="J18" s="5"/>
      <c r="K18" s="5"/>
      <c r="L18" s="5"/>
      <c r="M18" s="5"/>
    </row>
    <row r="19" spans="1:13" ht="19.5" customHeight="1">
      <c r="A19" s="55" t="s">
        <v>337</v>
      </c>
      <c r="B19" s="55">
        <v>28</v>
      </c>
      <c r="C19" s="55">
        <v>0</v>
      </c>
      <c r="D19" s="55">
        <v>0</v>
      </c>
      <c r="E19" s="55">
        <v>0</v>
      </c>
      <c r="F19" s="55">
        <v>0</v>
      </c>
      <c r="G19" s="55">
        <f t="shared" si="0"/>
        <v>28</v>
      </c>
      <c r="H19" s="5"/>
      <c r="I19" s="5"/>
      <c r="J19" s="5"/>
      <c r="K19" s="5"/>
      <c r="L19" s="5"/>
      <c r="M19" s="5"/>
    </row>
    <row r="20" spans="1:13" ht="19.5" customHeight="1">
      <c r="A20" s="69" t="s">
        <v>378</v>
      </c>
      <c r="B20" s="69">
        <f aca="true" t="shared" si="1" ref="B20:G20">SUM(B12:B19)</f>
        <v>187</v>
      </c>
      <c r="C20" s="69">
        <f t="shared" si="1"/>
        <v>0</v>
      </c>
      <c r="D20" s="69">
        <f t="shared" si="1"/>
        <v>0</v>
      </c>
      <c r="E20" s="69">
        <f t="shared" si="1"/>
        <v>0</v>
      </c>
      <c r="F20" s="69">
        <f t="shared" si="1"/>
        <v>200</v>
      </c>
      <c r="G20" s="69">
        <f t="shared" si="1"/>
        <v>387</v>
      </c>
      <c r="H20" s="80"/>
      <c r="I20" s="80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4" t="s">
        <v>760</v>
      </c>
      <c r="B22" s="4"/>
      <c r="C22" s="4"/>
      <c r="D22" s="4"/>
      <c r="E22" s="5"/>
      <c r="F22" s="5"/>
      <c r="G22" s="5"/>
      <c r="H22" s="5"/>
      <c r="I22" s="5"/>
      <c r="J22" s="5"/>
      <c r="K22" s="5"/>
      <c r="L22" s="5"/>
      <c r="M22" s="5"/>
    </row>
    <row r="23" spans="1:13" ht="15">
      <c r="A23" s="46"/>
      <c r="B23" s="46"/>
      <c r="C23" s="46"/>
      <c r="D23" s="46"/>
      <c r="E23" s="5"/>
      <c r="F23" s="5"/>
      <c r="G23" s="5"/>
      <c r="H23" s="5"/>
      <c r="I23" s="5"/>
      <c r="J23" s="5"/>
      <c r="K23" s="5"/>
      <c r="L23" s="5"/>
      <c r="M23" s="5"/>
    </row>
    <row r="24" spans="1:13" ht="15.75">
      <c r="A24" s="46"/>
      <c r="B24" s="46"/>
      <c r="C24" s="6" t="s">
        <v>66</v>
      </c>
      <c r="D24" s="6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46"/>
      <c r="B25" s="46"/>
      <c r="C25" s="6" t="s">
        <v>641</v>
      </c>
      <c r="D25" s="6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 customHeight="1">
      <c r="A27" s="61" t="s">
        <v>5</v>
      </c>
      <c r="B27" s="61" t="s">
        <v>134</v>
      </c>
      <c r="C27" s="61" t="s">
        <v>135</v>
      </c>
      <c r="D27" s="61" t="s">
        <v>136</v>
      </c>
      <c r="E27" s="61" t="s">
        <v>137</v>
      </c>
      <c r="F27" s="603" t="s">
        <v>371</v>
      </c>
      <c r="G27" s="61" t="s">
        <v>6</v>
      </c>
      <c r="H27" s="5"/>
      <c r="I27" s="5"/>
      <c r="J27" s="5"/>
      <c r="K27" s="5"/>
      <c r="L27" s="5"/>
      <c r="M27" s="5"/>
    </row>
    <row r="28" spans="1:13" ht="12.75">
      <c r="A28" s="62"/>
      <c r="B28" s="62" t="s">
        <v>138</v>
      </c>
      <c r="C28" s="62" t="s">
        <v>139</v>
      </c>
      <c r="D28" s="62"/>
      <c r="E28" s="62" t="s">
        <v>139</v>
      </c>
      <c r="F28" s="567"/>
      <c r="G28" s="62"/>
      <c r="H28" s="5"/>
      <c r="I28" s="5"/>
      <c r="J28" s="5"/>
      <c r="K28" s="5"/>
      <c r="L28" s="5"/>
      <c r="M28" s="5"/>
    </row>
    <row r="29" spans="1:13" ht="12.75">
      <c r="A29" s="63"/>
      <c r="B29" s="63" t="s">
        <v>140</v>
      </c>
      <c r="C29" s="63"/>
      <c r="D29" s="63"/>
      <c r="E29" s="63"/>
      <c r="F29" s="568"/>
      <c r="G29" s="63"/>
      <c r="H29" s="5"/>
      <c r="I29" s="5"/>
      <c r="J29" s="5"/>
      <c r="K29" s="5"/>
      <c r="L29" s="5"/>
      <c r="M29" s="5"/>
    </row>
    <row r="30" spans="1:13" ht="15" customHeight="1">
      <c r="A30" s="55" t="s">
        <v>142</v>
      </c>
      <c r="B30" s="55">
        <v>0</v>
      </c>
      <c r="C30" s="55"/>
      <c r="D30" s="55"/>
      <c r="E30" s="55"/>
      <c r="F30" s="55"/>
      <c r="G30" s="55">
        <f aca="true" t="shared" si="2" ref="G30:G39">SUM(B30:E30)</f>
        <v>0</v>
      </c>
      <c r="H30" s="5"/>
      <c r="I30" s="5"/>
      <c r="J30" s="5"/>
      <c r="K30" s="5"/>
      <c r="L30" s="5"/>
      <c r="M30" s="5"/>
    </row>
    <row r="31" spans="1:13" ht="15" customHeight="1">
      <c r="A31" s="55" t="s">
        <v>143</v>
      </c>
      <c r="B31" s="55">
        <v>2</v>
      </c>
      <c r="C31" s="55"/>
      <c r="D31" s="55"/>
      <c r="E31" s="55"/>
      <c r="F31" s="55"/>
      <c r="G31" s="55">
        <f t="shared" si="2"/>
        <v>2</v>
      </c>
      <c r="H31" s="5"/>
      <c r="I31" s="5"/>
      <c r="J31" s="5"/>
      <c r="K31" s="5"/>
      <c r="L31" s="5"/>
      <c r="M31" s="5"/>
    </row>
    <row r="32" spans="1:13" ht="15" customHeight="1">
      <c r="A32" s="55" t="s">
        <v>144</v>
      </c>
      <c r="B32" s="55">
        <v>5</v>
      </c>
      <c r="C32" s="55"/>
      <c r="D32" s="55"/>
      <c r="E32" s="55"/>
      <c r="F32" s="55"/>
      <c r="G32" s="55">
        <f t="shared" si="2"/>
        <v>5</v>
      </c>
      <c r="H32" s="5"/>
      <c r="I32" s="5"/>
      <c r="J32" s="5"/>
      <c r="K32" s="5"/>
      <c r="L32" s="5"/>
      <c r="M32" s="5"/>
    </row>
    <row r="33" spans="1:13" ht="15" customHeight="1">
      <c r="A33" s="55" t="s">
        <v>145</v>
      </c>
      <c r="B33" s="55">
        <v>3</v>
      </c>
      <c r="C33" s="55"/>
      <c r="D33" s="55"/>
      <c r="E33" s="55"/>
      <c r="F33" s="55"/>
      <c r="G33" s="55">
        <f t="shared" si="2"/>
        <v>3</v>
      </c>
      <c r="H33" s="5"/>
      <c r="I33" s="5"/>
      <c r="J33" s="5"/>
      <c r="K33" s="5"/>
      <c r="L33" s="5"/>
      <c r="M33" s="5"/>
    </row>
    <row r="34" spans="1:13" ht="15" customHeight="1">
      <c r="A34" s="55" t="s">
        <v>146</v>
      </c>
      <c r="B34" s="55">
        <v>6</v>
      </c>
      <c r="C34" s="55"/>
      <c r="D34" s="55"/>
      <c r="E34" s="55"/>
      <c r="F34" s="55"/>
      <c r="G34" s="55">
        <f t="shared" si="2"/>
        <v>6</v>
      </c>
      <c r="H34" s="5"/>
      <c r="I34" s="5"/>
      <c r="J34" s="5"/>
      <c r="K34" s="5"/>
      <c r="L34" s="5"/>
      <c r="M34" s="5"/>
    </row>
    <row r="35" spans="1:13" ht="15" customHeight="1">
      <c r="A35" s="55" t="s">
        <v>147</v>
      </c>
      <c r="B35" s="55">
        <v>10</v>
      </c>
      <c r="C35" s="55"/>
      <c r="D35" s="55"/>
      <c r="E35" s="55"/>
      <c r="F35" s="55"/>
      <c r="G35" s="55">
        <f t="shared" si="2"/>
        <v>10</v>
      </c>
      <c r="H35" s="5"/>
      <c r="I35" s="5"/>
      <c r="J35" s="5"/>
      <c r="K35" s="5"/>
      <c r="L35" s="5"/>
      <c r="M35" s="5"/>
    </row>
    <row r="36" spans="1:13" ht="15" customHeight="1">
      <c r="A36" s="55" t="s">
        <v>249</v>
      </c>
      <c r="B36" s="55">
        <v>2</v>
      </c>
      <c r="C36" s="55"/>
      <c r="D36" s="55"/>
      <c r="E36" s="55"/>
      <c r="F36" s="55"/>
      <c r="G36" s="55">
        <f t="shared" si="2"/>
        <v>2</v>
      </c>
      <c r="H36" s="5"/>
      <c r="I36" s="5"/>
      <c r="J36" s="5"/>
      <c r="K36" s="5"/>
      <c r="L36" s="5"/>
      <c r="M36" s="5"/>
    </row>
    <row r="37" spans="1:13" ht="15" customHeight="1">
      <c r="A37" s="55" t="s">
        <v>148</v>
      </c>
      <c r="B37" s="55">
        <v>4</v>
      </c>
      <c r="C37" s="55"/>
      <c r="D37" s="55"/>
      <c r="E37" s="55"/>
      <c r="F37" s="55"/>
      <c r="G37" s="55">
        <f t="shared" si="2"/>
        <v>4</v>
      </c>
      <c r="H37" s="5"/>
      <c r="I37" s="5"/>
      <c r="J37" s="5"/>
      <c r="K37" s="5"/>
      <c r="L37" s="5"/>
      <c r="M37" s="5"/>
    </row>
    <row r="38" spans="1:13" ht="15" customHeight="1">
      <c r="A38" s="55" t="s">
        <v>459</v>
      </c>
      <c r="B38" s="55">
        <v>4</v>
      </c>
      <c r="C38" s="55"/>
      <c r="D38" s="55"/>
      <c r="E38" s="55"/>
      <c r="F38" s="55"/>
      <c r="G38" s="55">
        <f t="shared" si="2"/>
        <v>4</v>
      </c>
      <c r="H38" s="5"/>
      <c r="I38" s="5"/>
      <c r="J38" s="5"/>
      <c r="K38" s="5"/>
      <c r="L38" s="5"/>
      <c r="M38" s="5"/>
    </row>
    <row r="39" spans="1:13" ht="15" customHeight="1">
      <c r="A39" s="55" t="s">
        <v>460</v>
      </c>
      <c r="B39" s="55">
        <v>4</v>
      </c>
      <c r="C39" s="55"/>
      <c r="D39" s="55"/>
      <c r="E39" s="55"/>
      <c r="F39" s="55"/>
      <c r="G39" s="55">
        <f t="shared" si="2"/>
        <v>4</v>
      </c>
      <c r="H39" s="5"/>
      <c r="I39" s="5"/>
      <c r="J39" s="5"/>
      <c r="K39" s="5"/>
      <c r="L39" s="5"/>
      <c r="M39" s="5"/>
    </row>
    <row r="40" spans="1:13" ht="15" customHeight="1">
      <c r="A40" s="69" t="s">
        <v>6</v>
      </c>
      <c r="B40" s="69">
        <f>SUM(B30:B39)</f>
        <v>40</v>
      </c>
      <c r="C40" s="69">
        <f>SUM(C30:C39)</f>
        <v>0</v>
      </c>
      <c r="D40" s="69">
        <f>SUM(D30:D39)</f>
        <v>0</v>
      </c>
      <c r="E40" s="69">
        <f>SUM(E30:E39)</f>
        <v>0</v>
      </c>
      <c r="F40" s="69"/>
      <c r="G40" s="69">
        <f>SUM(G30:G39)</f>
        <v>40</v>
      </c>
      <c r="H40" s="5"/>
      <c r="I40" s="5"/>
      <c r="J40" s="5"/>
      <c r="K40" s="5"/>
      <c r="L40" s="5"/>
      <c r="M40" s="5"/>
    </row>
    <row r="41" spans="1:13" ht="15.75">
      <c r="A41" s="4" t="s">
        <v>768</v>
      </c>
      <c r="B41" s="4"/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46"/>
      <c r="B42" s="46"/>
      <c r="C42" s="46"/>
      <c r="D42" s="46"/>
      <c r="E42" s="5"/>
      <c r="F42" s="5"/>
      <c r="G42" s="5"/>
      <c r="H42" s="5"/>
      <c r="I42" s="5"/>
      <c r="J42" s="5"/>
      <c r="K42" s="5"/>
      <c r="L42" s="5"/>
      <c r="M42" s="5"/>
    </row>
    <row r="43" spans="1:13" ht="15.75">
      <c r="A43" s="46"/>
      <c r="B43" s="46"/>
      <c r="C43" s="6" t="s">
        <v>278</v>
      </c>
      <c r="D43" s="6"/>
      <c r="E43" s="5"/>
      <c r="F43" s="5"/>
      <c r="G43" s="5"/>
      <c r="H43" s="5"/>
      <c r="I43" s="5"/>
      <c r="J43" s="5"/>
      <c r="K43" s="5"/>
      <c r="L43" s="5"/>
      <c r="M43" s="5"/>
    </row>
    <row r="44" spans="1:13" ht="15.75">
      <c r="A44" s="46"/>
      <c r="B44" s="46"/>
      <c r="C44" s="6" t="s">
        <v>640</v>
      </c>
      <c r="D44" s="6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4" ht="12.75">
      <c r="A46" s="61" t="s">
        <v>5</v>
      </c>
      <c r="B46" s="61" t="s">
        <v>134</v>
      </c>
      <c r="C46" s="61" t="s">
        <v>135</v>
      </c>
      <c r="D46" s="61" t="s">
        <v>136</v>
      </c>
      <c r="E46" s="61" t="s">
        <v>137</v>
      </c>
      <c r="F46" s="603" t="s">
        <v>371</v>
      </c>
      <c r="G46" s="61" t="s">
        <v>324</v>
      </c>
      <c r="H46" s="61" t="s">
        <v>6</v>
      </c>
      <c r="I46" s="5"/>
      <c r="J46" s="5"/>
      <c r="K46" s="5"/>
      <c r="L46" s="5"/>
      <c r="M46" s="5"/>
      <c r="N46" s="5"/>
    </row>
    <row r="47" spans="1:14" ht="12.75">
      <c r="A47" s="62"/>
      <c r="B47" s="62" t="s">
        <v>138</v>
      </c>
      <c r="C47" s="62" t="s">
        <v>139</v>
      </c>
      <c r="D47" s="62"/>
      <c r="E47" s="62" t="s">
        <v>139</v>
      </c>
      <c r="F47" s="604"/>
      <c r="G47" s="62" t="s">
        <v>325</v>
      </c>
      <c r="H47" s="62"/>
      <c r="I47" s="5"/>
      <c r="J47" s="5"/>
      <c r="K47" s="5"/>
      <c r="L47" s="5"/>
      <c r="M47" s="5"/>
      <c r="N47" s="5"/>
    </row>
    <row r="48" spans="1:14" ht="12.75">
      <c r="A48" s="63"/>
      <c r="B48" s="63" t="s">
        <v>140</v>
      </c>
      <c r="C48" s="63"/>
      <c r="D48" s="63"/>
      <c r="E48" s="63"/>
      <c r="F48" s="605"/>
      <c r="G48" s="63"/>
      <c r="H48" s="63"/>
      <c r="I48" s="5"/>
      <c r="J48" s="5"/>
      <c r="K48" s="5"/>
      <c r="L48" s="5"/>
      <c r="M48" s="5"/>
      <c r="N48" s="5"/>
    </row>
    <row r="49" spans="1:14" s="254" customFormat="1" ht="12.75">
      <c r="A49" s="249" t="s">
        <v>445</v>
      </c>
      <c r="B49" s="364">
        <f aca="true" t="shared" si="3" ref="B49:G49">SUM(B50:B52)</f>
        <v>58</v>
      </c>
      <c r="C49" s="364">
        <f t="shared" si="3"/>
        <v>0</v>
      </c>
      <c r="D49" s="364">
        <f t="shared" si="3"/>
        <v>0</v>
      </c>
      <c r="E49" s="364">
        <f t="shared" si="3"/>
        <v>0</v>
      </c>
      <c r="F49" s="364">
        <f t="shared" si="3"/>
        <v>0</v>
      </c>
      <c r="G49" s="364">
        <f t="shared" si="3"/>
        <v>0</v>
      </c>
      <c r="H49" s="364">
        <f>SUM(G50:H52)</f>
        <v>58</v>
      </c>
      <c r="I49" s="145"/>
      <c r="J49" s="145"/>
      <c r="K49" s="145"/>
      <c r="L49" s="145"/>
      <c r="M49" s="145"/>
      <c r="N49" s="145"/>
    </row>
    <row r="50" spans="1:14" ht="12.75">
      <c r="A50" s="55" t="s">
        <v>321</v>
      </c>
      <c r="B50" s="55">
        <v>25</v>
      </c>
      <c r="C50" s="55"/>
      <c r="D50" s="55"/>
      <c r="E50" s="55"/>
      <c r="F50" s="17"/>
      <c r="G50" s="17"/>
      <c r="H50" s="113">
        <f>SUM(B50:G50)</f>
        <v>25</v>
      </c>
      <c r="I50" s="5"/>
      <c r="J50" s="5"/>
      <c r="K50" s="5"/>
      <c r="L50" s="5"/>
      <c r="M50" s="5"/>
      <c r="N50" s="5"/>
    </row>
    <row r="51" spans="1:14" ht="12.75">
      <c r="A51" s="55" t="s">
        <v>454</v>
      </c>
      <c r="B51" s="55">
        <v>22</v>
      </c>
      <c r="C51" s="55"/>
      <c r="D51" s="55"/>
      <c r="E51" s="55"/>
      <c r="F51" s="17"/>
      <c r="G51" s="17"/>
      <c r="H51" s="113">
        <f aca="true" t="shared" si="4" ref="H51:H66">SUM(B51:G51)</f>
        <v>22</v>
      </c>
      <c r="I51" s="5"/>
      <c r="J51" s="5"/>
      <c r="K51" s="5"/>
      <c r="L51" s="5"/>
      <c r="M51" s="5"/>
      <c r="N51" s="5"/>
    </row>
    <row r="52" spans="1:14" ht="12.75">
      <c r="A52" s="55" t="s">
        <v>455</v>
      </c>
      <c r="B52" s="55">
        <v>11</v>
      </c>
      <c r="C52" s="55"/>
      <c r="D52" s="55"/>
      <c r="E52" s="55"/>
      <c r="F52" s="17"/>
      <c r="G52" s="17"/>
      <c r="H52" s="113">
        <f t="shared" si="4"/>
        <v>11</v>
      </c>
      <c r="I52" s="5"/>
      <c r="J52" s="5"/>
      <c r="K52" s="5"/>
      <c r="L52" s="5"/>
      <c r="M52" s="5"/>
      <c r="N52" s="5"/>
    </row>
    <row r="53" spans="1:14" s="254" customFormat="1" ht="12.75">
      <c r="A53" s="14" t="s">
        <v>446</v>
      </c>
      <c r="B53" s="14">
        <v>6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364">
        <f t="shared" si="4"/>
        <v>6</v>
      </c>
      <c r="I53" s="145"/>
      <c r="J53" s="145"/>
      <c r="K53" s="145"/>
      <c r="L53" s="145"/>
      <c r="M53" s="145"/>
      <c r="N53" s="145"/>
    </row>
    <row r="54" spans="1:14" s="254" customFormat="1" ht="12.75">
      <c r="A54" s="14" t="s">
        <v>447</v>
      </c>
      <c r="B54" s="14">
        <f aca="true" t="shared" si="5" ref="B54:G54">SUM(B55:B56)</f>
        <v>28</v>
      </c>
      <c r="C54" s="14">
        <f t="shared" si="5"/>
        <v>0</v>
      </c>
      <c r="D54" s="14">
        <f t="shared" si="5"/>
        <v>0</v>
      </c>
      <c r="E54" s="14">
        <f t="shared" si="5"/>
        <v>0</v>
      </c>
      <c r="F54" s="14">
        <f t="shared" si="5"/>
        <v>0</v>
      </c>
      <c r="G54" s="14">
        <f t="shared" si="5"/>
        <v>0</v>
      </c>
      <c r="H54" s="364">
        <f t="shared" si="4"/>
        <v>28</v>
      </c>
      <c r="I54" s="145"/>
      <c r="J54" s="145"/>
      <c r="K54" s="145"/>
      <c r="L54" s="145"/>
      <c r="M54" s="145"/>
      <c r="N54" s="145"/>
    </row>
    <row r="55" spans="1:14" ht="12.75">
      <c r="A55" s="238" t="s">
        <v>322</v>
      </c>
      <c r="B55" s="55">
        <v>16</v>
      </c>
      <c r="C55" s="55"/>
      <c r="D55" s="55"/>
      <c r="E55" s="55"/>
      <c r="F55" s="17"/>
      <c r="G55" s="17"/>
      <c r="H55" s="113">
        <f t="shared" si="4"/>
        <v>16</v>
      </c>
      <c r="I55" s="5"/>
      <c r="J55" s="5"/>
      <c r="K55" s="5"/>
      <c r="L55" s="5"/>
      <c r="M55" s="5"/>
      <c r="N55" s="5"/>
    </row>
    <row r="56" spans="1:14" ht="12.75">
      <c r="A56" s="238" t="s">
        <v>323</v>
      </c>
      <c r="B56" s="55">
        <v>12</v>
      </c>
      <c r="C56" s="55"/>
      <c r="D56" s="55"/>
      <c r="E56" s="55"/>
      <c r="F56" s="17"/>
      <c r="G56" s="17"/>
      <c r="H56" s="113">
        <f t="shared" si="4"/>
        <v>12</v>
      </c>
      <c r="I56" s="5"/>
      <c r="J56" s="5"/>
      <c r="K56" s="5"/>
      <c r="L56" s="5"/>
      <c r="M56" s="5"/>
      <c r="N56" s="5"/>
    </row>
    <row r="57" spans="1:14" s="254" customFormat="1" ht="12.75">
      <c r="A57" s="14" t="s">
        <v>448</v>
      </c>
      <c r="B57" s="14">
        <v>11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364">
        <f t="shared" si="4"/>
        <v>11</v>
      </c>
      <c r="I57" s="145"/>
      <c r="J57" s="145"/>
      <c r="K57" s="145"/>
      <c r="L57" s="145"/>
      <c r="M57" s="145"/>
      <c r="N57" s="145"/>
    </row>
    <row r="58" spans="1:14" s="254" customFormat="1" ht="12.75">
      <c r="A58" s="14" t="s">
        <v>449</v>
      </c>
      <c r="B58" s="14">
        <f aca="true" t="shared" si="6" ref="B58:G58">SUM(B59:B62)</f>
        <v>15</v>
      </c>
      <c r="C58" s="14">
        <f t="shared" si="6"/>
        <v>0</v>
      </c>
      <c r="D58" s="14">
        <f t="shared" si="6"/>
        <v>0</v>
      </c>
      <c r="E58" s="14">
        <f t="shared" si="6"/>
        <v>0</v>
      </c>
      <c r="F58" s="14">
        <f t="shared" si="6"/>
        <v>0</v>
      </c>
      <c r="G58" s="14">
        <f t="shared" si="6"/>
        <v>0</v>
      </c>
      <c r="H58" s="364">
        <f t="shared" si="4"/>
        <v>15</v>
      </c>
      <c r="I58" s="145"/>
      <c r="J58" s="145"/>
      <c r="K58" s="145"/>
      <c r="L58" s="145"/>
      <c r="M58" s="145"/>
      <c r="N58" s="145"/>
    </row>
    <row r="59" spans="1:14" ht="12.75">
      <c r="A59" s="238" t="s">
        <v>450</v>
      </c>
      <c r="B59" s="55">
        <v>7</v>
      </c>
      <c r="C59" s="55"/>
      <c r="D59" s="55"/>
      <c r="E59" s="55"/>
      <c r="F59" s="17"/>
      <c r="G59" s="17"/>
      <c r="H59" s="113">
        <f t="shared" si="4"/>
        <v>7</v>
      </c>
      <c r="I59" s="5"/>
      <c r="J59" s="5"/>
      <c r="K59" s="5"/>
      <c r="L59" s="5"/>
      <c r="M59" s="5"/>
      <c r="N59" s="5"/>
    </row>
    <row r="60" spans="1:14" s="363" customFormat="1" ht="12.75">
      <c r="A60" s="55" t="s">
        <v>451</v>
      </c>
      <c r="B60" s="55">
        <v>5</v>
      </c>
      <c r="C60" s="55"/>
      <c r="D60" s="55"/>
      <c r="E60" s="55"/>
      <c r="F60" s="17"/>
      <c r="G60" s="17"/>
      <c r="H60" s="113">
        <f t="shared" si="4"/>
        <v>5</v>
      </c>
      <c r="I60" s="5"/>
      <c r="J60" s="5"/>
      <c r="K60" s="5"/>
      <c r="L60" s="5"/>
      <c r="M60" s="5"/>
      <c r="N60" s="5"/>
    </row>
    <row r="61" spans="1:14" s="363" customFormat="1" ht="12.75">
      <c r="A61" s="55" t="s">
        <v>452</v>
      </c>
      <c r="B61" s="55">
        <v>3</v>
      </c>
      <c r="C61" s="55"/>
      <c r="D61" s="55"/>
      <c r="E61" s="55"/>
      <c r="F61" s="17"/>
      <c r="G61" s="17"/>
      <c r="H61" s="113">
        <f t="shared" si="4"/>
        <v>3</v>
      </c>
      <c r="I61" s="5"/>
      <c r="J61" s="5"/>
      <c r="K61" s="5"/>
      <c r="L61" s="5"/>
      <c r="M61" s="5"/>
      <c r="N61" s="5"/>
    </row>
    <row r="62" spans="1:14" s="363" customFormat="1" ht="12.75">
      <c r="A62" s="55" t="s">
        <v>453</v>
      </c>
      <c r="B62" s="55">
        <v>0</v>
      </c>
      <c r="C62" s="55"/>
      <c r="D62" s="55"/>
      <c r="E62" s="55"/>
      <c r="F62" s="17"/>
      <c r="G62" s="17"/>
      <c r="H62" s="113">
        <f t="shared" si="4"/>
        <v>0</v>
      </c>
      <c r="I62" s="5"/>
      <c r="J62" s="5"/>
      <c r="K62" s="5"/>
      <c r="L62" s="5"/>
      <c r="M62" s="5"/>
      <c r="N62" s="5"/>
    </row>
    <row r="63" spans="1:14" s="254" customFormat="1" ht="12.75">
      <c r="A63" s="14" t="s">
        <v>456</v>
      </c>
      <c r="B63" s="14">
        <f>SUM(B64:B66)</f>
        <v>28</v>
      </c>
      <c r="C63" s="14">
        <f>SUM(C64:C66)</f>
        <v>31</v>
      </c>
      <c r="D63" s="14">
        <v>0</v>
      </c>
      <c r="E63" s="14">
        <v>0</v>
      </c>
      <c r="F63" s="16"/>
      <c r="G63" s="16">
        <v>0</v>
      </c>
      <c r="H63" s="364">
        <f t="shared" si="4"/>
        <v>59</v>
      </c>
      <c r="I63" s="145"/>
      <c r="J63" s="145"/>
      <c r="K63" s="145"/>
      <c r="L63" s="145"/>
      <c r="M63" s="145"/>
      <c r="N63" s="145"/>
    </row>
    <row r="64" spans="1:14" ht="12.75">
      <c r="A64" s="238" t="s">
        <v>457</v>
      </c>
      <c r="B64" s="55">
        <v>5</v>
      </c>
      <c r="C64" s="55"/>
      <c r="D64" s="55"/>
      <c r="E64" s="55"/>
      <c r="F64" s="17"/>
      <c r="G64" s="17"/>
      <c r="H64" s="113">
        <f t="shared" si="4"/>
        <v>5</v>
      </c>
      <c r="I64" s="5"/>
      <c r="J64" s="5"/>
      <c r="K64" s="5"/>
      <c r="L64" s="5"/>
      <c r="M64" s="5"/>
      <c r="N64" s="5"/>
    </row>
    <row r="65" spans="1:14" ht="12.75">
      <c r="A65" s="55" t="s">
        <v>379</v>
      </c>
      <c r="B65" s="55">
        <v>5</v>
      </c>
      <c r="C65" s="55">
        <v>1</v>
      </c>
      <c r="D65" s="55">
        <v>0</v>
      </c>
      <c r="E65" s="55">
        <v>0</v>
      </c>
      <c r="F65" s="17"/>
      <c r="G65" s="17">
        <v>0</v>
      </c>
      <c r="H65" s="113">
        <f t="shared" si="4"/>
        <v>6</v>
      </c>
      <c r="I65" s="5"/>
      <c r="J65" s="5"/>
      <c r="K65" s="5"/>
      <c r="L65" s="5"/>
      <c r="M65" s="5"/>
      <c r="N65" s="5"/>
    </row>
    <row r="66" spans="1:14" ht="12.75">
      <c r="A66" s="55" t="s">
        <v>458</v>
      </c>
      <c r="B66" s="55">
        <v>18</v>
      </c>
      <c r="C66" s="55">
        <v>30</v>
      </c>
      <c r="D66" s="55"/>
      <c r="E66" s="55"/>
      <c r="F66" s="17"/>
      <c r="G66" s="17"/>
      <c r="H66" s="113">
        <f t="shared" si="4"/>
        <v>48</v>
      </c>
      <c r="I66" s="5"/>
      <c r="J66" s="5"/>
      <c r="K66" s="5"/>
      <c r="L66" s="5"/>
      <c r="M66" s="5"/>
      <c r="N66" s="5"/>
    </row>
    <row r="67" spans="1:14" ht="12.75">
      <c r="A67" s="69" t="s">
        <v>6</v>
      </c>
      <c r="B67" s="69">
        <f>SUM(B49,B53,B54,B57,B58,B63)</f>
        <v>146</v>
      </c>
      <c r="C67" s="69">
        <f aca="true" t="shared" si="7" ref="C67:H67">SUM(C49,C53,C54,C57,C58,C63)</f>
        <v>31</v>
      </c>
      <c r="D67" s="69">
        <f t="shared" si="7"/>
        <v>0</v>
      </c>
      <c r="E67" s="69">
        <f t="shared" si="7"/>
        <v>0</v>
      </c>
      <c r="F67" s="69">
        <f t="shared" si="7"/>
        <v>0</v>
      </c>
      <c r="G67" s="69">
        <f t="shared" si="7"/>
        <v>0</v>
      </c>
      <c r="H67" s="69">
        <f t="shared" si="7"/>
        <v>177</v>
      </c>
      <c r="I67" s="5"/>
      <c r="J67" s="5"/>
      <c r="K67" s="5"/>
      <c r="L67" s="5"/>
      <c r="M67" s="5"/>
      <c r="N67" s="5"/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</sheetData>
  <sheetProtection/>
  <mergeCells count="3">
    <mergeCell ref="F9:F11"/>
    <mergeCell ref="F46:F48"/>
    <mergeCell ref="F27:F29"/>
  </mergeCells>
  <printOptions horizontalCentered="1"/>
  <pageMargins left="0.7874015748031497" right="0.7874015748031497" top="0.5905511811023623" bottom="0.7874015748031497" header="0.5118110236220472" footer="0.5118110236220472"/>
  <pageSetup firstPageNumber="22" useFirstPageNumber="1" horizontalDpi="300" verticalDpi="300" orientation="landscape" paperSize="9" scale="86" r:id="rId1"/>
  <headerFooter alignWithMargins="0">
    <oddFooter>&amp;C&amp;P. oldal</oddFooter>
  </headerFooter>
  <rowBreaks count="2" manualBreakCount="2">
    <brk id="21" max="255" man="1"/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67.140625" style="0" customWidth="1"/>
    <col min="2" max="2" width="12.421875" style="0" customWidth="1"/>
    <col min="3" max="3" width="12.28125" style="0" customWidth="1"/>
    <col min="4" max="4" width="12.00390625" style="0" customWidth="1"/>
    <col min="5" max="5" width="13.28125" style="0" customWidth="1"/>
  </cols>
  <sheetData>
    <row r="1" spans="1:5" ht="15.75">
      <c r="A1" s="4" t="s">
        <v>761</v>
      </c>
      <c r="B1" s="4"/>
      <c r="C1" s="4"/>
      <c r="D1" s="4"/>
      <c r="E1" s="4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5.75">
      <c r="A4" s="570" t="s">
        <v>149</v>
      </c>
      <c r="B4" s="571"/>
      <c r="C4" s="571"/>
      <c r="D4" s="571"/>
      <c r="E4" s="571"/>
    </row>
    <row r="5" spans="1:5" ht="15" customHeight="1">
      <c r="A5" s="572" t="s">
        <v>150</v>
      </c>
      <c r="B5" s="596"/>
      <c r="C5" s="596"/>
      <c r="D5" s="596"/>
      <c r="E5" s="596"/>
    </row>
    <row r="6" spans="1:5" ht="15" customHeight="1">
      <c r="A6" s="5"/>
      <c r="B6" s="5"/>
      <c r="C6" s="5"/>
      <c r="D6" s="5"/>
      <c r="E6" s="5"/>
    </row>
    <row r="7" spans="1:5" ht="15" customHeight="1">
      <c r="A7" s="5"/>
      <c r="B7" s="5"/>
      <c r="C7" s="5" t="s">
        <v>43</v>
      </c>
      <c r="D7" s="5"/>
      <c r="E7" s="5"/>
    </row>
    <row r="8" spans="1:5" ht="15" customHeight="1">
      <c r="A8" s="91" t="s">
        <v>5</v>
      </c>
      <c r="B8" s="91" t="s">
        <v>151</v>
      </c>
      <c r="C8" s="91" t="s">
        <v>152</v>
      </c>
      <c r="D8" s="91" t="s">
        <v>6</v>
      </c>
      <c r="E8" s="147"/>
    </row>
    <row r="9" spans="1:5" ht="15" customHeight="1">
      <c r="A9" s="327">
        <v>2014</v>
      </c>
      <c r="B9" s="325"/>
      <c r="C9" s="94"/>
      <c r="D9" s="218"/>
      <c r="E9" s="154"/>
    </row>
    <row r="10" spans="1:5" s="256" customFormat="1" ht="15" customHeight="1">
      <c r="A10" s="328" t="s">
        <v>380</v>
      </c>
      <c r="B10" s="326">
        <v>0</v>
      </c>
      <c r="C10" s="250">
        <v>3000</v>
      </c>
      <c r="D10" s="153">
        <f>SUM(B10:C10)</f>
        <v>3000</v>
      </c>
      <c r="E10" s="154"/>
    </row>
    <row r="11" spans="1:5" ht="15" customHeight="1">
      <c r="A11" s="13" t="s">
        <v>386</v>
      </c>
      <c r="B11" s="326">
        <v>134194</v>
      </c>
      <c r="C11" s="153">
        <v>66498</v>
      </c>
      <c r="D11" s="153">
        <f>SUM(B11,C11)</f>
        <v>200692</v>
      </c>
      <c r="E11" s="154"/>
    </row>
    <row r="12" spans="1:5" ht="15" customHeight="1">
      <c r="A12" s="92" t="s">
        <v>6</v>
      </c>
      <c r="B12" s="219">
        <f>SUM(B10:B11)</f>
        <v>134194</v>
      </c>
      <c r="C12" s="219">
        <f>SUM(C10:C11)</f>
        <v>69498</v>
      </c>
      <c r="D12" s="219">
        <f>SUM(D10:D11)</f>
        <v>203692</v>
      </c>
      <c r="E12" s="298"/>
    </row>
    <row r="13" spans="1:5" ht="15" customHeight="1">
      <c r="A13" s="498">
        <v>2015</v>
      </c>
      <c r="B13" s="133"/>
      <c r="C13" s="179"/>
      <c r="D13" s="153"/>
      <c r="E13" s="154"/>
    </row>
    <row r="14" spans="1:5" ht="15" customHeight="1">
      <c r="A14" s="13" t="s">
        <v>386</v>
      </c>
      <c r="B14" s="133">
        <v>134194</v>
      </c>
      <c r="C14" s="179">
        <v>53659</v>
      </c>
      <c r="D14" s="153">
        <f>SUM(B14,C14)</f>
        <v>187853</v>
      </c>
      <c r="E14" s="154"/>
    </row>
    <row r="15" spans="1:5" ht="18.75" customHeight="1">
      <c r="A15" s="93" t="s">
        <v>6</v>
      </c>
      <c r="B15" s="219">
        <f>SUM(B14:B14)</f>
        <v>134194</v>
      </c>
      <c r="C15" s="219">
        <f>SUM(C14:C14)</f>
        <v>53659</v>
      </c>
      <c r="D15" s="219">
        <f>SUM(D14:D14)</f>
        <v>187853</v>
      </c>
      <c r="E15" s="298"/>
    </row>
    <row r="16" spans="1:5" ht="15" customHeight="1">
      <c r="A16" s="498">
        <v>2016</v>
      </c>
      <c r="B16" s="133"/>
      <c r="C16" s="179"/>
      <c r="D16" s="133"/>
      <c r="E16" s="179"/>
    </row>
    <row r="17" spans="1:5" ht="15" customHeight="1">
      <c r="A17" s="13" t="s">
        <v>386</v>
      </c>
      <c r="B17" s="133">
        <v>134187</v>
      </c>
      <c r="C17" s="179">
        <v>4276</v>
      </c>
      <c r="D17" s="153">
        <f>SUM(B17,C17)</f>
        <v>138463</v>
      </c>
      <c r="E17" s="154"/>
    </row>
    <row r="18" spans="1:5" ht="15" customHeight="1">
      <c r="A18" s="93" t="s">
        <v>6</v>
      </c>
      <c r="B18" s="220">
        <f>SUM(B17)</f>
        <v>134187</v>
      </c>
      <c r="C18" s="220">
        <f>SUM(C17:C17)</f>
        <v>4276</v>
      </c>
      <c r="D18" s="220">
        <f>SUM(D17:D17)</f>
        <v>138463</v>
      </c>
      <c r="E18" s="288"/>
    </row>
    <row r="19" spans="1:5" ht="15" customHeight="1">
      <c r="A19" s="499">
        <v>2017</v>
      </c>
      <c r="B19" s="171"/>
      <c r="C19" s="175"/>
      <c r="D19" s="218"/>
      <c r="E19" s="154"/>
    </row>
    <row r="20" spans="1:5" ht="15" customHeight="1">
      <c r="A20" s="13" t="s">
        <v>386</v>
      </c>
      <c r="B20" s="168">
        <v>99710</v>
      </c>
      <c r="C20" s="177">
        <v>32220</v>
      </c>
      <c r="D20" s="153">
        <f>SUM(B20,C20)</f>
        <v>131930</v>
      </c>
      <c r="E20" s="154"/>
    </row>
    <row r="21" spans="1:5" ht="15" customHeight="1">
      <c r="A21" s="92" t="s">
        <v>6</v>
      </c>
      <c r="B21" s="219">
        <f>SUM(B20:B20)</f>
        <v>99710</v>
      </c>
      <c r="C21" s="219">
        <f>SUM(C20:C20)</f>
        <v>32220</v>
      </c>
      <c r="D21" s="219">
        <f>SUM(D20:D20)</f>
        <v>131930</v>
      </c>
      <c r="E21" s="298"/>
    </row>
    <row r="22" spans="1:5" ht="15" customHeight="1">
      <c r="A22" s="499">
        <v>2018</v>
      </c>
      <c r="B22" s="171"/>
      <c r="C22" s="175"/>
      <c r="D22" s="218"/>
      <c r="E22" s="154"/>
    </row>
    <row r="23" spans="1:5" ht="15" customHeight="1">
      <c r="A23" s="13" t="s">
        <v>386</v>
      </c>
      <c r="B23" s="168">
        <v>99710</v>
      </c>
      <c r="C23" s="177">
        <v>27470</v>
      </c>
      <c r="D23" s="153">
        <f>SUM(B23,C23)</f>
        <v>127180</v>
      </c>
      <c r="E23" s="154"/>
    </row>
    <row r="24" spans="1:5" ht="15" customHeight="1">
      <c r="A24" s="92" t="s">
        <v>6</v>
      </c>
      <c r="B24" s="219">
        <f>SUM(B23:B23)</f>
        <v>99710</v>
      </c>
      <c r="C24" s="219">
        <f>SUM(C23:C23)</f>
        <v>27470</v>
      </c>
      <c r="D24" s="219">
        <f>SUM(D23:D23)</f>
        <v>127180</v>
      </c>
      <c r="E24" s="298"/>
    </row>
    <row r="25" spans="1:5" ht="15" customHeight="1">
      <c r="A25" s="274" t="s">
        <v>683</v>
      </c>
      <c r="B25" s="271"/>
      <c r="C25" s="275"/>
      <c r="D25" s="271"/>
      <c r="E25" s="298"/>
    </row>
    <row r="26" spans="1:5" ht="15" customHeight="1">
      <c r="A26" s="36" t="s">
        <v>386</v>
      </c>
      <c r="B26" s="276">
        <v>348732</v>
      </c>
      <c r="C26" s="277">
        <v>70896</v>
      </c>
      <c r="D26" s="276">
        <f>SUM(B26:C26)</f>
        <v>419628</v>
      </c>
      <c r="E26" s="260"/>
    </row>
    <row r="27" spans="1:5" ht="15" customHeight="1">
      <c r="A27" s="273" t="s">
        <v>272</v>
      </c>
      <c r="B27" s="272">
        <f>SUM(B26:B26)</f>
        <v>348732</v>
      </c>
      <c r="C27" s="272">
        <f>SUM(C26:C26)</f>
        <v>70896</v>
      </c>
      <c r="D27" s="272">
        <f>SUM(D26:D26)</f>
        <v>419628</v>
      </c>
      <c r="E27" s="298"/>
    </row>
    <row r="28" spans="1:5" ht="15" customHeight="1">
      <c r="A28" s="93" t="s">
        <v>381</v>
      </c>
      <c r="B28" s="220">
        <f>SUM(B12,B15,B18,B21,B24,B27)</f>
        <v>950727</v>
      </c>
      <c r="C28" s="220">
        <f>SUM(C12,C15,C18,C21,C24,C27)</f>
        <v>258019</v>
      </c>
      <c r="D28" s="220">
        <f>SUM(D12,D15,D18,D21,D24,D27)</f>
        <v>1208746</v>
      </c>
      <c r="E28" s="288"/>
    </row>
    <row r="29" spans="1:5" ht="15" customHeight="1">
      <c r="A29" s="85"/>
      <c r="B29" s="288"/>
      <c r="C29" s="288"/>
      <c r="D29" s="288"/>
      <c r="E29" s="288"/>
    </row>
    <row r="30" spans="1:5" ht="15" customHeight="1">
      <c r="A30" s="329"/>
      <c r="B30" s="288"/>
      <c r="C30" s="288"/>
      <c r="D30" s="288"/>
      <c r="E30" s="288"/>
    </row>
    <row r="31" spans="1:5" ht="40.5" customHeight="1">
      <c r="A31" s="569" t="s">
        <v>385</v>
      </c>
      <c r="B31" s="569"/>
      <c r="C31" s="569"/>
      <c r="D31" s="569"/>
      <c r="E31" s="569"/>
    </row>
    <row r="32" spans="1:5" ht="15" customHeight="1">
      <c r="A32" s="85"/>
      <c r="B32" s="288"/>
      <c r="C32" s="288"/>
      <c r="D32" s="288"/>
      <c r="E32" s="288"/>
    </row>
    <row r="33" spans="1:5" ht="12.75">
      <c r="A33" s="5"/>
      <c r="B33" s="5"/>
      <c r="C33" s="5"/>
      <c r="D33" s="5"/>
      <c r="E33" s="5"/>
    </row>
    <row r="34" spans="1:5" ht="12.75" customHeight="1">
      <c r="A34" s="606" t="s">
        <v>382</v>
      </c>
      <c r="B34" s="606"/>
      <c r="C34" s="606"/>
      <c r="D34" s="606"/>
      <c r="E34" s="606"/>
    </row>
    <row r="35" spans="1:5" ht="12.75">
      <c r="A35" s="606"/>
      <c r="B35" s="606"/>
      <c r="C35" s="606"/>
      <c r="D35" s="606"/>
      <c r="E35" s="606"/>
    </row>
    <row r="36" spans="1:5" ht="12.75">
      <c r="A36" s="287"/>
      <c r="B36" s="287"/>
      <c r="C36" s="287"/>
      <c r="D36" s="287"/>
      <c r="E36" s="287"/>
    </row>
    <row r="37" spans="1:5" ht="12.75">
      <c r="A37" s="5"/>
      <c r="B37" s="5"/>
      <c r="C37" s="5"/>
      <c r="D37" s="5"/>
      <c r="E37" s="5"/>
    </row>
    <row r="38" spans="1:5" ht="12.75">
      <c r="A38" s="573" t="s">
        <v>5</v>
      </c>
      <c r="B38" s="302" t="s">
        <v>643</v>
      </c>
      <c r="C38" s="301" t="s">
        <v>644</v>
      </c>
      <c r="D38" s="302" t="s">
        <v>645</v>
      </c>
      <c r="E38" s="320" t="s">
        <v>646</v>
      </c>
    </row>
    <row r="39" spans="1:5" ht="12.75">
      <c r="A39" s="566"/>
      <c r="B39" s="300"/>
      <c r="C39" s="297"/>
      <c r="D39" s="300"/>
      <c r="E39" s="321"/>
    </row>
    <row r="40" spans="1:5" ht="12.75">
      <c r="A40" s="310" t="s">
        <v>185</v>
      </c>
      <c r="B40" s="313">
        <v>1018000</v>
      </c>
      <c r="C40" s="304">
        <v>1000000</v>
      </c>
      <c r="D40" s="313">
        <v>1020000</v>
      </c>
      <c r="E40" s="322">
        <v>1050000</v>
      </c>
    </row>
    <row r="41" spans="1:5" ht="12.75">
      <c r="A41" s="311" t="s">
        <v>347</v>
      </c>
      <c r="B41" s="307">
        <v>0</v>
      </c>
      <c r="C41" s="290">
        <v>0</v>
      </c>
      <c r="D41" s="307">
        <v>0</v>
      </c>
      <c r="E41" s="323">
        <v>0</v>
      </c>
    </row>
    <row r="42" spans="1:5" ht="12.75">
      <c r="A42" s="311" t="s">
        <v>348</v>
      </c>
      <c r="B42" s="307">
        <v>71500</v>
      </c>
      <c r="C42" s="290">
        <v>70000</v>
      </c>
      <c r="D42" s="307">
        <v>70000</v>
      </c>
      <c r="E42" s="323">
        <v>70000</v>
      </c>
    </row>
    <row r="43" spans="1:5" ht="12.75">
      <c r="A43" s="311" t="s">
        <v>383</v>
      </c>
      <c r="B43" s="307">
        <v>53505</v>
      </c>
      <c r="C43" s="305">
        <v>40000</v>
      </c>
      <c r="D43" s="365">
        <v>35000</v>
      </c>
      <c r="E43" s="323">
        <v>30000</v>
      </c>
    </row>
    <row r="44" spans="1:5" ht="12.75">
      <c r="A44" s="311" t="s">
        <v>349</v>
      </c>
      <c r="B44" s="307">
        <v>0</v>
      </c>
      <c r="C44" s="305">
        <v>0</v>
      </c>
      <c r="D44" s="365">
        <v>0</v>
      </c>
      <c r="E44" s="323">
        <v>0</v>
      </c>
    </row>
    <row r="45" spans="1:5" ht="12.75">
      <c r="A45" s="303" t="s">
        <v>350</v>
      </c>
      <c r="B45" s="308">
        <v>0</v>
      </c>
      <c r="C45" s="292">
        <v>0</v>
      </c>
      <c r="D45" s="308">
        <v>0</v>
      </c>
      <c r="E45" s="324">
        <v>0</v>
      </c>
    </row>
    <row r="46" spans="1:5" ht="12.75">
      <c r="A46" s="236" t="s">
        <v>301</v>
      </c>
      <c r="B46" s="289">
        <f>SUM(B40:B45)</f>
        <v>1143005</v>
      </c>
      <c r="C46" s="289">
        <f>SUM(C40:C45)</f>
        <v>1110000</v>
      </c>
      <c r="D46" s="289">
        <f>SUM(D40:D45)</f>
        <v>1125000</v>
      </c>
      <c r="E46" s="314">
        <f>SUM(E40:E45)</f>
        <v>1150000</v>
      </c>
    </row>
    <row r="47" spans="1:5" ht="12.75">
      <c r="A47" s="236" t="s">
        <v>351</v>
      </c>
      <c r="B47" s="289">
        <f>B46*50%</f>
        <v>571502.5</v>
      </c>
      <c r="C47" s="289">
        <f>C46*50%</f>
        <v>555000</v>
      </c>
      <c r="D47" s="289">
        <f>D46*50%</f>
        <v>562500</v>
      </c>
      <c r="E47" s="306">
        <f>E46*50%</f>
        <v>575000</v>
      </c>
    </row>
    <row r="48" spans="1:5" ht="12.75">
      <c r="A48" s="284" t="s">
        <v>302</v>
      </c>
      <c r="B48" s="306"/>
      <c r="C48" s="295"/>
      <c r="D48" s="306"/>
      <c r="E48" s="296"/>
    </row>
    <row r="49" spans="1:5" ht="12.75">
      <c r="A49" s="237" t="s">
        <v>352</v>
      </c>
      <c r="B49" s="307">
        <v>134194</v>
      </c>
      <c r="C49" s="290">
        <v>134194</v>
      </c>
      <c r="D49" s="307">
        <v>134194</v>
      </c>
      <c r="E49" s="291">
        <v>99710</v>
      </c>
    </row>
    <row r="50" spans="1:5" ht="12.75">
      <c r="A50" s="237" t="s">
        <v>353</v>
      </c>
      <c r="B50" s="307">
        <v>0</v>
      </c>
      <c r="C50" s="290">
        <v>0</v>
      </c>
      <c r="D50" s="307">
        <v>0</v>
      </c>
      <c r="E50" s="291"/>
    </row>
    <row r="51" spans="1:5" ht="12.75">
      <c r="A51" s="237" t="s">
        <v>354</v>
      </c>
      <c r="B51" s="307">
        <v>0</v>
      </c>
      <c r="C51" s="290">
        <v>0</v>
      </c>
      <c r="D51" s="307">
        <v>0</v>
      </c>
      <c r="E51" s="291"/>
    </row>
    <row r="52" spans="1:5" ht="12.75">
      <c r="A52" s="237" t="s">
        <v>355</v>
      </c>
      <c r="B52" s="307">
        <v>0</v>
      </c>
      <c r="C52" s="290">
        <v>0</v>
      </c>
      <c r="D52" s="307">
        <v>0</v>
      </c>
      <c r="E52" s="291"/>
    </row>
    <row r="53" spans="1:5" ht="12.75">
      <c r="A53" s="237" t="s">
        <v>356</v>
      </c>
      <c r="B53" s="308">
        <v>0</v>
      </c>
      <c r="C53" s="292">
        <v>0</v>
      </c>
      <c r="D53" s="308">
        <v>0</v>
      </c>
      <c r="E53" s="293"/>
    </row>
    <row r="54" spans="1:5" ht="25.5">
      <c r="A54" s="283" t="s">
        <v>357</v>
      </c>
      <c r="B54" s="306">
        <f>SUM(B48:B53)</f>
        <v>134194</v>
      </c>
      <c r="C54" s="295">
        <f>SUM(C48:C53)</f>
        <v>134194</v>
      </c>
      <c r="D54" s="306">
        <f>SUM(D48:D53)</f>
        <v>134194</v>
      </c>
      <c r="E54" s="317">
        <f>SUM(E48:E53)</f>
        <v>99710</v>
      </c>
    </row>
    <row r="55" spans="1:5" ht="25.5">
      <c r="A55" s="284" t="s">
        <v>358</v>
      </c>
      <c r="B55" s="306"/>
      <c r="C55" s="286"/>
      <c r="D55" s="309"/>
      <c r="E55" s="294"/>
    </row>
    <row r="56" spans="1:5" ht="12.75">
      <c r="A56" s="237" t="s">
        <v>352</v>
      </c>
      <c r="B56" s="307">
        <v>0</v>
      </c>
      <c r="C56" s="290">
        <v>0</v>
      </c>
      <c r="D56" s="307">
        <v>0</v>
      </c>
      <c r="E56" s="291">
        <v>0</v>
      </c>
    </row>
    <row r="57" spans="1:5" ht="12.75">
      <c r="A57" s="237" t="s">
        <v>353</v>
      </c>
      <c r="B57" s="307">
        <v>0</v>
      </c>
      <c r="C57" s="290">
        <v>0</v>
      </c>
      <c r="D57" s="307">
        <v>0</v>
      </c>
      <c r="E57" s="291">
        <v>0</v>
      </c>
    </row>
    <row r="58" spans="1:5" ht="12.75">
      <c r="A58" s="237" t="s">
        <v>354</v>
      </c>
      <c r="B58" s="307">
        <v>0</v>
      </c>
      <c r="C58" s="290">
        <v>0</v>
      </c>
      <c r="D58" s="307">
        <v>0</v>
      </c>
      <c r="E58" s="291">
        <v>0</v>
      </c>
    </row>
    <row r="59" spans="1:5" ht="12.75">
      <c r="A59" s="237" t="s">
        <v>355</v>
      </c>
      <c r="B59" s="307">
        <v>0</v>
      </c>
      <c r="C59" s="290">
        <v>0</v>
      </c>
      <c r="D59" s="307">
        <v>0</v>
      </c>
      <c r="E59" s="291">
        <v>0</v>
      </c>
    </row>
    <row r="60" spans="1:5" ht="12.75">
      <c r="A60" s="237" t="s">
        <v>356</v>
      </c>
      <c r="B60" s="307">
        <v>0</v>
      </c>
      <c r="C60" s="290">
        <v>0</v>
      </c>
      <c r="D60" s="307">
        <v>0</v>
      </c>
      <c r="E60" s="291">
        <v>0</v>
      </c>
    </row>
    <row r="61" spans="1:5" ht="25.5">
      <c r="A61" s="283" t="s">
        <v>358</v>
      </c>
      <c r="B61" s="299">
        <f>SUM(B55:B60)</f>
        <v>0</v>
      </c>
      <c r="C61" s="315">
        <f>SUM(C55:C60)</f>
        <v>0</v>
      </c>
      <c r="D61" s="299">
        <f>SUM(D55:D60)</f>
        <v>0</v>
      </c>
      <c r="E61" s="318">
        <f>SUM(E55:E60)</f>
        <v>0</v>
      </c>
    </row>
    <row r="62" spans="1:5" ht="30.75" customHeight="1">
      <c r="A62" s="285" t="s">
        <v>359</v>
      </c>
      <c r="B62" s="312">
        <f>SUM(B54,B61)</f>
        <v>134194</v>
      </c>
      <c r="C62" s="316">
        <f>SUM(C54,C61)</f>
        <v>134194</v>
      </c>
      <c r="D62" s="312">
        <f>SUM(D54,D61)</f>
        <v>134194</v>
      </c>
      <c r="E62" s="319">
        <f>SUM(E54,E61)</f>
        <v>99710</v>
      </c>
    </row>
    <row r="63" spans="1:5" ht="12.75">
      <c r="A63" s="285" t="s">
        <v>360</v>
      </c>
      <c r="B63" s="312">
        <f>B47-B62</f>
        <v>437308.5</v>
      </c>
      <c r="C63" s="316">
        <f>C47-C62</f>
        <v>420806</v>
      </c>
      <c r="D63" s="312">
        <f>D47-D62</f>
        <v>428306</v>
      </c>
      <c r="E63" s="319">
        <f>E47-E62</f>
        <v>475290</v>
      </c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69"/>
      <c r="B66" s="569"/>
      <c r="C66" s="569"/>
      <c r="D66" s="569"/>
      <c r="E66" s="5"/>
    </row>
  </sheetData>
  <sheetProtection/>
  <mergeCells count="6">
    <mergeCell ref="A66:D66"/>
    <mergeCell ref="A31:E31"/>
    <mergeCell ref="A4:E4"/>
    <mergeCell ref="A5:E5"/>
    <mergeCell ref="A38:A39"/>
    <mergeCell ref="A34:E35"/>
  </mergeCells>
  <printOptions horizontalCentered="1"/>
  <pageMargins left="0.7874015748031497" right="0.7874015748031497" top="0.5905511811023623" bottom="0.7874015748031497" header="0.5118110236220472" footer="0.5118110236220472"/>
  <pageSetup firstPageNumber="25" useFirstPageNumber="1" horizontalDpi="300" verticalDpi="300" orientation="portrait" paperSize="9" scale="68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SheetLayoutView="100" zoomScalePageLayoutView="0" workbookViewId="0" topLeftCell="A1">
      <pane xSplit="4575" topLeftCell="A1" activePane="topRight" state="split"/>
      <selection pane="topLeft" activeCell="A1" sqref="A1"/>
      <selection pane="topRight" activeCell="A18" sqref="A18"/>
    </sheetView>
  </sheetViews>
  <sheetFormatPr defaultColWidth="9.140625" defaultRowHeight="12.75"/>
  <cols>
    <col min="1" max="1" width="46.140625" style="5" customWidth="1"/>
    <col min="2" max="2" width="11.8515625" style="5" customWidth="1"/>
    <col min="3" max="3" width="9.7109375" style="5" customWidth="1"/>
    <col min="4" max="4" width="9.57421875" style="5" customWidth="1"/>
    <col min="5" max="5" width="9.7109375" style="5" customWidth="1"/>
    <col min="6" max="6" width="9.57421875" style="5" customWidth="1"/>
    <col min="7" max="14" width="9.7109375" style="5" customWidth="1"/>
    <col min="15" max="15" width="9.8515625" style="172" bestFit="1" customWidth="1"/>
    <col min="16" max="16" width="9.140625" style="5" customWidth="1"/>
    <col min="17" max="17" width="9.8515625" style="5" bestFit="1" customWidth="1"/>
    <col min="18" max="42" width="9.140625" style="5" customWidth="1"/>
  </cols>
  <sheetData>
    <row r="1" ht="15.75">
      <c r="A1" s="58" t="s">
        <v>762</v>
      </c>
    </row>
    <row r="2" ht="15.75">
      <c r="A2" s="58"/>
    </row>
    <row r="3" spans="5:6" ht="20.25">
      <c r="E3" s="101"/>
      <c r="F3" s="101" t="s">
        <v>162</v>
      </c>
    </row>
    <row r="4" spans="5:6" ht="20.25">
      <c r="E4" s="101"/>
      <c r="F4" s="101" t="s">
        <v>328</v>
      </c>
    </row>
    <row r="5" ht="20.25">
      <c r="E5" s="101"/>
    </row>
    <row r="6" spans="1:15" ht="13.5" thickBo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79"/>
    </row>
    <row r="7" spans="1:15" ht="26.25" thickBot="1">
      <c r="A7" s="103" t="s">
        <v>5</v>
      </c>
      <c r="B7" s="103" t="s">
        <v>163</v>
      </c>
      <c r="C7" s="103" t="s">
        <v>164</v>
      </c>
      <c r="D7" s="103" t="s">
        <v>165</v>
      </c>
      <c r="E7" s="103" t="s">
        <v>166</v>
      </c>
      <c r="F7" s="103" t="s">
        <v>167</v>
      </c>
      <c r="G7" s="103" t="s">
        <v>168</v>
      </c>
      <c r="H7" s="103" t="s">
        <v>169</v>
      </c>
      <c r="I7" s="103" t="s">
        <v>170</v>
      </c>
      <c r="J7" s="103" t="s">
        <v>171</v>
      </c>
      <c r="K7" s="103" t="s">
        <v>172</v>
      </c>
      <c r="L7" s="103" t="s">
        <v>173</v>
      </c>
      <c r="M7" s="103" t="s">
        <v>174</v>
      </c>
      <c r="N7" s="103" t="s">
        <v>175</v>
      </c>
      <c r="O7" s="179"/>
    </row>
    <row r="8" spans="1:15" ht="13.5" customHeight="1">
      <c r="A8" s="104" t="s">
        <v>176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179"/>
    </row>
    <row r="9" spans="1:15" ht="13.5" customHeight="1">
      <c r="A9" s="106" t="s">
        <v>312</v>
      </c>
      <c r="B9" s="230">
        <f aca="true" t="shared" si="0" ref="B9:B18">SUM(C9:N9)</f>
        <v>309860</v>
      </c>
      <c r="C9" s="230">
        <v>25818</v>
      </c>
      <c r="D9" s="230">
        <v>25822</v>
      </c>
      <c r="E9" s="230">
        <v>25822</v>
      </c>
      <c r="F9" s="230">
        <v>25822</v>
      </c>
      <c r="G9" s="230">
        <v>25822</v>
      </c>
      <c r="H9" s="230">
        <v>25822</v>
      </c>
      <c r="I9" s="230">
        <v>25822</v>
      </c>
      <c r="J9" s="230">
        <v>25822</v>
      </c>
      <c r="K9" s="230">
        <v>25822</v>
      </c>
      <c r="L9" s="230">
        <v>25822</v>
      </c>
      <c r="M9" s="230">
        <v>25822</v>
      </c>
      <c r="N9" s="230">
        <v>25822</v>
      </c>
      <c r="O9" s="179">
        <v>309860</v>
      </c>
    </row>
    <row r="10" spans="1:15" ht="13.5" customHeight="1">
      <c r="A10" s="107" t="s">
        <v>177</v>
      </c>
      <c r="B10" s="230">
        <f t="shared" si="0"/>
        <v>1018000</v>
      </c>
      <c r="C10" s="231"/>
      <c r="D10" s="231">
        <v>20000</v>
      </c>
      <c r="E10" s="231">
        <v>400000</v>
      </c>
      <c r="F10" s="231">
        <v>20000</v>
      </c>
      <c r="G10" s="231">
        <v>1000</v>
      </c>
      <c r="H10" s="231">
        <v>1000</v>
      </c>
      <c r="I10" s="231">
        <v>1000</v>
      </c>
      <c r="J10" s="231">
        <v>15000</v>
      </c>
      <c r="K10" s="231">
        <v>400000</v>
      </c>
      <c r="L10" s="231">
        <v>60000</v>
      </c>
      <c r="M10" s="231">
        <v>1000</v>
      </c>
      <c r="N10" s="231">
        <v>99000</v>
      </c>
      <c r="O10" s="179">
        <v>1018000</v>
      </c>
    </row>
    <row r="11" spans="1:15" ht="13.5" customHeight="1">
      <c r="A11" s="108" t="s">
        <v>649</v>
      </c>
      <c r="B11" s="231">
        <f t="shared" si="0"/>
        <v>28743</v>
      </c>
      <c r="C11" s="231">
        <v>0</v>
      </c>
      <c r="D11" s="231">
        <v>0</v>
      </c>
      <c r="E11" s="231">
        <v>14371</v>
      </c>
      <c r="F11" s="231">
        <v>0</v>
      </c>
      <c r="G11" s="231">
        <v>0</v>
      </c>
      <c r="H11" s="231">
        <v>0</v>
      </c>
      <c r="I11" s="231">
        <v>0</v>
      </c>
      <c r="J11" s="231">
        <v>0</v>
      </c>
      <c r="K11" s="231">
        <v>14372</v>
      </c>
      <c r="L11" s="231">
        <v>0</v>
      </c>
      <c r="M11" s="231">
        <v>0</v>
      </c>
      <c r="N11" s="231">
        <v>0</v>
      </c>
      <c r="O11" s="179">
        <v>28743</v>
      </c>
    </row>
    <row r="12" spans="1:15" ht="13.5" customHeight="1">
      <c r="A12" s="108" t="s">
        <v>313</v>
      </c>
      <c r="B12" s="231">
        <f t="shared" si="0"/>
        <v>53505</v>
      </c>
      <c r="C12" s="231">
        <v>0</v>
      </c>
      <c r="D12" s="231"/>
      <c r="E12" s="231"/>
      <c r="F12" s="231">
        <v>13381</v>
      </c>
      <c r="G12" s="231">
        <v>0</v>
      </c>
      <c r="H12" s="231">
        <v>0</v>
      </c>
      <c r="I12" s="231">
        <v>20000</v>
      </c>
      <c r="J12" s="231"/>
      <c r="K12" s="231"/>
      <c r="L12" s="231">
        <v>20124</v>
      </c>
      <c r="M12" s="231">
        <v>0</v>
      </c>
      <c r="N12" s="231">
        <v>0</v>
      </c>
      <c r="O12" s="179">
        <v>88632</v>
      </c>
    </row>
    <row r="13" spans="1:15" ht="13.5" customHeight="1">
      <c r="A13" s="108" t="s">
        <v>314</v>
      </c>
      <c r="B13" s="231">
        <f t="shared" si="0"/>
        <v>0</v>
      </c>
      <c r="C13" s="231">
        <v>0</v>
      </c>
      <c r="D13" s="231">
        <v>0</v>
      </c>
      <c r="E13" s="231">
        <v>0</v>
      </c>
      <c r="F13" s="231">
        <v>0</v>
      </c>
      <c r="G13" s="231">
        <v>0</v>
      </c>
      <c r="H13" s="231">
        <v>0</v>
      </c>
      <c r="I13" s="231">
        <v>0</v>
      </c>
      <c r="J13" s="231">
        <v>0</v>
      </c>
      <c r="K13" s="231"/>
      <c r="L13" s="231">
        <v>0</v>
      </c>
      <c r="M13" s="231">
        <v>0</v>
      </c>
      <c r="N13" s="231"/>
      <c r="O13" s="179">
        <v>0</v>
      </c>
    </row>
    <row r="14" spans="1:15" ht="13.5" customHeight="1">
      <c r="A14" s="108" t="s">
        <v>315</v>
      </c>
      <c r="B14" s="231">
        <f t="shared" si="0"/>
        <v>494300</v>
      </c>
      <c r="C14" s="231">
        <v>41192</v>
      </c>
      <c r="D14" s="231">
        <v>41192</v>
      </c>
      <c r="E14" s="231">
        <v>41192</v>
      </c>
      <c r="F14" s="231">
        <v>41192</v>
      </c>
      <c r="G14" s="231">
        <v>41192</v>
      </c>
      <c r="H14" s="231">
        <v>41192</v>
      </c>
      <c r="I14" s="231">
        <v>41192</v>
      </c>
      <c r="J14" s="231">
        <v>41192</v>
      </c>
      <c r="K14" s="231">
        <v>41192</v>
      </c>
      <c r="L14" s="231">
        <v>41192</v>
      </c>
      <c r="M14" s="231">
        <v>41192</v>
      </c>
      <c r="N14" s="231">
        <v>41188</v>
      </c>
      <c r="O14" s="179">
        <v>382082</v>
      </c>
    </row>
    <row r="15" spans="1:15" ht="13.5" customHeight="1">
      <c r="A15" s="108" t="s">
        <v>316</v>
      </c>
      <c r="B15" s="231">
        <f t="shared" si="0"/>
        <v>37060</v>
      </c>
      <c r="C15" s="231">
        <v>3088</v>
      </c>
      <c r="D15" s="231">
        <v>3088</v>
      </c>
      <c r="E15" s="231">
        <v>3088</v>
      </c>
      <c r="F15" s="231">
        <v>3088</v>
      </c>
      <c r="G15" s="231">
        <v>3088</v>
      </c>
      <c r="H15" s="231">
        <v>3088</v>
      </c>
      <c r="I15" s="231">
        <v>3088</v>
      </c>
      <c r="J15" s="231">
        <v>3088</v>
      </c>
      <c r="K15" s="231">
        <v>3088</v>
      </c>
      <c r="L15" s="231">
        <v>3088</v>
      </c>
      <c r="M15" s="231">
        <v>3088</v>
      </c>
      <c r="N15" s="231">
        <v>3092</v>
      </c>
      <c r="O15" s="179">
        <v>265270</v>
      </c>
    </row>
    <row r="16" spans="1:15" ht="13.5" customHeight="1">
      <c r="A16" s="108" t="s">
        <v>650</v>
      </c>
      <c r="B16" s="231">
        <f t="shared" si="0"/>
        <v>54868</v>
      </c>
      <c r="C16" s="231">
        <v>0</v>
      </c>
      <c r="D16" s="231">
        <v>12000</v>
      </c>
      <c r="E16" s="231">
        <v>0</v>
      </c>
      <c r="F16" s="231">
        <v>18000</v>
      </c>
      <c r="G16" s="231">
        <v>9000</v>
      </c>
      <c r="H16" s="231"/>
      <c r="I16" s="231">
        <v>9000</v>
      </c>
      <c r="J16" s="231">
        <v>0</v>
      </c>
      <c r="K16" s="231">
        <v>6868</v>
      </c>
      <c r="L16" s="231">
        <v>0</v>
      </c>
      <c r="M16" s="231">
        <v>0</v>
      </c>
      <c r="N16" s="231">
        <v>0</v>
      </c>
      <c r="O16" s="179">
        <v>417000</v>
      </c>
    </row>
    <row r="17" spans="1:15" ht="13.5" customHeight="1">
      <c r="A17" s="108" t="s">
        <v>285</v>
      </c>
      <c r="B17" s="231">
        <f t="shared" si="0"/>
        <v>768</v>
      </c>
      <c r="C17" s="231">
        <v>64</v>
      </c>
      <c r="D17" s="231">
        <v>64</v>
      </c>
      <c r="E17" s="231">
        <v>64</v>
      </c>
      <c r="F17" s="231">
        <v>64</v>
      </c>
      <c r="G17" s="231">
        <v>64</v>
      </c>
      <c r="H17" s="231">
        <v>64</v>
      </c>
      <c r="I17" s="231">
        <v>64</v>
      </c>
      <c r="J17" s="231">
        <v>64</v>
      </c>
      <c r="K17" s="231">
        <v>64</v>
      </c>
      <c r="L17" s="231">
        <v>64</v>
      </c>
      <c r="M17" s="231">
        <v>64</v>
      </c>
      <c r="N17" s="231">
        <v>64</v>
      </c>
      <c r="O17" s="179">
        <v>947</v>
      </c>
    </row>
    <row r="18" spans="1:15" ht="13.5" customHeight="1" thickBot="1">
      <c r="A18" s="108" t="s">
        <v>651</v>
      </c>
      <c r="B18" s="231">
        <f t="shared" si="0"/>
        <v>201188</v>
      </c>
      <c r="C18" s="231">
        <v>0</v>
      </c>
      <c r="D18" s="231"/>
      <c r="E18" s="231">
        <v>200876</v>
      </c>
      <c r="F18" s="231"/>
      <c r="G18" s="231"/>
      <c r="H18" s="231">
        <v>104</v>
      </c>
      <c r="I18" s="231"/>
      <c r="J18" s="231"/>
      <c r="K18" s="231">
        <v>104</v>
      </c>
      <c r="L18" s="231"/>
      <c r="M18" s="231"/>
      <c r="N18" s="231">
        <v>104</v>
      </c>
      <c r="O18" s="179">
        <v>0</v>
      </c>
    </row>
    <row r="19" spans="1:15" ht="13.5" customHeight="1" thickBot="1">
      <c r="A19" s="109" t="s">
        <v>286</v>
      </c>
      <c r="B19" s="232">
        <f aca="true" t="shared" si="1" ref="B19:N19">SUM(B9:B18)</f>
        <v>2198292</v>
      </c>
      <c r="C19" s="232">
        <f>SUM(C9:C17)</f>
        <v>70162</v>
      </c>
      <c r="D19" s="232">
        <f t="shared" si="1"/>
        <v>102166</v>
      </c>
      <c r="E19" s="232">
        <f t="shared" si="1"/>
        <v>685413</v>
      </c>
      <c r="F19" s="232">
        <f t="shared" si="1"/>
        <v>121547</v>
      </c>
      <c r="G19" s="232">
        <f t="shared" si="1"/>
        <v>80166</v>
      </c>
      <c r="H19" s="232">
        <f t="shared" si="1"/>
        <v>71270</v>
      </c>
      <c r="I19" s="232">
        <f t="shared" si="1"/>
        <v>100166</v>
      </c>
      <c r="J19" s="232">
        <f t="shared" si="1"/>
        <v>85166</v>
      </c>
      <c r="K19" s="232">
        <f t="shared" si="1"/>
        <v>491510</v>
      </c>
      <c r="L19" s="232">
        <f t="shared" si="1"/>
        <v>150290</v>
      </c>
      <c r="M19" s="232">
        <f t="shared" si="1"/>
        <v>71166</v>
      </c>
      <c r="N19" s="232">
        <f t="shared" si="1"/>
        <v>169270</v>
      </c>
      <c r="O19" s="179">
        <f>SUM(O9:O18)</f>
        <v>2510534</v>
      </c>
    </row>
    <row r="20" spans="1:15" ht="13.5" customHeight="1">
      <c r="A20" s="110" t="s">
        <v>178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179"/>
    </row>
    <row r="21" spans="1:15" ht="13.5" customHeight="1">
      <c r="A21" s="107" t="s">
        <v>287</v>
      </c>
      <c r="B21" s="230">
        <f aca="true" t="shared" si="2" ref="B21:B26">SUM(C21:N21)</f>
        <v>545663</v>
      </c>
      <c r="C21" s="230">
        <v>45472</v>
      </c>
      <c r="D21" s="230">
        <v>45472</v>
      </c>
      <c r="E21" s="230">
        <v>45472</v>
      </c>
      <c r="F21" s="230">
        <v>45472</v>
      </c>
      <c r="G21" s="230">
        <v>45472</v>
      </c>
      <c r="H21" s="230">
        <v>45472</v>
      </c>
      <c r="I21" s="230">
        <v>45472</v>
      </c>
      <c r="J21" s="230">
        <v>45472</v>
      </c>
      <c r="K21" s="230">
        <v>45472</v>
      </c>
      <c r="L21" s="230">
        <v>45472</v>
      </c>
      <c r="M21" s="230">
        <v>45472</v>
      </c>
      <c r="N21" s="230">
        <v>45471</v>
      </c>
      <c r="O21" s="179">
        <v>545663</v>
      </c>
    </row>
    <row r="22" spans="1:15" ht="13.5" customHeight="1">
      <c r="A22" s="108" t="s">
        <v>288</v>
      </c>
      <c r="B22" s="231">
        <f t="shared" si="2"/>
        <v>149432</v>
      </c>
      <c r="C22" s="231">
        <v>12453</v>
      </c>
      <c r="D22" s="231">
        <v>12453</v>
      </c>
      <c r="E22" s="231">
        <v>12453</v>
      </c>
      <c r="F22" s="231">
        <v>12453</v>
      </c>
      <c r="G22" s="231">
        <v>12453</v>
      </c>
      <c r="H22" s="231">
        <v>12453</v>
      </c>
      <c r="I22" s="231">
        <v>12453</v>
      </c>
      <c r="J22" s="231">
        <v>12453</v>
      </c>
      <c r="K22" s="231">
        <v>12453</v>
      </c>
      <c r="L22" s="231">
        <v>12453</v>
      </c>
      <c r="M22" s="231">
        <v>12453</v>
      </c>
      <c r="N22" s="231">
        <v>12449</v>
      </c>
      <c r="O22" s="179">
        <v>149432</v>
      </c>
    </row>
    <row r="23" spans="1:15" ht="13.5" customHeight="1">
      <c r="A23" s="108" t="s">
        <v>289</v>
      </c>
      <c r="B23" s="231">
        <f t="shared" si="2"/>
        <v>938550</v>
      </c>
      <c r="C23" s="231">
        <v>78212</v>
      </c>
      <c r="D23" s="231">
        <v>78212</v>
      </c>
      <c r="E23" s="231">
        <v>78212</v>
      </c>
      <c r="F23" s="231">
        <v>78212</v>
      </c>
      <c r="G23" s="231">
        <v>78212</v>
      </c>
      <c r="H23" s="231">
        <v>78212</v>
      </c>
      <c r="I23" s="231">
        <v>78212</v>
      </c>
      <c r="J23" s="231">
        <v>78212</v>
      </c>
      <c r="K23" s="231">
        <v>78212</v>
      </c>
      <c r="L23" s="231">
        <v>78212</v>
      </c>
      <c r="M23" s="231">
        <v>78212</v>
      </c>
      <c r="N23" s="231">
        <v>78218</v>
      </c>
      <c r="O23" s="179">
        <v>938550</v>
      </c>
    </row>
    <row r="24" spans="1:17" ht="13.5" customHeight="1">
      <c r="A24" s="108" t="s">
        <v>290</v>
      </c>
      <c r="B24" s="231">
        <f t="shared" si="2"/>
        <v>204928</v>
      </c>
      <c r="C24" s="231">
        <v>17077</v>
      </c>
      <c r="D24" s="231">
        <v>17077</v>
      </c>
      <c r="E24" s="231">
        <v>17077</v>
      </c>
      <c r="F24" s="231">
        <v>17077</v>
      </c>
      <c r="G24" s="231">
        <v>17077</v>
      </c>
      <c r="H24" s="231">
        <v>17077</v>
      </c>
      <c r="I24" s="231">
        <v>17077</v>
      </c>
      <c r="J24" s="231">
        <v>17077</v>
      </c>
      <c r="K24" s="231">
        <v>17077</v>
      </c>
      <c r="L24" s="231">
        <v>17077</v>
      </c>
      <c r="M24" s="231">
        <v>17077</v>
      </c>
      <c r="N24" s="231">
        <v>17081</v>
      </c>
      <c r="O24" s="179">
        <v>204928</v>
      </c>
      <c r="Q24" s="172"/>
    </row>
    <row r="25" spans="1:15" ht="13.5" customHeight="1">
      <c r="A25" s="108" t="s">
        <v>291</v>
      </c>
      <c r="B25" s="231">
        <f t="shared" si="2"/>
        <v>27150</v>
      </c>
      <c r="C25" s="231">
        <v>2257</v>
      </c>
      <c r="D25" s="231">
        <v>2263</v>
      </c>
      <c r="E25" s="231">
        <v>2263</v>
      </c>
      <c r="F25" s="231">
        <v>2263</v>
      </c>
      <c r="G25" s="231">
        <v>2263</v>
      </c>
      <c r="H25" s="231">
        <v>2263</v>
      </c>
      <c r="I25" s="231">
        <v>2263</v>
      </c>
      <c r="J25" s="231">
        <v>2263</v>
      </c>
      <c r="K25" s="231">
        <v>2263</v>
      </c>
      <c r="L25" s="231">
        <v>2263</v>
      </c>
      <c r="M25" s="231">
        <v>2263</v>
      </c>
      <c r="N25" s="231">
        <v>2263</v>
      </c>
      <c r="O25" s="179">
        <v>27150</v>
      </c>
    </row>
    <row r="26" spans="1:15" ht="13.5" customHeight="1" thickBot="1">
      <c r="A26" s="108" t="s">
        <v>329</v>
      </c>
      <c r="B26" s="231">
        <f t="shared" si="2"/>
        <v>0</v>
      </c>
      <c r="C26" s="231">
        <v>0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179"/>
    </row>
    <row r="27" spans="1:17" ht="13.5" customHeight="1" thickBot="1">
      <c r="A27" s="111" t="s">
        <v>292</v>
      </c>
      <c r="B27" s="234">
        <f>SUM(B21:B26)</f>
        <v>1865723</v>
      </c>
      <c r="C27" s="234">
        <f>SUM(C21:C26)</f>
        <v>155471</v>
      </c>
      <c r="D27" s="234">
        <f aca="true" t="shared" si="3" ref="D27:N27">SUM(D21:D26)</f>
        <v>155477</v>
      </c>
      <c r="E27" s="234">
        <f t="shared" si="3"/>
        <v>155477</v>
      </c>
      <c r="F27" s="234">
        <f t="shared" si="3"/>
        <v>155477</v>
      </c>
      <c r="G27" s="234">
        <f t="shared" si="3"/>
        <v>155477</v>
      </c>
      <c r="H27" s="234">
        <f t="shared" si="3"/>
        <v>155477</v>
      </c>
      <c r="I27" s="234">
        <f t="shared" si="3"/>
        <v>155477</v>
      </c>
      <c r="J27" s="234">
        <f t="shared" si="3"/>
        <v>155477</v>
      </c>
      <c r="K27" s="234">
        <f t="shared" si="3"/>
        <v>155477</v>
      </c>
      <c r="L27" s="234">
        <f t="shared" si="3"/>
        <v>155477</v>
      </c>
      <c r="M27" s="234">
        <f t="shared" si="3"/>
        <v>155477</v>
      </c>
      <c r="N27" s="234">
        <f t="shared" si="3"/>
        <v>155482</v>
      </c>
      <c r="O27" s="179">
        <f>SUM(O21:O26)</f>
        <v>1865723</v>
      </c>
      <c r="Q27" s="172"/>
    </row>
    <row r="28" spans="1:15" ht="13.5" customHeight="1">
      <c r="A28" s="108" t="s">
        <v>293</v>
      </c>
      <c r="B28" s="231">
        <f>SUM(C28:N28)</f>
        <v>82880</v>
      </c>
      <c r="C28" s="231">
        <v>0</v>
      </c>
      <c r="D28" s="231">
        <v>0</v>
      </c>
      <c r="E28" s="231">
        <v>732</v>
      </c>
      <c r="F28" s="231">
        <v>25000</v>
      </c>
      <c r="G28" s="231">
        <v>30731</v>
      </c>
      <c r="H28" s="231">
        <v>4000</v>
      </c>
      <c r="I28" s="231">
        <v>0</v>
      </c>
      <c r="J28" s="231">
        <v>0</v>
      </c>
      <c r="K28" s="231">
        <v>13464</v>
      </c>
      <c r="L28" s="231">
        <v>8953</v>
      </c>
      <c r="M28" s="231">
        <v>0</v>
      </c>
      <c r="N28" s="231">
        <v>0</v>
      </c>
      <c r="O28" s="179">
        <v>82880</v>
      </c>
    </row>
    <row r="29" spans="1:15" ht="13.5" customHeight="1">
      <c r="A29" s="108" t="s">
        <v>294</v>
      </c>
      <c r="B29" s="231">
        <f>SUM(C29:N29)</f>
        <v>107195</v>
      </c>
      <c r="C29" s="231">
        <v>0</v>
      </c>
      <c r="D29" s="231">
        <v>20000</v>
      </c>
      <c r="E29" s="231">
        <v>0</v>
      </c>
      <c r="F29" s="231">
        <v>20000</v>
      </c>
      <c r="G29" s="231">
        <v>10000</v>
      </c>
      <c r="H29" s="231">
        <v>1000</v>
      </c>
      <c r="I29" s="231">
        <v>10000</v>
      </c>
      <c r="J29" s="231">
        <v>10000</v>
      </c>
      <c r="K29" s="231">
        <v>11880</v>
      </c>
      <c r="L29" s="231">
        <v>24315</v>
      </c>
      <c r="M29" s="231"/>
      <c r="N29" s="231"/>
      <c r="O29" s="179">
        <v>107195</v>
      </c>
    </row>
    <row r="30" spans="1:15" ht="13.5" customHeight="1">
      <c r="A30" s="108" t="s">
        <v>295</v>
      </c>
      <c r="B30" s="231">
        <f>SUM(C30:N30)</f>
        <v>3300</v>
      </c>
      <c r="C30" s="231">
        <v>0</v>
      </c>
      <c r="D30" s="231">
        <v>0</v>
      </c>
      <c r="E30" s="231">
        <v>0</v>
      </c>
      <c r="F30" s="231">
        <v>0</v>
      </c>
      <c r="G30" s="231">
        <v>0</v>
      </c>
      <c r="H30" s="231">
        <v>1200</v>
      </c>
      <c r="I30" s="231">
        <v>0</v>
      </c>
      <c r="J30" s="231">
        <v>600</v>
      </c>
      <c r="K30" s="231">
        <v>0</v>
      </c>
      <c r="L30" s="231">
        <v>1500</v>
      </c>
      <c r="M30" s="231">
        <v>0</v>
      </c>
      <c r="N30" s="231">
        <v>0</v>
      </c>
      <c r="O30" s="179">
        <v>3300</v>
      </c>
    </row>
    <row r="31" spans="1:15" ht="13.5" customHeight="1" thickBot="1">
      <c r="A31" s="108" t="s">
        <v>330</v>
      </c>
      <c r="B31" s="231">
        <f>SUM(C31:N31)</f>
        <v>134194</v>
      </c>
      <c r="C31" s="231"/>
      <c r="D31" s="231">
        <v>0</v>
      </c>
      <c r="E31" s="231">
        <v>33548</v>
      </c>
      <c r="F31" s="231"/>
      <c r="G31" s="231"/>
      <c r="H31" s="231">
        <v>33548</v>
      </c>
      <c r="I31" s="231"/>
      <c r="J31" s="231"/>
      <c r="K31" s="231">
        <v>33549</v>
      </c>
      <c r="L31" s="231"/>
      <c r="M31" s="231"/>
      <c r="N31" s="231">
        <v>33549</v>
      </c>
      <c r="O31" s="179">
        <v>134194</v>
      </c>
    </row>
    <row r="32" spans="1:15" ht="13.5" customHeight="1" thickBot="1">
      <c r="A32" s="111" t="s">
        <v>296</v>
      </c>
      <c r="B32" s="234">
        <f aca="true" t="shared" si="4" ref="B32:N32">SUM(B28:B31)</f>
        <v>327569</v>
      </c>
      <c r="C32" s="234">
        <v>46000</v>
      </c>
      <c r="D32" s="234">
        <f t="shared" si="4"/>
        <v>20000</v>
      </c>
      <c r="E32" s="234">
        <f t="shared" si="4"/>
        <v>34280</v>
      </c>
      <c r="F32" s="234">
        <f t="shared" si="4"/>
        <v>45000</v>
      </c>
      <c r="G32" s="234">
        <f t="shared" si="4"/>
        <v>40731</v>
      </c>
      <c r="H32" s="234">
        <f t="shared" si="4"/>
        <v>39748</v>
      </c>
      <c r="I32" s="234">
        <f t="shared" si="4"/>
        <v>10000</v>
      </c>
      <c r="J32" s="234">
        <f t="shared" si="4"/>
        <v>10600</v>
      </c>
      <c r="K32" s="234">
        <f t="shared" si="4"/>
        <v>58893</v>
      </c>
      <c r="L32" s="234">
        <f t="shared" si="4"/>
        <v>34768</v>
      </c>
      <c r="M32" s="234">
        <f t="shared" si="4"/>
        <v>0</v>
      </c>
      <c r="N32" s="234">
        <f t="shared" si="4"/>
        <v>33549</v>
      </c>
      <c r="O32" s="179">
        <f>SUM(O28:O31)</f>
        <v>327569</v>
      </c>
    </row>
    <row r="33" spans="1:15" ht="13.5" customHeight="1">
      <c r="A33" s="105" t="s">
        <v>297</v>
      </c>
      <c r="B33" s="229">
        <f>SUM(C33:N33)</f>
        <v>0</v>
      </c>
      <c r="C33" s="229">
        <v>0</v>
      </c>
      <c r="D33" s="229">
        <v>0</v>
      </c>
      <c r="E33" s="229">
        <v>0</v>
      </c>
      <c r="F33" s="229">
        <v>0</v>
      </c>
      <c r="G33" s="229">
        <v>0</v>
      </c>
      <c r="H33" s="229">
        <v>0</v>
      </c>
      <c r="I33" s="229">
        <v>0</v>
      </c>
      <c r="J33" s="229">
        <v>0</v>
      </c>
      <c r="K33" s="229">
        <v>0</v>
      </c>
      <c r="L33" s="229">
        <v>0</v>
      </c>
      <c r="M33" s="229">
        <v>0</v>
      </c>
      <c r="N33" s="229"/>
      <c r="O33" s="179">
        <v>0</v>
      </c>
    </row>
    <row r="34" spans="1:15" ht="13.5" customHeight="1" thickBot="1">
      <c r="A34" s="108" t="s">
        <v>298</v>
      </c>
      <c r="B34" s="231">
        <f>SUM(C34:N34)</f>
        <v>5000</v>
      </c>
      <c r="C34" s="231">
        <v>0</v>
      </c>
      <c r="D34" s="231">
        <v>0</v>
      </c>
      <c r="E34" s="231">
        <v>0</v>
      </c>
      <c r="F34" s="231">
        <v>0</v>
      </c>
      <c r="G34" s="231">
        <v>0</v>
      </c>
      <c r="H34" s="231">
        <v>5000</v>
      </c>
      <c r="I34" s="231">
        <v>0</v>
      </c>
      <c r="J34" s="231">
        <v>0</v>
      </c>
      <c r="K34" s="231">
        <v>0</v>
      </c>
      <c r="L34" s="231"/>
      <c r="M34" s="231">
        <v>0</v>
      </c>
      <c r="N34" s="231">
        <v>0</v>
      </c>
      <c r="O34" s="179">
        <v>5000</v>
      </c>
    </row>
    <row r="35" spans="1:15" ht="13.5" customHeight="1" thickBot="1">
      <c r="A35" s="111" t="s">
        <v>299</v>
      </c>
      <c r="B35" s="234">
        <f aca="true" t="shared" si="5" ref="B35:N35">SUM(B33:B34)</f>
        <v>5000</v>
      </c>
      <c r="C35" s="234">
        <f t="shared" si="5"/>
        <v>0</v>
      </c>
      <c r="D35" s="234">
        <f t="shared" si="5"/>
        <v>0</v>
      </c>
      <c r="E35" s="234">
        <f t="shared" si="5"/>
        <v>0</v>
      </c>
      <c r="F35" s="234">
        <f t="shared" si="5"/>
        <v>0</v>
      </c>
      <c r="G35" s="234">
        <f t="shared" si="5"/>
        <v>0</v>
      </c>
      <c r="H35" s="234">
        <f t="shared" si="5"/>
        <v>5000</v>
      </c>
      <c r="I35" s="234">
        <f t="shared" si="5"/>
        <v>0</v>
      </c>
      <c r="J35" s="234">
        <f t="shared" si="5"/>
        <v>0</v>
      </c>
      <c r="K35" s="234">
        <f t="shared" si="5"/>
        <v>0</v>
      </c>
      <c r="L35" s="234">
        <f t="shared" si="5"/>
        <v>0</v>
      </c>
      <c r="M35" s="234">
        <f t="shared" si="5"/>
        <v>0</v>
      </c>
      <c r="N35" s="234">
        <f t="shared" si="5"/>
        <v>0</v>
      </c>
      <c r="O35" s="179">
        <f>SUM(O33:O34)</f>
        <v>5000</v>
      </c>
    </row>
    <row r="36" spans="1:15" ht="13.5" customHeight="1" thickBot="1">
      <c r="A36" s="112" t="s">
        <v>300</v>
      </c>
      <c r="B36" s="235">
        <f aca="true" t="shared" si="6" ref="B36:N36">SUM(B27,B32,B35)</f>
        <v>2198292</v>
      </c>
      <c r="C36" s="235">
        <f t="shared" si="6"/>
        <v>201471</v>
      </c>
      <c r="D36" s="235">
        <f t="shared" si="6"/>
        <v>175477</v>
      </c>
      <c r="E36" s="235">
        <f t="shared" si="6"/>
        <v>189757</v>
      </c>
      <c r="F36" s="235">
        <f t="shared" si="6"/>
        <v>200477</v>
      </c>
      <c r="G36" s="235">
        <f t="shared" si="6"/>
        <v>196208</v>
      </c>
      <c r="H36" s="235">
        <f t="shared" si="6"/>
        <v>200225</v>
      </c>
      <c r="I36" s="235">
        <f t="shared" si="6"/>
        <v>165477</v>
      </c>
      <c r="J36" s="235">
        <f t="shared" si="6"/>
        <v>166077</v>
      </c>
      <c r="K36" s="235">
        <f t="shared" si="6"/>
        <v>214370</v>
      </c>
      <c r="L36" s="235">
        <f t="shared" si="6"/>
        <v>190245</v>
      </c>
      <c r="M36" s="235">
        <f t="shared" si="6"/>
        <v>155477</v>
      </c>
      <c r="N36" s="235">
        <f t="shared" si="6"/>
        <v>189031</v>
      </c>
      <c r="O36" s="179">
        <f>SUM(O27,O32,O35)</f>
        <v>2198292</v>
      </c>
    </row>
    <row r="38" ht="12.75">
      <c r="B38" s="172"/>
    </row>
    <row r="40" ht="12.75">
      <c r="D40" s="172"/>
    </row>
    <row r="41" ht="12.75">
      <c r="D41" s="172"/>
    </row>
    <row r="51" ht="14.25" customHeight="1"/>
    <row r="52" ht="14.2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4.25" customHeight="1"/>
    <row r="62" ht="13.5" customHeight="1"/>
    <row r="63" ht="13.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firstPageNumber="26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97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42.8515625" style="0" customWidth="1"/>
    <col min="2" max="2" width="12.57421875" style="0" customWidth="1"/>
    <col min="3" max="3" width="40.8515625" style="0" customWidth="1"/>
    <col min="4" max="4" width="15.57421875" style="0" customWidth="1"/>
  </cols>
  <sheetData>
    <row r="1" ht="15.75">
      <c r="A1" s="58" t="s">
        <v>763</v>
      </c>
    </row>
    <row r="3" spans="2:5" ht="15.75">
      <c r="B3" s="127" t="s">
        <v>217</v>
      </c>
      <c r="C3" s="127"/>
      <c r="E3" s="127"/>
    </row>
    <row r="4" spans="2:5" ht="15.75">
      <c r="B4" s="127" t="s">
        <v>218</v>
      </c>
      <c r="C4" s="127"/>
      <c r="E4" s="127"/>
    </row>
    <row r="6" ht="12.75">
      <c r="C6" s="5" t="s">
        <v>241</v>
      </c>
    </row>
    <row r="7" spans="1:11" ht="25.5">
      <c r="A7" s="125" t="s">
        <v>5</v>
      </c>
      <c r="B7" s="124" t="s">
        <v>648</v>
      </c>
      <c r="C7" s="126" t="s">
        <v>5</v>
      </c>
      <c r="D7" s="124" t="s">
        <v>493</v>
      </c>
      <c r="E7" s="5"/>
      <c r="F7" s="5"/>
      <c r="G7" s="5"/>
      <c r="H7" s="5"/>
      <c r="I7" s="5"/>
      <c r="J7" s="5"/>
      <c r="K7" s="5"/>
    </row>
    <row r="8" spans="1:11" ht="12.75">
      <c r="A8" s="15" t="s">
        <v>224</v>
      </c>
      <c r="B8" s="189"/>
      <c r="C8" s="35" t="s">
        <v>229</v>
      </c>
      <c r="D8" s="171"/>
      <c r="E8" s="5"/>
      <c r="F8" s="5"/>
      <c r="G8" s="5"/>
      <c r="H8" s="5"/>
      <c r="I8" s="5"/>
      <c r="J8" s="5"/>
      <c r="K8" s="5"/>
    </row>
    <row r="9" spans="1:11" ht="12.75">
      <c r="A9" s="17" t="s">
        <v>183</v>
      </c>
      <c r="B9" s="168">
        <f>'2-3.mell'!C11</f>
        <v>238360</v>
      </c>
      <c r="C9" s="40" t="s">
        <v>188</v>
      </c>
      <c r="D9" s="133"/>
      <c r="E9" s="5"/>
      <c r="F9" s="5"/>
      <c r="G9" s="5"/>
      <c r="H9" s="5"/>
      <c r="I9" s="5"/>
      <c r="J9" s="5"/>
      <c r="K9" s="5"/>
    </row>
    <row r="10" spans="1:11" ht="12.75">
      <c r="A10" s="39" t="s">
        <v>647</v>
      </c>
      <c r="B10" s="171">
        <f>SUM(B11:B13)</f>
        <v>1118243</v>
      </c>
      <c r="C10" s="36" t="s">
        <v>234</v>
      </c>
      <c r="D10" s="168">
        <v>54868</v>
      </c>
      <c r="E10" s="5"/>
      <c r="F10" s="5"/>
      <c r="G10" s="5"/>
      <c r="H10" s="5"/>
      <c r="I10" s="5"/>
      <c r="J10" s="5"/>
      <c r="K10" s="5"/>
    </row>
    <row r="11" spans="1:11" ht="12.75">
      <c r="A11" s="40" t="s">
        <v>219</v>
      </c>
      <c r="B11" s="133">
        <f>'2-3.mell'!C13</f>
        <v>1018000</v>
      </c>
      <c r="C11" s="39" t="s">
        <v>199</v>
      </c>
      <c r="D11" s="171">
        <f>SUM(D12:D14)</f>
        <v>53505</v>
      </c>
      <c r="E11" s="5"/>
      <c r="F11" s="5"/>
      <c r="G11" s="5"/>
      <c r="H11" s="5"/>
      <c r="I11" s="5"/>
      <c r="J11" s="5"/>
      <c r="K11" s="5"/>
    </row>
    <row r="12" spans="1:11" ht="12.75">
      <c r="A12" s="40" t="s">
        <v>652</v>
      </c>
      <c r="B12" s="133">
        <f>'2-3.mell'!C14</f>
        <v>28360</v>
      </c>
      <c r="C12" s="40" t="s">
        <v>230</v>
      </c>
      <c r="D12" s="133">
        <v>13381</v>
      </c>
      <c r="E12" s="5"/>
      <c r="F12" s="5"/>
      <c r="G12" s="5"/>
      <c r="H12" s="5"/>
      <c r="I12" s="5"/>
      <c r="J12" s="5"/>
      <c r="K12" s="5"/>
    </row>
    <row r="13" spans="1:11" ht="12.75">
      <c r="A13" s="36" t="s">
        <v>220</v>
      </c>
      <c r="B13" s="168">
        <v>71883</v>
      </c>
      <c r="C13" s="40" t="s">
        <v>231</v>
      </c>
      <c r="D13" s="133">
        <f>'2-3.mell'!C25</f>
        <v>40124</v>
      </c>
      <c r="E13" s="5"/>
      <c r="F13" s="5"/>
      <c r="G13" s="5"/>
      <c r="H13" s="5"/>
      <c r="I13" s="5"/>
      <c r="J13" s="5"/>
      <c r="K13" s="5"/>
    </row>
    <row r="14" spans="1:11" ht="12.75">
      <c r="A14" s="39" t="s">
        <v>188</v>
      </c>
      <c r="B14" s="171"/>
      <c r="C14" s="36" t="s">
        <v>232</v>
      </c>
      <c r="D14" s="168">
        <v>0</v>
      </c>
      <c r="E14" s="5"/>
      <c r="F14" s="5"/>
      <c r="G14" s="5"/>
      <c r="H14" s="5"/>
      <c r="I14" s="5"/>
      <c r="J14" s="5"/>
      <c r="K14" s="5"/>
    </row>
    <row r="15" spans="1:11" ht="12.75">
      <c r="A15" s="40" t="s">
        <v>190</v>
      </c>
      <c r="B15" s="133">
        <f>SUM(B16:B18)</f>
        <v>695488</v>
      </c>
      <c r="C15" s="39" t="s">
        <v>203</v>
      </c>
      <c r="D15" s="171"/>
      <c r="E15" s="5"/>
      <c r="F15" s="5"/>
      <c r="G15" s="5"/>
      <c r="H15" s="5"/>
      <c r="I15" s="5"/>
      <c r="J15" s="5"/>
      <c r="K15" s="5"/>
    </row>
    <row r="16" spans="1:11" ht="12.75">
      <c r="A16" s="40" t="s">
        <v>221</v>
      </c>
      <c r="B16" s="133">
        <f>'2-3.mell'!C19</f>
        <v>494300</v>
      </c>
      <c r="C16" s="40" t="s">
        <v>233</v>
      </c>
      <c r="D16" s="133">
        <v>0</v>
      </c>
      <c r="E16" s="5"/>
      <c r="F16" s="5"/>
      <c r="G16" s="5"/>
      <c r="H16" s="5"/>
      <c r="I16" s="5"/>
      <c r="J16" s="5"/>
      <c r="K16" s="5"/>
    </row>
    <row r="17" spans="1:11" ht="12.75">
      <c r="A17" s="40" t="s">
        <v>250</v>
      </c>
      <c r="B17" s="190">
        <v>201188</v>
      </c>
      <c r="C17" s="12" t="s">
        <v>210</v>
      </c>
      <c r="D17" s="173"/>
      <c r="E17" s="5"/>
      <c r="F17" s="5"/>
      <c r="G17" s="5"/>
      <c r="H17" s="5"/>
      <c r="I17" s="5"/>
      <c r="J17" s="5"/>
      <c r="K17" s="5"/>
    </row>
    <row r="18" spans="1:11" ht="12.75">
      <c r="A18" s="40" t="s">
        <v>222</v>
      </c>
      <c r="B18" s="190">
        <f>'2-3.mell'!C21</f>
        <v>0</v>
      </c>
      <c r="C18" s="13" t="s">
        <v>235</v>
      </c>
      <c r="D18" s="165">
        <f>'2-3.mell'!C37</f>
        <v>0</v>
      </c>
      <c r="E18" s="5"/>
      <c r="F18" s="5"/>
      <c r="G18" s="5"/>
      <c r="H18" s="5"/>
      <c r="I18" s="5"/>
      <c r="J18" s="5"/>
      <c r="K18" s="5"/>
    </row>
    <row r="19" spans="1:11" ht="12.75">
      <c r="A19" s="39" t="s">
        <v>203</v>
      </c>
      <c r="B19" s="174">
        <v>0</v>
      </c>
      <c r="C19" s="13" t="s">
        <v>280</v>
      </c>
      <c r="D19" s="165">
        <v>768</v>
      </c>
      <c r="E19" s="5"/>
      <c r="F19" s="5"/>
      <c r="G19" s="5"/>
      <c r="H19" s="5"/>
      <c r="I19" s="5"/>
      <c r="J19" s="5"/>
      <c r="K19" s="5"/>
    </row>
    <row r="20" spans="1:11" ht="12.75">
      <c r="A20" s="120" t="s">
        <v>248</v>
      </c>
      <c r="B20" s="221">
        <v>37060</v>
      </c>
      <c r="C20" s="56" t="s">
        <v>251</v>
      </c>
      <c r="D20" s="166">
        <v>0</v>
      </c>
      <c r="E20" s="5"/>
      <c r="F20" s="5"/>
      <c r="G20" s="5"/>
      <c r="H20" s="5"/>
      <c r="I20" s="5"/>
      <c r="J20" s="5"/>
      <c r="K20" s="5"/>
    </row>
    <row r="21" spans="1:11" ht="12.75">
      <c r="A21" s="120" t="s">
        <v>273</v>
      </c>
      <c r="B21" s="222">
        <f>'2-3.mell'!C36</f>
        <v>0</v>
      </c>
      <c r="C21" s="98" t="s">
        <v>180</v>
      </c>
      <c r="D21" s="183">
        <f>SUM(D10,D11,D16,D17:D20)</f>
        <v>109141</v>
      </c>
      <c r="E21" s="5"/>
      <c r="F21" s="5"/>
      <c r="G21" s="5"/>
      <c r="H21" s="5"/>
      <c r="I21" s="5"/>
      <c r="J21" s="5"/>
      <c r="K21" s="5"/>
    </row>
    <row r="22" spans="1:11" ht="12.75">
      <c r="A22" s="40" t="s">
        <v>214</v>
      </c>
      <c r="B22" s="190">
        <v>0</v>
      </c>
      <c r="C22" s="35" t="s">
        <v>236</v>
      </c>
      <c r="D22" s="171"/>
      <c r="E22" s="5"/>
      <c r="F22" s="5"/>
      <c r="G22" s="5"/>
      <c r="H22" s="5"/>
      <c r="I22" s="5"/>
      <c r="J22" s="5"/>
      <c r="K22" s="5"/>
    </row>
    <row r="23" spans="1:11" ht="12.75">
      <c r="A23" s="96" t="s">
        <v>223</v>
      </c>
      <c r="B23" s="191">
        <f>SUM(B9,B10,B15,B19:B20,B21,B22)</f>
        <v>2089151</v>
      </c>
      <c r="C23" s="40" t="s">
        <v>237</v>
      </c>
      <c r="D23" s="133">
        <f>'2-3.mell'!C58</f>
        <v>107195</v>
      </c>
      <c r="E23" s="5"/>
      <c r="F23" s="5"/>
      <c r="G23" s="5"/>
      <c r="H23" s="5"/>
      <c r="I23" s="5"/>
      <c r="J23" s="5"/>
      <c r="K23" s="5"/>
    </row>
    <row r="24" spans="1:11" ht="12.75">
      <c r="A24" s="35" t="s">
        <v>225</v>
      </c>
      <c r="B24" s="174"/>
      <c r="C24" s="40" t="s">
        <v>238</v>
      </c>
      <c r="D24" s="133">
        <f>'2-3.mell'!C59</f>
        <v>82880</v>
      </c>
      <c r="E24" s="5"/>
      <c r="F24" s="5"/>
      <c r="G24" s="5"/>
      <c r="H24" s="5"/>
      <c r="I24" s="5"/>
      <c r="J24" s="5"/>
      <c r="K24" s="5"/>
    </row>
    <row r="25" spans="1:11" ht="12.75">
      <c r="A25" s="40" t="s">
        <v>153</v>
      </c>
      <c r="B25" s="190">
        <f>'2-3.mell'!C51</f>
        <v>545663</v>
      </c>
      <c r="C25" s="40" t="s">
        <v>239</v>
      </c>
      <c r="D25" s="133">
        <f>'2-3.mell'!C60</f>
        <v>3300</v>
      </c>
      <c r="E25" s="5"/>
      <c r="F25" s="5"/>
      <c r="G25" s="5"/>
      <c r="H25" s="5"/>
      <c r="I25" s="5"/>
      <c r="J25" s="5"/>
      <c r="K25" s="5"/>
    </row>
    <row r="26" spans="1:11" ht="12.75">
      <c r="A26" s="40" t="s">
        <v>154</v>
      </c>
      <c r="B26" s="190">
        <f>'2-3.mell'!C52</f>
        <v>149432</v>
      </c>
      <c r="C26" s="40" t="s">
        <v>240</v>
      </c>
      <c r="D26" s="133">
        <f>'2-3.mell'!C62</f>
        <v>134194</v>
      </c>
      <c r="E26" s="5"/>
      <c r="F26" s="5"/>
      <c r="G26" s="5"/>
      <c r="H26" s="5"/>
      <c r="I26" s="5"/>
      <c r="J26" s="5"/>
      <c r="K26" s="5"/>
    </row>
    <row r="27" spans="1:11" ht="12.75">
      <c r="A27" s="40" t="s">
        <v>226</v>
      </c>
      <c r="B27" s="190">
        <f>'2-3.mell'!C53</f>
        <v>938550</v>
      </c>
      <c r="C27" s="40" t="s">
        <v>252</v>
      </c>
      <c r="D27" s="133">
        <v>0</v>
      </c>
      <c r="E27" s="5"/>
      <c r="F27" s="5"/>
      <c r="G27" s="5"/>
      <c r="H27" s="5"/>
      <c r="I27" s="5"/>
      <c r="J27" s="5"/>
      <c r="K27" s="5"/>
    </row>
    <row r="28" spans="1:11" ht="12.75">
      <c r="A28" s="40" t="s">
        <v>227</v>
      </c>
      <c r="B28" s="190">
        <f>'2-3.mell'!C54</f>
        <v>66498</v>
      </c>
      <c r="C28" s="141" t="s">
        <v>131</v>
      </c>
      <c r="D28" s="210">
        <v>0</v>
      </c>
      <c r="E28" s="5"/>
      <c r="F28" s="5"/>
      <c r="G28" s="5"/>
      <c r="H28" s="5"/>
      <c r="I28" s="5"/>
      <c r="J28" s="5"/>
      <c r="K28" s="5"/>
    </row>
    <row r="29" spans="1:11" ht="12.75">
      <c r="A29" s="40" t="s">
        <v>228</v>
      </c>
      <c r="B29" s="190">
        <f>'2-3.mell'!C55</f>
        <v>204928</v>
      </c>
      <c r="C29" s="64" t="s">
        <v>181</v>
      </c>
      <c r="D29" s="137">
        <f>SUM(D22:D28)</f>
        <v>327569</v>
      </c>
      <c r="E29" s="5"/>
      <c r="F29" s="5"/>
      <c r="G29" s="5"/>
      <c r="H29" s="5"/>
      <c r="I29" s="5"/>
      <c r="J29" s="5"/>
      <c r="K29" s="5"/>
    </row>
    <row r="30" spans="1:11" ht="12.75">
      <c r="A30" s="40" t="s">
        <v>274</v>
      </c>
      <c r="B30" s="190">
        <f>'2-3.mell'!C56</f>
        <v>27150</v>
      </c>
      <c r="C30" s="64"/>
      <c r="D30" s="137"/>
      <c r="E30" s="5"/>
      <c r="F30" s="5"/>
      <c r="G30" s="5"/>
      <c r="H30" s="5"/>
      <c r="I30" s="5"/>
      <c r="J30" s="5"/>
      <c r="K30" s="5"/>
    </row>
    <row r="31" spans="1:11" ht="12.75">
      <c r="A31" s="40" t="s">
        <v>132</v>
      </c>
      <c r="B31" s="190">
        <v>5000</v>
      </c>
      <c r="C31" s="68"/>
      <c r="D31" s="74"/>
      <c r="E31" s="5"/>
      <c r="F31" s="5"/>
      <c r="G31" s="5"/>
      <c r="H31" s="5"/>
      <c r="I31" s="5"/>
      <c r="J31" s="5"/>
      <c r="K31" s="5"/>
    </row>
    <row r="32" spans="1:11" ht="12.75">
      <c r="A32" s="40" t="s">
        <v>275</v>
      </c>
      <c r="B32" s="190">
        <f>'2-3.mell'!C63</f>
        <v>0</v>
      </c>
      <c r="C32" s="224"/>
      <c r="D32" s="134"/>
      <c r="E32" s="5"/>
      <c r="F32" s="5"/>
      <c r="G32" s="5"/>
      <c r="H32" s="5"/>
      <c r="I32" s="5"/>
      <c r="J32" s="5"/>
      <c r="K32" s="5"/>
    </row>
    <row r="33" spans="1:11" ht="12.75">
      <c r="A33" s="64" t="s">
        <v>179</v>
      </c>
      <c r="B33" s="223">
        <f>SUM(B25:B27,B29:B32)</f>
        <v>1870723</v>
      </c>
      <c r="C33" s="60"/>
      <c r="D33" s="146"/>
      <c r="E33" s="5"/>
      <c r="F33" s="5"/>
      <c r="G33" s="5"/>
      <c r="H33" s="5"/>
      <c r="I33" s="5"/>
      <c r="J33" s="5"/>
      <c r="K33" s="5"/>
    </row>
    <row r="34" spans="1:11" ht="12.75">
      <c r="A34" s="80"/>
      <c r="B34" s="366"/>
      <c r="C34" s="80"/>
      <c r="D34" s="80"/>
      <c r="E34" s="5"/>
      <c r="F34" s="5"/>
      <c r="G34" s="5"/>
      <c r="H34" s="5"/>
      <c r="I34" s="5"/>
      <c r="J34" s="5"/>
      <c r="K34" s="5"/>
    </row>
    <row r="35" spans="1:11" ht="12.75">
      <c r="A35" s="5" t="s">
        <v>462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 t="s">
        <v>361</v>
      </c>
      <c r="B36" s="172">
        <f>SUM(B23,D21)</f>
        <v>2198292</v>
      </c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 t="s">
        <v>362</v>
      </c>
      <c r="B37" s="172">
        <f>SUM(B33,D29)</f>
        <v>2198292</v>
      </c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172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172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rstPageNumber="27" useFirstPageNumber="1" horizontalDpi="300" verticalDpi="3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SheetLayoutView="100" zoomScalePageLayoutView="0" workbookViewId="0" topLeftCell="A1">
      <selection activeCell="L19" sqref="L19"/>
    </sheetView>
  </sheetViews>
  <sheetFormatPr defaultColWidth="9.140625" defaultRowHeight="12.75"/>
  <cols>
    <col min="1" max="1" width="23.140625" style="0" customWidth="1"/>
    <col min="2" max="2" width="44.140625" style="0" customWidth="1"/>
    <col min="3" max="3" width="13.7109375" style="0" customWidth="1"/>
  </cols>
  <sheetData>
    <row r="1" spans="1:8" ht="15.75">
      <c r="A1" s="4" t="s">
        <v>764</v>
      </c>
      <c r="B1" s="5"/>
      <c r="C1" s="5"/>
      <c r="D1" s="5"/>
      <c r="E1" s="5"/>
      <c r="F1" s="5"/>
      <c r="G1" s="5"/>
      <c r="H1" s="5"/>
    </row>
    <row r="2" spans="1:8" ht="15.75">
      <c r="A2" s="4"/>
      <c r="B2" s="5"/>
      <c r="C2" s="5"/>
      <c r="D2" s="5"/>
      <c r="E2" s="5"/>
      <c r="F2" s="5"/>
      <c r="G2" s="5"/>
      <c r="H2" s="5"/>
    </row>
    <row r="3" spans="1:8" ht="12.75">
      <c r="A3" s="5"/>
      <c r="B3" s="5"/>
      <c r="C3" s="5"/>
      <c r="D3" s="5"/>
      <c r="E3" s="5"/>
      <c r="F3" s="5"/>
      <c r="G3" s="5"/>
      <c r="H3" s="5"/>
    </row>
    <row r="4" spans="1:8" ht="15.75">
      <c r="A4" s="5"/>
      <c r="B4" s="6" t="s">
        <v>463</v>
      </c>
      <c r="C4" s="5"/>
      <c r="D4" s="5"/>
      <c r="E4" s="5"/>
      <c r="F4" s="5"/>
      <c r="G4" s="5"/>
      <c r="H4" s="5"/>
    </row>
    <row r="5" spans="1:8" ht="15.75">
      <c r="A5" s="5"/>
      <c r="B5" s="6" t="s">
        <v>216</v>
      </c>
      <c r="C5" s="5"/>
      <c r="D5" s="5"/>
      <c r="E5" s="5"/>
      <c r="F5" s="5"/>
      <c r="G5" s="5"/>
      <c r="H5" s="5"/>
    </row>
    <row r="6" spans="1:8" ht="15.75">
      <c r="A6" s="5"/>
      <c r="B6" s="6"/>
      <c r="C6" s="5"/>
      <c r="D6" s="5"/>
      <c r="E6" s="5"/>
      <c r="F6" s="5"/>
      <c r="G6" s="5"/>
      <c r="H6" s="5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5"/>
      <c r="B8" s="217" t="s">
        <v>284</v>
      </c>
      <c r="C8" s="5"/>
      <c r="D8" s="5"/>
      <c r="E8" s="5"/>
      <c r="F8" s="5"/>
      <c r="G8" s="5"/>
      <c r="H8" s="5"/>
    </row>
    <row r="9" spans="1:8" ht="15" customHeight="1">
      <c r="A9" s="121" t="s">
        <v>5</v>
      </c>
      <c r="B9" s="123"/>
      <c r="C9" s="122" t="s">
        <v>6</v>
      </c>
      <c r="D9" s="5"/>
      <c r="E9" s="5"/>
      <c r="F9" s="5"/>
      <c r="G9" s="5"/>
      <c r="H9" s="5"/>
    </row>
    <row r="10" spans="1:8" ht="38.25">
      <c r="A10" s="278" t="s">
        <v>372</v>
      </c>
      <c r="B10" s="279" t="s">
        <v>684</v>
      </c>
      <c r="C10" s="358">
        <v>5881</v>
      </c>
      <c r="D10" s="5"/>
      <c r="E10" s="5"/>
      <c r="F10" s="5"/>
      <c r="G10" s="5"/>
      <c r="H10" s="5"/>
    </row>
    <row r="11" spans="1:8" ht="51">
      <c r="A11" s="280" t="s">
        <v>373</v>
      </c>
      <c r="B11" s="281" t="s">
        <v>685</v>
      </c>
      <c r="C11" s="282">
        <v>13312</v>
      </c>
      <c r="D11" s="5"/>
      <c r="E11" s="5"/>
      <c r="F11" s="5"/>
      <c r="G11" s="5"/>
      <c r="H11" s="5"/>
    </row>
    <row r="12" spans="1:8" ht="25.5">
      <c r="A12" s="143" t="s">
        <v>374</v>
      </c>
      <c r="B12" s="143" t="s">
        <v>310</v>
      </c>
      <c r="C12" s="357">
        <v>30716</v>
      </c>
      <c r="D12" s="5"/>
      <c r="E12" s="5"/>
      <c r="F12" s="5"/>
      <c r="G12" s="5"/>
      <c r="H12" s="5"/>
    </row>
    <row r="13" spans="1:8" ht="25.5">
      <c r="A13" s="143" t="s">
        <v>375</v>
      </c>
      <c r="B13" s="143" t="s">
        <v>310</v>
      </c>
      <c r="C13" s="213">
        <v>530</v>
      </c>
      <c r="D13" s="5"/>
      <c r="E13" s="5"/>
      <c r="F13" s="5"/>
      <c r="G13" s="5"/>
      <c r="H13" s="5"/>
    </row>
    <row r="14" spans="1:8" ht="25.5">
      <c r="A14" s="144" t="s">
        <v>311</v>
      </c>
      <c r="B14" s="144" t="s">
        <v>271</v>
      </c>
      <c r="C14" s="214">
        <v>15650</v>
      </c>
      <c r="D14" s="5"/>
      <c r="E14" s="5"/>
      <c r="F14" s="5"/>
      <c r="G14" s="5"/>
      <c r="H14" s="5"/>
    </row>
    <row r="15" spans="1:8" ht="63.75">
      <c r="A15" s="144" t="s">
        <v>461</v>
      </c>
      <c r="B15" s="144" t="s">
        <v>464</v>
      </c>
      <c r="C15" s="214">
        <v>3014</v>
      </c>
      <c r="D15" s="5"/>
      <c r="E15" s="5"/>
      <c r="F15" s="5"/>
      <c r="G15" s="5"/>
      <c r="H15" s="5"/>
    </row>
    <row r="16" spans="1:8" ht="12.75">
      <c r="A16" s="14" t="s">
        <v>272</v>
      </c>
      <c r="B16" s="14"/>
      <c r="C16" s="215">
        <f>SUM(C10:C15)</f>
        <v>69103</v>
      </c>
      <c r="D16" s="5"/>
      <c r="E16" s="5"/>
      <c r="F16" s="5"/>
      <c r="G16" s="5"/>
      <c r="H16" s="5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2.75">
      <c r="A20" s="5"/>
      <c r="B20" s="5"/>
      <c r="C20" s="5"/>
      <c r="D20" s="5"/>
      <c r="E20" s="5"/>
      <c r="F20" s="5"/>
      <c r="G20" s="5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12.75">
      <c r="A23" s="5"/>
      <c r="B23" s="5"/>
      <c r="C23" s="5"/>
      <c r="D23" s="5"/>
      <c r="E23" s="5"/>
      <c r="F23" s="5"/>
      <c r="G23" s="5"/>
      <c r="H23" s="5"/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5"/>
      <c r="B25" s="5"/>
      <c r="C25" s="5"/>
      <c r="D25" s="5"/>
      <c r="E25" s="5"/>
      <c r="F25" s="5"/>
      <c r="G25" s="5"/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  <row r="27" spans="1:8" ht="12.75">
      <c r="A27" s="5"/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5"/>
      <c r="B42" s="5"/>
      <c r="C42" s="5"/>
      <c r="D42" s="5"/>
      <c r="E42" s="5"/>
      <c r="F42" s="5"/>
      <c r="G42" s="5"/>
      <c r="H42" s="5"/>
    </row>
    <row r="43" spans="1:8" ht="12.75">
      <c r="A43" s="5"/>
      <c r="B43" s="5"/>
      <c r="C43" s="5"/>
      <c r="D43" s="5"/>
      <c r="E43" s="5"/>
      <c r="F43" s="5"/>
      <c r="G43" s="5"/>
      <c r="H43" s="5"/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5"/>
      <c r="B57" s="5"/>
      <c r="C57" s="5"/>
      <c r="D57" s="5"/>
      <c r="E57" s="5"/>
      <c r="F57" s="5"/>
      <c r="G57" s="5"/>
      <c r="H57" s="5"/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5"/>
      <c r="B59" s="5"/>
      <c r="C59" s="5"/>
      <c r="D59" s="5"/>
      <c r="E59" s="5"/>
      <c r="F59" s="5"/>
      <c r="G59" s="5"/>
      <c r="H59" s="5"/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5"/>
      <c r="B76" s="5"/>
      <c r="C76" s="5"/>
      <c r="D76" s="5"/>
      <c r="E76" s="5"/>
      <c r="F76" s="5"/>
      <c r="G76" s="5"/>
      <c r="H76" s="5"/>
    </row>
    <row r="77" spans="1:8" ht="12.75">
      <c r="A77" s="5"/>
      <c r="B77" s="5"/>
      <c r="C77" s="5"/>
      <c r="D77" s="5"/>
      <c r="E77" s="5"/>
      <c r="F77" s="5"/>
      <c r="G77" s="5"/>
      <c r="H77" s="5"/>
    </row>
    <row r="78" spans="1:8" ht="12.75">
      <c r="A78" s="5"/>
      <c r="B78" s="5"/>
      <c r="C78" s="5"/>
      <c r="D78" s="5"/>
      <c r="E78" s="5"/>
      <c r="F78" s="5"/>
      <c r="G78" s="5"/>
      <c r="H78" s="5"/>
    </row>
    <row r="79" spans="1:8" ht="12.75">
      <c r="A79" s="5"/>
      <c r="B79" s="5"/>
      <c r="C79" s="5"/>
      <c r="D79" s="5"/>
      <c r="E79" s="5"/>
      <c r="F79" s="5"/>
      <c r="G79" s="5"/>
      <c r="H79" s="5"/>
    </row>
  </sheetData>
  <sheetProtection/>
  <printOptions/>
  <pageMargins left="0.7874015748031497" right="0.7874015748031497" top="0.7874015748031497" bottom="0.7874015748031497" header="0.5118110236220472" footer="0.5118110236220472"/>
  <pageSetup firstPageNumber="36" useFirstPageNumber="1" horizontalDpi="300" verticalDpi="300" orientation="portrait" paperSize="9" scale="96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8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30.7109375" style="0" customWidth="1"/>
    <col min="2" max="2" width="10.421875" style="0" customWidth="1"/>
    <col min="3" max="3" width="10.140625" style="0" customWidth="1"/>
    <col min="4" max="4" width="8.7109375" style="0" customWidth="1"/>
    <col min="5" max="5" width="11.00390625" style="0" customWidth="1"/>
    <col min="6" max="6" width="9.00390625" style="0" customWidth="1"/>
    <col min="7" max="7" width="8.7109375" style="0" customWidth="1"/>
    <col min="8" max="9" width="9.00390625" style="0" customWidth="1"/>
    <col min="10" max="10" width="10.7109375" style="0" customWidth="1"/>
    <col min="11" max="11" width="10.28125" style="0" customWidth="1"/>
    <col min="12" max="12" width="9.00390625" style="0" customWidth="1"/>
    <col min="13" max="14" width="8.421875" style="0" customWidth="1"/>
    <col min="15" max="15" width="9.00390625" style="0" customWidth="1"/>
  </cols>
  <sheetData>
    <row r="1" spans="1:15" ht="15.75">
      <c r="A1" s="34" t="s">
        <v>749</v>
      </c>
      <c r="B1" s="34"/>
      <c r="C1" s="34"/>
      <c r="D1" s="34"/>
      <c r="E1" s="34"/>
      <c r="F1" s="44"/>
      <c r="G1" s="44"/>
      <c r="H1" s="44"/>
      <c r="I1" s="44"/>
      <c r="J1" s="47"/>
      <c r="K1" s="47"/>
      <c r="L1" s="47"/>
      <c r="M1" s="47"/>
      <c r="N1" s="47"/>
      <c r="O1" s="1"/>
    </row>
    <row r="2" spans="1:15" ht="15.75">
      <c r="A2" s="34"/>
      <c r="B2" s="34"/>
      <c r="C2" s="34"/>
      <c r="D2" s="34"/>
      <c r="E2" s="34"/>
      <c r="F2" s="44"/>
      <c r="G2" s="44"/>
      <c r="H2" s="44"/>
      <c r="I2" s="44"/>
      <c r="J2" s="47"/>
      <c r="K2" s="47"/>
      <c r="L2" s="47"/>
      <c r="M2" s="47"/>
      <c r="N2" s="47"/>
      <c r="O2" s="1"/>
    </row>
    <row r="3" spans="1:15" ht="15.75">
      <c r="A3" s="45"/>
      <c r="B3" s="45"/>
      <c r="C3" s="45"/>
      <c r="D3" s="45"/>
      <c r="E3" s="45"/>
      <c r="F3" s="43"/>
      <c r="G3" s="43"/>
      <c r="H3" s="43"/>
      <c r="I3" s="43"/>
      <c r="J3" s="43"/>
      <c r="K3" s="43"/>
      <c r="L3" s="43"/>
      <c r="M3" s="43"/>
      <c r="N3" s="43"/>
      <c r="O3" s="1"/>
    </row>
    <row r="4" spans="1:15" ht="15.75">
      <c r="A4" s="45"/>
      <c r="B4" s="45"/>
      <c r="C4" s="45"/>
      <c r="D4" s="45"/>
      <c r="E4" s="45"/>
      <c r="F4" s="45" t="s">
        <v>41</v>
      </c>
      <c r="G4" s="43"/>
      <c r="H4" s="43"/>
      <c r="I4" s="43"/>
      <c r="J4" s="43"/>
      <c r="K4" s="43"/>
      <c r="L4" s="43"/>
      <c r="M4" s="43"/>
      <c r="N4" s="43"/>
      <c r="O4" s="1"/>
    </row>
    <row r="5" spans="1:15" ht="15.75">
      <c r="A5" s="45"/>
      <c r="B5" s="45"/>
      <c r="C5" s="45"/>
      <c r="D5" s="45"/>
      <c r="E5" s="45"/>
      <c r="F5" s="45" t="s">
        <v>466</v>
      </c>
      <c r="G5" s="43"/>
      <c r="H5" s="43"/>
      <c r="I5" s="43"/>
      <c r="J5" s="43"/>
      <c r="K5" s="43"/>
      <c r="L5" s="43"/>
      <c r="M5" s="43"/>
      <c r="N5" s="43"/>
      <c r="O5" s="1"/>
    </row>
    <row r="6" spans="1:15" ht="15.75">
      <c r="A6" s="34"/>
      <c r="B6" s="34"/>
      <c r="C6" s="34"/>
      <c r="D6" s="45"/>
      <c r="E6" s="45"/>
      <c r="F6" s="45" t="s">
        <v>42</v>
      </c>
      <c r="G6" s="33"/>
      <c r="H6" s="33"/>
      <c r="I6" s="33"/>
      <c r="J6" s="33"/>
      <c r="K6" s="33"/>
      <c r="L6" s="33"/>
      <c r="M6" s="33"/>
      <c r="N6" s="33"/>
      <c r="O6" s="1"/>
    </row>
    <row r="7" spans="1:15" ht="15.75">
      <c r="A7" s="34"/>
      <c r="B7" s="34"/>
      <c r="C7" s="34"/>
      <c r="D7" s="45"/>
      <c r="E7" s="45"/>
      <c r="F7" s="33"/>
      <c r="G7" s="33"/>
      <c r="H7" s="33"/>
      <c r="I7" s="33"/>
      <c r="J7" s="33"/>
      <c r="K7" s="33"/>
      <c r="L7" s="33"/>
      <c r="M7" s="33"/>
      <c r="N7" s="33"/>
      <c r="O7" s="1"/>
    </row>
    <row r="8" spans="1:15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1"/>
    </row>
    <row r="9" spans="1:15" ht="12.75">
      <c r="A9" s="33"/>
      <c r="B9" s="5"/>
      <c r="C9" s="5"/>
      <c r="D9" s="5"/>
      <c r="E9" s="5"/>
      <c r="F9" s="48"/>
      <c r="G9" s="48"/>
      <c r="H9" s="48"/>
      <c r="I9" s="48"/>
      <c r="J9" s="48"/>
      <c r="K9" s="48"/>
      <c r="L9" s="47"/>
      <c r="M9" s="48" t="s">
        <v>43</v>
      </c>
      <c r="N9" s="47"/>
      <c r="O9" s="1"/>
    </row>
    <row r="10" spans="1:15" ht="12.75">
      <c r="A10" s="7" t="s">
        <v>44</v>
      </c>
      <c r="B10" s="7" t="s">
        <v>45</v>
      </c>
      <c r="C10" s="7" t="s">
        <v>46</v>
      </c>
      <c r="D10" s="7" t="s">
        <v>580</v>
      </c>
      <c r="E10" s="7" t="s">
        <v>47</v>
      </c>
      <c r="F10" s="7" t="s">
        <v>48</v>
      </c>
      <c r="G10" s="7" t="s">
        <v>576</v>
      </c>
      <c r="H10" s="7" t="s">
        <v>582</v>
      </c>
      <c r="I10" s="574" t="s">
        <v>317</v>
      </c>
      <c r="J10" s="575"/>
      <c r="K10" s="7" t="s">
        <v>156</v>
      </c>
      <c r="L10" s="7" t="s">
        <v>281</v>
      </c>
      <c r="M10" s="7" t="s">
        <v>266</v>
      </c>
      <c r="N10" s="7" t="s">
        <v>49</v>
      </c>
      <c r="O10" s="7" t="s">
        <v>50</v>
      </c>
    </row>
    <row r="11" spans="1:15" ht="12.75">
      <c r="A11" s="21" t="s">
        <v>51</v>
      </c>
      <c r="B11" s="21" t="s">
        <v>52</v>
      </c>
      <c r="C11" s="21" t="s">
        <v>53</v>
      </c>
      <c r="D11" s="21" t="s">
        <v>581</v>
      </c>
      <c r="E11" s="21" t="s">
        <v>579</v>
      </c>
      <c r="F11" s="21" t="s">
        <v>54</v>
      </c>
      <c r="G11" s="21" t="s">
        <v>577</v>
      </c>
      <c r="H11" s="21" t="s">
        <v>583</v>
      </c>
      <c r="I11" s="576"/>
      <c r="J11" s="577"/>
      <c r="K11" s="21" t="s">
        <v>157</v>
      </c>
      <c r="L11" s="21" t="s">
        <v>260</v>
      </c>
      <c r="M11" s="21" t="s">
        <v>267</v>
      </c>
      <c r="N11" s="21" t="s">
        <v>58</v>
      </c>
      <c r="O11" s="21" t="s">
        <v>59</v>
      </c>
    </row>
    <row r="12" spans="1:15" ht="12.75">
      <c r="A12" s="9"/>
      <c r="B12" s="9" t="s">
        <v>60</v>
      </c>
      <c r="C12" s="9" t="s">
        <v>61</v>
      </c>
      <c r="D12" s="9" t="s">
        <v>62</v>
      </c>
      <c r="E12" s="9" t="s">
        <v>62</v>
      </c>
      <c r="F12" s="9" t="s">
        <v>62</v>
      </c>
      <c r="G12" s="9" t="s">
        <v>578</v>
      </c>
      <c r="H12" s="9" t="s">
        <v>584</v>
      </c>
      <c r="I12" s="245" t="s">
        <v>575</v>
      </c>
      <c r="J12" s="246" t="s">
        <v>318</v>
      </c>
      <c r="K12" s="9" t="s">
        <v>61</v>
      </c>
      <c r="L12" s="9" t="s">
        <v>62</v>
      </c>
      <c r="M12" s="9" t="s">
        <v>98</v>
      </c>
      <c r="N12" s="9" t="s">
        <v>63</v>
      </c>
      <c r="O12" s="9" t="s">
        <v>62</v>
      </c>
    </row>
    <row r="13" spans="1:15" ht="12.75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10" t="s">
        <v>13</v>
      </c>
      <c r="G13" s="7" t="s">
        <v>14</v>
      </c>
      <c r="H13" s="10" t="s">
        <v>15</v>
      </c>
      <c r="I13" s="7"/>
      <c r="J13" s="7" t="s">
        <v>16</v>
      </c>
      <c r="K13" s="21" t="s">
        <v>17</v>
      </c>
      <c r="L13" s="21" t="s">
        <v>18</v>
      </c>
      <c r="M13" s="21" t="s">
        <v>19</v>
      </c>
      <c r="N13" s="21" t="s">
        <v>20</v>
      </c>
      <c r="O13" s="63" t="s">
        <v>21</v>
      </c>
    </row>
    <row r="14" spans="1:15" ht="12.75">
      <c r="A14" s="15" t="s">
        <v>338</v>
      </c>
      <c r="B14" s="171"/>
      <c r="C14" s="171"/>
      <c r="D14" s="171"/>
      <c r="E14" s="171"/>
      <c r="F14" s="171"/>
      <c r="G14" s="171"/>
      <c r="H14" s="175"/>
      <c r="I14" s="171"/>
      <c r="J14" s="174"/>
      <c r="K14" s="171"/>
      <c r="L14" s="171"/>
      <c r="M14" s="171"/>
      <c r="N14" s="171"/>
      <c r="O14" s="171"/>
    </row>
    <row r="15" spans="1:15" ht="12.75">
      <c r="A15" s="17" t="s">
        <v>64</v>
      </c>
      <c r="B15" s="168">
        <f>SUM(C15:O15)</f>
        <v>1964841</v>
      </c>
      <c r="C15" s="168">
        <f>'4.1'!D100</f>
        <v>0</v>
      </c>
      <c r="D15" s="168">
        <f>'4.1'!E100</f>
        <v>31169</v>
      </c>
      <c r="E15" s="168">
        <f>'4.1'!F100</f>
        <v>1118243</v>
      </c>
      <c r="F15" s="168">
        <f>'4.1'!G100</f>
        <v>54273</v>
      </c>
      <c r="G15" s="168">
        <f>'4.1'!H100</f>
        <v>494300</v>
      </c>
      <c r="H15" s="168">
        <f>'4.1'!I100</f>
        <v>0</v>
      </c>
      <c r="I15" s="168">
        <f>'4.1'!J100</f>
        <v>0</v>
      </c>
      <c r="J15" s="168">
        <f>'4.1'!K100</f>
        <v>54868</v>
      </c>
      <c r="K15" s="168">
        <f>'4.1'!L100</f>
        <v>201188</v>
      </c>
      <c r="L15" s="168">
        <f>'4.1'!M100</f>
        <v>10800</v>
      </c>
      <c r="M15" s="168">
        <f>'4.1'!N100</f>
        <v>0</v>
      </c>
      <c r="N15" s="168">
        <f>'4.1'!O100</f>
        <v>0</v>
      </c>
      <c r="O15" s="168">
        <f>'4.1'!P100</f>
        <v>0</v>
      </c>
    </row>
    <row r="16" spans="1:15" ht="12.75">
      <c r="A16" s="12" t="s">
        <v>346</v>
      </c>
      <c r="B16" s="171"/>
      <c r="C16" s="171"/>
      <c r="D16" s="171"/>
      <c r="E16" s="171"/>
      <c r="F16" s="175"/>
      <c r="G16" s="171"/>
      <c r="H16" s="175"/>
      <c r="I16" s="171"/>
      <c r="J16" s="174"/>
      <c r="K16" s="171"/>
      <c r="L16" s="171"/>
      <c r="M16" s="171"/>
      <c r="N16" s="171"/>
      <c r="O16" s="171"/>
    </row>
    <row r="17" spans="1:15" ht="12.75">
      <c r="A17" s="17" t="s">
        <v>88</v>
      </c>
      <c r="B17" s="168">
        <f>SUM(C17:O17)</f>
        <v>-927083</v>
      </c>
      <c r="C17" s="168"/>
      <c r="D17" s="168"/>
      <c r="E17" s="168">
        <v>-601329</v>
      </c>
      <c r="F17" s="177"/>
      <c r="G17" s="168">
        <v>-325754</v>
      </c>
      <c r="H17" s="177"/>
      <c r="I17" s="168"/>
      <c r="J17" s="176"/>
      <c r="K17" s="168"/>
      <c r="L17" s="168"/>
      <c r="M17" s="168"/>
      <c r="N17" s="168"/>
      <c r="O17" s="168"/>
    </row>
    <row r="18" spans="1:15" s="254" customFormat="1" ht="12.75">
      <c r="A18" s="28" t="s">
        <v>141</v>
      </c>
      <c r="B18" s="183"/>
      <c r="C18" s="183"/>
      <c r="D18" s="183"/>
      <c r="E18" s="183"/>
      <c r="F18" s="255"/>
      <c r="G18" s="183"/>
      <c r="H18" s="255"/>
      <c r="I18" s="183"/>
      <c r="J18" s="185"/>
      <c r="K18" s="183"/>
      <c r="L18" s="183"/>
      <c r="M18" s="183"/>
      <c r="N18" s="183"/>
      <c r="O18" s="183"/>
    </row>
    <row r="19" spans="1:15" ht="12.75">
      <c r="A19" s="13" t="s">
        <v>64</v>
      </c>
      <c r="B19" s="168">
        <f>SUM(C19:O19)</f>
        <v>246567</v>
      </c>
      <c r="C19" s="168">
        <v>245215</v>
      </c>
      <c r="D19" s="168">
        <f>'4.2'!E22</f>
        <v>1352</v>
      </c>
      <c r="E19" s="168">
        <f>'4.2'!F22</f>
        <v>0</v>
      </c>
      <c r="F19" s="168">
        <f>'4.2'!G22</f>
        <v>0</v>
      </c>
      <c r="G19" s="168">
        <f>'4.2'!H22</f>
        <v>0</v>
      </c>
      <c r="H19" s="168">
        <f>'4.2'!I22</f>
        <v>0</v>
      </c>
      <c r="I19" s="168">
        <f>'4.2'!J22</f>
        <v>0</v>
      </c>
      <c r="J19" s="168">
        <f>'4.2'!K22</f>
        <v>0</v>
      </c>
      <c r="K19" s="168">
        <f>'4.2'!L22</f>
        <v>0</v>
      </c>
      <c r="L19" s="168">
        <f>'4.2'!M22</f>
        <v>0</v>
      </c>
      <c r="M19" s="168">
        <f>'4.2'!N22</f>
        <v>0</v>
      </c>
      <c r="N19" s="168">
        <f>'4.2'!O22</f>
        <v>0</v>
      </c>
      <c r="O19" s="168">
        <f>'4.2'!P22</f>
        <v>0</v>
      </c>
    </row>
    <row r="20" spans="1:15" s="254" customFormat="1" ht="12.75">
      <c r="A20" s="15" t="s">
        <v>426</v>
      </c>
      <c r="B20" s="183"/>
      <c r="C20" s="183"/>
      <c r="D20" s="255"/>
      <c r="E20" s="189"/>
      <c r="F20" s="189"/>
      <c r="G20" s="189"/>
      <c r="H20" s="189"/>
      <c r="I20" s="207"/>
      <c r="J20" s="207"/>
      <c r="K20" s="189"/>
      <c r="L20" s="189"/>
      <c r="M20" s="189"/>
      <c r="N20" s="189"/>
      <c r="O20" s="183"/>
    </row>
    <row r="21" spans="1:15" ht="12.75">
      <c r="A21" s="17" t="s">
        <v>64</v>
      </c>
      <c r="B21" s="168">
        <f>SUM(C21:O21)</f>
        <v>237293</v>
      </c>
      <c r="C21" s="133">
        <v>217373</v>
      </c>
      <c r="D21" s="133">
        <v>19920</v>
      </c>
      <c r="E21" s="133">
        <f>'4.3-7'!F11</f>
        <v>0</v>
      </c>
      <c r="F21" s="133">
        <f>'4.3-7'!G11</f>
        <v>0</v>
      </c>
      <c r="G21" s="133">
        <f>'4.3-7'!H11</f>
        <v>0</v>
      </c>
      <c r="H21" s="133">
        <f>'4.3-7'!I11</f>
        <v>0</v>
      </c>
      <c r="I21" s="133">
        <f>'4.3-7'!J11</f>
        <v>0</v>
      </c>
      <c r="J21" s="133">
        <f>'4.3-7'!K11</f>
        <v>0</v>
      </c>
      <c r="K21" s="133">
        <f>'4.3-7'!L11</f>
        <v>0</v>
      </c>
      <c r="L21" s="133">
        <f>'4.3-7'!M11</f>
        <v>0</v>
      </c>
      <c r="M21" s="133">
        <f>'4.3-7'!N11</f>
        <v>0</v>
      </c>
      <c r="N21" s="133">
        <f>'4.3-7'!O11</f>
        <v>0</v>
      </c>
      <c r="O21" s="133">
        <f>'4.3-7'!P11</f>
        <v>0</v>
      </c>
    </row>
    <row r="22" spans="1:15" ht="12.75">
      <c r="A22" s="15" t="s">
        <v>339</v>
      </c>
      <c r="B22" s="171"/>
      <c r="C22" s="171"/>
      <c r="D22" s="171"/>
      <c r="E22" s="171"/>
      <c r="F22" s="175"/>
      <c r="G22" s="171"/>
      <c r="H22" s="175"/>
      <c r="I22" s="171"/>
      <c r="J22" s="174"/>
      <c r="K22" s="171"/>
      <c r="L22" s="171"/>
      <c r="M22" s="171"/>
      <c r="N22" s="171"/>
      <c r="O22" s="171"/>
    </row>
    <row r="23" spans="1:16" ht="12.75">
      <c r="A23" s="17" t="s">
        <v>64</v>
      </c>
      <c r="B23" s="168">
        <f>SUM(C23:O23)</f>
        <v>21233</v>
      </c>
      <c r="C23" s="168">
        <v>20533</v>
      </c>
      <c r="D23" s="168">
        <v>700</v>
      </c>
      <c r="E23" s="168">
        <f>'4.3-7'!F19</f>
        <v>0</v>
      </c>
      <c r="F23" s="168">
        <f>'4.3-7'!G19</f>
        <v>0</v>
      </c>
      <c r="G23" s="168">
        <f>'4.3-7'!H19</f>
        <v>0</v>
      </c>
      <c r="H23" s="168">
        <f>'4.3-7'!I19</f>
        <v>0</v>
      </c>
      <c r="I23" s="168">
        <f>'4.3-7'!J19</f>
        <v>0</v>
      </c>
      <c r="J23" s="168">
        <f>'4.3-7'!K19</f>
        <v>0</v>
      </c>
      <c r="K23" s="168">
        <f>'4.3-7'!L19</f>
        <v>0</v>
      </c>
      <c r="L23" s="168">
        <f>'4.3-7'!M19</f>
        <v>0</v>
      </c>
      <c r="M23" s="168">
        <f>'4.3-7'!N19</f>
        <v>0</v>
      </c>
      <c r="N23" s="168">
        <f>'4.3-7'!O19</f>
        <v>0</v>
      </c>
      <c r="O23" s="168">
        <f>'4.3-7'!P19</f>
        <v>0</v>
      </c>
      <c r="P23" s="33"/>
    </row>
    <row r="24" spans="1:15" ht="12.75">
      <c r="A24" s="28" t="s">
        <v>698</v>
      </c>
      <c r="B24" s="189"/>
      <c r="C24" s="189"/>
      <c r="D24" s="189"/>
      <c r="E24" s="183"/>
      <c r="F24" s="189"/>
      <c r="G24" s="183"/>
      <c r="H24" s="189"/>
      <c r="I24" s="185"/>
      <c r="J24" s="185"/>
      <c r="K24" s="183"/>
      <c r="L24" s="183"/>
      <c r="M24" s="183"/>
      <c r="N24" s="183"/>
      <c r="O24" s="133"/>
    </row>
    <row r="25" spans="1:15" s="256" customFormat="1" ht="12.75">
      <c r="A25" s="17" t="s">
        <v>67</v>
      </c>
      <c r="B25" s="168">
        <f>SUM(C25:O25)</f>
        <v>142950</v>
      </c>
      <c r="C25" s="168">
        <v>66279</v>
      </c>
      <c r="D25" s="168">
        <v>76671</v>
      </c>
      <c r="E25" s="168">
        <f>'4.3-7'!F21</f>
        <v>0</v>
      </c>
      <c r="F25" s="168">
        <f>'4.3-7'!G21</f>
        <v>0</v>
      </c>
      <c r="G25" s="168">
        <f>'4.3-7'!H21</f>
        <v>0</v>
      </c>
      <c r="H25" s="168">
        <f>'4.3-7'!I21</f>
        <v>0</v>
      </c>
      <c r="I25" s="168">
        <f>'4.3-7'!J21</f>
        <v>0</v>
      </c>
      <c r="J25" s="168">
        <f>'4.3-7'!K21</f>
        <v>0</v>
      </c>
      <c r="K25" s="168">
        <f>'4.3-7'!L21</f>
        <v>0</v>
      </c>
      <c r="L25" s="168">
        <f>'4.3-7'!M21</f>
        <v>0</v>
      </c>
      <c r="M25" s="168">
        <f>'4.3-7'!N21</f>
        <v>0</v>
      </c>
      <c r="N25" s="168">
        <f>'4.3-7'!O21</f>
        <v>0</v>
      </c>
      <c r="O25" s="168">
        <f>'4.3-7'!P21</f>
        <v>0</v>
      </c>
    </row>
    <row r="26" spans="1:15" ht="12.75">
      <c r="A26" s="15" t="s">
        <v>340</v>
      </c>
      <c r="B26" s="183"/>
      <c r="C26" s="189"/>
      <c r="D26" s="208"/>
      <c r="E26" s="189"/>
      <c r="F26" s="189"/>
      <c r="G26" s="189"/>
      <c r="H26" s="189"/>
      <c r="I26" s="207"/>
      <c r="J26" s="207"/>
      <c r="K26" s="189"/>
      <c r="L26" s="189"/>
      <c r="M26" s="189"/>
      <c r="N26" s="189"/>
      <c r="O26" s="189"/>
    </row>
    <row r="27" spans="1:15" ht="12.75">
      <c r="A27" s="17" t="s">
        <v>64</v>
      </c>
      <c r="B27" s="168">
        <f>SUM(C27:O27)</f>
        <v>36313</v>
      </c>
      <c r="C27" s="168">
        <v>29729</v>
      </c>
      <c r="D27" s="168">
        <v>6584</v>
      </c>
      <c r="E27" s="168">
        <f>'4.3-7'!F27</f>
        <v>0</v>
      </c>
      <c r="F27" s="168">
        <f>'4.3-7'!G27</f>
        <v>0</v>
      </c>
      <c r="G27" s="168">
        <f>'4.3-7'!H27</f>
        <v>0</v>
      </c>
      <c r="H27" s="168">
        <f>'4.3-7'!I27</f>
        <v>0</v>
      </c>
      <c r="I27" s="168">
        <f>'4.3-7'!J27</f>
        <v>0</v>
      </c>
      <c r="J27" s="168">
        <f>'4.3-7'!K27</f>
        <v>0</v>
      </c>
      <c r="K27" s="168">
        <f>'4.3-7'!L27</f>
        <v>0</v>
      </c>
      <c r="L27" s="168">
        <f>'4.3-7'!M27</f>
        <v>0</v>
      </c>
      <c r="M27" s="168">
        <f>'4.3-7'!N27</f>
        <v>0</v>
      </c>
      <c r="N27" s="168">
        <f>'4.3-7'!O27</f>
        <v>0</v>
      </c>
      <c r="O27" s="168">
        <f>'4.3-7'!P27</f>
        <v>0</v>
      </c>
    </row>
    <row r="28" spans="1:15" ht="12.75">
      <c r="A28" s="15" t="s">
        <v>699</v>
      </c>
      <c r="B28" s="183"/>
      <c r="C28" s="189"/>
      <c r="D28" s="208"/>
      <c r="E28" s="189"/>
      <c r="F28" s="189"/>
      <c r="G28" s="189"/>
      <c r="H28" s="189"/>
      <c r="I28" s="207"/>
      <c r="J28" s="207"/>
      <c r="K28" s="189"/>
      <c r="L28" s="189"/>
      <c r="M28" s="189"/>
      <c r="N28" s="189"/>
      <c r="O28" s="189"/>
    </row>
    <row r="29" spans="1:15" ht="12.75">
      <c r="A29" s="17" t="s">
        <v>64</v>
      </c>
      <c r="B29" s="168">
        <f>SUM(C29:O29)</f>
        <v>106230</v>
      </c>
      <c r="C29" s="168">
        <v>40368</v>
      </c>
      <c r="D29" s="168">
        <v>65862</v>
      </c>
      <c r="E29" s="168">
        <f>'4.3-7'!F29</f>
        <v>0</v>
      </c>
      <c r="F29" s="168">
        <f>'4.3-7'!G29</f>
        <v>0</v>
      </c>
      <c r="G29" s="168">
        <f>'4.3-7'!H29</f>
        <v>0</v>
      </c>
      <c r="H29" s="168">
        <f>'4.3-7'!I29</f>
        <v>0</v>
      </c>
      <c r="I29" s="168">
        <f>'4.3-7'!J29</f>
        <v>0</v>
      </c>
      <c r="J29" s="168">
        <f>'4.3-7'!K29</f>
        <v>0</v>
      </c>
      <c r="K29" s="168">
        <f>'4.3-7'!L29</f>
        <v>0</v>
      </c>
      <c r="L29" s="168">
        <f>'4.3-7'!M29</f>
        <v>0</v>
      </c>
      <c r="M29" s="168">
        <f>'4.3-7'!N29</f>
        <v>0</v>
      </c>
      <c r="N29" s="168">
        <f>'4.3-7'!O29</f>
        <v>0</v>
      </c>
      <c r="O29" s="168">
        <f>'4.3-7'!P29</f>
        <v>0</v>
      </c>
    </row>
    <row r="30" spans="1:15" ht="12.75">
      <c r="A30" s="15" t="s">
        <v>337</v>
      </c>
      <c r="B30" s="183"/>
      <c r="C30" s="189"/>
      <c r="D30" s="208"/>
      <c r="E30" s="189"/>
      <c r="F30" s="189"/>
      <c r="G30" s="189"/>
      <c r="H30" s="189"/>
      <c r="I30" s="207"/>
      <c r="J30" s="207"/>
      <c r="K30" s="189"/>
      <c r="L30" s="189"/>
      <c r="M30" s="189"/>
      <c r="N30" s="189"/>
      <c r="O30" s="189"/>
    </row>
    <row r="31" spans="1:15" ht="12.75">
      <c r="A31" s="17" t="s">
        <v>64</v>
      </c>
      <c r="B31" s="168">
        <f>SUM(C31:O31)</f>
        <v>369948</v>
      </c>
      <c r="C31" s="168">
        <v>307586</v>
      </c>
      <c r="D31" s="168">
        <v>36102</v>
      </c>
      <c r="E31" s="168">
        <f>'4.3-7'!F41</f>
        <v>0</v>
      </c>
      <c r="F31" s="168">
        <f>'4.3-7'!G41</f>
        <v>0</v>
      </c>
      <c r="G31" s="168">
        <f>'4.3-7'!H41</f>
        <v>0</v>
      </c>
      <c r="H31" s="168">
        <v>0</v>
      </c>
      <c r="I31" s="168">
        <v>0</v>
      </c>
      <c r="J31" s="168">
        <f>'4.3-7'!K41</f>
        <v>0</v>
      </c>
      <c r="K31" s="168">
        <f>'4.3-7'!L41</f>
        <v>0</v>
      </c>
      <c r="L31" s="168">
        <v>26260</v>
      </c>
      <c r="M31" s="168">
        <f>'4.3-7'!N41</f>
        <v>0</v>
      </c>
      <c r="N31" s="168">
        <f>'4.3-7'!O41</f>
        <v>0</v>
      </c>
      <c r="O31" s="168">
        <f>'4.3-7'!P41</f>
        <v>0</v>
      </c>
    </row>
    <row r="32" spans="1:15" ht="12.75">
      <c r="A32" s="15" t="s">
        <v>272</v>
      </c>
      <c r="B32" s="183"/>
      <c r="C32" s="189"/>
      <c r="D32" s="208"/>
      <c r="E32" s="189"/>
      <c r="F32" s="189"/>
      <c r="G32" s="189"/>
      <c r="H32" s="189"/>
      <c r="I32" s="207"/>
      <c r="J32" s="207"/>
      <c r="K32" s="189"/>
      <c r="L32" s="189"/>
      <c r="M32" s="189"/>
      <c r="N32" s="189"/>
      <c r="O32" s="189"/>
    </row>
    <row r="33" spans="1:15" ht="12.75">
      <c r="A33" s="17" t="s">
        <v>64</v>
      </c>
      <c r="B33" s="168">
        <f>SUM(C33:O33)</f>
        <v>2198292</v>
      </c>
      <c r="C33" s="168">
        <f>SUM(C15,C17,C19,C21,C23,C25,C27,C29,C31)</f>
        <v>927083</v>
      </c>
      <c r="D33" s="168">
        <f aca="true" t="shared" si="0" ref="D33:O33">SUM(D15,D17,D19,D21,D23,D25,D27,D29,D31)</f>
        <v>238360</v>
      </c>
      <c r="E33" s="168">
        <f t="shared" si="0"/>
        <v>516914</v>
      </c>
      <c r="F33" s="168">
        <f t="shared" si="0"/>
        <v>54273</v>
      </c>
      <c r="G33" s="168">
        <f t="shared" si="0"/>
        <v>168546</v>
      </c>
      <c r="H33" s="168">
        <f t="shared" si="0"/>
        <v>0</v>
      </c>
      <c r="I33" s="168">
        <f t="shared" si="0"/>
        <v>0</v>
      </c>
      <c r="J33" s="168">
        <f t="shared" si="0"/>
        <v>54868</v>
      </c>
      <c r="K33" s="168">
        <f t="shared" si="0"/>
        <v>201188</v>
      </c>
      <c r="L33" s="168">
        <f t="shared" si="0"/>
        <v>37060</v>
      </c>
      <c r="M33" s="168">
        <f t="shared" si="0"/>
        <v>0</v>
      </c>
      <c r="N33" s="168">
        <f t="shared" si="0"/>
        <v>0</v>
      </c>
      <c r="O33" s="168">
        <f t="shared" si="0"/>
        <v>0</v>
      </c>
    </row>
    <row r="34" ht="12.75">
      <c r="O34" s="5"/>
    </row>
    <row r="35" ht="12.75">
      <c r="O35" s="5"/>
    </row>
    <row r="36" spans="3:15" ht="12.75">
      <c r="C36" s="239"/>
      <c r="O36" s="5"/>
    </row>
    <row r="37" ht="12.75">
      <c r="O37" s="5"/>
    </row>
    <row r="38" ht="12.75">
      <c r="O38" s="5"/>
    </row>
    <row r="39" ht="12.75">
      <c r="O39" s="5"/>
    </row>
    <row r="40" ht="12.75">
      <c r="O40" s="5"/>
    </row>
    <row r="41" ht="12.75">
      <c r="O41" s="5"/>
    </row>
    <row r="42" ht="12.75">
      <c r="O42" s="5"/>
    </row>
    <row r="43" ht="12.75">
      <c r="O43" s="5"/>
    </row>
    <row r="44" ht="12.75">
      <c r="O44" s="5"/>
    </row>
    <row r="45" ht="12.75">
      <c r="O45" s="5"/>
    </row>
    <row r="46" ht="12.75">
      <c r="O46" s="5"/>
    </row>
    <row r="47" ht="12.75">
      <c r="O47" s="5"/>
    </row>
    <row r="48" ht="12.75">
      <c r="O48" s="5"/>
    </row>
    <row r="49" ht="12.75">
      <c r="O49" s="5"/>
    </row>
    <row r="50" ht="12.75">
      <c r="O50" s="5"/>
    </row>
    <row r="51" ht="12.75">
      <c r="O51" s="5"/>
    </row>
    <row r="52" ht="12.75">
      <c r="O52" s="5"/>
    </row>
    <row r="53" ht="12.75">
      <c r="O53" s="5"/>
    </row>
    <row r="54" ht="12.75">
      <c r="O54" s="5"/>
    </row>
    <row r="55" ht="12.75">
      <c r="O55" s="5"/>
    </row>
    <row r="56" ht="12.75">
      <c r="O56" s="5"/>
    </row>
    <row r="57" ht="12.75">
      <c r="O57" s="5"/>
    </row>
    <row r="58" ht="12.75">
      <c r="O58" s="5"/>
    </row>
    <row r="59" ht="12.75">
      <c r="O59" s="5"/>
    </row>
    <row r="60" ht="12.75">
      <c r="O60" s="5"/>
    </row>
    <row r="61" ht="12.75">
      <c r="O61" s="5"/>
    </row>
    <row r="62" ht="12.75">
      <c r="O62" s="5"/>
    </row>
    <row r="63" ht="12.75">
      <c r="O63" s="5"/>
    </row>
    <row r="64" ht="12.75">
      <c r="O64" s="5"/>
    </row>
    <row r="65" ht="12.75">
      <c r="O65" s="5"/>
    </row>
    <row r="66" ht="12.75">
      <c r="O66" s="5"/>
    </row>
    <row r="67" ht="12.75">
      <c r="O67" s="5"/>
    </row>
    <row r="68" ht="12.75">
      <c r="O68" s="5"/>
    </row>
    <row r="69" ht="12.75">
      <c r="O69" s="5"/>
    </row>
    <row r="70" ht="12.75">
      <c r="O70" s="5"/>
    </row>
    <row r="71" ht="12.75">
      <c r="O71" s="5"/>
    </row>
    <row r="72" ht="12.75">
      <c r="O72" s="5"/>
    </row>
    <row r="73" ht="12.75">
      <c r="O73" s="5"/>
    </row>
    <row r="74" ht="12.75">
      <c r="O74" s="5"/>
    </row>
    <row r="75" ht="12.75">
      <c r="O75" s="5"/>
    </row>
    <row r="76" ht="12.75">
      <c r="O76" s="5"/>
    </row>
    <row r="77" ht="12.75">
      <c r="O77" s="5"/>
    </row>
    <row r="78" ht="12.75">
      <c r="O78" s="5"/>
    </row>
    <row r="79" ht="12.75">
      <c r="O79" s="5"/>
    </row>
    <row r="80" ht="12.75">
      <c r="O80" s="5"/>
    </row>
    <row r="81" ht="12.75">
      <c r="O81" s="5"/>
    </row>
    <row r="82" ht="12.75">
      <c r="O82" s="5"/>
    </row>
    <row r="83" ht="12.75">
      <c r="O83" s="5"/>
    </row>
    <row r="84" ht="12.75">
      <c r="O84" s="5"/>
    </row>
    <row r="85" ht="12.75">
      <c r="O85" s="5"/>
    </row>
    <row r="86" ht="12.75">
      <c r="O86" s="5"/>
    </row>
    <row r="87" ht="12.75">
      <c r="O87" s="5"/>
    </row>
    <row r="88" ht="12.75">
      <c r="O88" s="5"/>
    </row>
    <row r="89" ht="12.75">
      <c r="O89" s="5"/>
    </row>
    <row r="90" ht="12.75">
      <c r="O90" s="5"/>
    </row>
    <row r="91" ht="12.75">
      <c r="O91" s="5"/>
    </row>
    <row r="92" ht="12.75">
      <c r="O92" s="5"/>
    </row>
    <row r="93" ht="12.75">
      <c r="O93" s="5"/>
    </row>
    <row r="94" ht="12.75">
      <c r="O94" s="5"/>
    </row>
    <row r="95" ht="12.75">
      <c r="O95" s="5"/>
    </row>
    <row r="96" ht="12.75">
      <c r="O96" s="5"/>
    </row>
    <row r="97" ht="12.75">
      <c r="O97" s="5"/>
    </row>
    <row r="98" ht="12.75">
      <c r="O98" s="5"/>
    </row>
    <row r="99" ht="12.75">
      <c r="O99" s="5"/>
    </row>
    <row r="100" ht="12.75">
      <c r="O100" s="5"/>
    </row>
    <row r="101" ht="12.75">
      <c r="O101" s="5"/>
    </row>
    <row r="102" ht="12.75">
      <c r="O102" s="5"/>
    </row>
    <row r="103" ht="12.75">
      <c r="O103" s="5"/>
    </row>
    <row r="104" ht="12.75">
      <c r="O104" s="5"/>
    </row>
    <row r="105" ht="12.75">
      <c r="O105" s="5"/>
    </row>
    <row r="106" ht="12.75">
      <c r="O106" s="5"/>
    </row>
    <row r="107" ht="12.75">
      <c r="O107" s="5"/>
    </row>
    <row r="108" ht="12.75">
      <c r="O108" s="5"/>
    </row>
    <row r="109" ht="12.75">
      <c r="O109" s="5"/>
    </row>
    <row r="110" ht="12.75">
      <c r="O110" s="5"/>
    </row>
    <row r="111" ht="12.75">
      <c r="O111" s="5"/>
    </row>
    <row r="112" ht="12.75">
      <c r="O112" s="5"/>
    </row>
    <row r="113" ht="12.75">
      <c r="O113" s="5"/>
    </row>
    <row r="114" ht="12.75">
      <c r="O114" s="5"/>
    </row>
    <row r="115" ht="12.75">
      <c r="O115" s="5"/>
    </row>
    <row r="116" ht="12.75">
      <c r="O116" s="5"/>
    </row>
    <row r="117" ht="12.75">
      <c r="O117" s="5"/>
    </row>
    <row r="118" ht="12.75">
      <c r="O118" s="5"/>
    </row>
    <row r="119" ht="12.75">
      <c r="O119" s="5"/>
    </row>
    <row r="120" ht="12.75">
      <c r="O120" s="5"/>
    </row>
    <row r="121" ht="12.75">
      <c r="O121" s="5"/>
    </row>
    <row r="122" ht="12.75">
      <c r="O122" s="5"/>
    </row>
    <row r="123" ht="12.75">
      <c r="O123" s="5"/>
    </row>
    <row r="124" ht="12.75">
      <c r="O124" s="5"/>
    </row>
    <row r="125" ht="12.75">
      <c r="O125" s="5"/>
    </row>
    <row r="126" ht="12.75">
      <c r="O126" s="5"/>
    </row>
    <row r="127" ht="12.75">
      <c r="O127" s="5"/>
    </row>
    <row r="128" ht="12.75">
      <c r="O128" s="5"/>
    </row>
    <row r="129" ht="12.75">
      <c r="O129" s="5"/>
    </row>
    <row r="130" ht="12.75">
      <c r="O130" s="5"/>
    </row>
    <row r="131" ht="12.75">
      <c r="O131" s="5"/>
    </row>
    <row r="132" ht="12.75">
      <c r="O132" s="5"/>
    </row>
    <row r="133" ht="12.75">
      <c r="O133" s="5"/>
    </row>
    <row r="134" ht="12.75">
      <c r="O134" s="5"/>
    </row>
    <row r="135" ht="12.75">
      <c r="O135" s="5"/>
    </row>
    <row r="136" ht="12.75">
      <c r="O136" s="5"/>
    </row>
    <row r="137" ht="12.75">
      <c r="O137" s="5"/>
    </row>
    <row r="138" ht="12.75">
      <c r="O138" s="5"/>
    </row>
    <row r="139" ht="12.75">
      <c r="O139" s="5"/>
    </row>
    <row r="140" ht="12.75">
      <c r="O140" s="5"/>
    </row>
    <row r="141" ht="12.75">
      <c r="O141" s="5"/>
    </row>
    <row r="142" ht="12.75">
      <c r="O142" s="5"/>
    </row>
    <row r="143" ht="12.75">
      <c r="O143" s="5"/>
    </row>
    <row r="144" ht="12.75">
      <c r="O144" s="5"/>
    </row>
    <row r="145" ht="12.75">
      <c r="O145" s="5"/>
    </row>
    <row r="146" ht="12.75">
      <c r="O146" s="5"/>
    </row>
    <row r="147" ht="12.75">
      <c r="O147" s="5"/>
    </row>
    <row r="148" ht="12.75">
      <c r="O148" s="5"/>
    </row>
    <row r="149" ht="12.75">
      <c r="O149" s="5"/>
    </row>
    <row r="150" ht="12.75">
      <c r="O150" s="5"/>
    </row>
    <row r="151" ht="12.75">
      <c r="O151" s="5"/>
    </row>
    <row r="152" ht="12.75">
      <c r="O152" s="5"/>
    </row>
    <row r="153" ht="12.75">
      <c r="O153" s="5"/>
    </row>
    <row r="154" ht="12.75">
      <c r="O154" s="5"/>
    </row>
    <row r="155" ht="12.75">
      <c r="O155" s="5"/>
    </row>
    <row r="156" ht="12.75">
      <c r="O156" s="5"/>
    </row>
    <row r="157" ht="12.75">
      <c r="O157" s="5"/>
    </row>
    <row r="158" ht="12.75">
      <c r="O158" s="5"/>
    </row>
    <row r="159" ht="12.75">
      <c r="O159" s="5"/>
    </row>
    <row r="160" ht="12.75">
      <c r="O160" s="5"/>
    </row>
    <row r="161" ht="12.75">
      <c r="O161" s="5"/>
    </row>
    <row r="162" ht="12.75">
      <c r="O162" s="5"/>
    </row>
    <row r="163" ht="12.75">
      <c r="O163" s="5"/>
    </row>
    <row r="164" ht="12.75">
      <c r="O164" s="5"/>
    </row>
    <row r="165" ht="12.75">
      <c r="O165" s="5"/>
    </row>
    <row r="166" ht="12.75">
      <c r="O166" s="5"/>
    </row>
    <row r="167" ht="12.75">
      <c r="O167" s="5"/>
    </row>
    <row r="168" ht="12.75">
      <c r="O168" s="5"/>
    </row>
    <row r="169" ht="12.75">
      <c r="O169" s="5"/>
    </row>
    <row r="170" ht="12.75">
      <c r="O170" s="5"/>
    </row>
    <row r="171" ht="12.75">
      <c r="O171" s="5"/>
    </row>
    <row r="172" ht="12.75">
      <c r="O172" s="5"/>
    </row>
    <row r="173" ht="12.75">
      <c r="O173" s="5"/>
    </row>
    <row r="174" ht="12.75">
      <c r="O174" s="5"/>
    </row>
    <row r="175" ht="12.75">
      <c r="O175" s="5"/>
    </row>
    <row r="176" ht="12.75">
      <c r="O176" s="5"/>
    </row>
    <row r="177" ht="12.75">
      <c r="O177" s="5"/>
    </row>
    <row r="178" ht="12.75">
      <c r="O178" s="5"/>
    </row>
    <row r="179" ht="12.75">
      <c r="O179" s="5"/>
    </row>
    <row r="180" ht="12.75">
      <c r="O180" s="5"/>
    </row>
    <row r="181" ht="12.75">
      <c r="O181" s="5"/>
    </row>
    <row r="182" ht="12.75">
      <c r="O182" s="5"/>
    </row>
    <row r="183" ht="12.75">
      <c r="O183" s="5"/>
    </row>
    <row r="184" ht="12.75">
      <c r="O184" s="5"/>
    </row>
    <row r="185" ht="12.75">
      <c r="O185" s="5"/>
    </row>
    <row r="186" ht="12.75">
      <c r="O186" s="5"/>
    </row>
    <row r="187" ht="12.75">
      <c r="O187" s="5"/>
    </row>
    <row r="188" ht="12.75">
      <c r="O188" s="5"/>
    </row>
    <row r="189" ht="12.75">
      <c r="O189" s="5"/>
    </row>
    <row r="190" ht="12.75">
      <c r="O190" s="5"/>
    </row>
    <row r="191" ht="12.75">
      <c r="O191" s="5"/>
    </row>
    <row r="192" ht="12.75">
      <c r="O192" s="5"/>
    </row>
    <row r="193" ht="12.75">
      <c r="O193" s="5"/>
    </row>
    <row r="194" ht="12.75">
      <c r="O194" s="5"/>
    </row>
    <row r="195" ht="12.75">
      <c r="O195" s="5"/>
    </row>
    <row r="196" ht="12.75">
      <c r="O196" s="5"/>
    </row>
    <row r="197" ht="12.75">
      <c r="O197" s="5"/>
    </row>
    <row r="198" ht="12.75">
      <c r="O198" s="5"/>
    </row>
  </sheetData>
  <sheetProtection/>
  <mergeCells count="1">
    <mergeCell ref="I10:J11"/>
  </mergeCells>
  <printOptions horizontalCentered="1"/>
  <pageMargins left="0.3937007874015748" right="0.3937007874015748" top="0.7874015748031497" bottom="0.7874015748031497" header="0.5118110236220472" footer="0.5118110236220472"/>
  <pageSetup firstPageNumber="3" useFirstPageNumber="1" horizontalDpi="300" verticalDpi="300" orientation="landscape" paperSize="9" scale="85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54"/>
  <sheetViews>
    <sheetView view="pageBreakPreview" zoomScaleSheetLayoutView="100" zoomScalePageLayoutView="0" workbookViewId="0" topLeftCell="A1">
      <pane ySplit="1230" topLeftCell="BM82" activePane="bottomLeft" state="split"/>
      <selection pane="topLeft" activeCell="I2" sqref="I2"/>
      <selection pane="bottomLeft" activeCell="F23" sqref="F23"/>
    </sheetView>
  </sheetViews>
  <sheetFormatPr defaultColWidth="9.140625" defaultRowHeight="12.75"/>
  <cols>
    <col min="1" max="1" width="42.421875" style="0" customWidth="1"/>
    <col min="2" max="2" width="8.7109375" style="515" customWidth="1"/>
    <col min="3" max="3" width="9.8515625" style="0" bestFit="1" customWidth="1"/>
    <col min="4" max="4" width="9.28125" style="0" customWidth="1"/>
    <col min="5" max="5" width="9.00390625" style="0" customWidth="1"/>
    <col min="6" max="6" width="10.140625" style="0" customWidth="1"/>
    <col min="7" max="7" width="9.00390625" style="0" customWidth="1"/>
    <col min="8" max="8" width="9.28125" style="0" customWidth="1"/>
    <col min="9" max="9" width="8.28125" style="0" customWidth="1"/>
    <col min="10" max="11" width="9.57421875" style="0" customWidth="1"/>
    <col min="12" max="12" width="8.8515625" style="0" customWidth="1"/>
    <col min="13" max="13" width="8.7109375" style="0" customWidth="1"/>
    <col min="14" max="14" width="8.00390625" style="0" customWidth="1"/>
    <col min="15" max="15" width="8.140625" style="0" customWidth="1"/>
    <col min="17" max="17" width="9.8515625" style="0" bestFit="1" customWidth="1"/>
  </cols>
  <sheetData>
    <row r="1" spans="1:15" ht="15.75">
      <c r="A1" s="4" t="s">
        <v>750</v>
      </c>
      <c r="B1" s="6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4"/>
      <c r="B2" s="6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4"/>
      <c r="B3" s="6"/>
      <c r="C3" s="4"/>
      <c r="D3" s="4"/>
      <c r="E3" s="6"/>
      <c r="F3" s="6"/>
      <c r="G3" s="6" t="s">
        <v>332</v>
      </c>
      <c r="H3" s="5"/>
      <c r="I3" s="5"/>
      <c r="J3" s="5"/>
      <c r="K3" s="5"/>
      <c r="L3" s="5"/>
      <c r="M3" s="5"/>
      <c r="N3" s="5"/>
      <c r="O3" s="5"/>
    </row>
    <row r="4" spans="1:15" ht="15.75">
      <c r="A4" s="4"/>
      <c r="B4" s="6"/>
      <c r="C4" s="4"/>
      <c r="D4" s="4"/>
      <c r="E4" s="6"/>
      <c r="F4" s="6"/>
      <c r="G4" s="6" t="s">
        <v>465</v>
      </c>
      <c r="H4" s="5"/>
      <c r="I4" s="5"/>
      <c r="J4" s="5"/>
      <c r="K4" s="5"/>
      <c r="L4" s="5"/>
      <c r="M4" s="5"/>
      <c r="N4" s="5"/>
      <c r="O4" s="5"/>
    </row>
    <row r="5" spans="1:15" ht="15.75">
      <c r="A5" s="6"/>
      <c r="B5" s="6"/>
      <c r="C5" s="4"/>
      <c r="D5" s="4"/>
      <c r="E5" s="6"/>
      <c r="F5" s="6"/>
      <c r="G5" s="6" t="s">
        <v>2</v>
      </c>
      <c r="H5" s="5"/>
      <c r="I5" s="5"/>
      <c r="J5" s="5"/>
      <c r="K5" s="5"/>
      <c r="L5" s="5"/>
      <c r="M5" s="5"/>
      <c r="N5" s="5"/>
      <c r="O5" s="5"/>
    </row>
    <row r="6" spans="1:15" ht="12.75">
      <c r="A6" s="5"/>
      <c r="B6" s="512"/>
      <c r="C6" s="5"/>
      <c r="D6" s="5"/>
      <c r="E6" s="5"/>
      <c r="F6" s="5"/>
      <c r="G6" s="5"/>
      <c r="H6" s="5"/>
      <c r="I6" s="5"/>
      <c r="J6" s="5"/>
      <c r="K6" s="5"/>
      <c r="L6" s="5"/>
      <c r="M6" s="5" t="s">
        <v>43</v>
      </c>
      <c r="N6" s="5"/>
      <c r="O6" s="5"/>
    </row>
    <row r="7" spans="1:16" ht="12.75">
      <c r="A7" s="29" t="s">
        <v>44</v>
      </c>
      <c r="B7" s="7" t="s">
        <v>718</v>
      </c>
      <c r="C7" s="18" t="s">
        <v>94</v>
      </c>
      <c r="D7" s="29" t="s">
        <v>47</v>
      </c>
      <c r="E7" s="7" t="s">
        <v>580</v>
      </c>
      <c r="F7" s="7" t="s">
        <v>47</v>
      </c>
      <c r="G7" s="29" t="s">
        <v>48</v>
      </c>
      <c r="H7" s="7" t="s">
        <v>576</v>
      </c>
      <c r="I7" s="7" t="s">
        <v>582</v>
      </c>
      <c r="J7" s="574" t="s">
        <v>317</v>
      </c>
      <c r="K7" s="575"/>
      <c r="L7" s="7" t="s">
        <v>158</v>
      </c>
      <c r="M7" s="7" t="s">
        <v>253</v>
      </c>
      <c r="N7" s="7" t="s">
        <v>256</v>
      </c>
      <c r="O7" s="7" t="s">
        <v>95</v>
      </c>
      <c r="P7" s="7" t="s">
        <v>50</v>
      </c>
    </row>
    <row r="8" spans="1:16" ht="12.75">
      <c r="A8" s="30" t="s">
        <v>51</v>
      </c>
      <c r="B8" s="21" t="s">
        <v>719</v>
      </c>
      <c r="C8" s="22" t="s">
        <v>52</v>
      </c>
      <c r="D8" s="30" t="s">
        <v>55</v>
      </c>
      <c r="E8" s="21" t="s">
        <v>581</v>
      </c>
      <c r="F8" s="21" t="s">
        <v>579</v>
      </c>
      <c r="G8" s="30" t="s">
        <v>96</v>
      </c>
      <c r="H8" s="21" t="s">
        <v>577</v>
      </c>
      <c r="I8" s="21" t="s">
        <v>583</v>
      </c>
      <c r="J8" s="576"/>
      <c r="K8" s="577"/>
      <c r="L8" s="21" t="s">
        <v>159</v>
      </c>
      <c r="M8" s="21" t="s">
        <v>254</v>
      </c>
      <c r="N8" s="21" t="s">
        <v>257</v>
      </c>
      <c r="O8" s="21" t="s">
        <v>97</v>
      </c>
      <c r="P8" s="21" t="s">
        <v>59</v>
      </c>
    </row>
    <row r="9" spans="1:16" ht="12.75">
      <c r="A9" s="31"/>
      <c r="B9" s="9" t="s">
        <v>720</v>
      </c>
      <c r="C9" s="24" t="s">
        <v>60</v>
      </c>
      <c r="D9" s="31" t="s">
        <v>57</v>
      </c>
      <c r="E9" s="9" t="s">
        <v>62</v>
      </c>
      <c r="F9" s="9" t="s">
        <v>62</v>
      </c>
      <c r="G9" s="31" t="s">
        <v>62</v>
      </c>
      <c r="H9" s="9" t="s">
        <v>578</v>
      </c>
      <c r="I9" s="9" t="s">
        <v>584</v>
      </c>
      <c r="J9" s="245"/>
      <c r="K9" s="246" t="s">
        <v>318</v>
      </c>
      <c r="L9" s="9" t="s">
        <v>160</v>
      </c>
      <c r="M9" s="9" t="s">
        <v>255</v>
      </c>
      <c r="N9" s="9" t="s">
        <v>98</v>
      </c>
      <c r="O9" s="9" t="s">
        <v>98</v>
      </c>
      <c r="P9" s="9" t="s">
        <v>62</v>
      </c>
    </row>
    <row r="10" spans="1:16" ht="12.75">
      <c r="A10" s="7" t="s">
        <v>8</v>
      </c>
      <c r="B10" s="7"/>
      <c r="C10" s="18" t="s">
        <v>9</v>
      </c>
      <c r="D10" s="7" t="s">
        <v>10</v>
      </c>
      <c r="E10" s="18" t="s">
        <v>11</v>
      </c>
      <c r="F10" s="7" t="s">
        <v>12</v>
      </c>
      <c r="G10" s="18" t="s">
        <v>13</v>
      </c>
      <c r="H10" s="7" t="s">
        <v>14</v>
      </c>
      <c r="I10" s="18" t="s">
        <v>15</v>
      </c>
      <c r="J10" s="578" t="s">
        <v>16</v>
      </c>
      <c r="K10" s="579"/>
      <c r="L10" s="7" t="s">
        <v>17</v>
      </c>
      <c r="M10" s="10" t="s">
        <v>18</v>
      </c>
      <c r="N10" s="21" t="s">
        <v>19</v>
      </c>
      <c r="O10" s="21" t="s">
        <v>21</v>
      </c>
      <c r="P10" s="63" t="s">
        <v>258</v>
      </c>
    </row>
    <row r="11" spans="1:16" ht="12.75">
      <c r="A11" s="15" t="s">
        <v>335</v>
      </c>
      <c r="B11" s="7"/>
      <c r="C11" s="175"/>
      <c r="D11" s="171"/>
      <c r="E11" s="247"/>
      <c r="F11" s="171"/>
      <c r="G11" s="175"/>
      <c r="H11" s="171"/>
      <c r="I11" s="175"/>
      <c r="J11" s="171"/>
      <c r="K11" s="171"/>
      <c r="L11" s="171"/>
      <c r="M11" s="171"/>
      <c r="N11" s="171"/>
      <c r="O11" s="171"/>
      <c r="P11" s="171"/>
    </row>
    <row r="12" spans="1:16" ht="12.75">
      <c r="A12" s="17" t="s">
        <v>88</v>
      </c>
      <c r="B12" s="9" t="s">
        <v>667</v>
      </c>
      <c r="C12" s="177">
        <f>SUM(D12:P12)</f>
        <v>3137</v>
      </c>
      <c r="D12" s="168">
        <v>0</v>
      </c>
      <c r="E12" s="177"/>
      <c r="F12" s="168">
        <v>3137</v>
      </c>
      <c r="G12" s="177">
        <v>0</v>
      </c>
      <c r="H12" s="168">
        <v>0</v>
      </c>
      <c r="I12" s="177">
        <v>0</v>
      </c>
      <c r="J12" s="168">
        <v>0</v>
      </c>
      <c r="K12" s="168"/>
      <c r="L12" s="168">
        <v>0</v>
      </c>
      <c r="M12" s="168">
        <v>0</v>
      </c>
      <c r="N12" s="168">
        <v>0</v>
      </c>
      <c r="O12" s="168"/>
      <c r="P12" s="168">
        <v>0</v>
      </c>
    </row>
    <row r="13" spans="1:16" ht="12.75">
      <c r="A13" s="15" t="s">
        <v>717</v>
      </c>
      <c r="B13" s="21"/>
      <c r="C13" s="172"/>
      <c r="D13" s="133"/>
      <c r="E13" s="172"/>
      <c r="F13" s="133"/>
      <c r="G13" s="172"/>
      <c r="H13" s="133"/>
      <c r="I13" s="172"/>
      <c r="J13" s="133"/>
      <c r="K13" s="133"/>
      <c r="L13" s="133"/>
      <c r="M13" s="133"/>
      <c r="N13" s="133"/>
      <c r="O13" s="133"/>
      <c r="P13" s="133"/>
    </row>
    <row r="14" spans="1:16" ht="12.75">
      <c r="A14" s="17" t="s">
        <v>88</v>
      </c>
      <c r="B14" s="9" t="s">
        <v>667</v>
      </c>
      <c r="C14" s="177">
        <f>SUM(D14:P14)</f>
        <v>0</v>
      </c>
      <c r="D14" s="133">
        <v>0</v>
      </c>
      <c r="E14" s="172">
        <v>0</v>
      </c>
      <c r="F14" s="133">
        <v>0</v>
      </c>
      <c r="G14" s="172">
        <v>0</v>
      </c>
      <c r="H14" s="133">
        <v>0</v>
      </c>
      <c r="I14" s="172">
        <v>0</v>
      </c>
      <c r="J14" s="133">
        <v>0</v>
      </c>
      <c r="K14" s="133"/>
      <c r="L14" s="133">
        <v>0</v>
      </c>
      <c r="M14" s="133">
        <v>0</v>
      </c>
      <c r="N14" s="133">
        <v>0</v>
      </c>
      <c r="O14" s="133">
        <v>0</v>
      </c>
      <c r="P14" s="168">
        <v>0</v>
      </c>
    </row>
    <row r="15" spans="1:16" ht="12.75">
      <c r="A15" s="28" t="s">
        <v>336</v>
      </c>
      <c r="B15" s="21"/>
      <c r="C15" s="172"/>
      <c r="D15" s="171"/>
      <c r="E15" s="175"/>
      <c r="F15" s="171"/>
      <c r="G15" s="175"/>
      <c r="H15" s="171"/>
      <c r="I15" s="175"/>
      <c r="J15" s="171"/>
      <c r="K15" s="171"/>
      <c r="L15" s="171"/>
      <c r="M15" s="171"/>
      <c r="N15" s="171"/>
      <c r="O15" s="171"/>
      <c r="P15" s="171"/>
    </row>
    <row r="16" spans="1:16" ht="12.75">
      <c r="A16" s="13" t="s">
        <v>88</v>
      </c>
      <c r="B16" s="21" t="s">
        <v>667</v>
      </c>
      <c r="C16" s="177">
        <f>SUM(D16:P16)</f>
        <v>0</v>
      </c>
      <c r="D16" s="133">
        <v>0</v>
      </c>
      <c r="E16" s="172">
        <v>0</v>
      </c>
      <c r="F16" s="133">
        <v>0</v>
      </c>
      <c r="G16" s="172">
        <v>0</v>
      </c>
      <c r="H16" s="133">
        <v>0</v>
      </c>
      <c r="I16" s="172">
        <v>0</v>
      </c>
      <c r="K16" s="133"/>
      <c r="L16" s="133">
        <v>0</v>
      </c>
      <c r="M16" s="133"/>
      <c r="N16" s="168">
        <v>0</v>
      </c>
      <c r="O16" s="168">
        <v>0</v>
      </c>
      <c r="P16" s="168">
        <v>0</v>
      </c>
    </row>
    <row r="17" spans="1:16" ht="12.75">
      <c r="A17" s="15" t="s">
        <v>420</v>
      </c>
      <c r="B17" s="7"/>
      <c r="C17" s="175"/>
      <c r="D17" s="171"/>
      <c r="E17" s="175"/>
      <c r="F17" s="171"/>
      <c r="G17" s="175"/>
      <c r="H17" s="171"/>
      <c r="I17" s="175"/>
      <c r="J17" s="171"/>
      <c r="K17" s="171"/>
      <c r="L17" s="171"/>
      <c r="M17" s="171"/>
      <c r="N17" s="133"/>
      <c r="O17" s="133"/>
      <c r="P17" s="133"/>
    </row>
    <row r="18" spans="1:16" ht="12.75">
      <c r="A18" s="17" t="s">
        <v>88</v>
      </c>
      <c r="B18" s="9" t="s">
        <v>667</v>
      </c>
      <c r="C18" s="177">
        <f>SUM(D18:P18)</f>
        <v>0</v>
      </c>
      <c r="D18" s="168">
        <v>0</v>
      </c>
      <c r="E18" s="177">
        <v>0</v>
      </c>
      <c r="F18" s="168">
        <v>0</v>
      </c>
      <c r="G18" s="177">
        <v>0</v>
      </c>
      <c r="H18" s="168">
        <v>0</v>
      </c>
      <c r="I18" s="177">
        <v>0</v>
      </c>
      <c r="J18" s="168">
        <v>0</v>
      </c>
      <c r="K18" s="168"/>
      <c r="L18" s="168">
        <v>0</v>
      </c>
      <c r="M18" s="168">
        <v>0</v>
      </c>
      <c r="N18" s="168">
        <v>0</v>
      </c>
      <c r="O18" s="168">
        <v>0</v>
      </c>
      <c r="P18" s="168">
        <v>0</v>
      </c>
    </row>
    <row r="19" spans="1:16" ht="12.75">
      <c r="A19" s="15" t="s">
        <v>591</v>
      </c>
      <c r="B19" s="7"/>
      <c r="C19" s="175"/>
      <c r="D19" s="171"/>
      <c r="E19" s="175"/>
      <c r="F19" s="171"/>
      <c r="G19" s="175"/>
      <c r="H19" s="171"/>
      <c r="I19" s="175"/>
      <c r="J19" s="171"/>
      <c r="K19" s="171"/>
      <c r="L19" s="171"/>
      <c r="M19" s="171"/>
      <c r="N19" s="171"/>
      <c r="O19" s="171"/>
      <c r="P19" s="171"/>
    </row>
    <row r="20" spans="1:16" ht="12.75">
      <c r="A20" s="17" t="s">
        <v>592</v>
      </c>
      <c r="B20" s="9" t="s">
        <v>667</v>
      </c>
      <c r="C20" s="177">
        <f>SUM(D20:P20)</f>
        <v>9983</v>
      </c>
      <c r="D20" s="168">
        <v>0</v>
      </c>
      <c r="E20" s="177">
        <v>5183</v>
      </c>
      <c r="F20" s="168">
        <v>4800</v>
      </c>
      <c r="G20" s="177">
        <v>0</v>
      </c>
      <c r="H20" s="168">
        <v>0</v>
      </c>
      <c r="I20" s="177">
        <v>0</v>
      </c>
      <c r="J20" s="168">
        <v>0</v>
      </c>
      <c r="K20" s="168"/>
      <c r="L20" s="168">
        <v>0</v>
      </c>
      <c r="M20" s="168">
        <v>0</v>
      </c>
      <c r="N20" s="168">
        <v>0</v>
      </c>
      <c r="O20" s="168">
        <v>0</v>
      </c>
      <c r="P20" s="168">
        <v>0</v>
      </c>
    </row>
    <row r="21" spans="1:16" ht="12.75">
      <c r="A21" s="15" t="s">
        <v>618</v>
      </c>
      <c r="B21" s="7"/>
      <c r="C21" s="175"/>
      <c r="D21" s="171"/>
      <c r="E21" s="175"/>
      <c r="F21" s="171"/>
      <c r="G21" s="175"/>
      <c r="H21" s="171"/>
      <c r="I21" s="175"/>
      <c r="J21" s="171"/>
      <c r="K21" s="171"/>
      <c r="L21" s="171"/>
      <c r="M21" s="171"/>
      <c r="N21" s="171"/>
      <c r="O21" s="171"/>
      <c r="P21" s="171"/>
    </row>
    <row r="22" spans="1:16" ht="12.75">
      <c r="A22" s="17" t="s">
        <v>592</v>
      </c>
      <c r="B22" s="9" t="s">
        <v>667</v>
      </c>
      <c r="C22" s="177">
        <f>SUM(D22:P22)</f>
        <v>6076</v>
      </c>
      <c r="D22" s="168">
        <v>0</v>
      </c>
      <c r="E22" s="177">
        <v>856</v>
      </c>
      <c r="F22" s="168">
        <v>5220</v>
      </c>
      <c r="G22" s="177">
        <v>0</v>
      </c>
      <c r="H22" s="168">
        <v>0</v>
      </c>
      <c r="I22" s="177">
        <v>0</v>
      </c>
      <c r="J22" s="168">
        <v>0</v>
      </c>
      <c r="K22" s="168"/>
      <c r="L22" s="168">
        <v>0</v>
      </c>
      <c r="M22" s="168">
        <v>0</v>
      </c>
      <c r="N22" s="168">
        <v>0</v>
      </c>
      <c r="O22" s="168">
        <v>0</v>
      </c>
      <c r="P22" s="168">
        <v>0</v>
      </c>
    </row>
    <row r="23" spans="1:16" ht="12.75">
      <c r="A23" s="15" t="s">
        <v>700</v>
      </c>
      <c r="B23" s="7"/>
      <c r="C23" s="175"/>
      <c r="D23" s="171"/>
      <c r="E23" s="175"/>
      <c r="F23" s="171"/>
      <c r="G23" s="175"/>
      <c r="H23" s="171"/>
      <c r="I23" s="175"/>
      <c r="J23" s="171"/>
      <c r="K23" s="171"/>
      <c r="L23" s="171"/>
      <c r="M23" s="171"/>
      <c r="N23" s="171"/>
      <c r="O23" s="171"/>
      <c r="P23" s="171"/>
    </row>
    <row r="24" spans="1:16" ht="12.75">
      <c r="A24" s="17" t="s">
        <v>470</v>
      </c>
      <c r="B24" s="9" t="s">
        <v>667</v>
      </c>
      <c r="C24" s="177">
        <f>SUM(D24:P24)</f>
        <v>76803</v>
      </c>
      <c r="D24" s="168">
        <v>0</v>
      </c>
      <c r="E24" s="177">
        <v>1586</v>
      </c>
      <c r="F24" s="168">
        <v>35093</v>
      </c>
      <c r="G24" s="494">
        <v>40124</v>
      </c>
      <c r="H24" s="168">
        <v>0</v>
      </c>
      <c r="I24" s="177">
        <v>0</v>
      </c>
      <c r="J24" s="168">
        <v>0</v>
      </c>
      <c r="K24" s="168"/>
      <c r="L24" s="168">
        <v>0</v>
      </c>
      <c r="M24" s="168">
        <v>0</v>
      </c>
      <c r="N24" s="168">
        <v>0</v>
      </c>
      <c r="O24" s="168">
        <v>0</v>
      </c>
      <c r="P24" s="168">
        <v>0</v>
      </c>
    </row>
    <row r="25" spans="1:16" s="256" customFormat="1" ht="12.75">
      <c r="A25" s="15" t="s">
        <v>593</v>
      </c>
      <c r="B25" s="7"/>
      <c r="C25" s="175"/>
      <c r="D25" s="171"/>
      <c r="E25" s="175"/>
      <c r="F25" s="171"/>
      <c r="G25" s="175"/>
      <c r="H25" s="171"/>
      <c r="I25" s="175"/>
      <c r="J25" s="171"/>
      <c r="K25" s="171"/>
      <c r="L25" s="171"/>
      <c r="M25" s="171"/>
      <c r="N25" s="171"/>
      <c r="O25" s="171"/>
      <c r="P25" s="171"/>
    </row>
    <row r="26" spans="1:16" s="256" customFormat="1" ht="12.75">
      <c r="A26" s="17" t="s">
        <v>88</v>
      </c>
      <c r="B26" s="9" t="s">
        <v>667</v>
      </c>
      <c r="C26" s="177">
        <f>SUM(D26:P26)</f>
        <v>49045</v>
      </c>
      <c r="D26" s="168">
        <v>0</v>
      </c>
      <c r="E26" s="177">
        <v>17808</v>
      </c>
      <c r="F26" s="168">
        <v>17856</v>
      </c>
      <c r="G26" s="177">
        <v>13381</v>
      </c>
      <c r="H26" s="168">
        <v>0</v>
      </c>
      <c r="I26" s="177">
        <v>0</v>
      </c>
      <c r="J26" s="168">
        <v>0</v>
      </c>
      <c r="K26" s="168"/>
      <c r="L26" s="168">
        <v>0</v>
      </c>
      <c r="M26" s="168">
        <v>0</v>
      </c>
      <c r="N26" s="168">
        <v>0</v>
      </c>
      <c r="O26" s="168">
        <v>0</v>
      </c>
      <c r="P26" s="168">
        <v>0</v>
      </c>
    </row>
    <row r="27" spans="1:16" s="256" customFormat="1" ht="12.75">
      <c r="A27" s="15" t="s">
        <v>594</v>
      </c>
      <c r="B27" s="7"/>
      <c r="C27" s="175"/>
      <c r="D27" s="171"/>
      <c r="E27" s="175"/>
      <c r="F27" s="171"/>
      <c r="G27" s="175"/>
      <c r="H27" s="171"/>
      <c r="I27" s="175"/>
      <c r="J27" s="171"/>
      <c r="K27" s="171"/>
      <c r="L27" s="171"/>
      <c r="M27" s="171"/>
      <c r="N27" s="171"/>
      <c r="O27" s="171"/>
      <c r="P27" s="171"/>
    </row>
    <row r="28" spans="1:16" s="256" customFormat="1" ht="12.75">
      <c r="A28" s="17" t="s">
        <v>88</v>
      </c>
      <c r="B28" s="9" t="s">
        <v>667</v>
      </c>
      <c r="C28" s="177">
        <f>SUM(D28:P28)</f>
        <v>0</v>
      </c>
      <c r="D28" s="168">
        <v>0</v>
      </c>
      <c r="E28" s="177">
        <v>0</v>
      </c>
      <c r="F28" s="168">
        <v>0</v>
      </c>
      <c r="G28" s="177">
        <v>0</v>
      </c>
      <c r="H28" s="168">
        <v>0</v>
      </c>
      <c r="I28" s="177">
        <v>0</v>
      </c>
      <c r="J28" s="168">
        <v>0</v>
      </c>
      <c r="K28" s="168"/>
      <c r="L28" s="168">
        <v>0</v>
      </c>
      <c r="M28" s="168">
        <v>0</v>
      </c>
      <c r="N28" s="168">
        <v>0</v>
      </c>
      <c r="O28" s="168">
        <v>0</v>
      </c>
      <c r="P28" s="168">
        <v>0</v>
      </c>
    </row>
    <row r="29" spans="1:16" ht="12.75">
      <c r="A29" s="15" t="s">
        <v>595</v>
      </c>
      <c r="B29" s="7"/>
      <c r="C29" s="175"/>
      <c r="D29" s="171"/>
      <c r="E29" s="175"/>
      <c r="F29" s="171"/>
      <c r="G29" s="175"/>
      <c r="H29" s="171"/>
      <c r="I29" s="175"/>
      <c r="J29" s="171"/>
      <c r="K29" s="171"/>
      <c r="L29" s="171"/>
      <c r="M29" s="171"/>
      <c r="N29" s="171"/>
      <c r="O29" s="171"/>
      <c r="P29" s="171"/>
    </row>
    <row r="30" spans="1:16" ht="12.75">
      <c r="A30" s="17" t="s">
        <v>88</v>
      </c>
      <c r="B30" s="9" t="s">
        <v>667</v>
      </c>
      <c r="C30" s="177">
        <f>SUM(D30:P30)</f>
        <v>0</v>
      </c>
      <c r="D30" s="168">
        <v>0</v>
      </c>
      <c r="E30" s="177">
        <v>0</v>
      </c>
      <c r="F30" s="168">
        <v>0</v>
      </c>
      <c r="G30" s="177">
        <v>0</v>
      </c>
      <c r="H30" s="168">
        <v>0</v>
      </c>
      <c r="I30" s="177">
        <v>0</v>
      </c>
      <c r="J30" s="168">
        <v>0</v>
      </c>
      <c r="K30" s="168"/>
      <c r="L30" s="168">
        <v>0</v>
      </c>
      <c r="M30" s="168">
        <v>0</v>
      </c>
      <c r="N30" s="168">
        <v>0</v>
      </c>
      <c r="O30" s="168">
        <v>0</v>
      </c>
      <c r="P30" s="168">
        <v>0</v>
      </c>
    </row>
    <row r="31" spans="1:16" ht="12.75">
      <c r="A31" s="68" t="s">
        <v>596</v>
      </c>
      <c r="B31" s="61"/>
      <c r="C31" s="175"/>
      <c r="D31" s="171"/>
      <c r="E31" s="175"/>
      <c r="F31" s="171"/>
      <c r="G31" s="175"/>
      <c r="H31" s="171"/>
      <c r="I31" s="175"/>
      <c r="J31" s="171"/>
      <c r="K31" s="171"/>
      <c r="L31" s="171"/>
      <c r="M31" s="171"/>
      <c r="N31" s="171"/>
      <c r="O31" s="171"/>
      <c r="P31" s="171"/>
    </row>
    <row r="32" spans="1:16" ht="12.75">
      <c r="A32" s="17" t="s">
        <v>65</v>
      </c>
      <c r="B32" s="9" t="s">
        <v>667</v>
      </c>
      <c r="C32" s="177">
        <f>SUM(D32:P32)</f>
        <v>0</v>
      </c>
      <c r="D32" s="168">
        <v>0</v>
      </c>
      <c r="E32" s="177">
        <v>0</v>
      </c>
      <c r="F32" s="168">
        <v>0</v>
      </c>
      <c r="G32" s="177">
        <v>0</v>
      </c>
      <c r="H32" s="168">
        <v>0</v>
      </c>
      <c r="I32" s="177">
        <v>0</v>
      </c>
      <c r="J32" s="168">
        <v>0</v>
      </c>
      <c r="K32" s="168"/>
      <c r="L32" s="168">
        <v>0</v>
      </c>
      <c r="M32" s="168">
        <v>0</v>
      </c>
      <c r="N32" s="168">
        <v>0</v>
      </c>
      <c r="O32" s="168">
        <v>0</v>
      </c>
      <c r="P32" s="168">
        <v>0</v>
      </c>
    </row>
    <row r="33" spans="1:16" ht="12.75">
      <c r="A33" s="68" t="s">
        <v>597</v>
      </c>
      <c r="B33" s="61"/>
      <c r="C33" s="175"/>
      <c r="D33" s="171"/>
      <c r="E33" s="175"/>
      <c r="F33" s="171"/>
      <c r="G33" s="175"/>
      <c r="H33" s="171"/>
      <c r="I33" s="175"/>
      <c r="J33" s="171"/>
      <c r="K33" s="171"/>
      <c r="L33" s="171"/>
      <c r="M33" s="171"/>
      <c r="N33" s="171"/>
      <c r="O33" s="171"/>
      <c r="P33" s="171"/>
    </row>
    <row r="34" spans="1:16" ht="12.75">
      <c r="A34" s="17" t="s">
        <v>65</v>
      </c>
      <c r="B34" s="9" t="s">
        <v>667</v>
      </c>
      <c r="C34" s="177">
        <f>SUM(D34:P34)</f>
        <v>202145</v>
      </c>
      <c r="D34" s="168">
        <v>0</v>
      </c>
      <c r="E34" s="177">
        <v>685</v>
      </c>
      <c r="F34" s="168">
        <v>0</v>
      </c>
      <c r="G34" s="177">
        <v>768</v>
      </c>
      <c r="H34" s="168">
        <v>0</v>
      </c>
      <c r="I34" s="177">
        <v>0</v>
      </c>
      <c r="J34" s="168">
        <v>0</v>
      </c>
      <c r="K34" s="168"/>
      <c r="L34" s="168">
        <v>200692</v>
      </c>
      <c r="M34" s="168">
        <v>0</v>
      </c>
      <c r="N34" s="168">
        <v>0</v>
      </c>
      <c r="O34" s="168">
        <v>0</v>
      </c>
      <c r="P34" s="168">
        <v>0</v>
      </c>
    </row>
    <row r="35" spans="1:16" ht="12.75">
      <c r="A35" s="68" t="s">
        <v>701</v>
      </c>
      <c r="B35" s="61"/>
      <c r="C35" s="175"/>
      <c r="D35" s="171"/>
      <c r="E35" s="175"/>
      <c r="F35" s="171"/>
      <c r="G35" s="175"/>
      <c r="H35" s="171"/>
      <c r="I35" s="175"/>
      <c r="J35" s="171"/>
      <c r="K35" s="171"/>
      <c r="L35" s="171"/>
      <c r="M35" s="171"/>
      <c r="N35" s="171"/>
      <c r="O35" s="171"/>
      <c r="P35" s="171"/>
    </row>
    <row r="36" spans="1:16" ht="12.75">
      <c r="A36" s="17" t="s">
        <v>65</v>
      </c>
      <c r="B36" s="9" t="s">
        <v>667</v>
      </c>
      <c r="C36" s="177">
        <f>SUM(D36:P36)</f>
        <v>494796</v>
      </c>
      <c r="D36" s="168">
        <v>0</v>
      </c>
      <c r="E36" s="177">
        <v>0</v>
      </c>
      <c r="F36" s="168">
        <v>0</v>
      </c>
      <c r="G36" s="177"/>
      <c r="H36" s="168">
        <v>494300</v>
      </c>
      <c r="I36" s="177">
        <v>0</v>
      </c>
      <c r="J36" s="168">
        <v>0</v>
      </c>
      <c r="K36" s="168"/>
      <c r="L36" s="168">
        <v>496</v>
      </c>
      <c r="M36" s="168">
        <v>0</v>
      </c>
      <c r="N36" s="168">
        <v>0</v>
      </c>
      <c r="O36" s="168">
        <v>0</v>
      </c>
      <c r="P36" s="168">
        <v>0</v>
      </c>
    </row>
    <row r="37" spans="1:16" ht="12.75">
      <c r="A37" s="71" t="s">
        <v>635</v>
      </c>
      <c r="B37" s="62"/>
      <c r="C37" s="179"/>
      <c r="D37" s="133"/>
      <c r="E37" s="179"/>
      <c r="F37" s="133"/>
      <c r="G37" s="179"/>
      <c r="H37" s="133"/>
      <c r="I37" s="179"/>
      <c r="J37" s="133"/>
      <c r="K37" s="133"/>
      <c r="L37" s="133"/>
      <c r="M37" s="133"/>
      <c r="N37" s="133"/>
      <c r="O37" s="133"/>
      <c r="P37" s="133"/>
    </row>
    <row r="38" spans="1:16" ht="12.75">
      <c r="A38" s="17" t="s">
        <v>65</v>
      </c>
      <c r="B38" s="9" t="s">
        <v>667</v>
      </c>
      <c r="C38" s="177">
        <f>SUM(D38:P38)</f>
        <v>1052137</v>
      </c>
      <c r="D38" s="133">
        <v>0</v>
      </c>
      <c r="E38" s="179">
        <v>0</v>
      </c>
      <c r="F38" s="495">
        <v>1052137</v>
      </c>
      <c r="G38" s="179">
        <v>0</v>
      </c>
      <c r="H38" s="133">
        <v>0</v>
      </c>
      <c r="I38" s="179">
        <v>0</v>
      </c>
      <c r="J38" s="133">
        <v>0</v>
      </c>
      <c r="K38" s="133"/>
      <c r="L38" s="133">
        <v>0</v>
      </c>
      <c r="M38" s="133">
        <v>0</v>
      </c>
      <c r="N38" s="133">
        <v>0</v>
      </c>
      <c r="O38" s="133">
        <v>0</v>
      </c>
      <c r="P38" s="133">
        <v>0</v>
      </c>
    </row>
    <row r="39" spans="1:16" ht="12.75">
      <c r="A39" s="68" t="s">
        <v>702</v>
      </c>
      <c r="B39" s="61"/>
      <c r="C39" s="175"/>
      <c r="D39" s="171"/>
      <c r="E39" s="175"/>
      <c r="F39" s="171"/>
      <c r="G39" s="175"/>
      <c r="H39" s="171"/>
      <c r="I39" s="175"/>
      <c r="J39" s="171"/>
      <c r="K39" s="171"/>
      <c r="L39" s="171"/>
      <c r="M39" s="171"/>
      <c r="N39" s="171"/>
      <c r="O39" s="171"/>
      <c r="P39" s="171"/>
    </row>
    <row r="40" spans="1:16" ht="12.75">
      <c r="A40" s="17" t="s">
        <v>65</v>
      </c>
      <c r="B40" s="9" t="s">
        <v>667</v>
      </c>
      <c r="C40" s="177">
        <f>SUM(D40:P40)</f>
        <v>0</v>
      </c>
      <c r="D40" s="168">
        <v>0</v>
      </c>
      <c r="E40" s="177">
        <v>0</v>
      </c>
      <c r="F40" s="168">
        <v>0</v>
      </c>
      <c r="G40" s="177">
        <v>0</v>
      </c>
      <c r="H40" s="168">
        <v>0</v>
      </c>
      <c r="I40" s="177">
        <v>0</v>
      </c>
      <c r="J40" s="168">
        <v>0</v>
      </c>
      <c r="K40" s="168"/>
      <c r="L40" s="168">
        <v>0</v>
      </c>
      <c r="M40" s="168">
        <v>0</v>
      </c>
      <c r="N40" s="168">
        <v>0</v>
      </c>
      <c r="O40" s="168">
        <v>0</v>
      </c>
      <c r="P40" s="168">
        <v>0</v>
      </c>
    </row>
    <row r="41" spans="1:16" ht="12.75">
      <c r="A41" s="15" t="s">
        <v>619</v>
      </c>
      <c r="B41" s="21"/>
      <c r="C41" s="172"/>
      <c r="D41" s="171"/>
      <c r="E41" s="175"/>
      <c r="F41" s="171"/>
      <c r="G41" s="175"/>
      <c r="H41" s="171"/>
      <c r="I41" s="175"/>
      <c r="J41" s="171"/>
      <c r="K41" s="171"/>
      <c r="L41" s="171"/>
      <c r="M41" s="171"/>
      <c r="N41" s="171"/>
      <c r="O41" s="171"/>
      <c r="P41" s="171"/>
    </row>
    <row r="42" spans="1:16" ht="12.75">
      <c r="A42" s="491" t="s">
        <v>620</v>
      </c>
      <c r="B42" s="511"/>
      <c r="C42" s="172"/>
      <c r="D42" s="133"/>
      <c r="E42" s="179"/>
      <c r="F42" s="133"/>
      <c r="G42" s="179"/>
      <c r="H42" s="133"/>
      <c r="I42" s="179"/>
      <c r="J42" s="133"/>
      <c r="K42" s="133"/>
      <c r="L42" s="133"/>
      <c r="M42" s="133"/>
      <c r="N42" s="133"/>
      <c r="O42" s="133"/>
      <c r="P42" s="133"/>
    </row>
    <row r="43" spans="1:16" ht="12.75">
      <c r="A43" s="17" t="s">
        <v>65</v>
      </c>
      <c r="B43" s="9" t="s">
        <v>667</v>
      </c>
      <c r="C43" s="177">
        <f>SUM(D43:P43)</f>
        <v>0</v>
      </c>
      <c r="D43" s="168">
        <v>0</v>
      </c>
      <c r="E43" s="177">
        <v>0</v>
      </c>
      <c r="F43" s="168">
        <v>0</v>
      </c>
      <c r="G43" s="177">
        <v>0</v>
      </c>
      <c r="H43" s="168">
        <v>0</v>
      </c>
      <c r="I43" s="177">
        <v>0</v>
      </c>
      <c r="J43" s="168">
        <v>0</v>
      </c>
      <c r="K43" s="168">
        <v>0</v>
      </c>
      <c r="L43" s="168">
        <v>0</v>
      </c>
      <c r="M43" s="168">
        <v>0</v>
      </c>
      <c r="N43" s="168">
        <v>0</v>
      </c>
      <c r="O43" s="168">
        <v>0</v>
      </c>
      <c r="P43" s="168">
        <v>0</v>
      </c>
    </row>
    <row r="44" spans="1:16" ht="12.75">
      <c r="A44" s="15" t="s">
        <v>621</v>
      </c>
      <c r="B44" s="7"/>
      <c r="C44" s="175"/>
      <c r="D44" s="171"/>
      <c r="E44" s="175"/>
      <c r="F44" s="171"/>
      <c r="G44" s="175"/>
      <c r="H44" s="171"/>
      <c r="I44" s="175"/>
      <c r="J44" s="171"/>
      <c r="K44" s="171"/>
      <c r="L44" s="171"/>
      <c r="M44" s="171"/>
      <c r="N44" s="171"/>
      <c r="O44" s="171"/>
      <c r="P44" s="171"/>
    </row>
    <row r="45" spans="1:16" ht="12.75">
      <c r="A45" s="28" t="s">
        <v>622</v>
      </c>
      <c r="B45" s="21"/>
      <c r="C45" s="179"/>
      <c r="D45" s="133"/>
      <c r="E45" s="179"/>
      <c r="F45" s="133"/>
      <c r="G45" s="179"/>
      <c r="H45" s="133"/>
      <c r="I45" s="179"/>
      <c r="J45" s="133"/>
      <c r="K45" s="133"/>
      <c r="L45" s="133"/>
      <c r="M45" s="133"/>
      <c r="N45" s="133"/>
      <c r="O45" s="133"/>
      <c r="P45" s="133"/>
    </row>
    <row r="46" spans="1:16" ht="12.75">
      <c r="A46" s="17" t="s">
        <v>65</v>
      </c>
      <c r="B46" s="9" t="s">
        <v>667</v>
      </c>
      <c r="C46" s="177">
        <f>SUM(D46:P46)</f>
        <v>0</v>
      </c>
      <c r="D46" s="168">
        <v>0</v>
      </c>
      <c r="E46" s="177">
        <v>0</v>
      </c>
      <c r="F46" s="168">
        <v>0</v>
      </c>
      <c r="G46" s="177">
        <v>0</v>
      </c>
      <c r="H46" s="168">
        <v>0</v>
      </c>
      <c r="I46" s="177">
        <v>0</v>
      </c>
      <c r="J46" s="168">
        <v>0</v>
      </c>
      <c r="K46" s="168">
        <v>0</v>
      </c>
      <c r="L46" s="168">
        <v>0</v>
      </c>
      <c r="M46" s="168">
        <v>0</v>
      </c>
      <c r="N46" s="168">
        <v>0</v>
      </c>
      <c r="O46" s="168">
        <v>0</v>
      </c>
      <c r="P46" s="168">
        <v>0</v>
      </c>
    </row>
    <row r="47" spans="1:16" ht="12.75">
      <c r="A47" s="15" t="s">
        <v>623</v>
      </c>
      <c r="B47" s="21" t="s">
        <v>667</v>
      </c>
      <c r="C47" s="172"/>
      <c r="D47" s="171"/>
      <c r="E47" s="175"/>
      <c r="F47" s="171"/>
      <c r="G47" s="175"/>
      <c r="H47" s="171"/>
      <c r="I47" s="175"/>
      <c r="J47" s="171"/>
      <c r="K47" s="171"/>
      <c r="L47" s="171"/>
      <c r="M47" s="171"/>
      <c r="N47" s="171"/>
      <c r="O47" s="171"/>
      <c r="P47" s="171"/>
    </row>
    <row r="48" spans="1:16" ht="12.75">
      <c r="A48" s="17" t="s">
        <v>65</v>
      </c>
      <c r="B48" s="9" t="s">
        <v>667</v>
      </c>
      <c r="C48" s="177">
        <f>SUM(D48:P48)</f>
        <v>0</v>
      </c>
      <c r="D48" s="168">
        <v>0</v>
      </c>
      <c r="E48" s="177">
        <v>0</v>
      </c>
      <c r="F48" s="168">
        <v>0</v>
      </c>
      <c r="G48" s="177">
        <v>0</v>
      </c>
      <c r="H48" s="168">
        <v>0</v>
      </c>
      <c r="I48" s="177">
        <v>0</v>
      </c>
      <c r="J48" s="168">
        <v>0</v>
      </c>
      <c r="K48" s="168">
        <v>0</v>
      </c>
      <c r="L48" s="168">
        <v>0</v>
      </c>
      <c r="M48" s="168">
        <v>0</v>
      </c>
      <c r="N48" s="168">
        <v>0</v>
      </c>
      <c r="O48" s="168">
        <v>0</v>
      </c>
      <c r="P48" s="168">
        <v>0</v>
      </c>
    </row>
    <row r="49" spans="1:16" ht="12.75">
      <c r="A49" s="15" t="s">
        <v>606</v>
      </c>
      <c r="B49" s="7"/>
      <c r="C49" s="175"/>
      <c r="D49" s="171"/>
      <c r="E49" s="175"/>
      <c r="F49" s="171"/>
      <c r="G49" s="175"/>
      <c r="H49" s="171"/>
      <c r="I49" s="175"/>
      <c r="J49" s="171"/>
      <c r="K49" s="171"/>
      <c r="L49" s="171"/>
      <c r="M49" s="171"/>
      <c r="N49" s="171"/>
      <c r="O49" s="171"/>
      <c r="P49" s="171"/>
    </row>
    <row r="50" spans="1:16" ht="12.75">
      <c r="A50" s="17" t="s">
        <v>65</v>
      </c>
      <c r="B50" s="9" t="s">
        <v>667</v>
      </c>
      <c r="C50" s="177">
        <f>SUM(D50:P50)</f>
        <v>10800</v>
      </c>
      <c r="D50" s="168">
        <v>0</v>
      </c>
      <c r="E50" s="177">
        <v>0</v>
      </c>
      <c r="F50" s="168">
        <v>0</v>
      </c>
      <c r="G50" s="177">
        <v>0</v>
      </c>
      <c r="H50" s="168">
        <v>0</v>
      </c>
      <c r="I50" s="177">
        <v>0</v>
      </c>
      <c r="J50" s="248">
        <v>0</v>
      </c>
      <c r="K50" s="168">
        <v>0</v>
      </c>
      <c r="L50" s="168">
        <v>0</v>
      </c>
      <c r="M50" s="168">
        <v>10800</v>
      </c>
      <c r="N50" s="168">
        <v>0</v>
      </c>
      <c r="O50" s="168">
        <v>0</v>
      </c>
      <c r="P50" s="168">
        <v>0</v>
      </c>
    </row>
    <row r="51" spans="1:16" ht="12.75">
      <c r="A51" s="68" t="s">
        <v>703</v>
      </c>
      <c r="B51" s="62"/>
      <c r="C51" s="179"/>
      <c r="D51" s="133"/>
      <c r="E51" s="179"/>
      <c r="F51" s="133"/>
      <c r="G51" s="179"/>
      <c r="H51" s="133"/>
      <c r="I51" s="179"/>
      <c r="J51" s="133"/>
      <c r="K51" s="133"/>
      <c r="L51" s="133"/>
      <c r="M51" s="133"/>
      <c r="N51" s="133"/>
      <c r="O51" s="133"/>
      <c r="P51" s="133"/>
    </row>
    <row r="52" spans="1:16" ht="12.75">
      <c r="A52" s="17" t="s">
        <v>65</v>
      </c>
      <c r="B52" s="9" t="s">
        <v>721</v>
      </c>
      <c r="C52" s="177">
        <f>SUM(D52:P52)</f>
        <v>0</v>
      </c>
      <c r="D52" s="168">
        <v>0</v>
      </c>
      <c r="E52" s="177">
        <v>0</v>
      </c>
      <c r="F52" s="168">
        <v>0</v>
      </c>
      <c r="G52" s="177">
        <v>0</v>
      </c>
      <c r="H52" s="168">
        <v>0</v>
      </c>
      <c r="I52" s="177">
        <v>0</v>
      </c>
      <c r="J52" s="168">
        <v>0</v>
      </c>
      <c r="K52" s="168">
        <v>0</v>
      </c>
      <c r="L52" s="168">
        <v>0</v>
      </c>
      <c r="M52" s="168">
        <v>0</v>
      </c>
      <c r="N52" s="168">
        <v>0</v>
      </c>
      <c r="O52" s="168">
        <v>0</v>
      </c>
      <c r="P52" s="168">
        <v>0</v>
      </c>
    </row>
    <row r="53" spans="1:16" ht="12.75">
      <c r="A53" s="71" t="s">
        <v>704</v>
      </c>
      <c r="B53" s="62"/>
      <c r="C53" s="179"/>
      <c r="D53" s="171"/>
      <c r="E53" s="175"/>
      <c r="F53" s="171"/>
      <c r="G53" s="175"/>
      <c r="H53" s="171"/>
      <c r="I53" s="175"/>
      <c r="J53" s="171"/>
      <c r="K53" s="171"/>
      <c r="L53" s="171"/>
      <c r="M53" s="171"/>
      <c r="N53" s="171"/>
      <c r="O53" s="171"/>
      <c r="P53" s="171"/>
    </row>
    <row r="54" spans="1:16" ht="12.75">
      <c r="A54" s="13" t="s">
        <v>65</v>
      </c>
      <c r="B54" s="21" t="s">
        <v>667</v>
      </c>
      <c r="C54" s="165">
        <f>SUM(D54:Q54)</f>
        <v>0</v>
      </c>
      <c r="D54" s="168">
        <v>0</v>
      </c>
      <c r="E54" s="177">
        <v>0</v>
      </c>
      <c r="F54" s="168">
        <v>0</v>
      </c>
      <c r="G54" s="177">
        <v>0</v>
      </c>
      <c r="H54" s="168">
        <v>0</v>
      </c>
      <c r="I54" s="177">
        <v>0</v>
      </c>
      <c r="J54" s="168">
        <v>0</v>
      </c>
      <c r="K54" s="168">
        <v>0</v>
      </c>
      <c r="L54" s="168">
        <v>0</v>
      </c>
      <c r="M54" s="168">
        <v>0</v>
      </c>
      <c r="N54" s="168">
        <v>0</v>
      </c>
      <c r="O54" s="168">
        <v>0</v>
      </c>
      <c r="P54" s="168">
        <v>0</v>
      </c>
    </row>
    <row r="55" spans="1:16" ht="12.75">
      <c r="A55" s="132" t="s">
        <v>679</v>
      </c>
      <c r="B55" s="545"/>
      <c r="C55" s="173"/>
      <c r="D55" s="165"/>
      <c r="E55" s="179"/>
      <c r="F55" s="133"/>
      <c r="G55" s="179"/>
      <c r="H55" s="133"/>
      <c r="I55" s="179"/>
      <c r="J55" s="133"/>
      <c r="K55" s="133"/>
      <c r="L55" s="133"/>
      <c r="M55" s="133"/>
      <c r="N55" s="133"/>
      <c r="O55" s="133"/>
      <c r="P55" s="133"/>
    </row>
    <row r="56" spans="1:16" ht="12.75">
      <c r="A56" s="17" t="s">
        <v>88</v>
      </c>
      <c r="B56" s="25" t="s">
        <v>721</v>
      </c>
      <c r="C56" s="164"/>
      <c r="D56" s="165"/>
      <c r="E56" s="179"/>
      <c r="F56" s="133"/>
      <c r="G56" s="179"/>
      <c r="H56" s="133"/>
      <c r="I56" s="179"/>
      <c r="J56" s="133"/>
      <c r="K56" s="133"/>
      <c r="L56" s="133"/>
      <c r="M56" s="133"/>
      <c r="N56" s="133"/>
      <c r="O56" s="133"/>
      <c r="P56" s="133"/>
    </row>
    <row r="57" spans="1:16" ht="12.75">
      <c r="A57" s="71" t="s">
        <v>624</v>
      </c>
      <c r="B57" s="62"/>
      <c r="C57" s="179"/>
      <c r="D57" s="171"/>
      <c r="E57" s="175"/>
      <c r="F57" s="171"/>
      <c r="G57" s="175"/>
      <c r="H57" s="171"/>
      <c r="I57" s="175"/>
      <c r="J57" s="171"/>
      <c r="K57" s="171"/>
      <c r="L57" s="171"/>
      <c r="M57" s="171"/>
      <c r="N57" s="171"/>
      <c r="O57" s="171"/>
      <c r="P57" s="171"/>
    </row>
    <row r="58" spans="1:16" ht="12.75">
      <c r="A58" s="17" t="s">
        <v>65</v>
      </c>
      <c r="B58" s="9" t="s">
        <v>721</v>
      </c>
      <c r="C58" s="177">
        <f>SUM(D58:P58)</f>
        <v>0</v>
      </c>
      <c r="D58" s="168">
        <v>0</v>
      </c>
      <c r="E58" s="177">
        <v>0</v>
      </c>
      <c r="F58" s="168">
        <v>0</v>
      </c>
      <c r="G58" s="177">
        <v>0</v>
      </c>
      <c r="H58" s="168">
        <v>0</v>
      </c>
      <c r="I58" s="177">
        <v>0</v>
      </c>
      <c r="J58" s="168">
        <v>0</v>
      </c>
      <c r="K58" s="168">
        <v>0</v>
      </c>
      <c r="L58" s="168">
        <v>0</v>
      </c>
      <c r="M58" s="168">
        <v>0</v>
      </c>
      <c r="N58" s="168">
        <v>0</v>
      </c>
      <c r="O58" s="168">
        <v>0</v>
      </c>
      <c r="P58" s="168">
        <v>0</v>
      </c>
    </row>
    <row r="59" spans="1:16" ht="12.75">
      <c r="A59" s="68" t="s">
        <v>705</v>
      </c>
      <c r="B59" s="62"/>
      <c r="C59" s="179"/>
      <c r="D59" s="133"/>
      <c r="E59" s="179"/>
      <c r="F59" s="133"/>
      <c r="G59" s="179"/>
      <c r="H59" s="133"/>
      <c r="I59" s="179"/>
      <c r="J59" s="133"/>
      <c r="K59" s="133"/>
      <c r="L59" s="133"/>
      <c r="M59" s="133"/>
      <c r="N59" s="133"/>
      <c r="O59" s="133"/>
      <c r="P59" s="133"/>
    </row>
    <row r="60" spans="1:16" ht="12.75">
      <c r="A60" s="13" t="s">
        <v>65</v>
      </c>
      <c r="B60" s="21" t="s">
        <v>667</v>
      </c>
      <c r="C60" s="179">
        <f>SUM(D60:P60)</f>
        <v>0</v>
      </c>
      <c r="D60" s="133">
        <v>0</v>
      </c>
      <c r="E60" s="179">
        <v>0</v>
      </c>
      <c r="F60" s="133">
        <v>0</v>
      </c>
      <c r="G60" s="179">
        <v>0</v>
      </c>
      <c r="H60" s="133">
        <v>0</v>
      </c>
      <c r="I60" s="179">
        <v>0</v>
      </c>
      <c r="J60" s="133">
        <v>0</v>
      </c>
      <c r="K60" s="133">
        <v>0</v>
      </c>
      <c r="L60" s="133">
        <v>0</v>
      </c>
      <c r="M60" s="133">
        <v>0</v>
      </c>
      <c r="N60" s="133">
        <v>0</v>
      </c>
      <c r="O60" s="133">
        <v>0</v>
      </c>
      <c r="P60" s="133">
        <v>0</v>
      </c>
    </row>
    <row r="61" spans="1:16" ht="12.75">
      <c r="A61" s="492" t="s">
        <v>706</v>
      </c>
      <c r="B61" s="61"/>
      <c r="C61" s="173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</row>
    <row r="62" spans="1:16" ht="12.75">
      <c r="A62" s="36" t="s">
        <v>86</v>
      </c>
      <c r="B62" s="9" t="s">
        <v>667</v>
      </c>
      <c r="C62" s="164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</row>
    <row r="63" spans="1:16" ht="12.75">
      <c r="A63" s="68" t="s">
        <v>608</v>
      </c>
      <c r="B63" s="61"/>
      <c r="C63" s="175"/>
      <c r="D63" s="171"/>
      <c r="E63" s="175"/>
      <c r="F63" s="171"/>
      <c r="G63" s="175"/>
      <c r="H63" s="171"/>
      <c r="I63" s="175"/>
      <c r="J63" s="171"/>
      <c r="K63" s="171"/>
      <c r="L63" s="171"/>
      <c r="M63" s="171"/>
      <c r="N63" s="171"/>
      <c r="O63" s="171"/>
      <c r="P63" s="171"/>
    </row>
    <row r="64" spans="1:16" ht="12.75">
      <c r="A64" s="17" t="s">
        <v>88</v>
      </c>
      <c r="B64" s="9" t="s">
        <v>667</v>
      </c>
      <c r="C64" s="177"/>
      <c r="D64" s="168"/>
      <c r="E64" s="177"/>
      <c r="F64" s="168"/>
      <c r="G64" s="177"/>
      <c r="H64" s="168"/>
      <c r="I64" s="177"/>
      <c r="J64" s="168"/>
      <c r="K64" s="168"/>
      <c r="L64" s="168"/>
      <c r="M64" s="168"/>
      <c r="N64" s="168"/>
      <c r="O64" s="168"/>
      <c r="P64" s="168"/>
    </row>
    <row r="65" spans="1:16" ht="12.75">
      <c r="A65" s="71" t="s">
        <v>686</v>
      </c>
      <c r="B65" s="62"/>
      <c r="C65" s="179"/>
      <c r="D65" s="133"/>
      <c r="E65" s="179"/>
      <c r="F65" s="133"/>
      <c r="G65" s="179"/>
      <c r="H65" s="133"/>
      <c r="I65" s="179"/>
      <c r="J65" s="133"/>
      <c r="K65" s="133"/>
      <c r="L65" s="133"/>
      <c r="M65" s="133"/>
      <c r="N65" s="133"/>
      <c r="O65" s="133"/>
      <c r="P65" s="133"/>
    </row>
    <row r="66" spans="1:16" ht="12.75">
      <c r="A66" s="17" t="s">
        <v>65</v>
      </c>
      <c r="B66" s="9" t="s">
        <v>667</v>
      </c>
      <c r="C66" s="177">
        <f>SUM(D66:P66)</f>
        <v>0</v>
      </c>
      <c r="D66" s="133">
        <v>0</v>
      </c>
      <c r="E66" s="179">
        <v>0</v>
      </c>
      <c r="F66" s="133">
        <v>0</v>
      </c>
      <c r="G66" s="179">
        <v>0</v>
      </c>
      <c r="H66" s="133">
        <v>0</v>
      </c>
      <c r="I66" s="179">
        <v>0</v>
      </c>
      <c r="J66" s="133">
        <v>0</v>
      </c>
      <c r="K66" s="133">
        <v>0</v>
      </c>
      <c r="L66" s="133">
        <v>0</v>
      </c>
      <c r="M66" s="133">
        <v>0</v>
      </c>
      <c r="N66" s="133">
        <v>0</v>
      </c>
      <c r="O66" s="133">
        <v>0</v>
      </c>
      <c r="P66" s="133">
        <v>0</v>
      </c>
    </row>
    <row r="67" spans="1:16" ht="12.75">
      <c r="A67" s="28" t="s">
        <v>609</v>
      </c>
      <c r="B67" s="21"/>
      <c r="C67" s="175"/>
      <c r="D67" s="171"/>
      <c r="E67" s="175"/>
      <c r="F67" s="171"/>
      <c r="G67" s="175"/>
      <c r="H67" s="171"/>
      <c r="I67" s="175"/>
      <c r="J67" s="171"/>
      <c r="K67" s="171"/>
      <c r="L67" s="171"/>
      <c r="M67" s="171"/>
      <c r="N67" s="171"/>
      <c r="O67" s="171"/>
      <c r="P67" s="171"/>
    </row>
    <row r="68" spans="1:16" ht="12.75">
      <c r="A68" s="13" t="s">
        <v>65</v>
      </c>
      <c r="B68" s="21" t="s">
        <v>667</v>
      </c>
      <c r="C68" s="177">
        <f>SUM(D68:P68)</f>
        <v>0</v>
      </c>
      <c r="D68" s="168">
        <v>0</v>
      </c>
      <c r="E68" s="177">
        <v>0</v>
      </c>
      <c r="F68" s="168">
        <v>0</v>
      </c>
      <c r="G68" s="177">
        <v>0</v>
      </c>
      <c r="H68" s="168">
        <v>0</v>
      </c>
      <c r="I68" s="177">
        <v>0</v>
      </c>
      <c r="J68" s="168">
        <v>0</v>
      </c>
      <c r="K68" s="168">
        <v>0</v>
      </c>
      <c r="L68" s="168">
        <v>0</v>
      </c>
      <c r="M68" s="168">
        <v>0</v>
      </c>
      <c r="N68" s="168">
        <v>0</v>
      </c>
      <c r="O68" s="168">
        <v>0</v>
      </c>
      <c r="P68" s="168">
        <v>0</v>
      </c>
    </row>
    <row r="69" spans="1:16" ht="12.75">
      <c r="A69" s="15" t="s">
        <v>625</v>
      </c>
      <c r="B69" s="7"/>
      <c r="C69" s="175"/>
      <c r="D69" s="171"/>
      <c r="E69" s="175"/>
      <c r="F69" s="171"/>
      <c r="G69" s="175"/>
      <c r="H69" s="171"/>
      <c r="I69" s="175"/>
      <c r="J69" s="171"/>
      <c r="K69" s="171"/>
      <c r="L69" s="171"/>
      <c r="M69" s="171"/>
      <c r="N69" s="171"/>
      <c r="O69" s="171"/>
      <c r="P69" s="171"/>
    </row>
    <row r="70" spans="1:16" ht="12.75">
      <c r="A70" s="17" t="s">
        <v>65</v>
      </c>
      <c r="B70" s="9" t="s">
        <v>667</v>
      </c>
      <c r="C70" s="177">
        <f>SUM(D70:P70)</f>
        <v>0</v>
      </c>
      <c r="D70" s="168">
        <v>0</v>
      </c>
      <c r="E70" s="177">
        <v>0</v>
      </c>
      <c r="F70" s="168">
        <v>0</v>
      </c>
      <c r="G70" s="177">
        <v>0</v>
      </c>
      <c r="H70" s="168">
        <v>0</v>
      </c>
      <c r="I70" s="177">
        <v>0</v>
      </c>
      <c r="J70" s="168">
        <v>0</v>
      </c>
      <c r="K70" s="168">
        <v>0</v>
      </c>
      <c r="L70" s="168">
        <v>0</v>
      </c>
      <c r="M70" s="168">
        <v>0</v>
      </c>
      <c r="N70" s="168">
        <v>0</v>
      </c>
      <c r="O70" s="168">
        <v>0</v>
      </c>
      <c r="P70" s="168">
        <v>0</v>
      </c>
    </row>
    <row r="71" spans="1:16" ht="12.75">
      <c r="A71" s="15" t="s">
        <v>626</v>
      </c>
      <c r="B71" s="7"/>
      <c r="C71" s="175"/>
      <c r="D71" s="171"/>
      <c r="E71" s="175"/>
      <c r="F71" s="171"/>
      <c r="G71" s="175"/>
      <c r="H71" s="171"/>
      <c r="I71" s="175"/>
      <c r="J71" s="171"/>
      <c r="K71" s="171"/>
      <c r="L71" s="171"/>
      <c r="M71" s="171"/>
      <c r="N71" s="171"/>
      <c r="O71" s="171"/>
      <c r="P71" s="171"/>
    </row>
    <row r="72" spans="1:16" ht="12.75">
      <c r="A72" s="17" t="s">
        <v>65</v>
      </c>
      <c r="B72" s="9" t="s">
        <v>667</v>
      </c>
      <c r="C72" s="177">
        <f>SUM(D72:P72)</f>
        <v>0</v>
      </c>
      <c r="D72" s="133">
        <v>0</v>
      </c>
      <c r="E72" s="179">
        <v>0</v>
      </c>
      <c r="F72" s="133">
        <v>0</v>
      </c>
      <c r="G72" s="179">
        <v>0</v>
      </c>
      <c r="H72" s="133">
        <v>0</v>
      </c>
      <c r="I72" s="179">
        <v>0</v>
      </c>
      <c r="J72" s="133">
        <v>0</v>
      </c>
      <c r="K72" s="133">
        <v>0</v>
      </c>
      <c r="L72" s="133">
        <v>0</v>
      </c>
      <c r="M72" s="133">
        <v>0</v>
      </c>
      <c r="N72" s="133">
        <v>0</v>
      </c>
      <c r="O72" s="133">
        <v>0</v>
      </c>
      <c r="P72" s="133">
        <v>0</v>
      </c>
    </row>
    <row r="73" spans="1:16" ht="12.75">
      <c r="A73" s="15" t="s">
        <v>707</v>
      </c>
      <c r="B73" s="7"/>
      <c r="C73" s="175"/>
      <c r="D73" s="171"/>
      <c r="E73" s="175"/>
      <c r="F73" s="171"/>
      <c r="G73" s="171"/>
      <c r="H73" s="175"/>
      <c r="I73" s="171"/>
      <c r="J73" s="171"/>
      <c r="K73" s="175"/>
      <c r="L73" s="171"/>
      <c r="M73" s="175"/>
      <c r="N73" s="171"/>
      <c r="O73" s="175"/>
      <c r="P73" s="171"/>
    </row>
    <row r="74" spans="1:16" ht="12.75">
      <c r="A74" s="17" t="s">
        <v>65</v>
      </c>
      <c r="B74" s="9" t="s">
        <v>721</v>
      </c>
      <c r="C74" s="177">
        <f>SUM(D74:Q74)</f>
        <v>0</v>
      </c>
      <c r="D74" s="168">
        <v>0</v>
      </c>
      <c r="E74" s="177">
        <v>0</v>
      </c>
      <c r="F74" s="168">
        <v>0</v>
      </c>
      <c r="G74" s="168">
        <v>0</v>
      </c>
      <c r="H74" s="177">
        <v>0</v>
      </c>
      <c r="I74" s="168">
        <v>0</v>
      </c>
      <c r="J74" s="168">
        <v>0</v>
      </c>
      <c r="K74" s="177">
        <v>0</v>
      </c>
      <c r="L74" s="168">
        <v>0</v>
      </c>
      <c r="M74" s="177">
        <v>0</v>
      </c>
      <c r="N74" s="168">
        <v>0</v>
      </c>
      <c r="O74" s="177">
        <v>0</v>
      </c>
      <c r="P74" s="168">
        <v>0</v>
      </c>
    </row>
    <row r="75" spans="1:16" ht="12.75">
      <c r="A75" s="15" t="s">
        <v>627</v>
      </c>
      <c r="B75" s="7"/>
      <c r="C75" s="175"/>
      <c r="D75" s="171"/>
      <c r="E75" s="175"/>
      <c r="F75" s="171"/>
      <c r="G75" s="171"/>
      <c r="H75" s="175"/>
      <c r="I75" s="171"/>
      <c r="J75" s="175"/>
      <c r="K75" s="171"/>
      <c r="L75" s="173"/>
      <c r="M75" s="171"/>
      <c r="N75" s="175"/>
      <c r="O75" s="171"/>
      <c r="P75" s="171"/>
    </row>
    <row r="76" spans="1:16" ht="12.75">
      <c r="A76" s="17" t="s">
        <v>65</v>
      </c>
      <c r="B76" s="9" t="s">
        <v>667</v>
      </c>
      <c r="C76" s="177">
        <f>SUM(D76:P76)</f>
        <v>0</v>
      </c>
      <c r="D76" s="168">
        <v>0</v>
      </c>
      <c r="E76" s="177">
        <v>0</v>
      </c>
      <c r="F76" s="168">
        <v>0</v>
      </c>
      <c r="G76" s="168">
        <v>0</v>
      </c>
      <c r="H76" s="177">
        <v>0</v>
      </c>
      <c r="I76" s="168">
        <v>0</v>
      </c>
      <c r="J76" s="177">
        <v>0</v>
      </c>
      <c r="K76" s="168">
        <v>0</v>
      </c>
      <c r="L76" s="164">
        <v>0</v>
      </c>
      <c r="M76" s="168">
        <v>0</v>
      </c>
      <c r="N76" s="177">
        <v>0</v>
      </c>
      <c r="O76" s="168">
        <v>0</v>
      </c>
      <c r="P76" s="168"/>
    </row>
    <row r="77" spans="1:16" ht="12.75">
      <c r="A77" s="71" t="s">
        <v>611</v>
      </c>
      <c r="B77" s="62"/>
      <c r="C77" s="179"/>
      <c r="D77" s="133"/>
      <c r="E77" s="179"/>
      <c r="F77" s="133"/>
      <c r="G77" s="133"/>
      <c r="H77" s="179"/>
      <c r="I77" s="133"/>
      <c r="J77" s="171"/>
      <c r="K77" s="171"/>
      <c r="L77" s="171"/>
      <c r="M77" s="171"/>
      <c r="N77" s="171"/>
      <c r="O77" s="171"/>
      <c r="P77" s="171"/>
    </row>
    <row r="78" spans="1:16" ht="12.75">
      <c r="A78" s="13" t="s">
        <v>65</v>
      </c>
      <c r="B78" s="21" t="s">
        <v>667</v>
      </c>
      <c r="C78" s="179"/>
      <c r="D78" s="133"/>
      <c r="E78" s="179"/>
      <c r="F78" s="133"/>
      <c r="G78" s="133"/>
      <c r="H78" s="179"/>
      <c r="I78" s="133"/>
      <c r="J78" s="168"/>
      <c r="K78" s="168"/>
      <c r="L78" s="168"/>
      <c r="M78" s="168"/>
      <c r="N78" s="168"/>
      <c r="O78" s="168"/>
      <c r="P78" s="168"/>
    </row>
    <row r="79" spans="1:16" ht="12.75">
      <c r="A79" s="15" t="s">
        <v>612</v>
      </c>
      <c r="B79" s="7"/>
      <c r="C79" s="175"/>
      <c r="D79" s="171"/>
      <c r="E79" s="175"/>
      <c r="F79" s="171"/>
      <c r="G79" s="171"/>
      <c r="H79" s="175"/>
      <c r="I79" s="171"/>
      <c r="J79" s="171"/>
      <c r="K79" s="175"/>
      <c r="L79" s="171"/>
      <c r="M79" s="173"/>
      <c r="N79" s="171"/>
      <c r="O79" s="175"/>
      <c r="P79" s="171"/>
    </row>
    <row r="80" spans="1:16" ht="12.75">
      <c r="A80" s="17" t="s">
        <v>65</v>
      </c>
      <c r="B80" s="9" t="s">
        <v>667</v>
      </c>
      <c r="C80" s="177">
        <f>SUM(D80:Q80)</f>
        <v>54868</v>
      </c>
      <c r="D80" s="168">
        <v>0</v>
      </c>
      <c r="E80" s="177">
        <v>0</v>
      </c>
      <c r="F80" s="168">
        <v>0</v>
      </c>
      <c r="G80" s="168">
        <v>0</v>
      </c>
      <c r="H80" s="177">
        <v>0</v>
      </c>
      <c r="I80" s="168">
        <v>0</v>
      </c>
      <c r="J80" s="168">
        <v>0</v>
      </c>
      <c r="K80" s="177">
        <v>54868</v>
      </c>
      <c r="L80" s="168">
        <v>0</v>
      </c>
      <c r="M80" s="164">
        <v>0</v>
      </c>
      <c r="N80" s="168">
        <v>0</v>
      </c>
      <c r="O80" s="177">
        <v>0</v>
      </c>
      <c r="P80" s="168">
        <v>0</v>
      </c>
    </row>
    <row r="81" spans="1:16" ht="12.75">
      <c r="A81" s="15" t="s">
        <v>628</v>
      </c>
      <c r="B81" s="7"/>
      <c r="C81" s="175"/>
      <c r="D81" s="171"/>
      <c r="E81" s="175"/>
      <c r="F81" s="171"/>
      <c r="G81" s="171"/>
      <c r="H81" s="175"/>
      <c r="I81" s="171"/>
      <c r="J81" s="171"/>
      <c r="K81" s="175"/>
      <c r="L81" s="171"/>
      <c r="M81" s="173"/>
      <c r="N81" s="171"/>
      <c r="O81" s="175"/>
      <c r="P81" s="171"/>
    </row>
    <row r="82" spans="1:16" ht="12.75">
      <c r="A82" s="17" t="s">
        <v>65</v>
      </c>
      <c r="B82" s="9" t="s">
        <v>667</v>
      </c>
      <c r="C82" s="177">
        <f>SUM(D82:Q82)</f>
        <v>0</v>
      </c>
      <c r="D82" s="168">
        <v>0</v>
      </c>
      <c r="E82" s="177">
        <v>0</v>
      </c>
      <c r="F82" s="168">
        <v>0</v>
      </c>
      <c r="G82" s="168">
        <v>0</v>
      </c>
      <c r="H82" s="177">
        <v>0</v>
      </c>
      <c r="I82" s="168">
        <v>0</v>
      </c>
      <c r="J82" s="248"/>
      <c r="K82" s="177">
        <v>0</v>
      </c>
      <c r="L82" s="168">
        <v>0</v>
      </c>
      <c r="M82" s="164">
        <v>0</v>
      </c>
      <c r="N82" s="168">
        <v>0</v>
      </c>
      <c r="O82" s="177"/>
      <c r="P82" s="168">
        <v>0</v>
      </c>
    </row>
    <row r="83" spans="1:16" ht="12.75">
      <c r="A83" s="71" t="s">
        <v>629</v>
      </c>
      <c r="B83" s="62"/>
      <c r="C83" s="179"/>
      <c r="D83" s="133"/>
      <c r="E83" s="179"/>
      <c r="F83" s="133"/>
      <c r="G83" s="133"/>
      <c r="H83" s="179"/>
      <c r="I83" s="133"/>
      <c r="J83" s="133"/>
      <c r="K83" s="179"/>
      <c r="L83" s="133"/>
      <c r="M83" s="165"/>
      <c r="N83" s="133"/>
      <c r="O83" s="179"/>
      <c r="P83" s="133"/>
    </row>
    <row r="84" spans="1:16" ht="12.75">
      <c r="A84" s="13" t="s">
        <v>65</v>
      </c>
      <c r="B84" s="21" t="s">
        <v>667</v>
      </c>
      <c r="C84" s="164">
        <f>SUM(D84:Q84)</f>
        <v>0</v>
      </c>
      <c r="D84" s="133">
        <v>0</v>
      </c>
      <c r="E84" s="179">
        <v>0</v>
      </c>
      <c r="F84" s="133">
        <v>0</v>
      </c>
      <c r="G84" s="133">
        <v>0</v>
      </c>
      <c r="H84" s="179">
        <v>0</v>
      </c>
      <c r="I84" s="133">
        <v>0</v>
      </c>
      <c r="J84" s="133">
        <v>0</v>
      </c>
      <c r="K84" s="179">
        <v>0</v>
      </c>
      <c r="L84" s="133">
        <v>0</v>
      </c>
      <c r="M84" s="165">
        <v>0</v>
      </c>
      <c r="N84" s="133">
        <v>0</v>
      </c>
      <c r="O84" s="179">
        <v>0</v>
      </c>
      <c r="P84" s="133">
        <v>0</v>
      </c>
    </row>
    <row r="85" spans="1:16" ht="12.75">
      <c r="A85" s="15" t="s">
        <v>630</v>
      </c>
      <c r="B85" s="7"/>
      <c r="C85" s="175"/>
      <c r="D85" s="171"/>
      <c r="E85" s="175"/>
      <c r="F85" s="171"/>
      <c r="G85" s="171"/>
      <c r="H85" s="175"/>
      <c r="I85" s="171"/>
      <c r="J85" s="171"/>
      <c r="K85" s="175"/>
      <c r="L85" s="171"/>
      <c r="M85" s="173"/>
      <c r="N85" s="171"/>
      <c r="O85" s="175"/>
      <c r="P85" s="171"/>
    </row>
    <row r="86" spans="1:16" ht="12.75">
      <c r="A86" s="17" t="s">
        <v>65</v>
      </c>
      <c r="B86" s="9" t="s">
        <v>667</v>
      </c>
      <c r="C86" s="177">
        <f>SUM(D86:Q86)</f>
        <v>0</v>
      </c>
      <c r="D86" s="168">
        <v>0</v>
      </c>
      <c r="E86" s="177">
        <v>0</v>
      </c>
      <c r="F86" s="168">
        <v>0</v>
      </c>
      <c r="G86" s="168">
        <v>0</v>
      </c>
      <c r="H86" s="177">
        <v>0</v>
      </c>
      <c r="I86" s="168">
        <v>0</v>
      </c>
      <c r="J86" s="168">
        <v>0</v>
      </c>
      <c r="K86" s="177">
        <v>0</v>
      </c>
      <c r="L86" s="168">
        <v>0</v>
      </c>
      <c r="M86" s="164">
        <v>0</v>
      </c>
      <c r="N86" s="168">
        <v>0</v>
      </c>
      <c r="O86" s="177">
        <v>0</v>
      </c>
      <c r="P86" s="168">
        <v>0</v>
      </c>
    </row>
    <row r="87" spans="1:16" ht="12.75">
      <c r="A87" s="71" t="s">
        <v>708</v>
      </c>
      <c r="B87" s="62"/>
      <c r="C87" s="179"/>
      <c r="D87" s="133"/>
      <c r="E87" s="179"/>
      <c r="F87" s="133"/>
      <c r="G87" s="133"/>
      <c r="H87" s="179"/>
      <c r="I87" s="133"/>
      <c r="J87" s="133"/>
      <c r="K87" s="179"/>
      <c r="L87" s="133"/>
      <c r="M87" s="165"/>
      <c r="N87" s="133"/>
      <c r="O87" s="179"/>
      <c r="P87" s="133"/>
    </row>
    <row r="88" spans="1:16" ht="12.75">
      <c r="A88" s="17" t="s">
        <v>65</v>
      </c>
      <c r="B88" s="21" t="s">
        <v>721</v>
      </c>
      <c r="C88" s="179">
        <v>0</v>
      </c>
      <c r="D88" s="133">
        <v>0</v>
      </c>
      <c r="E88" s="179">
        <v>0</v>
      </c>
      <c r="F88" s="133">
        <v>0</v>
      </c>
      <c r="G88" s="133">
        <v>0</v>
      </c>
      <c r="H88" s="179">
        <v>0</v>
      </c>
      <c r="I88" s="133">
        <v>0</v>
      </c>
      <c r="J88" s="133">
        <v>0</v>
      </c>
      <c r="K88" s="179">
        <v>0</v>
      </c>
      <c r="L88" s="133">
        <v>0</v>
      </c>
      <c r="M88" s="165">
        <v>0</v>
      </c>
      <c r="N88" s="133">
        <v>0</v>
      </c>
      <c r="O88" s="179">
        <v>0</v>
      </c>
      <c r="P88" s="133">
        <v>0</v>
      </c>
    </row>
    <row r="89" spans="1:16" ht="12.75">
      <c r="A89" s="15" t="s">
        <v>631</v>
      </c>
      <c r="B89" s="7"/>
      <c r="C89" s="175"/>
      <c r="D89" s="171"/>
      <c r="E89" s="175"/>
      <c r="F89" s="171"/>
      <c r="G89" s="171"/>
      <c r="H89" s="175"/>
      <c r="I89" s="171"/>
      <c r="J89" s="171"/>
      <c r="K89" s="175"/>
      <c r="L89" s="171"/>
      <c r="M89" s="173"/>
      <c r="N89" s="171"/>
      <c r="O89" s="175"/>
      <c r="P89" s="171"/>
    </row>
    <row r="90" spans="1:16" ht="12.75">
      <c r="A90" s="17" t="s">
        <v>65</v>
      </c>
      <c r="B90" s="9" t="s">
        <v>667</v>
      </c>
      <c r="C90" s="177">
        <f>SUM(D90:Q90)</f>
        <v>5051</v>
      </c>
      <c r="D90" s="168">
        <v>0</v>
      </c>
      <c r="E90" s="177">
        <v>5051</v>
      </c>
      <c r="F90" s="168">
        <v>0</v>
      </c>
      <c r="G90" s="168">
        <v>0</v>
      </c>
      <c r="H90" s="177">
        <v>0</v>
      </c>
      <c r="I90" s="168">
        <v>0</v>
      </c>
      <c r="J90" s="168">
        <v>0</v>
      </c>
      <c r="K90" s="177">
        <v>0</v>
      </c>
      <c r="L90" s="168">
        <v>0</v>
      </c>
      <c r="M90" s="164">
        <v>0</v>
      </c>
      <c r="N90" s="168">
        <v>0</v>
      </c>
      <c r="O90" s="177">
        <v>0</v>
      </c>
      <c r="P90" s="168">
        <v>0</v>
      </c>
    </row>
    <row r="91" spans="1:16" ht="12.75">
      <c r="A91" s="15" t="s">
        <v>637</v>
      </c>
      <c r="B91" s="7"/>
      <c r="C91" s="175"/>
      <c r="D91" s="171"/>
      <c r="E91" s="175"/>
      <c r="F91" s="171"/>
      <c r="G91" s="171"/>
      <c r="H91" s="175"/>
      <c r="I91" s="171"/>
      <c r="J91" s="171"/>
      <c r="K91" s="175"/>
      <c r="L91" s="171"/>
      <c r="M91" s="173"/>
      <c r="N91" s="171"/>
      <c r="O91" s="175"/>
      <c r="P91" s="171"/>
    </row>
    <row r="92" spans="1:16" ht="12.75">
      <c r="A92" s="17" t="s">
        <v>65</v>
      </c>
      <c r="B92" s="9" t="s">
        <v>667</v>
      </c>
      <c r="C92" s="177">
        <f>SUM(D92:Q92)</f>
        <v>0</v>
      </c>
      <c r="D92" s="168">
        <v>0</v>
      </c>
      <c r="E92" s="177">
        <v>0</v>
      </c>
      <c r="F92" s="168">
        <v>0</v>
      </c>
      <c r="G92" s="168">
        <v>0</v>
      </c>
      <c r="H92" s="177">
        <v>0</v>
      </c>
      <c r="I92" s="168">
        <v>0</v>
      </c>
      <c r="J92" s="168">
        <v>0</v>
      </c>
      <c r="K92" s="177">
        <v>0</v>
      </c>
      <c r="L92" s="168">
        <v>0</v>
      </c>
      <c r="M92" s="164">
        <v>0</v>
      </c>
      <c r="N92" s="168">
        <v>0</v>
      </c>
      <c r="O92" s="177">
        <v>0</v>
      </c>
      <c r="P92" s="168">
        <v>0</v>
      </c>
    </row>
    <row r="93" spans="1:16" ht="12.75">
      <c r="A93" s="71" t="s">
        <v>709</v>
      </c>
      <c r="B93" s="62"/>
      <c r="C93" s="179"/>
      <c r="D93" s="133"/>
      <c r="E93" s="179"/>
      <c r="F93" s="133"/>
      <c r="G93" s="133"/>
      <c r="H93" s="179"/>
      <c r="I93" s="133"/>
      <c r="J93" s="133"/>
      <c r="K93" s="179"/>
      <c r="L93" s="133"/>
      <c r="M93" s="165"/>
      <c r="N93" s="133"/>
      <c r="O93" s="179"/>
      <c r="P93" s="133"/>
    </row>
    <row r="94" spans="1:16" ht="12.75">
      <c r="A94" s="17" t="s">
        <v>65</v>
      </c>
      <c r="B94" s="21" t="s">
        <v>722</v>
      </c>
      <c r="C94" s="179">
        <v>0</v>
      </c>
      <c r="D94" s="133">
        <v>0</v>
      </c>
      <c r="E94" s="179">
        <v>0</v>
      </c>
      <c r="F94" s="133">
        <v>0</v>
      </c>
      <c r="G94" s="133">
        <v>0</v>
      </c>
      <c r="H94" s="179">
        <v>0</v>
      </c>
      <c r="I94" s="133">
        <v>0</v>
      </c>
      <c r="J94" s="133">
        <v>0</v>
      </c>
      <c r="K94" s="179">
        <v>0</v>
      </c>
      <c r="L94" s="133">
        <v>0</v>
      </c>
      <c r="M94" s="165">
        <v>0</v>
      </c>
      <c r="N94" s="133">
        <v>0</v>
      </c>
      <c r="O94" s="179">
        <v>0</v>
      </c>
      <c r="P94" s="133">
        <v>0</v>
      </c>
    </row>
    <row r="95" spans="1:16" ht="12.75">
      <c r="A95" s="68" t="s">
        <v>633</v>
      </c>
      <c r="B95" s="61"/>
      <c r="C95" s="175"/>
      <c r="D95" s="171"/>
      <c r="E95" s="175"/>
      <c r="F95" s="171"/>
      <c r="G95" s="175"/>
      <c r="H95" s="171"/>
      <c r="I95" s="175"/>
      <c r="J95" s="171"/>
      <c r="K95" s="171"/>
      <c r="L95" s="171"/>
      <c r="M95" s="173"/>
      <c r="N95" s="171"/>
      <c r="O95" s="175"/>
      <c r="P95" s="171"/>
    </row>
    <row r="96" spans="1:16" ht="12.75">
      <c r="A96" s="17" t="s">
        <v>65</v>
      </c>
      <c r="B96" s="9" t="s">
        <v>667</v>
      </c>
      <c r="C96" s="164">
        <f>SUM(D96:Q96)</f>
        <v>0</v>
      </c>
      <c r="D96" s="168">
        <v>0</v>
      </c>
      <c r="E96" s="177">
        <v>0</v>
      </c>
      <c r="F96" s="168">
        <v>0</v>
      </c>
      <c r="G96" s="177">
        <v>0</v>
      </c>
      <c r="H96" s="168">
        <v>0</v>
      </c>
      <c r="I96" s="177">
        <v>0</v>
      </c>
      <c r="J96" s="168">
        <v>0</v>
      </c>
      <c r="K96" s="168">
        <v>0</v>
      </c>
      <c r="L96" s="168">
        <v>0</v>
      </c>
      <c r="M96" s="164">
        <v>0</v>
      </c>
      <c r="N96" s="168">
        <v>0</v>
      </c>
      <c r="O96" s="177">
        <v>0</v>
      </c>
      <c r="P96" s="168">
        <v>0</v>
      </c>
    </row>
    <row r="97" spans="1:16" ht="12.75">
      <c r="A97" s="68" t="s">
        <v>634</v>
      </c>
      <c r="B97" s="61"/>
      <c r="C97" s="175"/>
      <c r="D97" s="171"/>
      <c r="E97" s="175"/>
      <c r="F97" s="171"/>
      <c r="G97" s="175"/>
      <c r="H97" s="171"/>
      <c r="I97" s="175"/>
      <c r="J97" s="171"/>
      <c r="K97" s="171"/>
      <c r="L97" s="171"/>
      <c r="M97" s="173"/>
      <c r="N97" s="171"/>
      <c r="O97" s="175"/>
      <c r="P97" s="171"/>
    </row>
    <row r="98" spans="1:16" ht="12.75">
      <c r="A98" s="17" t="s">
        <v>65</v>
      </c>
      <c r="B98" s="9" t="s">
        <v>667</v>
      </c>
      <c r="C98" s="164">
        <f>SUM(D98:Q98)</f>
        <v>0</v>
      </c>
      <c r="D98" s="168">
        <v>0</v>
      </c>
      <c r="E98" s="177">
        <v>0</v>
      </c>
      <c r="F98" s="168">
        <v>0</v>
      </c>
      <c r="G98" s="177">
        <v>0</v>
      </c>
      <c r="H98" s="168">
        <v>0</v>
      </c>
      <c r="I98" s="177">
        <v>0</v>
      </c>
      <c r="J98" s="168">
        <v>0</v>
      </c>
      <c r="K98" s="168">
        <v>0</v>
      </c>
      <c r="L98" s="168">
        <v>0</v>
      </c>
      <c r="M98" s="164">
        <v>0</v>
      </c>
      <c r="N98" s="168">
        <v>0</v>
      </c>
      <c r="O98" s="177">
        <v>0</v>
      </c>
      <c r="P98" s="168">
        <v>0</v>
      </c>
    </row>
    <row r="99" spans="1:16" ht="12.75">
      <c r="A99" s="28" t="s">
        <v>341</v>
      </c>
      <c r="B99" s="21"/>
      <c r="C99" s="184"/>
      <c r="D99" s="183"/>
      <c r="E99" s="184"/>
      <c r="F99" s="183"/>
      <c r="G99" s="184"/>
      <c r="H99" s="183"/>
      <c r="I99" s="184"/>
      <c r="J99" s="183"/>
      <c r="K99" s="183"/>
      <c r="L99" s="183"/>
      <c r="M99" s="183"/>
      <c r="N99" s="183"/>
      <c r="O99" s="183"/>
      <c r="P99" s="133"/>
    </row>
    <row r="100" spans="1:17" ht="12.75">
      <c r="A100" s="16" t="s">
        <v>99</v>
      </c>
      <c r="B100" s="9"/>
      <c r="C100" s="187">
        <f>SUM(D100:P100)</f>
        <v>1964841</v>
      </c>
      <c r="D100" s="187">
        <f>SUM(D72,D74,D76,D78,D80,D82,D84,D86,D88,D90,D96,D98,D113)</f>
        <v>0</v>
      </c>
      <c r="E100" s="187">
        <f aca="true" t="shared" si="0" ref="E100:P100">SUM(E72,E74,E76,E78,E80,E82,E84,E86,E88,E90,E96,E98,E113)</f>
        <v>31169</v>
      </c>
      <c r="F100" s="187">
        <f t="shared" si="0"/>
        <v>1118243</v>
      </c>
      <c r="G100" s="187">
        <f t="shared" si="0"/>
        <v>54273</v>
      </c>
      <c r="H100" s="187">
        <f t="shared" si="0"/>
        <v>494300</v>
      </c>
      <c r="I100" s="187">
        <f t="shared" si="0"/>
        <v>0</v>
      </c>
      <c r="J100" s="187">
        <f t="shared" si="0"/>
        <v>0</v>
      </c>
      <c r="K100" s="187">
        <f t="shared" si="0"/>
        <v>54868</v>
      </c>
      <c r="L100" s="187">
        <f t="shared" si="0"/>
        <v>201188</v>
      </c>
      <c r="M100" s="187">
        <f t="shared" si="0"/>
        <v>10800</v>
      </c>
      <c r="N100" s="187">
        <f t="shared" si="0"/>
        <v>0</v>
      </c>
      <c r="O100" s="187">
        <f t="shared" si="0"/>
        <v>0</v>
      </c>
      <c r="P100" s="187">
        <f t="shared" si="0"/>
        <v>0</v>
      </c>
      <c r="Q100" s="239"/>
    </row>
    <row r="101" spans="1:25" ht="12.75">
      <c r="A101" s="12" t="s">
        <v>100</v>
      </c>
      <c r="B101" s="7"/>
      <c r="C101" s="173"/>
      <c r="D101" s="171"/>
      <c r="E101" s="171"/>
      <c r="F101" s="175"/>
      <c r="G101" s="171"/>
      <c r="H101" s="171"/>
      <c r="I101" s="171"/>
      <c r="J101" s="171"/>
      <c r="K101" s="173"/>
      <c r="L101" s="173"/>
      <c r="M101" s="173"/>
      <c r="N101" s="165"/>
      <c r="O101" s="165"/>
      <c r="P101" s="133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2.75">
      <c r="A102" s="17" t="s">
        <v>99</v>
      </c>
      <c r="B102" s="9"/>
      <c r="C102" s="177">
        <f>SUM(D102:P102)</f>
        <v>-681868</v>
      </c>
      <c r="D102" s="168">
        <v>0</v>
      </c>
      <c r="E102" s="168">
        <v>0</v>
      </c>
      <c r="F102" s="177">
        <v>-356114</v>
      </c>
      <c r="G102" s="168">
        <v>0</v>
      </c>
      <c r="H102" s="168">
        <v>-325754</v>
      </c>
      <c r="I102" s="168">
        <v>0</v>
      </c>
      <c r="J102" s="168">
        <v>0</v>
      </c>
      <c r="K102" s="164">
        <v>0</v>
      </c>
      <c r="L102" s="164">
        <v>0</v>
      </c>
      <c r="M102" s="164">
        <v>0</v>
      </c>
      <c r="N102" s="164">
        <v>0</v>
      </c>
      <c r="O102" s="164">
        <v>0</v>
      </c>
      <c r="P102" s="168">
        <v>0</v>
      </c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2.75">
      <c r="A103" s="13" t="s">
        <v>342</v>
      </c>
      <c r="B103" s="21"/>
      <c r="C103" s="179"/>
      <c r="D103" s="133"/>
      <c r="E103" s="133"/>
      <c r="F103" s="179"/>
      <c r="G103" s="133"/>
      <c r="H103" s="133"/>
      <c r="I103" s="133"/>
      <c r="J103" s="133"/>
      <c r="K103" s="165"/>
      <c r="L103" s="165"/>
      <c r="M103" s="165"/>
      <c r="N103" s="171"/>
      <c r="O103" s="173"/>
      <c r="P103" s="171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2.75">
      <c r="A104" s="13" t="s">
        <v>99</v>
      </c>
      <c r="B104" s="21"/>
      <c r="C104" s="179">
        <f>SUM(D104:P104)</f>
        <v>-245215</v>
      </c>
      <c r="D104" s="133">
        <v>0</v>
      </c>
      <c r="E104" s="133">
        <v>0</v>
      </c>
      <c r="F104" s="133">
        <v>-245215</v>
      </c>
      <c r="G104" s="133">
        <v>0</v>
      </c>
      <c r="H104" s="133">
        <v>0</v>
      </c>
      <c r="I104" s="133">
        <v>0</v>
      </c>
      <c r="J104" s="133">
        <v>0</v>
      </c>
      <c r="K104" s="133">
        <v>0</v>
      </c>
      <c r="L104" s="133">
        <v>0</v>
      </c>
      <c r="M104" s="133">
        <v>0</v>
      </c>
      <c r="N104" s="168">
        <v>0</v>
      </c>
      <c r="O104" s="168">
        <v>0</v>
      </c>
      <c r="P104" s="168">
        <v>0</v>
      </c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2.75">
      <c r="A105" s="68" t="s">
        <v>89</v>
      </c>
      <c r="B105" s="61"/>
      <c r="C105" s="208"/>
      <c r="D105" s="189"/>
      <c r="E105" s="189"/>
      <c r="F105" s="206"/>
      <c r="G105" s="189"/>
      <c r="H105" s="189"/>
      <c r="I105" s="189"/>
      <c r="J105" s="189"/>
      <c r="K105" s="208"/>
      <c r="L105" s="208"/>
      <c r="M105" s="208"/>
      <c r="N105" s="186"/>
      <c r="O105" s="186"/>
      <c r="P105" s="133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2.75">
      <c r="A106" s="60" t="s">
        <v>86</v>
      </c>
      <c r="B106" s="63"/>
      <c r="C106" s="187">
        <f>SUM(C100,C102,C104)</f>
        <v>1037758</v>
      </c>
      <c r="D106" s="188">
        <f>SUM(D100,D102,D104)</f>
        <v>0</v>
      </c>
      <c r="E106" s="188">
        <f aca="true" t="shared" si="1" ref="E106:P106">SUM(E100,E102,E104)</f>
        <v>31169</v>
      </c>
      <c r="F106" s="188">
        <f t="shared" si="1"/>
        <v>516914</v>
      </c>
      <c r="G106" s="188">
        <f t="shared" si="1"/>
        <v>54273</v>
      </c>
      <c r="H106" s="188">
        <f t="shared" si="1"/>
        <v>168546</v>
      </c>
      <c r="I106" s="188">
        <f t="shared" si="1"/>
        <v>0</v>
      </c>
      <c r="J106" s="188">
        <f t="shared" si="1"/>
        <v>0</v>
      </c>
      <c r="K106" s="188">
        <f t="shared" si="1"/>
        <v>54868</v>
      </c>
      <c r="L106" s="188">
        <f t="shared" si="1"/>
        <v>201188</v>
      </c>
      <c r="M106" s="188">
        <f t="shared" si="1"/>
        <v>10800</v>
      </c>
      <c r="N106" s="188">
        <f t="shared" si="1"/>
        <v>0</v>
      </c>
      <c r="O106" s="188">
        <f t="shared" si="1"/>
        <v>0</v>
      </c>
      <c r="P106" s="188">
        <f t="shared" si="1"/>
        <v>0</v>
      </c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2.75">
      <c r="A107" s="69" t="s">
        <v>731</v>
      </c>
      <c r="B107" s="67"/>
      <c r="C107" s="135">
        <v>1954041</v>
      </c>
      <c r="D107" s="135">
        <v>0</v>
      </c>
      <c r="E107" s="135">
        <v>31169</v>
      </c>
      <c r="F107" s="135">
        <v>1118243</v>
      </c>
      <c r="G107" s="135">
        <v>54273</v>
      </c>
      <c r="H107" s="135">
        <v>494300</v>
      </c>
      <c r="I107" s="135">
        <v>0</v>
      </c>
      <c r="J107" s="135">
        <v>0</v>
      </c>
      <c r="K107" s="135">
        <v>54868</v>
      </c>
      <c r="L107" s="135">
        <v>201188</v>
      </c>
      <c r="M107" s="135">
        <v>10800</v>
      </c>
      <c r="N107" s="135">
        <v>0</v>
      </c>
      <c r="O107" s="135">
        <v>0</v>
      </c>
      <c r="P107" s="135">
        <v>0</v>
      </c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2.75">
      <c r="A108" s="69" t="s">
        <v>732</v>
      </c>
      <c r="B108" s="67"/>
      <c r="C108" s="135">
        <v>0</v>
      </c>
      <c r="D108" s="135">
        <v>0</v>
      </c>
      <c r="E108" s="135">
        <v>0</v>
      </c>
      <c r="F108" s="135">
        <v>0</v>
      </c>
      <c r="G108" s="135">
        <v>0</v>
      </c>
      <c r="H108" s="135">
        <v>0</v>
      </c>
      <c r="I108" s="135">
        <v>0</v>
      </c>
      <c r="J108" s="135">
        <v>0</v>
      </c>
      <c r="K108" s="135">
        <v>0</v>
      </c>
      <c r="L108" s="135">
        <v>0</v>
      </c>
      <c r="M108" s="135">
        <v>0</v>
      </c>
      <c r="N108" s="135">
        <v>0</v>
      </c>
      <c r="O108" s="135">
        <v>0</v>
      </c>
      <c r="P108" s="135">
        <v>0</v>
      </c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2.75">
      <c r="A109" s="69" t="s">
        <v>733</v>
      </c>
      <c r="B109" s="67"/>
      <c r="C109" s="135">
        <v>0</v>
      </c>
      <c r="D109" s="135">
        <v>0</v>
      </c>
      <c r="E109" s="135">
        <v>0</v>
      </c>
      <c r="F109" s="135">
        <v>0</v>
      </c>
      <c r="G109" s="135">
        <v>0</v>
      </c>
      <c r="H109" s="135">
        <v>0</v>
      </c>
      <c r="I109" s="135">
        <v>0</v>
      </c>
      <c r="J109" s="135">
        <v>0</v>
      </c>
      <c r="K109" s="135">
        <v>0</v>
      </c>
      <c r="L109" s="135">
        <v>0</v>
      </c>
      <c r="M109" s="135">
        <v>0</v>
      </c>
      <c r="N109" s="135">
        <v>0</v>
      </c>
      <c r="O109" s="135">
        <v>0</v>
      </c>
      <c r="P109" s="135">
        <v>0</v>
      </c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2.75">
      <c r="A110" s="80"/>
      <c r="B110" s="81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2.75">
      <c r="A111" s="5" t="s">
        <v>421</v>
      </c>
      <c r="B111" s="512"/>
      <c r="C111" s="18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2.75">
      <c r="A112" s="1" t="s">
        <v>331</v>
      </c>
      <c r="B112" s="51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2.75">
      <c r="A113" s="356" t="s">
        <v>638</v>
      </c>
      <c r="B113" s="514"/>
      <c r="C113" s="252">
        <f>SUM(C12,C14,C16,C18,C20,C26,C28,C30,C32,C34,C38,C40,C43,C46,C48,C50,C52,C58,C60,C68,C66,C70,C72,C36)</f>
        <v>1822043</v>
      </c>
      <c r="D113" s="252">
        <f>SUM(D12,D14,D16,D18,D20,D22,D24,D26,D28,D30,D32,D34,D36,D38,D40,D43,D46,D48,D50,D52,D54,D56,D58,D60,D62,D64,D66,D68,D70)</f>
        <v>0</v>
      </c>
      <c r="E113" s="252">
        <f aca="true" t="shared" si="2" ref="E113:P113">SUM(E12,E14,E16,E18,E20,E22,E24,E26,E28,E30,E32,E34,E36,E38,E40,E43,E46,E48,E50,E52,E54,E56,E58,E60,E62,E64,E66,E68,E70)</f>
        <v>26118</v>
      </c>
      <c r="F113" s="252">
        <f t="shared" si="2"/>
        <v>1118243</v>
      </c>
      <c r="G113" s="252">
        <f t="shared" si="2"/>
        <v>54273</v>
      </c>
      <c r="H113" s="252">
        <f t="shared" si="2"/>
        <v>494300</v>
      </c>
      <c r="I113" s="252">
        <f t="shared" si="2"/>
        <v>0</v>
      </c>
      <c r="J113" s="252">
        <f t="shared" si="2"/>
        <v>0</v>
      </c>
      <c r="K113" s="252">
        <f t="shared" si="2"/>
        <v>0</v>
      </c>
      <c r="L113" s="252">
        <f t="shared" si="2"/>
        <v>201188</v>
      </c>
      <c r="M113" s="252">
        <f t="shared" si="2"/>
        <v>10800</v>
      </c>
      <c r="N113" s="252">
        <f t="shared" si="2"/>
        <v>0</v>
      </c>
      <c r="O113" s="252">
        <f t="shared" si="2"/>
        <v>0</v>
      </c>
      <c r="P113" s="252">
        <f t="shared" si="2"/>
        <v>0</v>
      </c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2.75">
      <c r="A114" s="1"/>
      <c r="B114" s="513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2.75">
      <c r="A115" s="1" t="s">
        <v>471</v>
      </c>
      <c r="B115" s="513"/>
      <c r="C115" s="252">
        <f>SUM(C102:C104)</f>
        <v>-927083</v>
      </c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2.75">
      <c r="A116" s="1" t="s">
        <v>739</v>
      </c>
      <c r="B116" s="513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2.75">
      <c r="A117" s="5" t="s">
        <v>738</v>
      </c>
      <c r="B117" s="512"/>
      <c r="C117" s="172">
        <f>SUM(C12,C20,C22,C24,C26,C34,C36,C38,C80,C90,)</f>
        <v>1954041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2.75">
      <c r="A118" s="5"/>
      <c r="B118" s="512"/>
      <c r="C118" s="172">
        <f>SUM(C50,)</f>
        <v>10800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2.75">
      <c r="A119" s="5"/>
      <c r="B119" s="512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2.75">
      <c r="A120" s="5"/>
      <c r="B120" s="512"/>
      <c r="C120" s="172">
        <f>SUM(C117:C118)</f>
        <v>1964841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2.75">
      <c r="A121" s="5"/>
      <c r="B121" s="512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2.75">
      <c r="A122" s="5"/>
      <c r="B122" s="512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2.75">
      <c r="A123" s="5"/>
      <c r="B123" s="512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2.75">
      <c r="A124" s="5"/>
      <c r="B124" s="512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2.75">
      <c r="A125" s="5"/>
      <c r="B125" s="512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2.75">
      <c r="A126" s="5"/>
      <c r="B126" s="512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2.75">
      <c r="A127" s="5"/>
      <c r="B127" s="51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2.75">
      <c r="A128" s="5"/>
      <c r="B128" s="512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2.75">
      <c r="A129" s="5"/>
      <c r="B129" s="512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2.75">
      <c r="A130" s="5"/>
      <c r="B130" s="512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2.75">
      <c r="A131" s="5"/>
      <c r="B131" s="512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2.75">
      <c r="A132" s="5"/>
      <c r="B132" s="512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2.75">
      <c r="A133" s="5"/>
      <c r="B133" s="512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2.75">
      <c r="A134" s="5"/>
      <c r="B134" s="512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2.75">
      <c r="A135" s="5"/>
      <c r="B135" s="512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2.75">
      <c r="A136" s="5"/>
      <c r="B136" s="512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2.75">
      <c r="A137" s="5"/>
      <c r="B137" s="512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2.75">
      <c r="A138" s="5"/>
      <c r="B138" s="512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2.75">
      <c r="A139" s="5"/>
      <c r="B139" s="512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2.75">
      <c r="A140" s="5"/>
      <c r="B140" s="512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2.75">
      <c r="A141" s="5"/>
      <c r="B141" s="512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2.75">
      <c r="A142" s="5"/>
      <c r="B142" s="512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14" ht="12.75">
      <c r="A143" s="1"/>
      <c r="B143" s="51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51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51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51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51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51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51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51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51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51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51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51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</sheetData>
  <sheetProtection/>
  <mergeCells count="2">
    <mergeCell ref="J7:K8"/>
    <mergeCell ref="J10:K10"/>
  </mergeCells>
  <printOptions horizontalCentered="1"/>
  <pageMargins left="0.3937007874015748" right="0.3937007874015748" top="0.3937007874015748" bottom="0.3937007874015748" header="0.5118110236220472" footer="0.31496062992125984"/>
  <pageSetup firstPageNumber="4" useFirstPageNumber="1" horizontalDpi="300" verticalDpi="300" orientation="landscape" paperSize="9" scale="75" r:id="rId1"/>
  <headerFooter alignWithMargins="0">
    <oddFooter>&amp;C&amp;P. oldal</oddFooter>
  </headerFooter>
  <rowBreaks count="2" manualBreakCount="2">
    <brk id="50" max="15" man="1"/>
    <brk id="9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70"/>
  <sheetViews>
    <sheetView view="pageBreakPreview" zoomScale="80" zoomScaleSheetLayoutView="80" zoomScalePageLayoutView="0" workbookViewId="0" topLeftCell="A1">
      <selection activeCell="D37" sqref="D37"/>
    </sheetView>
  </sheetViews>
  <sheetFormatPr defaultColWidth="9.140625" defaultRowHeight="12.75"/>
  <cols>
    <col min="1" max="1" width="42.421875" style="0" customWidth="1"/>
    <col min="2" max="2" width="9.00390625" style="515" customWidth="1"/>
    <col min="3" max="3" width="9.8515625" style="0" bestFit="1" customWidth="1"/>
    <col min="4" max="4" width="9.28125" style="0" customWidth="1"/>
    <col min="5" max="5" width="9.00390625" style="0" customWidth="1"/>
    <col min="6" max="6" width="10.140625" style="0" customWidth="1"/>
    <col min="7" max="7" width="9.00390625" style="0" customWidth="1"/>
    <col min="8" max="8" width="9.28125" style="0" customWidth="1"/>
    <col min="9" max="9" width="8.28125" style="0" customWidth="1"/>
    <col min="10" max="11" width="9.57421875" style="0" customWidth="1"/>
    <col min="12" max="12" width="8.8515625" style="0" customWidth="1"/>
    <col min="13" max="13" width="8.7109375" style="0" customWidth="1"/>
    <col min="14" max="14" width="8.00390625" style="0" customWidth="1"/>
    <col min="15" max="15" width="9.28125" style="0" customWidth="1"/>
    <col min="17" max="17" width="9.8515625" style="0" bestFit="1" customWidth="1"/>
  </cols>
  <sheetData>
    <row r="1" spans="1:15" ht="15.75">
      <c r="A1" s="4" t="s">
        <v>751</v>
      </c>
      <c r="B1" s="6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4"/>
      <c r="B2" s="6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4"/>
      <c r="B3" s="6"/>
      <c r="C3" s="4"/>
      <c r="D3" s="4"/>
      <c r="E3" s="6"/>
      <c r="F3" s="6"/>
      <c r="G3" s="6" t="s">
        <v>66</v>
      </c>
      <c r="H3" s="5"/>
      <c r="I3" s="5"/>
      <c r="J3" s="5"/>
      <c r="K3" s="5"/>
      <c r="L3" s="5"/>
      <c r="M3" s="5"/>
      <c r="N3" s="5"/>
      <c r="O3" s="5"/>
    </row>
    <row r="4" spans="1:15" ht="15.75">
      <c r="A4" s="4"/>
      <c r="B4" s="6"/>
      <c r="C4" s="4"/>
      <c r="D4" s="4"/>
      <c r="E4" s="6"/>
      <c r="F4" s="6"/>
      <c r="G4" s="6" t="s">
        <v>465</v>
      </c>
      <c r="H4" s="5"/>
      <c r="I4" s="5"/>
      <c r="J4" s="5"/>
      <c r="K4" s="5"/>
      <c r="L4" s="5"/>
      <c r="M4" s="5"/>
      <c r="N4" s="5"/>
      <c r="O4" s="5"/>
    </row>
    <row r="5" spans="1:15" ht="15.75">
      <c r="A5" s="6"/>
      <c r="B5" s="6"/>
      <c r="C5" s="4"/>
      <c r="D5" s="4"/>
      <c r="E5" s="6"/>
      <c r="F5" s="6"/>
      <c r="G5" s="6" t="s">
        <v>2</v>
      </c>
      <c r="H5" s="5"/>
      <c r="I5" s="5"/>
      <c r="J5" s="5"/>
      <c r="K5" s="5"/>
      <c r="L5" s="5"/>
      <c r="M5" s="5"/>
      <c r="N5" s="5"/>
      <c r="O5" s="5"/>
    </row>
    <row r="6" spans="1:15" ht="12.75">
      <c r="A6" s="5"/>
      <c r="B6" s="512"/>
      <c r="C6" s="5"/>
      <c r="D6" s="5"/>
      <c r="E6" s="5"/>
      <c r="F6" s="5"/>
      <c r="G6" s="5"/>
      <c r="H6" s="5"/>
      <c r="I6" s="5"/>
      <c r="J6" s="5"/>
      <c r="K6" s="5"/>
      <c r="L6" s="5"/>
      <c r="M6" s="5" t="s">
        <v>43</v>
      </c>
      <c r="N6" s="5"/>
      <c r="O6" s="5"/>
    </row>
    <row r="7" spans="1:16" ht="12.75">
      <c r="A7" s="29" t="s">
        <v>44</v>
      </c>
      <c r="B7" s="7" t="s">
        <v>718</v>
      </c>
      <c r="C7" s="29" t="s">
        <v>94</v>
      </c>
      <c r="D7" s="29" t="s">
        <v>47</v>
      </c>
      <c r="E7" s="7" t="s">
        <v>580</v>
      </c>
      <c r="F7" s="7" t="s">
        <v>47</v>
      </c>
      <c r="G7" s="29" t="s">
        <v>48</v>
      </c>
      <c r="H7" s="7" t="s">
        <v>576</v>
      </c>
      <c r="I7" s="7" t="s">
        <v>582</v>
      </c>
      <c r="J7" s="574" t="s">
        <v>317</v>
      </c>
      <c r="K7" s="575"/>
      <c r="L7" s="7" t="s">
        <v>158</v>
      </c>
      <c r="M7" s="7" t="s">
        <v>253</v>
      </c>
      <c r="N7" s="7" t="s">
        <v>256</v>
      </c>
      <c r="O7" s="7" t="s">
        <v>95</v>
      </c>
      <c r="P7" s="7" t="s">
        <v>50</v>
      </c>
    </row>
    <row r="8" spans="1:16" ht="12.75">
      <c r="A8" s="30" t="s">
        <v>51</v>
      </c>
      <c r="B8" s="21" t="s">
        <v>719</v>
      </c>
      <c r="C8" s="30" t="s">
        <v>52</v>
      </c>
      <c r="D8" s="30" t="s">
        <v>55</v>
      </c>
      <c r="E8" s="21" t="s">
        <v>581</v>
      </c>
      <c r="F8" s="21" t="s">
        <v>579</v>
      </c>
      <c r="G8" s="30" t="s">
        <v>96</v>
      </c>
      <c r="H8" s="21" t="s">
        <v>577</v>
      </c>
      <c r="I8" s="21" t="s">
        <v>583</v>
      </c>
      <c r="J8" s="576"/>
      <c r="K8" s="577"/>
      <c r="L8" s="21" t="s">
        <v>159</v>
      </c>
      <c r="M8" s="21" t="s">
        <v>254</v>
      </c>
      <c r="N8" s="21" t="s">
        <v>257</v>
      </c>
      <c r="O8" s="21" t="s">
        <v>97</v>
      </c>
      <c r="P8" s="21" t="s">
        <v>59</v>
      </c>
    </row>
    <row r="9" spans="1:16" ht="12.75">
      <c r="A9" s="31"/>
      <c r="B9" s="9" t="s">
        <v>720</v>
      </c>
      <c r="C9" s="31" t="s">
        <v>60</v>
      </c>
      <c r="D9" s="31" t="s">
        <v>57</v>
      </c>
      <c r="E9" s="9" t="s">
        <v>62</v>
      </c>
      <c r="F9" s="9" t="s">
        <v>62</v>
      </c>
      <c r="G9" s="31" t="s">
        <v>62</v>
      </c>
      <c r="H9" s="9" t="s">
        <v>578</v>
      </c>
      <c r="I9" s="9" t="s">
        <v>584</v>
      </c>
      <c r="J9" s="245"/>
      <c r="K9" s="246" t="s">
        <v>318</v>
      </c>
      <c r="L9" s="9" t="s">
        <v>160</v>
      </c>
      <c r="M9" s="9" t="s">
        <v>255</v>
      </c>
      <c r="N9" s="9" t="s">
        <v>98</v>
      </c>
      <c r="O9" s="9" t="s">
        <v>98</v>
      </c>
      <c r="P9" s="9" t="s">
        <v>62</v>
      </c>
    </row>
    <row r="10" spans="1:16" ht="12.75">
      <c r="A10" s="7" t="s">
        <v>8</v>
      </c>
      <c r="B10" s="18"/>
      <c r="C10" s="18" t="s">
        <v>9</v>
      </c>
      <c r="D10" s="7" t="s">
        <v>10</v>
      </c>
      <c r="E10" s="18" t="s">
        <v>11</v>
      </c>
      <c r="F10" s="7" t="s">
        <v>12</v>
      </c>
      <c r="G10" s="18" t="s">
        <v>13</v>
      </c>
      <c r="H10" s="7" t="s">
        <v>14</v>
      </c>
      <c r="I10" s="18" t="s">
        <v>15</v>
      </c>
      <c r="J10" s="578" t="s">
        <v>16</v>
      </c>
      <c r="K10" s="579"/>
      <c r="L10" s="7" t="s">
        <v>17</v>
      </c>
      <c r="M10" s="10" t="s">
        <v>18</v>
      </c>
      <c r="N10" s="21" t="s">
        <v>19</v>
      </c>
      <c r="O10" s="21" t="s">
        <v>21</v>
      </c>
      <c r="P10" s="63" t="s">
        <v>258</v>
      </c>
    </row>
    <row r="11" spans="1:16" ht="12.75">
      <c r="A11" s="15" t="s">
        <v>710</v>
      </c>
      <c r="B11" s="7"/>
      <c r="C11" s="171"/>
      <c r="D11" s="171"/>
      <c r="E11" s="175"/>
      <c r="F11" s="171"/>
      <c r="G11" s="175"/>
      <c r="H11" s="171"/>
      <c r="I11" s="173"/>
      <c r="J11" s="174"/>
      <c r="K11" s="171"/>
      <c r="L11" s="175"/>
      <c r="M11" s="171"/>
      <c r="N11" s="171"/>
      <c r="O11" s="171"/>
      <c r="P11" s="171"/>
    </row>
    <row r="12" spans="1:16" ht="12.75">
      <c r="A12" s="17" t="s">
        <v>88</v>
      </c>
      <c r="B12" s="9" t="s">
        <v>723</v>
      </c>
      <c r="C12" s="168">
        <f>SUM(D12:O12)</f>
        <v>0</v>
      </c>
      <c r="D12" s="168">
        <v>0</v>
      </c>
      <c r="E12" s="177">
        <v>0</v>
      </c>
      <c r="F12" s="168">
        <v>0</v>
      </c>
      <c r="G12" s="177">
        <v>0</v>
      </c>
      <c r="H12" s="168">
        <v>0</v>
      </c>
      <c r="I12" s="164">
        <v>0</v>
      </c>
      <c r="J12" s="176">
        <v>0</v>
      </c>
      <c r="K12" s="168">
        <v>0</v>
      </c>
      <c r="L12" s="177">
        <v>0</v>
      </c>
      <c r="M12" s="168">
        <v>0</v>
      </c>
      <c r="N12" s="168">
        <v>0</v>
      </c>
      <c r="O12" s="168">
        <v>0</v>
      </c>
      <c r="P12" s="168">
        <v>0</v>
      </c>
    </row>
    <row r="13" spans="1:16" ht="12.75">
      <c r="A13" s="15" t="s">
        <v>711</v>
      </c>
      <c r="B13" s="7"/>
      <c r="C13" s="171"/>
      <c r="D13" s="171"/>
      <c r="E13" s="175"/>
      <c r="F13" s="171"/>
      <c r="G13" s="175"/>
      <c r="H13" s="171"/>
      <c r="I13" s="175"/>
      <c r="J13" s="171"/>
      <c r="K13" s="171"/>
      <c r="L13" s="171"/>
      <c r="M13" s="171"/>
      <c r="N13" s="171"/>
      <c r="O13" s="171"/>
      <c r="P13" s="171"/>
    </row>
    <row r="14" spans="1:16" ht="12.75">
      <c r="A14" s="17" t="s">
        <v>65</v>
      </c>
      <c r="B14" s="9" t="s">
        <v>723</v>
      </c>
      <c r="C14" s="168">
        <f>SUM(D14:P14)</f>
        <v>246567</v>
      </c>
      <c r="D14" s="353">
        <v>245215</v>
      </c>
      <c r="E14" s="177">
        <v>1352</v>
      </c>
      <c r="F14" s="168">
        <v>0</v>
      </c>
      <c r="G14" s="177">
        <v>0</v>
      </c>
      <c r="H14" s="168">
        <v>0</v>
      </c>
      <c r="I14" s="177">
        <v>0</v>
      </c>
      <c r="J14" s="168">
        <v>0</v>
      </c>
      <c r="K14" s="168">
        <v>0</v>
      </c>
      <c r="L14" s="168">
        <v>0</v>
      </c>
      <c r="M14" s="168">
        <v>0</v>
      </c>
      <c r="N14" s="168">
        <v>0</v>
      </c>
      <c r="O14" s="168">
        <v>0</v>
      </c>
      <c r="P14" s="168">
        <v>0</v>
      </c>
    </row>
    <row r="15" spans="1:16" ht="12.75">
      <c r="A15" s="15" t="s">
        <v>632</v>
      </c>
      <c r="B15" s="7"/>
      <c r="C15" s="171"/>
      <c r="D15" s="171"/>
      <c r="E15" s="175"/>
      <c r="F15" s="171"/>
      <c r="G15" s="175"/>
      <c r="H15" s="171"/>
      <c r="I15" s="173"/>
      <c r="J15" s="174"/>
      <c r="K15" s="171"/>
      <c r="L15" s="175"/>
      <c r="M15" s="171"/>
      <c r="N15" s="171"/>
      <c r="O15" s="171"/>
      <c r="P15" s="171"/>
    </row>
    <row r="16" spans="1:16" ht="12.75">
      <c r="A16" s="17" t="s">
        <v>88</v>
      </c>
      <c r="B16" s="9" t="s">
        <v>668</v>
      </c>
      <c r="C16" s="168">
        <f>SUM(D16:O16)</f>
        <v>0</v>
      </c>
      <c r="D16" s="168">
        <v>0</v>
      </c>
      <c r="E16" s="177">
        <v>0</v>
      </c>
      <c r="F16" s="168">
        <v>0</v>
      </c>
      <c r="G16" s="177">
        <v>0</v>
      </c>
      <c r="H16" s="168">
        <v>0</v>
      </c>
      <c r="I16" s="164">
        <v>0</v>
      </c>
      <c r="J16" s="176">
        <v>0</v>
      </c>
      <c r="K16" s="168">
        <v>0</v>
      </c>
      <c r="L16" s="177">
        <v>0</v>
      </c>
      <c r="M16" s="168">
        <v>0</v>
      </c>
      <c r="N16" s="168">
        <v>0</v>
      </c>
      <c r="O16" s="168">
        <v>0</v>
      </c>
      <c r="P16" s="168">
        <v>0</v>
      </c>
    </row>
    <row r="17" spans="1:16" ht="12.75">
      <c r="A17" s="15" t="s">
        <v>712</v>
      </c>
      <c r="B17" s="7"/>
      <c r="C17" s="171"/>
      <c r="D17" s="171"/>
      <c r="E17" s="175"/>
      <c r="F17" s="171"/>
      <c r="G17" s="175"/>
      <c r="H17" s="171"/>
      <c r="I17" s="173"/>
      <c r="J17" s="174"/>
      <c r="K17" s="171"/>
      <c r="L17" s="175"/>
      <c r="M17" s="171"/>
      <c r="N17" s="171"/>
      <c r="O17" s="171"/>
      <c r="P17" s="171"/>
    </row>
    <row r="18" spans="1:16" ht="12.75">
      <c r="A18" s="17" t="s">
        <v>88</v>
      </c>
      <c r="B18" s="9" t="s">
        <v>668</v>
      </c>
      <c r="C18" s="168">
        <f>SUM(D18:O18)</f>
        <v>0</v>
      </c>
      <c r="D18" s="168">
        <v>0</v>
      </c>
      <c r="E18" s="177">
        <v>0</v>
      </c>
      <c r="F18" s="168">
        <v>0</v>
      </c>
      <c r="G18" s="177">
        <v>0</v>
      </c>
      <c r="H18" s="168">
        <v>0</v>
      </c>
      <c r="I18" s="164">
        <v>0</v>
      </c>
      <c r="J18" s="176">
        <v>0</v>
      </c>
      <c r="K18" s="168">
        <v>0</v>
      </c>
      <c r="L18" s="177">
        <v>0</v>
      </c>
      <c r="M18" s="168">
        <v>0</v>
      </c>
      <c r="N18" s="168">
        <v>0</v>
      </c>
      <c r="O18" s="168">
        <v>0</v>
      </c>
      <c r="P18" s="168">
        <v>0</v>
      </c>
    </row>
    <row r="19" spans="1:16" ht="12.75">
      <c r="A19" s="68" t="s">
        <v>713</v>
      </c>
      <c r="B19" s="61"/>
      <c r="C19" s="171"/>
      <c r="D19" s="171"/>
      <c r="E19" s="175"/>
      <c r="F19" s="171"/>
      <c r="G19" s="175"/>
      <c r="H19" s="171"/>
      <c r="I19" s="173"/>
      <c r="J19" s="174"/>
      <c r="K19" s="171"/>
      <c r="L19" s="175"/>
      <c r="M19" s="171"/>
      <c r="N19" s="171"/>
      <c r="O19" s="171"/>
      <c r="P19" s="171"/>
    </row>
    <row r="20" spans="1:16" ht="15.75" customHeight="1">
      <c r="A20" s="17" t="s">
        <v>86</v>
      </c>
      <c r="B20" s="9" t="s">
        <v>668</v>
      </c>
      <c r="C20" s="168">
        <f>SUM(D20:O20)</f>
        <v>0</v>
      </c>
      <c r="D20" s="168">
        <v>0</v>
      </c>
      <c r="E20" s="177">
        <v>0</v>
      </c>
      <c r="F20" s="168">
        <v>0</v>
      </c>
      <c r="G20" s="177">
        <v>0</v>
      </c>
      <c r="H20" s="168">
        <v>0</v>
      </c>
      <c r="I20" s="164">
        <v>0</v>
      </c>
      <c r="J20" s="176">
        <v>0</v>
      </c>
      <c r="K20" s="168">
        <v>0</v>
      </c>
      <c r="L20" s="177">
        <v>0</v>
      </c>
      <c r="M20" s="168">
        <v>0</v>
      </c>
      <c r="N20" s="168">
        <v>0</v>
      </c>
      <c r="O20" s="168">
        <v>0</v>
      </c>
      <c r="P20" s="168">
        <v>0</v>
      </c>
    </row>
    <row r="21" spans="1:25" ht="12.75">
      <c r="A21" s="68" t="s">
        <v>334</v>
      </c>
      <c r="B21" s="75"/>
      <c r="C21" s="39"/>
      <c r="D21" s="12"/>
      <c r="E21" s="26"/>
      <c r="F21" s="12"/>
      <c r="G21" s="26"/>
      <c r="H21" s="12"/>
      <c r="I21" s="26"/>
      <c r="J21" s="12"/>
      <c r="K21" s="26"/>
      <c r="L21" s="12"/>
      <c r="M21" s="26"/>
      <c r="N21" s="12"/>
      <c r="O21" s="26"/>
      <c r="P21" s="12"/>
      <c r="Q21" s="5"/>
      <c r="R21" s="5"/>
      <c r="S21" s="5"/>
      <c r="T21" s="5"/>
      <c r="U21" s="5"/>
      <c r="V21" s="5"/>
      <c r="W21" s="5"/>
      <c r="X21" s="5"/>
      <c r="Y21" s="5"/>
    </row>
    <row r="22" spans="1:25" s="254" customFormat="1" ht="12.75">
      <c r="A22" s="60" t="s">
        <v>86</v>
      </c>
      <c r="B22" s="76"/>
      <c r="C22" s="211">
        <f>SUM(D22:P22)</f>
        <v>246567</v>
      </c>
      <c r="D22" s="188">
        <f>SUM(D12,D14,D16,D18,D20)</f>
        <v>245215</v>
      </c>
      <c r="E22" s="188">
        <f aca="true" t="shared" si="0" ref="E22:P22">SUM(E12,E14,E16,E18,E20)</f>
        <v>1352</v>
      </c>
      <c r="F22" s="188">
        <f t="shared" si="0"/>
        <v>0</v>
      </c>
      <c r="G22" s="188">
        <f t="shared" si="0"/>
        <v>0</v>
      </c>
      <c r="H22" s="188">
        <f t="shared" si="0"/>
        <v>0</v>
      </c>
      <c r="I22" s="188">
        <f t="shared" si="0"/>
        <v>0</v>
      </c>
      <c r="J22" s="188">
        <f t="shared" si="0"/>
        <v>0</v>
      </c>
      <c r="K22" s="188">
        <f t="shared" si="0"/>
        <v>0</v>
      </c>
      <c r="L22" s="188">
        <f t="shared" si="0"/>
        <v>0</v>
      </c>
      <c r="M22" s="188">
        <f t="shared" si="0"/>
        <v>0</v>
      </c>
      <c r="N22" s="188">
        <f t="shared" si="0"/>
        <v>0</v>
      </c>
      <c r="O22" s="188">
        <f t="shared" si="0"/>
        <v>0</v>
      </c>
      <c r="P22" s="188">
        <f t="shared" si="0"/>
        <v>0</v>
      </c>
      <c r="Q22" s="145"/>
      <c r="R22" s="145"/>
      <c r="S22" s="145"/>
      <c r="T22" s="145"/>
      <c r="U22" s="145"/>
      <c r="V22" s="145"/>
      <c r="W22" s="145"/>
      <c r="X22" s="145"/>
      <c r="Y22" s="145"/>
    </row>
    <row r="23" spans="1:25" ht="12.75">
      <c r="A23" s="69" t="s">
        <v>731</v>
      </c>
      <c r="B23" s="10"/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"/>
      <c r="R23" s="5"/>
      <c r="S23" s="5"/>
      <c r="T23" s="5"/>
      <c r="U23" s="5"/>
      <c r="V23" s="5"/>
      <c r="W23" s="5"/>
      <c r="X23" s="5"/>
      <c r="Y23" s="5"/>
    </row>
    <row r="24" spans="1:25" ht="12.75">
      <c r="A24" s="69" t="s">
        <v>732</v>
      </c>
      <c r="B24" s="10"/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"/>
      <c r="R24" s="5"/>
      <c r="S24" s="5"/>
      <c r="T24" s="5"/>
      <c r="U24" s="5"/>
      <c r="V24" s="5"/>
      <c r="W24" s="5"/>
      <c r="X24" s="5"/>
      <c r="Y24" s="5"/>
    </row>
    <row r="25" spans="1:25" ht="12.75">
      <c r="A25" s="69" t="s">
        <v>733</v>
      </c>
      <c r="B25" s="10"/>
      <c r="C25" s="222">
        <v>246567</v>
      </c>
      <c r="D25" s="222">
        <v>245215</v>
      </c>
      <c r="E25" s="222">
        <v>1352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"/>
      <c r="R25" s="5"/>
      <c r="S25" s="5"/>
      <c r="T25" s="5"/>
      <c r="U25" s="5"/>
      <c r="V25" s="5"/>
      <c r="W25" s="5"/>
      <c r="X25" s="5"/>
      <c r="Y25" s="5"/>
    </row>
    <row r="26" spans="1:25" ht="12.75">
      <c r="A26" s="5"/>
      <c r="B26" s="51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2.75">
      <c r="A27" s="5"/>
      <c r="B27" s="51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2.75">
      <c r="A28" s="5"/>
      <c r="B28" s="51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2.75">
      <c r="A29" s="5"/>
      <c r="B29" s="51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2.75">
      <c r="A30" s="5"/>
      <c r="B30" s="51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2.75">
      <c r="A31" s="5"/>
      <c r="B31" s="51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2.75">
      <c r="A32" s="5"/>
      <c r="B32" s="51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2.75">
      <c r="A33" s="5"/>
      <c r="B33" s="51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2.75">
      <c r="A34" s="5"/>
      <c r="B34" s="51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2.75">
      <c r="A35" s="5"/>
      <c r="B35" s="51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2.75">
      <c r="A36" s="5"/>
      <c r="B36" s="51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.75">
      <c r="A37" s="5"/>
      <c r="B37" s="51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2.75">
      <c r="A38" s="5"/>
      <c r="B38" s="51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2.75">
      <c r="A39" s="5"/>
      <c r="B39" s="51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2.75">
      <c r="A40" s="5"/>
      <c r="B40" s="51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2.75">
      <c r="A41" s="5"/>
      <c r="B41" s="51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2.75">
      <c r="A42" s="5"/>
      <c r="B42" s="51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2.75">
      <c r="A43" s="5"/>
      <c r="B43" s="51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2.75">
      <c r="A44" s="5"/>
      <c r="B44" s="51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2.75">
      <c r="A45" s="5"/>
      <c r="B45" s="51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2.75">
      <c r="A46" s="5"/>
      <c r="B46" s="51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2.75">
      <c r="A47" s="5"/>
      <c r="B47" s="51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2.75">
      <c r="A48" s="5"/>
      <c r="B48" s="51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2.75">
      <c r="A49" s="5"/>
      <c r="B49" s="51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2.75">
      <c r="A50" s="5"/>
      <c r="B50" s="51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2.75">
      <c r="A51" s="5"/>
      <c r="B51" s="51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2.75">
      <c r="A52" s="5"/>
      <c r="B52" s="51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2.75">
      <c r="A53" s="5"/>
      <c r="B53" s="51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2.75">
      <c r="A54" s="5"/>
      <c r="B54" s="51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2.75">
      <c r="A55" s="5"/>
      <c r="B55" s="51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2.75">
      <c r="A56" s="5"/>
      <c r="B56" s="51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2.75">
      <c r="A57" s="5"/>
      <c r="B57" s="51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2.75">
      <c r="A58" s="5"/>
      <c r="B58" s="51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14" ht="12.75">
      <c r="A59" s="1"/>
      <c r="B59" s="5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5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5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5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5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5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51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51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51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51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51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51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</sheetData>
  <sheetProtection/>
  <mergeCells count="2">
    <mergeCell ref="J7:K8"/>
    <mergeCell ref="J10:K10"/>
  </mergeCells>
  <printOptions horizontalCentered="1"/>
  <pageMargins left="0.3937007874015748" right="0.3937007874015748" top="0.3937007874015748" bottom="0.3937007874015748" header="0.5118110236220472" footer="0.31496062992125984"/>
  <pageSetup firstPageNumber="7" useFirstPageNumber="1" horizontalDpi="300" verticalDpi="300" orientation="landscape" paperSize="9" scale="77" r:id="rId1"/>
  <headerFooter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97"/>
  <sheetViews>
    <sheetView view="pageBreakPreview" zoomScaleSheetLayoutView="100" zoomScalePageLayoutView="0" workbookViewId="0" topLeftCell="A1">
      <selection activeCell="J90" sqref="J90"/>
    </sheetView>
  </sheetViews>
  <sheetFormatPr defaultColWidth="9.140625" defaultRowHeight="12.75"/>
  <cols>
    <col min="1" max="1" width="36.7109375" style="434" customWidth="1"/>
    <col min="2" max="2" width="7.7109375" style="537" customWidth="1"/>
    <col min="3" max="3" width="12.421875" style="434" bestFit="1" customWidth="1"/>
    <col min="4" max="5" width="11.57421875" style="434" bestFit="1" customWidth="1"/>
    <col min="6" max="6" width="14.421875" style="434" bestFit="1" customWidth="1"/>
    <col min="7" max="7" width="11.00390625" style="434" customWidth="1"/>
    <col min="8" max="9" width="12.28125" style="434" customWidth="1"/>
    <col min="10" max="10" width="11.28125" style="434" customWidth="1"/>
    <col min="11" max="11" width="10.57421875" style="434" customWidth="1"/>
    <col min="12" max="12" width="11.57421875" style="434" bestFit="1" customWidth="1"/>
    <col min="13" max="13" width="9.7109375" style="434" hidden="1" customWidth="1"/>
    <col min="14" max="14" width="9.28125" style="433" bestFit="1" customWidth="1"/>
    <col min="15" max="16384" width="9.140625" style="434" customWidth="1"/>
  </cols>
  <sheetData>
    <row r="1" spans="1:13" ht="15.75">
      <c r="A1" s="4" t="s">
        <v>736</v>
      </c>
      <c r="B1" s="6"/>
      <c r="C1" s="4"/>
      <c r="D1" s="4"/>
      <c r="E1" s="4"/>
      <c r="F1" s="4"/>
      <c r="G1" s="5"/>
      <c r="H1" s="5"/>
      <c r="I1" s="5"/>
      <c r="J1" s="432"/>
      <c r="K1" s="432"/>
      <c r="L1" s="432"/>
      <c r="M1" s="432"/>
    </row>
    <row r="2" spans="1:13" ht="15.75">
      <c r="A2" s="431" t="s">
        <v>735</v>
      </c>
      <c r="B2" s="435"/>
      <c r="C2" s="431"/>
      <c r="D2" s="431"/>
      <c r="E2" s="435"/>
      <c r="F2" s="435" t="s">
        <v>87</v>
      </c>
      <c r="G2" s="431"/>
      <c r="H2" s="431"/>
      <c r="I2" s="431"/>
      <c r="J2" s="432"/>
      <c r="K2" s="432"/>
      <c r="L2" s="432"/>
      <c r="M2" s="432"/>
    </row>
    <row r="3" spans="1:13" ht="15.75">
      <c r="A3" s="431"/>
      <c r="B3" s="435"/>
      <c r="C3" s="431"/>
      <c r="D3" s="431"/>
      <c r="E3" s="435"/>
      <c r="F3" s="436" t="s">
        <v>465</v>
      </c>
      <c r="G3" s="431"/>
      <c r="H3" s="431"/>
      <c r="I3" s="431"/>
      <c r="J3" s="432"/>
      <c r="K3" s="432"/>
      <c r="L3" s="432"/>
      <c r="M3" s="432"/>
    </row>
    <row r="4" spans="1:13" ht="15.75">
      <c r="A4" s="431"/>
      <c r="B4" s="435"/>
      <c r="C4" s="431"/>
      <c r="D4" s="431"/>
      <c r="E4" s="435"/>
      <c r="F4" s="435" t="s">
        <v>2</v>
      </c>
      <c r="G4" s="431"/>
      <c r="H4" s="431"/>
      <c r="I4" s="431"/>
      <c r="J4" s="432"/>
      <c r="K4" s="432"/>
      <c r="L4" s="432"/>
      <c r="M4" s="432"/>
    </row>
    <row r="5" spans="1:13" ht="15.75">
      <c r="A5" s="431"/>
      <c r="B5" s="435"/>
      <c r="C5" s="431"/>
      <c r="D5" s="431"/>
      <c r="E5" s="435"/>
      <c r="F5" s="435"/>
      <c r="G5" s="431"/>
      <c r="H5" s="431"/>
      <c r="I5" s="431"/>
      <c r="J5" s="432"/>
      <c r="K5" s="432"/>
      <c r="L5" s="432"/>
      <c r="M5" s="432"/>
    </row>
    <row r="6" spans="1:13" ht="12.75">
      <c r="A6" s="432"/>
      <c r="B6" s="526"/>
      <c r="C6" s="432"/>
      <c r="D6" s="432"/>
      <c r="E6" s="432"/>
      <c r="F6" s="432"/>
      <c r="G6" s="432"/>
      <c r="H6" s="432"/>
      <c r="I6" s="432"/>
      <c r="J6" s="580" t="s">
        <v>43</v>
      </c>
      <c r="K6" s="580"/>
      <c r="L6" s="580"/>
      <c r="M6" s="432"/>
    </row>
    <row r="7" spans="1:13" ht="12.75">
      <c r="A7" s="394" t="s">
        <v>532</v>
      </c>
      <c r="B7" s="7" t="s">
        <v>718</v>
      </c>
      <c r="C7" s="517" t="s">
        <v>45</v>
      </c>
      <c r="D7" s="394" t="s">
        <v>46</v>
      </c>
      <c r="E7" s="7" t="s">
        <v>580</v>
      </c>
      <c r="F7" s="7" t="s">
        <v>47</v>
      </c>
      <c r="G7" s="394" t="s">
        <v>48</v>
      </c>
      <c r="H7" s="7" t="s">
        <v>576</v>
      </c>
      <c r="I7" s="394" t="s">
        <v>533</v>
      </c>
      <c r="J7" s="7" t="s">
        <v>582</v>
      </c>
      <c r="K7" s="394" t="s">
        <v>281</v>
      </c>
      <c r="L7" s="394" t="s">
        <v>50</v>
      </c>
      <c r="M7" s="581" t="s">
        <v>565</v>
      </c>
    </row>
    <row r="8" spans="1:13" ht="12.75">
      <c r="A8" s="395" t="s">
        <v>51</v>
      </c>
      <c r="B8" s="21" t="s">
        <v>719</v>
      </c>
      <c r="C8" s="518" t="s">
        <v>52</v>
      </c>
      <c r="D8" s="395" t="s">
        <v>53</v>
      </c>
      <c r="E8" s="21" t="s">
        <v>581</v>
      </c>
      <c r="F8" s="21" t="s">
        <v>579</v>
      </c>
      <c r="G8" s="395" t="s">
        <v>54</v>
      </c>
      <c r="H8" s="21" t="s">
        <v>577</v>
      </c>
      <c r="I8" s="395" t="s">
        <v>534</v>
      </c>
      <c r="J8" s="21" t="s">
        <v>583</v>
      </c>
      <c r="K8" s="395" t="s">
        <v>260</v>
      </c>
      <c r="L8" s="395" t="s">
        <v>535</v>
      </c>
      <c r="M8" s="582"/>
    </row>
    <row r="9" spans="1:13" ht="12.75">
      <c r="A9" s="396"/>
      <c r="B9" s="9" t="s">
        <v>720</v>
      </c>
      <c r="C9" s="519" t="s">
        <v>60</v>
      </c>
      <c r="D9" s="396" t="s">
        <v>536</v>
      </c>
      <c r="E9" s="9" t="s">
        <v>62</v>
      </c>
      <c r="F9" s="9" t="s">
        <v>62</v>
      </c>
      <c r="G9" s="396" t="s">
        <v>62</v>
      </c>
      <c r="H9" s="9" t="s">
        <v>578</v>
      </c>
      <c r="I9" s="396" t="s">
        <v>61</v>
      </c>
      <c r="J9" s="9" t="s">
        <v>584</v>
      </c>
      <c r="K9" s="396" t="s">
        <v>255</v>
      </c>
      <c r="L9" s="396" t="s">
        <v>62</v>
      </c>
      <c r="M9" s="582"/>
    </row>
    <row r="10" spans="1:13" ht="12.75">
      <c r="A10" s="394" t="s">
        <v>8</v>
      </c>
      <c r="B10" s="394"/>
      <c r="C10" s="517" t="s">
        <v>9</v>
      </c>
      <c r="D10" s="394" t="s">
        <v>10</v>
      </c>
      <c r="E10" s="394" t="s">
        <v>11</v>
      </c>
      <c r="F10" s="394" t="s">
        <v>12</v>
      </c>
      <c r="G10" s="394" t="s">
        <v>13</v>
      </c>
      <c r="H10" s="394" t="s">
        <v>14</v>
      </c>
      <c r="I10" s="394" t="s">
        <v>15</v>
      </c>
      <c r="J10" s="394" t="s">
        <v>16</v>
      </c>
      <c r="K10" s="394" t="s">
        <v>17</v>
      </c>
      <c r="L10" s="394" t="s">
        <v>18</v>
      </c>
      <c r="M10" s="437" t="s">
        <v>19</v>
      </c>
    </row>
    <row r="11" spans="1:13" ht="12.75">
      <c r="A11" s="397" t="s">
        <v>725</v>
      </c>
      <c r="B11" s="527"/>
      <c r="C11" s="398"/>
      <c r="D11" s="399"/>
      <c r="E11" s="398"/>
      <c r="F11" s="399"/>
      <c r="G11" s="398"/>
      <c r="H11" s="399"/>
      <c r="I11" s="398"/>
      <c r="J11" s="399"/>
      <c r="K11" s="398"/>
      <c r="L11" s="399"/>
      <c r="M11" s="401"/>
    </row>
    <row r="12" spans="1:15" ht="12.75">
      <c r="A12" s="400" t="s">
        <v>67</v>
      </c>
      <c r="B12" s="528"/>
      <c r="C12" s="516">
        <f>SUM(C14,C16,C18)</f>
        <v>237293</v>
      </c>
      <c r="D12" s="401">
        <f aca="true" t="shared" si="0" ref="D12:L12">SUM(D14,D16,D18)</f>
        <v>217373</v>
      </c>
      <c r="E12" s="401">
        <f t="shared" si="0"/>
        <v>19920</v>
      </c>
      <c r="F12" s="401">
        <f t="shared" si="0"/>
        <v>0</v>
      </c>
      <c r="G12" s="401">
        <f t="shared" si="0"/>
        <v>0</v>
      </c>
      <c r="H12" s="401">
        <f t="shared" si="0"/>
        <v>0</v>
      </c>
      <c r="I12" s="401">
        <f t="shared" si="0"/>
        <v>0</v>
      </c>
      <c r="J12" s="401">
        <f t="shared" si="0"/>
        <v>0</v>
      </c>
      <c r="K12" s="401">
        <f t="shared" si="0"/>
        <v>0</v>
      </c>
      <c r="L12" s="401">
        <f t="shared" si="0"/>
        <v>0</v>
      </c>
      <c r="M12" s="401"/>
      <c r="N12" s="438"/>
      <c r="O12" s="439"/>
    </row>
    <row r="13" spans="1:15" ht="12.75">
      <c r="A13" s="402" t="s">
        <v>537</v>
      </c>
      <c r="B13" s="394"/>
      <c r="C13" s="398"/>
      <c r="D13" s="399"/>
      <c r="E13" s="398"/>
      <c r="F13" s="399"/>
      <c r="G13" s="398"/>
      <c r="H13" s="399"/>
      <c r="I13" s="398"/>
      <c r="J13" s="399"/>
      <c r="K13" s="398"/>
      <c r="L13" s="399"/>
      <c r="M13" s="401"/>
      <c r="N13" s="438"/>
      <c r="O13" s="439"/>
    </row>
    <row r="14" spans="1:15" ht="12.75">
      <c r="A14" s="400" t="s">
        <v>67</v>
      </c>
      <c r="B14" s="528" t="s">
        <v>668</v>
      </c>
      <c r="C14" s="520">
        <f>SUM(D14:E14)</f>
        <v>101159</v>
      </c>
      <c r="D14" s="403">
        <f>'[1]kiadás'!B14-'[1]bevétel'!D14</f>
        <v>92965</v>
      </c>
      <c r="E14" s="404">
        <v>8194</v>
      </c>
      <c r="F14" s="401"/>
      <c r="G14" s="404"/>
      <c r="H14" s="401"/>
      <c r="I14" s="404"/>
      <c r="J14" s="401"/>
      <c r="K14" s="404"/>
      <c r="L14" s="401"/>
      <c r="M14" s="401"/>
      <c r="N14" s="438"/>
      <c r="O14" s="439"/>
    </row>
    <row r="15" spans="1:15" ht="12.75">
      <c r="A15" s="402" t="s">
        <v>538</v>
      </c>
      <c r="B15" s="395"/>
      <c r="C15" s="404"/>
      <c r="D15" s="401"/>
      <c r="E15" s="398"/>
      <c r="F15" s="399"/>
      <c r="G15" s="398"/>
      <c r="H15" s="399"/>
      <c r="I15" s="398"/>
      <c r="J15" s="399"/>
      <c r="K15" s="398"/>
      <c r="L15" s="399"/>
      <c r="M15" s="401"/>
      <c r="N15" s="438"/>
      <c r="O15" s="439"/>
    </row>
    <row r="16" spans="1:15" ht="12.75">
      <c r="A16" s="400" t="s">
        <v>67</v>
      </c>
      <c r="B16" s="529" t="s">
        <v>668</v>
      </c>
      <c r="C16" s="520">
        <f>SUM(D16:E16)</f>
        <v>88394</v>
      </c>
      <c r="D16" s="403">
        <f>'[1]kiadás'!B16-'[1]bevétel'!D16</f>
        <v>80671</v>
      </c>
      <c r="E16" s="404">
        <v>7723</v>
      </c>
      <c r="F16" s="401"/>
      <c r="G16" s="404"/>
      <c r="H16" s="401"/>
      <c r="I16" s="404"/>
      <c r="J16" s="401"/>
      <c r="K16" s="404"/>
      <c r="L16" s="401"/>
      <c r="M16" s="401"/>
      <c r="N16" s="438"/>
      <c r="O16" s="439"/>
    </row>
    <row r="17" spans="1:15" ht="12.75">
      <c r="A17" s="402" t="s">
        <v>539</v>
      </c>
      <c r="B17" s="394"/>
      <c r="C17" s="404"/>
      <c r="D17" s="401"/>
      <c r="E17" s="398"/>
      <c r="F17" s="399"/>
      <c r="G17" s="398"/>
      <c r="H17" s="399"/>
      <c r="I17" s="398"/>
      <c r="J17" s="399"/>
      <c r="K17" s="398"/>
      <c r="L17" s="399"/>
      <c r="M17" s="401"/>
      <c r="N17" s="438"/>
      <c r="O17" s="439"/>
    </row>
    <row r="18" spans="1:15" ht="12.75">
      <c r="A18" s="400" t="s">
        <v>67</v>
      </c>
      <c r="B18" s="528" t="s">
        <v>668</v>
      </c>
      <c r="C18" s="520">
        <f>SUM(D18:E18)</f>
        <v>47740</v>
      </c>
      <c r="D18" s="403">
        <f>'[1]kiadás'!B18-'[1]bevétel'!D18</f>
        <v>43737</v>
      </c>
      <c r="E18" s="404">
        <v>4003</v>
      </c>
      <c r="F18" s="401"/>
      <c r="G18" s="404"/>
      <c r="H18" s="401"/>
      <c r="I18" s="404"/>
      <c r="J18" s="401"/>
      <c r="K18" s="404"/>
      <c r="L18" s="401"/>
      <c r="M18" s="401"/>
      <c r="N18" s="438"/>
      <c r="O18" s="439"/>
    </row>
    <row r="19" spans="1:15" ht="12.75">
      <c r="A19" s="402" t="s">
        <v>726</v>
      </c>
      <c r="B19" s="395"/>
      <c r="C19" s="404"/>
      <c r="D19" s="401"/>
      <c r="E19" s="398"/>
      <c r="F19" s="399"/>
      <c r="G19" s="398"/>
      <c r="H19" s="399"/>
      <c r="I19" s="398"/>
      <c r="J19" s="399"/>
      <c r="K19" s="398"/>
      <c r="L19" s="399"/>
      <c r="M19" s="401"/>
      <c r="N19" s="438"/>
      <c r="O19" s="439"/>
    </row>
    <row r="20" spans="1:15" ht="12.75">
      <c r="A20" s="400" t="s">
        <v>67</v>
      </c>
      <c r="B20" s="529" t="s">
        <v>668</v>
      </c>
      <c r="C20" s="404">
        <f>SUM(D20:E20)</f>
        <v>21233</v>
      </c>
      <c r="D20" s="403">
        <f>'[1]kiadás'!B20-'[1]bevétel'!D20</f>
        <v>20533</v>
      </c>
      <c r="E20" s="404">
        <v>700</v>
      </c>
      <c r="F20" s="401"/>
      <c r="G20" s="404"/>
      <c r="H20" s="401"/>
      <c r="I20" s="404"/>
      <c r="J20" s="401"/>
      <c r="K20" s="404"/>
      <c r="L20" s="401"/>
      <c r="M20" s="401"/>
      <c r="N20" s="438"/>
      <c r="O20" s="439"/>
    </row>
    <row r="21" spans="1:15" ht="12.75">
      <c r="A21" s="405" t="s">
        <v>727</v>
      </c>
      <c r="B21" s="530"/>
      <c r="C21" s="398"/>
      <c r="D21" s="401"/>
      <c r="E21" s="398"/>
      <c r="F21" s="399"/>
      <c r="G21" s="398"/>
      <c r="H21" s="399"/>
      <c r="I21" s="398"/>
      <c r="J21" s="399"/>
      <c r="K21" s="398"/>
      <c r="L21" s="399"/>
      <c r="M21" s="401"/>
      <c r="N21" s="438"/>
      <c r="O21" s="439"/>
    </row>
    <row r="22" spans="1:15" ht="12.75">
      <c r="A22" s="400" t="s">
        <v>67</v>
      </c>
      <c r="B22" s="529"/>
      <c r="C22" s="516">
        <f aca="true" t="shared" si="1" ref="C22:M22">SUM(C24,C26)</f>
        <v>142950</v>
      </c>
      <c r="D22" s="403">
        <f>'[1]kiadás'!B22-'[1]bevétel'!D22</f>
        <v>66279</v>
      </c>
      <c r="E22" s="401">
        <f t="shared" si="1"/>
        <v>76671</v>
      </c>
      <c r="F22" s="401">
        <f t="shared" si="1"/>
        <v>0</v>
      </c>
      <c r="G22" s="401">
        <f t="shared" si="1"/>
        <v>0</v>
      </c>
      <c r="H22" s="401">
        <f t="shared" si="1"/>
        <v>0</v>
      </c>
      <c r="I22" s="401">
        <f t="shared" si="1"/>
        <v>0</v>
      </c>
      <c r="J22" s="401">
        <f t="shared" si="1"/>
        <v>0</v>
      </c>
      <c r="K22" s="401">
        <f t="shared" si="1"/>
        <v>0</v>
      </c>
      <c r="L22" s="401">
        <f t="shared" si="1"/>
        <v>0</v>
      </c>
      <c r="M22" s="401">
        <f t="shared" si="1"/>
        <v>0</v>
      </c>
      <c r="N22" s="438"/>
      <c r="O22" s="439"/>
    </row>
    <row r="23" spans="1:15" ht="12.75">
      <c r="A23" s="402" t="s">
        <v>540</v>
      </c>
      <c r="B23" s="394"/>
      <c r="C23" s="398"/>
      <c r="D23" s="401"/>
      <c r="E23" s="398"/>
      <c r="F23" s="399"/>
      <c r="G23" s="398"/>
      <c r="H23" s="399"/>
      <c r="I23" s="398"/>
      <c r="J23" s="399"/>
      <c r="K23" s="398"/>
      <c r="L23" s="399"/>
      <c r="M23" s="401"/>
      <c r="N23" s="438"/>
      <c r="O23" s="439"/>
    </row>
    <row r="24" spans="1:15" ht="12.75">
      <c r="A24" s="400" t="s">
        <v>67</v>
      </c>
      <c r="B24" s="528" t="s">
        <v>724</v>
      </c>
      <c r="C24" s="520">
        <f>SUM(D24:E24)</f>
        <v>83915</v>
      </c>
      <c r="D24" s="403">
        <f>'[1]kiadás'!B24-'[1]bevétel'!D24</f>
        <v>35479</v>
      </c>
      <c r="E24" s="404">
        <v>48436</v>
      </c>
      <c r="F24" s="401"/>
      <c r="G24" s="404"/>
      <c r="H24" s="401"/>
      <c r="I24" s="404"/>
      <c r="J24" s="401"/>
      <c r="K24" s="404"/>
      <c r="L24" s="401"/>
      <c r="M24" s="401"/>
      <c r="N24" s="438"/>
      <c r="O24" s="439"/>
    </row>
    <row r="25" spans="1:15" ht="12.75">
      <c r="A25" s="402" t="s">
        <v>541</v>
      </c>
      <c r="B25" s="395"/>
      <c r="C25" s="404"/>
      <c r="D25" s="401"/>
      <c r="E25" s="398"/>
      <c r="F25" s="399"/>
      <c r="G25" s="398"/>
      <c r="H25" s="399"/>
      <c r="I25" s="398"/>
      <c r="J25" s="399"/>
      <c r="K25" s="398"/>
      <c r="L25" s="399"/>
      <c r="M25" s="401"/>
      <c r="N25" s="438"/>
      <c r="O25" s="439"/>
    </row>
    <row r="26" spans="1:15" ht="12.75">
      <c r="A26" s="400" t="s">
        <v>67</v>
      </c>
      <c r="B26" s="529" t="s">
        <v>724</v>
      </c>
      <c r="C26" s="404">
        <f>SUM(D26:E26)</f>
        <v>59035</v>
      </c>
      <c r="D26" s="403">
        <f>'[1]kiadás'!B26-'[1]bevétel'!D26</f>
        <v>30800</v>
      </c>
      <c r="E26" s="404">
        <v>28235</v>
      </c>
      <c r="F26" s="401"/>
      <c r="G26" s="404"/>
      <c r="H26" s="401"/>
      <c r="I26" s="404"/>
      <c r="J26" s="401"/>
      <c r="K26" s="404"/>
      <c r="L26" s="401"/>
      <c r="M26" s="401"/>
      <c r="N26" s="438"/>
      <c r="O26" s="439"/>
    </row>
    <row r="27" spans="1:15" ht="12.75">
      <c r="A27" s="405" t="s">
        <v>728</v>
      </c>
      <c r="B27" s="530"/>
      <c r="C27" s="398"/>
      <c r="D27" s="401"/>
      <c r="E27" s="398"/>
      <c r="F27" s="399"/>
      <c r="G27" s="398"/>
      <c r="H27" s="399"/>
      <c r="I27" s="398"/>
      <c r="J27" s="399"/>
      <c r="K27" s="398"/>
      <c r="L27" s="399"/>
      <c r="M27" s="401"/>
      <c r="N27" s="438"/>
      <c r="O27" s="439"/>
    </row>
    <row r="28" spans="1:15" ht="12.75">
      <c r="A28" s="400" t="s">
        <v>67</v>
      </c>
      <c r="B28" s="529" t="s">
        <v>668</v>
      </c>
      <c r="C28" s="404">
        <f>SUM(D28:E28)</f>
        <v>36313</v>
      </c>
      <c r="D28" s="403">
        <f>'[1]kiadás'!B28-'[1]bevétel'!D28</f>
        <v>29729</v>
      </c>
      <c r="E28" s="404">
        <v>6584</v>
      </c>
      <c r="F28" s="401"/>
      <c r="G28" s="404"/>
      <c r="H28" s="401"/>
      <c r="I28" s="404"/>
      <c r="J28" s="401"/>
      <c r="K28" s="404"/>
      <c r="L28" s="401"/>
      <c r="M28" s="401"/>
      <c r="N28" s="438"/>
      <c r="O28" s="439"/>
    </row>
    <row r="29" spans="1:15" ht="12.75">
      <c r="A29" s="406" t="s">
        <v>730</v>
      </c>
      <c r="B29" s="531"/>
      <c r="C29" s="521"/>
      <c r="D29" s="401"/>
      <c r="E29" s="407"/>
      <c r="F29" s="408"/>
      <c r="G29" s="407"/>
      <c r="H29" s="408"/>
      <c r="I29" s="408"/>
      <c r="J29" s="407"/>
      <c r="K29" s="408"/>
      <c r="L29" s="409"/>
      <c r="M29" s="409"/>
      <c r="N29" s="438"/>
      <c r="O29" s="439"/>
    </row>
    <row r="30" spans="1:15" ht="12.75">
      <c r="A30" s="410" t="s">
        <v>67</v>
      </c>
      <c r="B30" s="532"/>
      <c r="C30" s="522">
        <f>SUM(C32,C34,C36,C38)</f>
        <v>106230</v>
      </c>
      <c r="D30" s="353">
        <f aca="true" t="shared" si="2" ref="D30:L30">SUM(D32,D34,D36,D38)</f>
        <v>40368</v>
      </c>
      <c r="E30" s="354">
        <f t="shared" si="2"/>
        <v>65862</v>
      </c>
      <c r="F30" s="354">
        <f t="shared" si="2"/>
        <v>0</v>
      </c>
      <c r="G30" s="354">
        <f t="shared" si="2"/>
        <v>0</v>
      </c>
      <c r="H30" s="354">
        <f t="shared" si="2"/>
        <v>0</v>
      </c>
      <c r="I30" s="354">
        <f t="shared" si="2"/>
        <v>0</v>
      </c>
      <c r="J30" s="354">
        <f t="shared" si="2"/>
        <v>0</v>
      </c>
      <c r="K30" s="354">
        <f t="shared" si="2"/>
        <v>0</v>
      </c>
      <c r="L30" s="354">
        <f t="shared" si="2"/>
        <v>0</v>
      </c>
      <c r="M30" s="354" t="e">
        <f>SUM(M32,M34,#REF!,M36,M38)</f>
        <v>#REF!</v>
      </c>
      <c r="N30" s="438"/>
      <c r="O30" s="439"/>
    </row>
    <row r="31" spans="1:15" ht="12.75">
      <c r="A31" s="411" t="s">
        <v>422</v>
      </c>
      <c r="B31" s="533"/>
      <c r="C31" s="521"/>
      <c r="D31" s="401"/>
      <c r="E31" s="407"/>
      <c r="F31" s="408"/>
      <c r="G31" s="407"/>
      <c r="H31" s="408"/>
      <c r="I31" s="408"/>
      <c r="J31" s="407"/>
      <c r="K31" s="408"/>
      <c r="L31" s="409"/>
      <c r="M31" s="415"/>
      <c r="N31" s="438"/>
      <c r="O31" s="439"/>
    </row>
    <row r="32" spans="1:15" ht="12.75">
      <c r="A32" s="410" t="s">
        <v>67</v>
      </c>
      <c r="B32" s="534" t="s">
        <v>724</v>
      </c>
      <c r="C32" s="523">
        <f>SUM(D32:E32)</f>
        <v>57218</v>
      </c>
      <c r="D32" s="403">
        <f>'[1]kiadás'!B32-'[1]bevétel'!D32</f>
        <v>6240</v>
      </c>
      <c r="E32" s="412">
        <v>50978</v>
      </c>
      <c r="F32" s="413"/>
      <c r="G32" s="412"/>
      <c r="H32" s="413"/>
      <c r="I32" s="413"/>
      <c r="J32" s="412"/>
      <c r="K32" s="413"/>
      <c r="L32" s="414"/>
      <c r="M32" s="415"/>
      <c r="N32" s="438"/>
      <c r="O32" s="439"/>
    </row>
    <row r="33" spans="1:15" ht="12.75">
      <c r="A33" s="411" t="s">
        <v>423</v>
      </c>
      <c r="B33" s="533"/>
      <c r="C33" s="522"/>
      <c r="D33" s="401"/>
      <c r="E33" s="407"/>
      <c r="F33" s="408"/>
      <c r="G33" s="407"/>
      <c r="H33" s="408"/>
      <c r="I33" s="408"/>
      <c r="J33" s="407"/>
      <c r="K33" s="408"/>
      <c r="L33" s="415"/>
      <c r="M33" s="415"/>
      <c r="N33" s="438"/>
      <c r="O33" s="439"/>
    </row>
    <row r="34" spans="1:15" ht="12.75">
      <c r="A34" s="410" t="s">
        <v>67</v>
      </c>
      <c r="B34" s="534" t="s">
        <v>668</v>
      </c>
      <c r="C34" s="523">
        <f>SUM(D34:E34)</f>
        <v>17827</v>
      </c>
      <c r="D34" s="403">
        <f>'[1]kiadás'!B34-'[1]bevétel'!D34</f>
        <v>12112</v>
      </c>
      <c r="E34" s="412">
        <v>5715</v>
      </c>
      <c r="F34" s="413"/>
      <c r="G34" s="412"/>
      <c r="H34" s="413"/>
      <c r="I34" s="413"/>
      <c r="J34" s="412"/>
      <c r="K34" s="413"/>
      <c r="L34" s="415"/>
      <c r="M34" s="415"/>
      <c r="N34" s="438"/>
      <c r="O34" s="439"/>
    </row>
    <row r="35" spans="1:15" ht="12.75">
      <c r="A35" s="411" t="s">
        <v>425</v>
      </c>
      <c r="B35" s="533"/>
      <c r="C35" s="522"/>
      <c r="D35" s="401"/>
      <c r="E35" s="407"/>
      <c r="F35" s="408"/>
      <c r="G35" s="407"/>
      <c r="H35" s="408"/>
      <c r="I35" s="408"/>
      <c r="J35" s="407"/>
      <c r="K35" s="408"/>
      <c r="L35" s="409"/>
      <c r="M35" s="409"/>
      <c r="N35" s="438"/>
      <c r="O35" s="439"/>
    </row>
    <row r="36" spans="1:15" ht="12.75">
      <c r="A36" s="410" t="s">
        <v>67</v>
      </c>
      <c r="B36" s="534" t="s">
        <v>668</v>
      </c>
      <c r="C36" s="523">
        <f>SUM(D36:E36)</f>
        <v>9499</v>
      </c>
      <c r="D36" s="403">
        <f>'[1]kiadás'!B36-'[1]bevétel'!D36</f>
        <v>5054</v>
      </c>
      <c r="E36" s="412">
        <v>4445</v>
      </c>
      <c r="F36" s="413"/>
      <c r="G36" s="412"/>
      <c r="H36" s="413"/>
      <c r="I36" s="413"/>
      <c r="J36" s="412"/>
      <c r="K36" s="413"/>
      <c r="L36" s="414"/>
      <c r="M36" s="415"/>
      <c r="N36" s="438"/>
      <c r="O36" s="439"/>
    </row>
    <row r="37" spans="1:15" ht="12.75">
      <c r="A37" s="411" t="s">
        <v>424</v>
      </c>
      <c r="B37" s="535"/>
      <c r="C37" s="522"/>
      <c r="D37" s="401"/>
      <c r="E37" s="407"/>
      <c r="F37" s="408"/>
      <c r="G37" s="407"/>
      <c r="H37" s="408"/>
      <c r="I37" s="408"/>
      <c r="J37" s="407"/>
      <c r="K37" s="408"/>
      <c r="L37" s="415"/>
      <c r="M37" s="415"/>
      <c r="N37" s="438"/>
      <c r="O37" s="439"/>
    </row>
    <row r="38" spans="1:15" ht="12.75">
      <c r="A38" s="410" t="s">
        <v>67</v>
      </c>
      <c r="B38" s="547" t="s">
        <v>668</v>
      </c>
      <c r="C38" s="522">
        <f>SUM(D38:E38)</f>
        <v>21686</v>
      </c>
      <c r="D38" s="403">
        <f>'[1]kiadás'!B38-'[1]bevétel'!D38</f>
        <v>16962</v>
      </c>
      <c r="E38" s="412">
        <v>4724</v>
      </c>
      <c r="F38" s="413"/>
      <c r="G38" s="412"/>
      <c r="H38" s="413"/>
      <c r="I38" s="413"/>
      <c r="J38" s="412"/>
      <c r="K38" s="413"/>
      <c r="L38" s="415"/>
      <c r="M38" s="415"/>
      <c r="N38" s="438"/>
      <c r="O38" s="439"/>
    </row>
    <row r="39" spans="1:15" ht="12.75">
      <c r="A39" s="405" t="s">
        <v>729</v>
      </c>
      <c r="B39" s="530"/>
      <c r="C39" s="398"/>
      <c r="D39" s="401"/>
      <c r="E39" s="398"/>
      <c r="F39" s="399"/>
      <c r="G39" s="398"/>
      <c r="H39" s="399"/>
      <c r="I39" s="398"/>
      <c r="J39" s="399"/>
      <c r="K39" s="398"/>
      <c r="L39" s="399"/>
      <c r="M39" s="401"/>
      <c r="N39" s="438"/>
      <c r="O39" s="439"/>
    </row>
    <row r="40" spans="1:15" ht="12.75">
      <c r="A40" s="400" t="s">
        <v>67</v>
      </c>
      <c r="B40" s="528"/>
      <c r="C40" s="524">
        <f aca="true" t="shared" si="3" ref="C40:M40">SUM(C42,C44,C46)</f>
        <v>369948</v>
      </c>
      <c r="D40" s="416">
        <f t="shared" si="3"/>
        <v>307586</v>
      </c>
      <c r="E40" s="416">
        <f t="shared" si="3"/>
        <v>36102</v>
      </c>
      <c r="F40" s="416">
        <f t="shared" si="3"/>
        <v>0</v>
      </c>
      <c r="G40" s="416">
        <f t="shared" si="3"/>
        <v>0</v>
      </c>
      <c r="H40" s="416">
        <f t="shared" si="3"/>
        <v>0</v>
      </c>
      <c r="I40" s="416">
        <f t="shared" si="3"/>
        <v>0</v>
      </c>
      <c r="J40" s="416">
        <f t="shared" si="3"/>
        <v>26260</v>
      </c>
      <c r="K40" s="416">
        <f t="shared" si="3"/>
        <v>0</v>
      </c>
      <c r="L40" s="403">
        <f t="shared" si="3"/>
        <v>0</v>
      </c>
      <c r="M40" s="416">
        <f t="shared" si="3"/>
        <v>0</v>
      </c>
      <c r="N40" s="438"/>
      <c r="O40" s="439"/>
    </row>
    <row r="41" spans="1:15" ht="12.75">
      <c r="A41" s="402" t="s">
        <v>542</v>
      </c>
      <c r="B41" s="395"/>
      <c r="C41" s="404"/>
      <c r="D41" s="401"/>
      <c r="E41" s="404"/>
      <c r="F41" s="401"/>
      <c r="G41" s="404"/>
      <c r="H41" s="401"/>
      <c r="I41" s="404"/>
      <c r="J41" s="401"/>
      <c r="K41" s="404"/>
      <c r="L41" s="401"/>
      <c r="M41" s="401"/>
      <c r="N41" s="438"/>
      <c r="O41" s="439"/>
    </row>
    <row r="42" spans="1:15" ht="12.75">
      <c r="A42" s="400" t="s">
        <v>67</v>
      </c>
      <c r="B42" s="529" t="s">
        <v>668</v>
      </c>
      <c r="C42" s="404">
        <f>SUM(D42:J42)</f>
        <v>25886</v>
      </c>
      <c r="D42" s="403">
        <f>'[1]kiadás'!B42-'[1]bevétel'!D42-J42</f>
        <v>24026</v>
      </c>
      <c r="E42" s="404"/>
      <c r="F42" s="401"/>
      <c r="G42" s="404"/>
      <c r="H42" s="401"/>
      <c r="I42" s="404"/>
      <c r="J42" s="401">
        <v>1860</v>
      </c>
      <c r="K42" s="404"/>
      <c r="L42" s="401"/>
      <c r="M42" s="401"/>
      <c r="N42" s="438"/>
      <c r="O42" s="439"/>
    </row>
    <row r="43" spans="1:15" ht="12.75">
      <c r="A43" s="402" t="s">
        <v>543</v>
      </c>
      <c r="B43" s="394"/>
      <c r="C43" s="398"/>
      <c r="D43" s="401"/>
      <c r="E43" s="398"/>
      <c r="F43" s="399"/>
      <c r="G43" s="398"/>
      <c r="H43" s="399"/>
      <c r="I43" s="398"/>
      <c r="J43" s="399"/>
      <c r="K43" s="398"/>
      <c r="L43" s="399"/>
      <c r="M43" s="401"/>
      <c r="N43" s="438"/>
      <c r="O43" s="439"/>
    </row>
    <row r="44" spans="1:15" ht="12.75">
      <c r="A44" s="400" t="s">
        <v>67</v>
      </c>
      <c r="B44" s="529" t="s">
        <v>668</v>
      </c>
      <c r="C44" s="404">
        <f>SUM(D44:J44)</f>
        <v>22900</v>
      </c>
      <c r="D44" s="403">
        <f>'[1]kiadás'!B44-'[1]bevétel'!I44</f>
        <v>0</v>
      </c>
      <c r="E44" s="404"/>
      <c r="F44" s="401"/>
      <c r="G44" s="404"/>
      <c r="H44" s="401"/>
      <c r="I44" s="404"/>
      <c r="J44" s="401">
        <v>22900</v>
      </c>
      <c r="K44" s="404"/>
      <c r="L44" s="401"/>
      <c r="M44" s="401"/>
      <c r="N44" s="438"/>
      <c r="O44" s="439"/>
    </row>
    <row r="45" spans="1:15" ht="12.75">
      <c r="A45" s="397" t="s">
        <v>544</v>
      </c>
      <c r="B45" s="527"/>
      <c r="C45" s="417"/>
      <c r="D45" s="401"/>
      <c r="E45" s="417"/>
      <c r="F45" s="418"/>
      <c r="G45" s="417"/>
      <c r="H45" s="418"/>
      <c r="I45" s="417"/>
      <c r="J45" s="418"/>
      <c r="K45" s="417"/>
      <c r="L45" s="418"/>
      <c r="M45" s="418"/>
      <c r="N45" s="438"/>
      <c r="O45" s="439"/>
    </row>
    <row r="46" spans="1:15" s="441" customFormat="1" ht="12.75">
      <c r="A46" s="419" t="s">
        <v>67</v>
      </c>
      <c r="B46" s="536"/>
      <c r="C46" s="440">
        <f>SUM(C48:C86)</f>
        <v>321162</v>
      </c>
      <c r="D46" s="420">
        <f aca="true" t="shared" si="4" ref="D46:L46">SUM(D48:D86)</f>
        <v>283560</v>
      </c>
      <c r="E46" s="420">
        <f t="shared" si="4"/>
        <v>36102</v>
      </c>
      <c r="F46" s="420">
        <f t="shared" si="4"/>
        <v>0</v>
      </c>
      <c r="G46" s="420">
        <f t="shared" si="4"/>
        <v>0</v>
      </c>
      <c r="H46" s="420">
        <f t="shared" si="4"/>
        <v>0</v>
      </c>
      <c r="I46" s="420">
        <f t="shared" si="4"/>
        <v>0</v>
      </c>
      <c r="J46" s="420">
        <f t="shared" si="4"/>
        <v>1500</v>
      </c>
      <c r="K46" s="420">
        <f t="shared" si="4"/>
        <v>0</v>
      </c>
      <c r="L46" s="420">
        <f t="shared" si="4"/>
        <v>0</v>
      </c>
      <c r="M46" s="440"/>
      <c r="N46" s="438"/>
      <c r="O46" s="439"/>
    </row>
    <row r="47" spans="1:16" ht="12.75">
      <c r="A47" s="421" t="s">
        <v>545</v>
      </c>
      <c r="B47" s="457"/>
      <c r="C47" s="422"/>
      <c r="D47" s="423"/>
      <c r="E47" s="422"/>
      <c r="F47" s="423"/>
      <c r="G47" s="422"/>
      <c r="H47" s="423"/>
      <c r="I47" s="422"/>
      <c r="J47" s="423"/>
      <c r="K47" s="422"/>
      <c r="L47" s="423"/>
      <c r="M47" s="442"/>
      <c r="N47" s="438"/>
      <c r="O47" s="439"/>
      <c r="P47" s="439"/>
    </row>
    <row r="48" spans="1:16" s="441" customFormat="1" ht="12.75">
      <c r="A48" s="419" t="s">
        <v>67</v>
      </c>
      <c r="B48" s="536" t="s">
        <v>668</v>
      </c>
      <c r="C48" s="424">
        <f>SUM(D48:M48)</f>
        <v>8991</v>
      </c>
      <c r="D48" s="403">
        <f>'[1]kiadás'!B48-'[1]bevétel'!D48-J48</f>
        <v>8991</v>
      </c>
      <c r="E48" s="424"/>
      <c r="F48" s="420"/>
      <c r="G48" s="424"/>
      <c r="H48" s="420"/>
      <c r="I48" s="424"/>
      <c r="J48" s="420"/>
      <c r="K48" s="424"/>
      <c r="L48" s="420"/>
      <c r="M48" s="440"/>
      <c r="N48" s="438"/>
      <c r="O48" s="439"/>
      <c r="P48" s="443"/>
    </row>
    <row r="49" spans="1:16" ht="12.75">
      <c r="A49" s="425" t="s">
        <v>546</v>
      </c>
      <c r="B49" s="457"/>
      <c r="C49" s="422"/>
      <c r="D49" s="423"/>
      <c r="E49" s="422"/>
      <c r="F49" s="423"/>
      <c r="G49" s="422"/>
      <c r="H49" s="423"/>
      <c r="I49" s="422"/>
      <c r="J49" s="423"/>
      <c r="K49" s="422"/>
      <c r="L49" s="423"/>
      <c r="M49" s="442"/>
      <c r="N49" s="438"/>
      <c r="O49" s="439"/>
      <c r="P49" s="439"/>
    </row>
    <row r="50" spans="1:16" s="441" customFormat="1" ht="12.75">
      <c r="A50" s="419" t="s">
        <v>67</v>
      </c>
      <c r="B50" s="536" t="s">
        <v>668</v>
      </c>
      <c r="C50" s="424">
        <f>SUM(D50:M50)</f>
        <v>3805</v>
      </c>
      <c r="D50" s="403">
        <f>'[1]kiadás'!B50-'[1]bevétel'!D50-J50</f>
        <v>3805</v>
      </c>
      <c r="E50" s="424"/>
      <c r="F50" s="420"/>
      <c r="G50" s="424"/>
      <c r="H50" s="420"/>
      <c r="I50" s="424"/>
      <c r="J50" s="420"/>
      <c r="K50" s="424"/>
      <c r="L50" s="420"/>
      <c r="M50" s="440"/>
      <c r="N50" s="438"/>
      <c r="O50" s="439"/>
      <c r="P50" s="443"/>
    </row>
    <row r="51" spans="1:16" ht="12.75">
      <c r="A51" s="425" t="s">
        <v>547</v>
      </c>
      <c r="B51" s="457"/>
      <c r="C51" s="422"/>
      <c r="D51" s="423"/>
      <c r="E51" s="422"/>
      <c r="F51" s="423"/>
      <c r="G51" s="422"/>
      <c r="H51" s="423"/>
      <c r="I51" s="422"/>
      <c r="J51" s="423"/>
      <c r="K51" s="422"/>
      <c r="L51" s="423"/>
      <c r="M51" s="442"/>
      <c r="N51" s="438"/>
      <c r="O51" s="439"/>
      <c r="P51" s="439"/>
    </row>
    <row r="52" spans="1:16" s="441" customFormat="1" ht="12.75">
      <c r="A52" s="419" t="s">
        <v>67</v>
      </c>
      <c r="B52" s="536" t="s">
        <v>668</v>
      </c>
      <c r="C52" s="424">
        <f>SUM(D52:M52)</f>
        <v>5576</v>
      </c>
      <c r="D52" s="403">
        <f>'[1]kiadás'!B52-'[1]bevétel'!D52-J52</f>
        <v>5576</v>
      </c>
      <c r="E52" s="424"/>
      <c r="F52" s="420"/>
      <c r="G52" s="424"/>
      <c r="H52" s="420"/>
      <c r="I52" s="424"/>
      <c r="J52" s="420"/>
      <c r="K52" s="424"/>
      <c r="L52" s="420"/>
      <c r="M52" s="440"/>
      <c r="N52" s="438"/>
      <c r="O52" s="439"/>
      <c r="P52" s="443"/>
    </row>
    <row r="53" spans="1:16" ht="12.75">
      <c r="A53" s="425" t="s">
        <v>548</v>
      </c>
      <c r="B53" s="457"/>
      <c r="C53" s="422"/>
      <c r="D53" s="423"/>
      <c r="E53" s="422"/>
      <c r="F53" s="423"/>
      <c r="G53" s="422"/>
      <c r="H53" s="423"/>
      <c r="I53" s="422"/>
      <c r="J53" s="423"/>
      <c r="K53" s="422"/>
      <c r="L53" s="423"/>
      <c r="M53" s="442"/>
      <c r="N53" s="438"/>
      <c r="O53" s="439"/>
      <c r="P53" s="439"/>
    </row>
    <row r="54" spans="1:16" s="441" customFormat="1" ht="12.75">
      <c r="A54" s="419" t="s">
        <v>67</v>
      </c>
      <c r="B54" s="536" t="s">
        <v>668</v>
      </c>
      <c r="C54" s="424">
        <f>SUM(D54:M54)</f>
        <v>7942</v>
      </c>
      <c r="D54" s="403">
        <f>'[1]kiadás'!B54-'[1]bevétel'!D54-J54</f>
        <v>7942</v>
      </c>
      <c r="E54" s="424"/>
      <c r="F54" s="420"/>
      <c r="G54" s="424"/>
      <c r="H54" s="420"/>
      <c r="I54" s="424"/>
      <c r="J54" s="420"/>
      <c r="K54" s="424"/>
      <c r="L54" s="420"/>
      <c r="M54" s="440"/>
      <c r="N54" s="438"/>
      <c r="O54" s="439"/>
      <c r="P54" s="443"/>
    </row>
    <row r="55" spans="1:16" ht="12.75">
      <c r="A55" s="426" t="s">
        <v>549</v>
      </c>
      <c r="B55" s="457"/>
      <c r="C55" s="422"/>
      <c r="D55" s="423"/>
      <c r="E55" s="422"/>
      <c r="F55" s="423"/>
      <c r="G55" s="422"/>
      <c r="H55" s="423"/>
      <c r="I55" s="422"/>
      <c r="J55" s="423"/>
      <c r="K55" s="422"/>
      <c r="L55" s="423"/>
      <c r="M55" s="442"/>
      <c r="N55" s="438"/>
      <c r="O55" s="439"/>
      <c r="P55" s="439"/>
    </row>
    <row r="56" spans="1:16" s="441" customFormat="1" ht="12.75">
      <c r="A56" s="419" t="s">
        <v>67</v>
      </c>
      <c r="B56" s="536" t="s">
        <v>668</v>
      </c>
      <c r="C56" s="424">
        <f>SUM(D56:M56)</f>
        <v>10434</v>
      </c>
      <c r="D56" s="403">
        <f>'[1]kiadás'!B56-'[1]bevétel'!D56-J56</f>
        <v>10434</v>
      </c>
      <c r="E56" s="424"/>
      <c r="F56" s="420"/>
      <c r="G56" s="424"/>
      <c r="H56" s="420"/>
      <c r="I56" s="424"/>
      <c r="J56" s="420"/>
      <c r="K56" s="424"/>
      <c r="L56" s="420"/>
      <c r="M56" s="440"/>
      <c r="N56" s="438"/>
      <c r="O56" s="439"/>
      <c r="P56" s="443"/>
    </row>
    <row r="57" spans="1:16" ht="12.75">
      <c r="A57" s="425" t="s">
        <v>550</v>
      </c>
      <c r="B57" s="457"/>
      <c r="C57" s="422"/>
      <c r="D57" s="423"/>
      <c r="E57" s="422"/>
      <c r="F57" s="423"/>
      <c r="G57" s="422"/>
      <c r="H57" s="423"/>
      <c r="I57" s="422"/>
      <c r="J57" s="423"/>
      <c r="K57" s="422"/>
      <c r="L57" s="423"/>
      <c r="M57" s="442"/>
      <c r="N57" s="438"/>
      <c r="O57" s="439"/>
      <c r="P57" s="439"/>
    </row>
    <row r="58" spans="1:16" s="441" customFormat="1" ht="12.75">
      <c r="A58" s="419" t="s">
        <v>67</v>
      </c>
      <c r="B58" s="536" t="s">
        <v>668</v>
      </c>
      <c r="C58" s="424">
        <f>SUM(D58:M58)</f>
        <v>36384</v>
      </c>
      <c r="D58" s="403">
        <f>'[1]kiadás'!B58-'[1]bevétel'!D58-J58</f>
        <v>29336</v>
      </c>
      <c r="E58" s="424">
        <v>7048</v>
      </c>
      <c r="F58" s="420"/>
      <c r="G58" s="424"/>
      <c r="H58" s="420"/>
      <c r="I58" s="424"/>
      <c r="J58" s="420"/>
      <c r="K58" s="424"/>
      <c r="L58" s="420"/>
      <c r="M58" s="440"/>
      <c r="N58" s="438"/>
      <c r="O58" s="439"/>
      <c r="P58" s="443"/>
    </row>
    <row r="59" spans="1:16" ht="12.75">
      <c r="A59" s="425" t="s">
        <v>551</v>
      </c>
      <c r="B59" s="457"/>
      <c r="C59" s="422"/>
      <c r="D59" s="423"/>
      <c r="E59" s="422"/>
      <c r="F59" s="423"/>
      <c r="G59" s="422"/>
      <c r="H59" s="423"/>
      <c r="I59" s="422"/>
      <c r="J59" s="423"/>
      <c r="K59" s="422"/>
      <c r="L59" s="423"/>
      <c r="M59" s="442"/>
      <c r="N59" s="438"/>
      <c r="O59" s="439"/>
      <c r="P59" s="439"/>
    </row>
    <row r="60" spans="1:16" s="441" customFormat="1" ht="12.75">
      <c r="A60" s="419" t="s">
        <v>67</v>
      </c>
      <c r="B60" s="536" t="s">
        <v>668</v>
      </c>
      <c r="C60" s="424">
        <f>SUM(D60:M60)</f>
        <v>46273</v>
      </c>
      <c r="D60" s="403">
        <f>'[1]kiadás'!B60-'[1]bevétel'!D60-J60</f>
        <v>34034</v>
      </c>
      <c r="E60" s="424">
        <v>12239</v>
      </c>
      <c r="F60" s="420"/>
      <c r="G60" s="424"/>
      <c r="H60" s="420"/>
      <c r="I60" s="424"/>
      <c r="J60" s="420"/>
      <c r="K60" s="424"/>
      <c r="L60" s="420"/>
      <c r="M60" s="440"/>
      <c r="N60" s="438"/>
      <c r="O60" s="439"/>
      <c r="P60" s="443"/>
    </row>
    <row r="61" spans="1:16" ht="12.75">
      <c r="A61" s="425" t="s">
        <v>552</v>
      </c>
      <c r="B61" s="457"/>
      <c r="C61" s="422"/>
      <c r="D61" s="423"/>
      <c r="E61" s="422"/>
      <c r="F61" s="423"/>
      <c r="G61" s="422"/>
      <c r="H61" s="423"/>
      <c r="I61" s="422"/>
      <c r="J61" s="423"/>
      <c r="K61" s="422"/>
      <c r="L61" s="423"/>
      <c r="M61" s="442"/>
      <c r="N61" s="438"/>
      <c r="O61" s="439"/>
      <c r="P61" s="439"/>
    </row>
    <row r="62" spans="1:16" s="441" customFormat="1" ht="12.75">
      <c r="A62" s="419" t="s">
        <v>67</v>
      </c>
      <c r="B62" s="536" t="s">
        <v>668</v>
      </c>
      <c r="C62" s="424">
        <f>SUM(D62:M62)</f>
        <v>67201</v>
      </c>
      <c r="D62" s="403">
        <f>'[1]kiadás'!B62-'[1]bevétel'!D62-J62</f>
        <v>52444</v>
      </c>
      <c r="E62" s="424">
        <v>14757</v>
      </c>
      <c r="F62" s="420"/>
      <c r="G62" s="424"/>
      <c r="H62" s="420"/>
      <c r="I62" s="424"/>
      <c r="J62" s="420"/>
      <c r="K62" s="424"/>
      <c r="L62" s="420"/>
      <c r="M62" s="440"/>
      <c r="N62" s="438"/>
      <c r="O62" s="439"/>
      <c r="P62" s="443"/>
    </row>
    <row r="63" spans="1:16" ht="12.75">
      <c r="A63" s="426" t="s">
        <v>553</v>
      </c>
      <c r="B63" s="457"/>
      <c r="C63" s="422"/>
      <c r="D63" s="423"/>
      <c r="E63" s="422"/>
      <c r="F63" s="423"/>
      <c r="G63" s="422"/>
      <c r="H63" s="423"/>
      <c r="I63" s="422"/>
      <c r="J63" s="423"/>
      <c r="K63" s="422"/>
      <c r="L63" s="423"/>
      <c r="M63" s="442"/>
      <c r="N63" s="438"/>
      <c r="O63" s="439"/>
      <c r="P63" s="439"/>
    </row>
    <row r="64" spans="1:16" s="441" customFormat="1" ht="12.75">
      <c r="A64" s="419" t="s">
        <v>67</v>
      </c>
      <c r="B64" s="536" t="s">
        <v>668</v>
      </c>
      <c r="C64" s="424">
        <f>SUM(D64:M64)</f>
        <v>4324</v>
      </c>
      <c r="D64" s="403">
        <f>'[1]kiadás'!B64-'[1]bevétel'!D64-J64</f>
        <v>4324</v>
      </c>
      <c r="E64" s="424"/>
      <c r="F64" s="420"/>
      <c r="G64" s="424"/>
      <c r="H64" s="420"/>
      <c r="I64" s="424"/>
      <c r="J64" s="420"/>
      <c r="K64" s="424"/>
      <c r="L64" s="420"/>
      <c r="M64" s="440"/>
      <c r="N64" s="438"/>
      <c r="O64" s="439"/>
      <c r="P64" s="443"/>
    </row>
    <row r="65" spans="1:16" ht="12.75">
      <c r="A65" s="425" t="s">
        <v>554</v>
      </c>
      <c r="B65" s="457"/>
      <c r="C65" s="422"/>
      <c r="D65" s="423"/>
      <c r="E65" s="422"/>
      <c r="F65" s="423"/>
      <c r="G65" s="422"/>
      <c r="H65" s="423"/>
      <c r="I65" s="422"/>
      <c r="J65" s="423"/>
      <c r="K65" s="422"/>
      <c r="L65" s="423"/>
      <c r="M65" s="442"/>
      <c r="N65" s="438"/>
      <c r="O65" s="439"/>
      <c r="P65" s="439"/>
    </row>
    <row r="66" spans="1:16" s="441" customFormat="1" ht="12.75">
      <c r="A66" s="419" t="s">
        <v>67</v>
      </c>
      <c r="B66" s="536" t="s">
        <v>668</v>
      </c>
      <c r="C66" s="424">
        <f>SUM(D66:M66)</f>
        <v>5517</v>
      </c>
      <c r="D66" s="403">
        <f>'[1]kiadás'!B66-'[1]bevétel'!D66-J66</f>
        <v>5517</v>
      </c>
      <c r="E66" s="424"/>
      <c r="F66" s="420"/>
      <c r="G66" s="424"/>
      <c r="H66" s="420"/>
      <c r="I66" s="424"/>
      <c r="J66" s="420"/>
      <c r="K66" s="424"/>
      <c r="L66" s="420"/>
      <c r="M66" s="440"/>
      <c r="N66" s="438"/>
      <c r="O66" s="439"/>
      <c r="P66" s="443"/>
    </row>
    <row r="67" spans="1:16" ht="12.75">
      <c r="A67" s="425" t="s">
        <v>555</v>
      </c>
      <c r="B67" s="457"/>
      <c r="C67" s="422"/>
      <c r="D67" s="423"/>
      <c r="E67" s="422"/>
      <c r="F67" s="423"/>
      <c r="G67" s="422"/>
      <c r="H67" s="423"/>
      <c r="I67" s="422"/>
      <c r="J67" s="423"/>
      <c r="K67" s="422"/>
      <c r="L67" s="423"/>
      <c r="M67" s="442"/>
      <c r="N67" s="438"/>
      <c r="O67" s="439"/>
      <c r="P67" s="439"/>
    </row>
    <row r="68" spans="1:16" s="441" customFormat="1" ht="12.75">
      <c r="A68" s="419" t="s">
        <v>67</v>
      </c>
      <c r="B68" s="536" t="s">
        <v>668</v>
      </c>
      <c r="C68" s="424">
        <f>SUM(D68:M68)</f>
        <v>10057</v>
      </c>
      <c r="D68" s="403">
        <f>'[1]kiadás'!B68-'[1]bevétel'!D68-J68</f>
        <v>10057</v>
      </c>
      <c r="E68" s="424"/>
      <c r="F68" s="420"/>
      <c r="G68" s="424"/>
      <c r="H68" s="420"/>
      <c r="I68" s="424"/>
      <c r="J68" s="420"/>
      <c r="K68" s="424"/>
      <c r="L68" s="420"/>
      <c r="M68" s="440"/>
      <c r="N68" s="438"/>
      <c r="O68" s="439"/>
      <c r="P68" s="443"/>
    </row>
    <row r="69" spans="1:16" ht="12.75">
      <c r="A69" s="425" t="s">
        <v>556</v>
      </c>
      <c r="B69" s="457"/>
      <c r="C69" s="422"/>
      <c r="D69" s="423"/>
      <c r="E69" s="422"/>
      <c r="F69" s="423"/>
      <c r="G69" s="422"/>
      <c r="H69" s="423"/>
      <c r="I69" s="422"/>
      <c r="J69" s="423"/>
      <c r="K69" s="422"/>
      <c r="L69" s="423"/>
      <c r="M69" s="442"/>
      <c r="N69" s="438"/>
      <c r="O69" s="439"/>
      <c r="P69" s="439"/>
    </row>
    <row r="70" spans="1:16" s="441" customFormat="1" ht="12.75">
      <c r="A70" s="419" t="s">
        <v>67</v>
      </c>
      <c r="B70" s="536" t="s">
        <v>721</v>
      </c>
      <c r="C70" s="424">
        <f>SUM(D70:M70)</f>
        <v>22742</v>
      </c>
      <c r="D70" s="403">
        <f>'[1]kiadás'!B70-'[1]bevétel'!D70-J70</f>
        <v>22742</v>
      </c>
      <c r="E70" s="424"/>
      <c r="F70" s="420"/>
      <c r="G70" s="424"/>
      <c r="H70" s="420"/>
      <c r="I70" s="424"/>
      <c r="J70" s="420"/>
      <c r="K70" s="424"/>
      <c r="L70" s="420"/>
      <c r="M70" s="440"/>
      <c r="N70" s="438"/>
      <c r="O70" s="439"/>
      <c r="P70" s="443"/>
    </row>
    <row r="71" spans="1:16" ht="12.75">
      <c r="A71" s="426" t="s">
        <v>557</v>
      </c>
      <c r="B71" s="457"/>
      <c r="C71" s="422"/>
      <c r="D71" s="423"/>
      <c r="E71" s="422"/>
      <c r="F71" s="423"/>
      <c r="G71" s="422"/>
      <c r="H71" s="423"/>
      <c r="I71" s="422"/>
      <c r="J71" s="423"/>
      <c r="K71" s="422"/>
      <c r="L71" s="423"/>
      <c r="M71" s="442"/>
      <c r="N71" s="438"/>
      <c r="O71" s="439"/>
      <c r="P71" s="439"/>
    </row>
    <row r="72" spans="1:16" s="441" customFormat="1" ht="12.75">
      <c r="A72" s="419" t="s">
        <v>67</v>
      </c>
      <c r="B72" s="536" t="s">
        <v>724</v>
      </c>
      <c r="C72" s="424">
        <f>SUM(D72:M72)</f>
        <v>9528</v>
      </c>
      <c r="D72" s="403">
        <f>'[1]kiadás'!B72-'[1]bevétel'!D72-J72</f>
        <v>9528</v>
      </c>
      <c r="E72" s="424"/>
      <c r="F72" s="420"/>
      <c r="G72" s="424"/>
      <c r="H72" s="420"/>
      <c r="I72" s="424"/>
      <c r="J72" s="420"/>
      <c r="K72" s="424"/>
      <c r="L72" s="420"/>
      <c r="M72" s="440"/>
      <c r="N72" s="438"/>
      <c r="O72" s="439"/>
      <c r="P72" s="443"/>
    </row>
    <row r="73" spans="1:16" ht="12.75">
      <c r="A73" s="425" t="s">
        <v>558</v>
      </c>
      <c r="B73" s="457"/>
      <c r="C73" s="422"/>
      <c r="D73" s="423"/>
      <c r="E73" s="422"/>
      <c r="F73" s="423"/>
      <c r="G73" s="422"/>
      <c r="H73" s="423"/>
      <c r="I73" s="422"/>
      <c r="J73" s="423"/>
      <c r="K73" s="422"/>
      <c r="L73" s="423"/>
      <c r="M73" s="442"/>
      <c r="N73" s="438"/>
      <c r="O73" s="439"/>
      <c r="P73" s="439"/>
    </row>
    <row r="74" spans="1:16" s="441" customFormat="1" ht="12.75">
      <c r="A74" s="419" t="s">
        <v>67</v>
      </c>
      <c r="B74" s="536" t="s">
        <v>668</v>
      </c>
      <c r="C74" s="424">
        <f>SUM(D74:M74)</f>
        <v>4773</v>
      </c>
      <c r="D74" s="403">
        <f>'[1]kiadás'!B74-'[1]bevétel'!D74-J74</f>
        <v>3273</v>
      </c>
      <c r="E74" s="424"/>
      <c r="F74" s="420"/>
      <c r="G74" s="424"/>
      <c r="H74" s="420"/>
      <c r="I74" s="424"/>
      <c r="J74" s="420">
        <v>1500</v>
      </c>
      <c r="K74" s="424"/>
      <c r="L74" s="420"/>
      <c r="M74" s="440"/>
      <c r="N74" s="438"/>
      <c r="O74" s="439"/>
      <c r="P74" s="443"/>
    </row>
    <row r="75" spans="1:16" ht="12.75">
      <c r="A75" s="425" t="s">
        <v>559</v>
      </c>
      <c r="B75" s="457"/>
      <c r="C75" s="422"/>
      <c r="D75" s="423"/>
      <c r="E75" s="422"/>
      <c r="F75" s="423"/>
      <c r="G75" s="422"/>
      <c r="H75" s="423"/>
      <c r="I75" s="422"/>
      <c r="J75" s="423"/>
      <c r="K75" s="422"/>
      <c r="L75" s="423"/>
      <c r="M75" s="442"/>
      <c r="N75" s="438"/>
      <c r="O75" s="439"/>
      <c r="P75" s="439"/>
    </row>
    <row r="76" spans="1:16" s="441" customFormat="1" ht="12.75">
      <c r="A76" s="419" t="s">
        <v>67</v>
      </c>
      <c r="B76" s="536" t="s">
        <v>668</v>
      </c>
      <c r="C76" s="424">
        <f>SUM(D76:M76)</f>
        <v>2334</v>
      </c>
      <c r="D76" s="403">
        <f>'[1]kiadás'!B76-'[1]bevétel'!D76-J76</f>
        <v>1045</v>
      </c>
      <c r="E76" s="424">
        <v>1289</v>
      </c>
      <c r="F76" s="420"/>
      <c r="G76" s="424"/>
      <c r="H76" s="420"/>
      <c r="I76" s="424"/>
      <c r="J76" s="420"/>
      <c r="K76" s="424"/>
      <c r="L76" s="420"/>
      <c r="M76" s="440"/>
      <c r="N76" s="438"/>
      <c r="O76" s="439"/>
      <c r="P76" s="443"/>
    </row>
    <row r="77" spans="1:16" ht="12.75">
      <c r="A77" s="425" t="s">
        <v>560</v>
      </c>
      <c r="B77" s="457"/>
      <c r="C77" s="422"/>
      <c r="D77" s="423"/>
      <c r="E77" s="422"/>
      <c r="F77" s="423"/>
      <c r="G77" s="422"/>
      <c r="H77" s="423"/>
      <c r="I77" s="422"/>
      <c r="J77" s="423"/>
      <c r="K77" s="422"/>
      <c r="L77" s="423"/>
      <c r="M77" s="442"/>
      <c r="N77" s="438"/>
      <c r="O77" s="439"/>
      <c r="P77" s="439"/>
    </row>
    <row r="78" spans="1:16" s="441" customFormat="1" ht="12.75">
      <c r="A78" s="419" t="s">
        <v>67</v>
      </c>
      <c r="B78" s="536" t="s">
        <v>668</v>
      </c>
      <c r="C78" s="424">
        <f>SUM(D78:M78)</f>
        <v>16720</v>
      </c>
      <c r="D78" s="403">
        <f>'[1]kiadás'!B78-'[1]bevétel'!D78-J78</f>
        <v>16720</v>
      </c>
      <c r="E78" s="424"/>
      <c r="F78" s="420"/>
      <c r="G78" s="424"/>
      <c r="H78" s="420"/>
      <c r="I78" s="424"/>
      <c r="J78" s="420"/>
      <c r="K78" s="424"/>
      <c r="L78" s="420"/>
      <c r="M78" s="440"/>
      <c r="N78" s="438"/>
      <c r="O78" s="439"/>
      <c r="P78" s="443"/>
    </row>
    <row r="79" spans="1:16" ht="12.75">
      <c r="A79" s="425" t="s">
        <v>561</v>
      </c>
      <c r="B79" s="457"/>
      <c r="C79" s="422"/>
      <c r="D79" s="423"/>
      <c r="E79" s="422"/>
      <c r="F79" s="423"/>
      <c r="G79" s="422"/>
      <c r="H79" s="423"/>
      <c r="I79" s="422"/>
      <c r="J79" s="423"/>
      <c r="K79" s="422"/>
      <c r="L79" s="423"/>
      <c r="M79" s="442"/>
      <c r="N79" s="438"/>
      <c r="O79" s="439"/>
      <c r="P79" s="439"/>
    </row>
    <row r="80" spans="1:16" s="441" customFormat="1" ht="12.75">
      <c r="A80" s="419" t="s">
        <v>67</v>
      </c>
      <c r="B80" s="536" t="s">
        <v>721</v>
      </c>
      <c r="C80" s="424">
        <f>SUM(D80:M80)</f>
        <v>50622</v>
      </c>
      <c r="D80" s="403">
        <f>'[1]kiadás'!B80-'[1]bevétel'!D80-J80</f>
        <v>50622</v>
      </c>
      <c r="E80" s="424"/>
      <c r="F80" s="420"/>
      <c r="G80" s="424"/>
      <c r="H80" s="420"/>
      <c r="I80" s="424"/>
      <c r="J80" s="420"/>
      <c r="K80" s="424"/>
      <c r="L80" s="420"/>
      <c r="M80" s="440"/>
      <c r="N80" s="438"/>
      <c r="O80" s="439"/>
      <c r="P80" s="443"/>
    </row>
    <row r="81" spans="1:16" ht="12.75">
      <c r="A81" s="425" t="s">
        <v>562</v>
      </c>
      <c r="B81" s="457"/>
      <c r="C81" s="422"/>
      <c r="D81" s="423"/>
      <c r="E81" s="422"/>
      <c r="F81" s="423"/>
      <c r="G81" s="422"/>
      <c r="H81" s="423"/>
      <c r="I81" s="422"/>
      <c r="J81" s="423"/>
      <c r="K81" s="422"/>
      <c r="L81" s="423"/>
      <c r="M81" s="442"/>
      <c r="N81" s="438"/>
      <c r="O81" s="439"/>
      <c r="P81" s="439"/>
    </row>
    <row r="82" spans="1:16" s="441" customFormat="1" ht="12.75">
      <c r="A82" s="419" t="s">
        <v>67</v>
      </c>
      <c r="B82" s="536" t="s">
        <v>721</v>
      </c>
      <c r="C82" s="424">
        <f>SUM(D82:M82)</f>
        <v>6735</v>
      </c>
      <c r="D82" s="403">
        <f>'[1]kiadás'!B82-'[1]bevétel'!D82-J82</f>
        <v>6735</v>
      </c>
      <c r="E82" s="424"/>
      <c r="F82" s="420"/>
      <c r="G82" s="424"/>
      <c r="H82" s="420"/>
      <c r="I82" s="424"/>
      <c r="J82" s="420"/>
      <c r="K82" s="424"/>
      <c r="L82" s="420"/>
      <c r="M82" s="440"/>
      <c r="N82" s="438"/>
      <c r="O82" s="439"/>
      <c r="P82" s="443"/>
    </row>
    <row r="83" spans="1:16" ht="12.75">
      <c r="A83" s="425" t="s">
        <v>563</v>
      </c>
      <c r="B83" s="457"/>
      <c r="C83" s="422"/>
      <c r="D83" s="423"/>
      <c r="E83" s="422"/>
      <c r="F83" s="423"/>
      <c r="G83" s="422"/>
      <c r="H83" s="423"/>
      <c r="I83" s="422"/>
      <c r="J83" s="423"/>
      <c r="K83" s="422"/>
      <c r="L83" s="423"/>
      <c r="M83" s="442"/>
      <c r="N83" s="438"/>
      <c r="O83" s="439"/>
      <c r="P83" s="439"/>
    </row>
    <row r="84" spans="1:16" s="441" customFormat="1" ht="12.75">
      <c r="A84" s="419" t="s">
        <v>67</v>
      </c>
      <c r="B84" s="546" t="s">
        <v>721</v>
      </c>
      <c r="C84" s="424">
        <f>SUM(D84:M84)</f>
        <v>410</v>
      </c>
      <c r="D84" s="403">
        <f>'[1]kiadás'!B84-'[1]bevétel'!D84-J84</f>
        <v>410</v>
      </c>
      <c r="E84" s="424"/>
      <c r="F84" s="420"/>
      <c r="G84" s="424"/>
      <c r="H84" s="420"/>
      <c r="I84" s="424"/>
      <c r="J84" s="420"/>
      <c r="K84" s="424"/>
      <c r="L84" s="420"/>
      <c r="M84" s="440"/>
      <c r="N84" s="438"/>
      <c r="O84" s="439"/>
      <c r="P84" s="443"/>
    </row>
    <row r="85" spans="1:16" ht="12.75">
      <c r="A85" s="425" t="s">
        <v>564</v>
      </c>
      <c r="B85" s="457"/>
      <c r="C85" s="422"/>
      <c r="D85" s="423"/>
      <c r="E85" s="422"/>
      <c r="F85" s="423"/>
      <c r="G85" s="422"/>
      <c r="H85" s="423"/>
      <c r="I85" s="422"/>
      <c r="J85" s="423"/>
      <c r="K85" s="422"/>
      <c r="L85" s="423"/>
      <c r="M85" s="442"/>
      <c r="N85" s="438"/>
      <c r="O85" s="439"/>
      <c r="P85" s="439"/>
    </row>
    <row r="86" spans="1:16" s="441" customFormat="1" ht="12.75">
      <c r="A86" s="419" t="s">
        <v>67</v>
      </c>
      <c r="B86" s="536" t="s">
        <v>668</v>
      </c>
      <c r="C86" s="424">
        <f>SUM(D86:M86)</f>
        <v>794</v>
      </c>
      <c r="D86" s="403">
        <f>'[1]kiadás'!B86-'[1]bevétel'!D86-J86</f>
        <v>25</v>
      </c>
      <c r="E86" s="424">
        <v>769</v>
      </c>
      <c r="F86" s="420"/>
      <c r="G86" s="424"/>
      <c r="H86" s="420"/>
      <c r="I86" s="424"/>
      <c r="J86" s="420"/>
      <c r="K86" s="424"/>
      <c r="L86" s="420"/>
      <c r="M86" s="440"/>
      <c r="N86" s="438"/>
      <c r="O86" s="439"/>
      <c r="P86" s="443"/>
    </row>
    <row r="87" spans="1:15" ht="12.75">
      <c r="A87" s="402" t="s">
        <v>89</v>
      </c>
      <c r="B87" s="394"/>
      <c r="C87" s="427"/>
      <c r="D87" s="428"/>
      <c r="E87" s="427"/>
      <c r="F87" s="428"/>
      <c r="G87" s="427"/>
      <c r="H87" s="428"/>
      <c r="I87" s="427"/>
      <c r="J87" s="428"/>
      <c r="K87" s="427"/>
      <c r="L87" s="428"/>
      <c r="M87" s="444"/>
      <c r="N87" s="438"/>
      <c r="O87" s="439"/>
    </row>
    <row r="88" spans="1:15" s="445" customFormat="1" ht="12.75">
      <c r="A88" s="429" t="s">
        <v>67</v>
      </c>
      <c r="B88" s="528"/>
      <c r="C88" s="525">
        <f>SUM(C12,C20,C22,C28,C30,C40)</f>
        <v>913967</v>
      </c>
      <c r="D88" s="430">
        <f aca="true" t="shared" si="5" ref="D88:M88">SUM(D12,D20,D22,D28,D30,D40)</f>
        <v>681868</v>
      </c>
      <c r="E88" s="430">
        <f t="shared" si="5"/>
        <v>205839</v>
      </c>
      <c r="F88" s="430">
        <f t="shared" si="5"/>
        <v>0</v>
      </c>
      <c r="G88" s="430">
        <f t="shared" si="5"/>
        <v>0</v>
      </c>
      <c r="H88" s="430">
        <f t="shared" si="5"/>
        <v>0</v>
      </c>
      <c r="I88" s="430">
        <f t="shared" si="5"/>
        <v>0</v>
      </c>
      <c r="J88" s="430">
        <f t="shared" si="5"/>
        <v>26260</v>
      </c>
      <c r="K88" s="430">
        <f t="shared" si="5"/>
        <v>0</v>
      </c>
      <c r="L88" s="430">
        <f t="shared" si="5"/>
        <v>0</v>
      </c>
      <c r="M88" s="444" t="e">
        <f t="shared" si="5"/>
        <v>#REF!</v>
      </c>
      <c r="N88" s="438"/>
      <c r="O88" s="439"/>
    </row>
    <row r="89" spans="1:12" ht="12.75">
      <c r="A89" s="551" t="s">
        <v>731</v>
      </c>
      <c r="B89" s="552"/>
      <c r="C89" s="554">
        <v>623762</v>
      </c>
      <c r="D89" s="554">
        <v>519312</v>
      </c>
      <c r="E89" s="554">
        <v>79190</v>
      </c>
      <c r="F89" s="554"/>
      <c r="G89" s="554"/>
      <c r="H89" s="554"/>
      <c r="I89" s="554"/>
      <c r="J89" s="554">
        <v>26260</v>
      </c>
      <c r="K89" s="554"/>
      <c r="L89" s="554"/>
    </row>
    <row r="90" spans="1:12" ht="12.75">
      <c r="A90" s="551" t="s">
        <v>732</v>
      </c>
      <c r="B90" s="552"/>
      <c r="C90" s="554">
        <v>290205</v>
      </c>
      <c r="D90" s="554">
        <v>162556</v>
      </c>
      <c r="E90" s="554">
        <v>127649</v>
      </c>
      <c r="F90" s="553">
        <v>0</v>
      </c>
      <c r="G90" s="553">
        <v>0</v>
      </c>
      <c r="H90" s="553">
        <v>0</v>
      </c>
      <c r="I90" s="553">
        <v>0</v>
      </c>
      <c r="J90" s="553">
        <v>0</v>
      </c>
      <c r="K90" s="553">
        <v>0</v>
      </c>
      <c r="L90" s="553">
        <v>0</v>
      </c>
    </row>
    <row r="91" spans="1:12" ht="12.75">
      <c r="A91" s="551" t="s">
        <v>733</v>
      </c>
      <c r="B91" s="552"/>
      <c r="C91" s="553">
        <v>0</v>
      </c>
      <c r="D91" s="554">
        <v>0</v>
      </c>
      <c r="E91" s="553">
        <v>0</v>
      </c>
      <c r="F91" s="553">
        <v>0</v>
      </c>
      <c r="G91" s="553">
        <v>0</v>
      </c>
      <c r="H91" s="553">
        <v>0</v>
      </c>
      <c r="I91" s="553">
        <v>0</v>
      </c>
      <c r="J91" s="553">
        <v>0</v>
      </c>
      <c r="K91" s="553">
        <v>0</v>
      </c>
      <c r="L91" s="553">
        <v>0</v>
      </c>
    </row>
    <row r="92" ht="12.75">
      <c r="D92" s="439"/>
    </row>
    <row r="94" spans="1:4" ht="12.75">
      <c r="A94" s="565" t="s">
        <v>744</v>
      </c>
      <c r="D94" s="439"/>
    </row>
    <row r="95" spans="1:3" ht="12.75">
      <c r="A95" s="565" t="s">
        <v>741</v>
      </c>
      <c r="C95" s="439"/>
    </row>
    <row r="96" ht="12.75">
      <c r="A96" s="565" t="s">
        <v>745</v>
      </c>
    </row>
    <row r="97" ht="12.75">
      <c r="A97" s="565" t="s">
        <v>746</v>
      </c>
    </row>
  </sheetData>
  <sheetProtection/>
  <mergeCells count="2">
    <mergeCell ref="J6:L6"/>
    <mergeCell ref="M7:M9"/>
  </mergeCells>
  <printOptions horizontalCentered="1"/>
  <pageMargins left="0.7874015748031497" right="0.7874015748031497" top="0.5905511811023623" bottom="0.5905511811023623" header="0.5118110236220472" footer="0.5118110236220472"/>
  <pageSetup firstPageNumber="8" useFirstPageNumber="1" horizontalDpi="300" verticalDpi="300" orientation="landscape" paperSize="9" scale="73" r:id="rId1"/>
  <headerFooter alignWithMargins="0"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view="pageBreakPreview" zoomScaleNormal="80" zoomScaleSheetLayoutView="100" zoomScalePageLayoutView="0" workbookViewId="0" topLeftCell="A10">
      <selection activeCell="D18" sqref="D18"/>
    </sheetView>
  </sheetViews>
  <sheetFormatPr defaultColWidth="9.140625" defaultRowHeight="12.75"/>
  <cols>
    <col min="1" max="1" width="28.57421875" style="0" customWidth="1"/>
    <col min="2" max="2" width="10.57421875" style="0" customWidth="1"/>
    <col min="3" max="3" width="9.28125" style="0" customWidth="1"/>
    <col min="4" max="4" width="9.7109375" style="0" customWidth="1"/>
    <col min="5" max="5" width="9.28125" style="0" customWidth="1"/>
    <col min="6" max="6" width="10.57421875" style="0" customWidth="1"/>
    <col min="7" max="7" width="11.00390625" style="0" customWidth="1"/>
    <col min="8" max="12" width="9.7109375" style="0" customWidth="1"/>
    <col min="13" max="13" width="8.28125" style="0" customWidth="1"/>
    <col min="14" max="14" width="8.421875" style="0" customWidth="1"/>
  </cols>
  <sheetData>
    <row r="1" spans="1:14" ht="15.75">
      <c r="A1" s="34" t="s">
        <v>752</v>
      </c>
      <c r="B1" s="34"/>
      <c r="C1" s="34"/>
      <c r="D1" s="34"/>
      <c r="E1" s="34"/>
      <c r="F1" s="34"/>
      <c r="G1" s="34"/>
      <c r="H1" s="42"/>
      <c r="I1" s="33"/>
      <c r="J1" s="42"/>
      <c r="K1" s="42"/>
      <c r="L1" s="42"/>
      <c r="M1" s="42"/>
      <c r="N1" s="42"/>
    </row>
    <row r="2" spans="1:14" ht="12.75">
      <c r="A2" s="43"/>
      <c r="B2" s="43"/>
      <c r="C2" s="43"/>
      <c r="D2" s="43"/>
      <c r="E2" s="43"/>
      <c r="F2" s="43"/>
      <c r="G2" s="43"/>
      <c r="H2" s="43"/>
      <c r="I2" s="44"/>
      <c r="J2" s="43"/>
      <c r="K2" s="43"/>
      <c r="L2" s="43"/>
      <c r="M2" s="43"/>
      <c r="N2" s="43"/>
    </row>
    <row r="3" spans="1:14" ht="12.75">
      <c r="A3" s="43"/>
      <c r="B3" s="43"/>
      <c r="C3" s="43"/>
      <c r="D3" s="43"/>
      <c r="E3" s="43"/>
      <c r="F3" s="43"/>
      <c r="G3" s="43"/>
      <c r="H3" s="43"/>
      <c r="I3" s="44"/>
      <c r="J3" s="43"/>
      <c r="K3" s="43"/>
      <c r="L3" s="43"/>
      <c r="M3" s="43"/>
      <c r="N3" s="43"/>
    </row>
    <row r="4" spans="1:14" ht="15.75">
      <c r="A4" s="43"/>
      <c r="B4" s="43"/>
      <c r="C4" s="43"/>
      <c r="D4" s="43"/>
      <c r="E4" s="45"/>
      <c r="F4" s="45" t="s">
        <v>41</v>
      </c>
      <c r="G4" s="45"/>
      <c r="H4" s="43"/>
      <c r="I4" s="43"/>
      <c r="J4" s="43"/>
      <c r="K4" s="43"/>
      <c r="L4" s="43"/>
      <c r="M4" s="43"/>
      <c r="N4" s="43"/>
    </row>
    <row r="5" spans="1:14" ht="15.75">
      <c r="A5" s="43"/>
      <c r="B5" s="43"/>
      <c r="C5" s="43"/>
      <c r="D5" s="43"/>
      <c r="E5" s="45"/>
      <c r="F5" s="45" t="s">
        <v>465</v>
      </c>
      <c r="G5" s="45"/>
      <c r="H5" s="43"/>
      <c r="I5" s="43"/>
      <c r="J5" s="43"/>
      <c r="K5" s="43"/>
      <c r="L5" s="43"/>
      <c r="M5" s="43"/>
      <c r="N5" s="43"/>
    </row>
    <row r="6" spans="1:14" ht="15.75">
      <c r="A6" s="43"/>
      <c r="B6" s="43"/>
      <c r="C6" s="43"/>
      <c r="D6" s="43"/>
      <c r="E6" s="45"/>
      <c r="F6" s="45" t="s">
        <v>68</v>
      </c>
      <c r="G6" s="45"/>
      <c r="H6" s="43"/>
      <c r="I6" s="43"/>
      <c r="J6" s="43"/>
      <c r="K6" s="43"/>
      <c r="L6" s="43"/>
      <c r="M6" s="43"/>
      <c r="N6" s="43"/>
    </row>
    <row r="7" spans="1:14" ht="15.75">
      <c r="A7" s="43"/>
      <c r="B7" s="43"/>
      <c r="C7" s="43"/>
      <c r="D7" s="43"/>
      <c r="E7" s="45"/>
      <c r="F7" s="45"/>
      <c r="G7" s="45"/>
      <c r="H7" s="43"/>
      <c r="I7" s="43"/>
      <c r="J7" s="43"/>
      <c r="K7" s="43"/>
      <c r="L7" s="43"/>
      <c r="M7" s="43"/>
      <c r="N7" s="43"/>
    </row>
    <row r="8" spans="1:14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">
      <c r="A9" s="46"/>
      <c r="B9" s="46"/>
      <c r="C9" s="46"/>
      <c r="D9" s="46"/>
      <c r="E9" s="46"/>
      <c r="F9" s="46"/>
      <c r="G9" s="46"/>
      <c r="H9" s="46"/>
      <c r="I9" s="5"/>
      <c r="J9" s="46"/>
      <c r="K9" s="5" t="s">
        <v>43</v>
      </c>
      <c r="L9" s="46"/>
      <c r="M9" s="46"/>
      <c r="N9" s="46"/>
    </row>
    <row r="10" spans="1:14" ht="12.75">
      <c r="A10" s="7" t="s">
        <v>69</v>
      </c>
      <c r="B10" s="18" t="s">
        <v>45</v>
      </c>
      <c r="C10" s="578" t="s">
        <v>70</v>
      </c>
      <c r="D10" s="583"/>
      <c r="E10" s="583"/>
      <c r="F10" s="583"/>
      <c r="G10" s="583"/>
      <c r="H10" s="584"/>
      <c r="I10" s="585" t="s">
        <v>71</v>
      </c>
      <c r="J10" s="586"/>
      <c r="K10" s="586"/>
      <c r="L10" s="142" t="s">
        <v>256</v>
      </c>
      <c r="M10" s="8" t="s">
        <v>95</v>
      </c>
      <c r="N10" s="8" t="s">
        <v>73</v>
      </c>
    </row>
    <row r="11" spans="1:14" ht="12.75" customHeight="1">
      <c r="A11" s="21" t="s">
        <v>74</v>
      </c>
      <c r="B11" s="22" t="s">
        <v>90</v>
      </c>
      <c r="C11" s="21" t="s">
        <v>91</v>
      </c>
      <c r="D11" s="22" t="s">
        <v>75</v>
      </c>
      <c r="E11" s="21" t="s">
        <v>76</v>
      </c>
      <c r="F11" s="22" t="s">
        <v>77</v>
      </c>
      <c r="G11" s="21" t="s">
        <v>259</v>
      </c>
      <c r="H11" s="587" t="s">
        <v>574</v>
      </c>
      <c r="I11" s="29" t="s">
        <v>78</v>
      </c>
      <c r="J11" s="7" t="s">
        <v>79</v>
      </c>
      <c r="K11" s="18" t="s">
        <v>48</v>
      </c>
      <c r="L11" s="21" t="s">
        <v>262</v>
      </c>
      <c r="M11" s="23" t="s">
        <v>263</v>
      </c>
      <c r="N11" s="23"/>
    </row>
    <row r="12" spans="1:14" ht="12.75">
      <c r="A12" s="21"/>
      <c r="B12" s="22" t="s">
        <v>60</v>
      </c>
      <c r="C12" s="21" t="s">
        <v>80</v>
      </c>
      <c r="D12" s="22" t="s">
        <v>81</v>
      </c>
      <c r="E12" s="21"/>
      <c r="F12" s="22" t="s">
        <v>82</v>
      </c>
      <c r="G12" s="21" t="s">
        <v>260</v>
      </c>
      <c r="H12" s="588"/>
      <c r="I12" s="30"/>
      <c r="J12" s="21"/>
      <c r="K12" s="22" t="s">
        <v>83</v>
      </c>
      <c r="L12" s="21" t="s">
        <v>98</v>
      </c>
      <c r="M12" s="23" t="s">
        <v>98</v>
      </c>
      <c r="N12" s="23"/>
    </row>
    <row r="13" spans="1:14" ht="13.5" customHeight="1">
      <c r="A13" s="9"/>
      <c r="B13" s="24"/>
      <c r="C13" s="9"/>
      <c r="D13" s="24" t="s">
        <v>84</v>
      </c>
      <c r="E13" s="9"/>
      <c r="F13" s="24" t="s">
        <v>85</v>
      </c>
      <c r="G13" s="9" t="s">
        <v>261</v>
      </c>
      <c r="H13" s="589"/>
      <c r="I13" s="31"/>
      <c r="J13" s="9"/>
      <c r="K13" s="24" t="s">
        <v>56</v>
      </c>
      <c r="L13" s="9"/>
      <c r="M13" s="25"/>
      <c r="N13" s="25"/>
    </row>
    <row r="14" spans="1:14" ht="12.75">
      <c r="A14" s="7" t="s">
        <v>8</v>
      </c>
      <c r="B14" s="20" t="s">
        <v>9</v>
      </c>
      <c r="C14" s="10" t="s">
        <v>10</v>
      </c>
      <c r="D14" s="20" t="s">
        <v>11</v>
      </c>
      <c r="E14" s="10" t="s">
        <v>12</v>
      </c>
      <c r="F14" s="20" t="s">
        <v>13</v>
      </c>
      <c r="G14" s="10" t="s">
        <v>14</v>
      </c>
      <c r="H14" s="11" t="s">
        <v>15</v>
      </c>
      <c r="I14" s="19" t="s">
        <v>16</v>
      </c>
      <c r="J14" s="10" t="s">
        <v>17</v>
      </c>
      <c r="K14" s="20" t="s">
        <v>18</v>
      </c>
      <c r="L14" s="9" t="s">
        <v>19</v>
      </c>
      <c r="M14" s="20" t="s">
        <v>20</v>
      </c>
      <c r="N14" s="10" t="s">
        <v>21</v>
      </c>
    </row>
    <row r="15" spans="1:14" ht="12.75">
      <c r="A15" s="15" t="s">
        <v>338</v>
      </c>
      <c r="B15" s="171"/>
      <c r="C15" s="171"/>
      <c r="D15" s="175"/>
      <c r="E15" s="171"/>
      <c r="F15" s="175"/>
      <c r="G15" s="171"/>
      <c r="H15" s="171"/>
      <c r="I15" s="175"/>
      <c r="J15" s="171"/>
      <c r="K15" s="175"/>
      <c r="L15" s="171"/>
      <c r="M15" s="175"/>
      <c r="N15" s="171"/>
    </row>
    <row r="16" spans="1:14" ht="12.75">
      <c r="A16" s="17" t="s">
        <v>64</v>
      </c>
      <c r="B16" s="168">
        <f>SUM(C16:O16)</f>
        <v>1037758</v>
      </c>
      <c r="C16" s="168">
        <f>'5.1'!D101</f>
        <v>33090</v>
      </c>
      <c r="D16" s="177">
        <f>'5.1'!E101</f>
        <v>8238</v>
      </c>
      <c r="E16" s="168">
        <f>'5.1'!F101</f>
        <v>464398</v>
      </c>
      <c r="F16" s="177">
        <f>'5.1'!G101</f>
        <v>59099</v>
      </c>
      <c r="G16" s="168">
        <f>'5.1'!H101</f>
        <v>127714</v>
      </c>
      <c r="H16" s="168">
        <f>'5.1'!I101</f>
        <v>12650</v>
      </c>
      <c r="I16" s="177">
        <f>'5.1'!J101</f>
        <v>107195</v>
      </c>
      <c r="J16" s="168">
        <f>'5.1'!K101</f>
        <v>82880</v>
      </c>
      <c r="K16" s="177">
        <f>'5.1'!L101</f>
        <v>3300</v>
      </c>
      <c r="L16" s="168">
        <f>'5.1'!M101</f>
        <v>0</v>
      </c>
      <c r="M16" s="177">
        <f>'5.1'!N101</f>
        <v>134194</v>
      </c>
      <c r="N16" s="168">
        <f>'5.1'!O101</f>
        <v>5000</v>
      </c>
    </row>
    <row r="17" spans="1:14" ht="12.75">
      <c r="A17" s="28" t="s">
        <v>141</v>
      </c>
      <c r="B17" s="183"/>
      <c r="C17" s="171"/>
      <c r="D17" s="175"/>
      <c r="E17" s="171"/>
      <c r="F17" s="175"/>
      <c r="G17" s="171"/>
      <c r="H17" s="175"/>
      <c r="I17" s="171"/>
      <c r="J17" s="179"/>
      <c r="K17" s="171"/>
      <c r="L17" s="179"/>
      <c r="M17" s="171"/>
      <c r="N17" s="171"/>
    </row>
    <row r="18" spans="1:14" ht="12.75">
      <c r="A18" s="13" t="s">
        <v>64</v>
      </c>
      <c r="B18" s="168">
        <f>SUM(C18:O18)</f>
        <v>246567</v>
      </c>
      <c r="C18" s="168">
        <f>'5.2'!D23</f>
        <v>138484</v>
      </c>
      <c r="D18" s="177">
        <f>'5.2'!E23</f>
        <v>34912</v>
      </c>
      <c r="E18" s="168">
        <f>'5.2'!F23</f>
        <v>58671</v>
      </c>
      <c r="F18" s="177">
        <f>'5.2'!G23</f>
        <v>0</v>
      </c>
      <c r="G18" s="168">
        <f>'5.2'!H23</f>
        <v>0</v>
      </c>
      <c r="H18" s="177">
        <f>'5.2'!I23</f>
        <v>14500</v>
      </c>
      <c r="I18" s="168">
        <f>'5.2'!J23</f>
        <v>0</v>
      </c>
      <c r="J18" s="177">
        <f>'5.2'!K23</f>
        <v>0</v>
      </c>
      <c r="K18" s="168">
        <f>'5.2'!L23</f>
        <v>0</v>
      </c>
      <c r="L18" s="177">
        <f>'5.2'!M23</f>
        <v>0</v>
      </c>
      <c r="M18" s="168">
        <f>'5.2'!N23</f>
        <v>0</v>
      </c>
      <c r="N18" s="168">
        <f>'5.2'!O23</f>
        <v>0</v>
      </c>
    </row>
    <row r="19" spans="1:14" ht="12.75">
      <c r="A19" s="15" t="s">
        <v>426</v>
      </c>
      <c r="B19" s="183"/>
      <c r="C19" s="189"/>
      <c r="D19" s="206"/>
      <c r="E19" s="189"/>
      <c r="F19" s="206"/>
      <c r="G19" s="189"/>
      <c r="H19" s="206"/>
      <c r="I19" s="189"/>
      <c r="J19" s="206"/>
      <c r="K19" s="189"/>
      <c r="L19" s="206"/>
      <c r="M19" s="189"/>
      <c r="N19" s="189"/>
    </row>
    <row r="20" spans="1:14" ht="12.75">
      <c r="A20" s="17" t="s">
        <v>64</v>
      </c>
      <c r="B20" s="168">
        <f>SUM(C20:O20)</f>
        <v>237293</v>
      </c>
      <c r="C20" s="167">
        <v>149850</v>
      </c>
      <c r="D20" s="209">
        <v>42902</v>
      </c>
      <c r="E20" s="167">
        <v>44541</v>
      </c>
      <c r="F20" s="209">
        <f>'5.3-7.'!G13</f>
        <v>0</v>
      </c>
      <c r="G20" s="167">
        <v>0</v>
      </c>
      <c r="H20" s="209">
        <v>0</v>
      </c>
      <c r="I20" s="167">
        <f>'5.3-7.'!J13</f>
        <v>0</v>
      </c>
      <c r="J20" s="209">
        <f>'5.3-7.'!K13</f>
        <v>0</v>
      </c>
      <c r="K20" s="167">
        <f>'5.3-7.'!L13</f>
        <v>0</v>
      </c>
      <c r="L20" s="209">
        <f>'5.3-7.'!M13</f>
        <v>0</v>
      </c>
      <c r="M20" s="167">
        <f>'5.3-7.'!N13</f>
        <v>0</v>
      </c>
      <c r="N20" s="167">
        <f>'5.3-7.'!O13</f>
        <v>0</v>
      </c>
    </row>
    <row r="21" spans="1:14" ht="12.75">
      <c r="A21" s="15" t="s">
        <v>339</v>
      </c>
      <c r="B21" s="171"/>
      <c r="C21" s="171"/>
      <c r="D21" s="175"/>
      <c r="E21" s="171"/>
      <c r="F21" s="175"/>
      <c r="G21" s="171"/>
      <c r="H21" s="175"/>
      <c r="I21" s="171"/>
      <c r="J21" s="175"/>
      <c r="K21" s="171"/>
      <c r="L21" s="175"/>
      <c r="M21" s="171"/>
      <c r="N21" s="171"/>
    </row>
    <row r="22" spans="1:14" ht="12.75">
      <c r="A22" s="17" t="s">
        <v>64</v>
      </c>
      <c r="B22" s="168">
        <f>SUM(C22:O22)</f>
        <v>21233</v>
      </c>
      <c r="C22" s="168">
        <v>14130</v>
      </c>
      <c r="D22" s="177">
        <v>4085</v>
      </c>
      <c r="E22" s="168">
        <v>3018</v>
      </c>
      <c r="F22" s="177">
        <f>'5.3-7.'!G21</f>
        <v>0</v>
      </c>
      <c r="G22" s="168">
        <f>'5.3-7.'!H21</f>
        <v>0</v>
      </c>
      <c r="H22" s="177">
        <f>'5.3-7.'!I21</f>
        <v>0</v>
      </c>
      <c r="I22" s="168">
        <f>'5.3-7.'!J21</f>
        <v>0</v>
      </c>
      <c r="J22" s="177">
        <f>'5.3-7.'!K21</f>
        <v>0</v>
      </c>
      <c r="K22" s="168">
        <f>'5.3-7.'!L21</f>
        <v>0</v>
      </c>
      <c r="L22" s="177">
        <f>'5.3-7.'!M21</f>
        <v>0</v>
      </c>
      <c r="M22" s="168">
        <f>'5.3-7.'!N21</f>
        <v>0</v>
      </c>
      <c r="N22" s="168">
        <f>'5.3-7.'!O21</f>
        <v>0</v>
      </c>
    </row>
    <row r="23" spans="1:14" ht="12.75">
      <c r="A23" s="28" t="s">
        <v>714</v>
      </c>
      <c r="B23" s="189"/>
      <c r="C23" s="171"/>
      <c r="D23" s="175"/>
      <c r="E23" s="171"/>
      <c r="F23" s="175"/>
      <c r="G23" s="171"/>
      <c r="H23" s="175"/>
      <c r="I23" s="171"/>
      <c r="J23" s="175"/>
      <c r="K23" s="171"/>
      <c r="L23" s="175"/>
      <c r="M23" s="171"/>
      <c r="N23" s="171"/>
    </row>
    <row r="24" spans="1:14" ht="12.75">
      <c r="A24" s="17" t="s">
        <v>67</v>
      </c>
      <c r="B24" s="168">
        <f>SUM(C24:O24)</f>
        <v>142950</v>
      </c>
      <c r="C24" s="168">
        <v>66171</v>
      </c>
      <c r="D24" s="177">
        <v>18827</v>
      </c>
      <c r="E24" s="168">
        <v>57952</v>
      </c>
      <c r="F24" s="177">
        <f>'5.3-7.'!G23</f>
        <v>0</v>
      </c>
      <c r="G24" s="168">
        <v>0</v>
      </c>
      <c r="H24" s="177">
        <v>0</v>
      </c>
      <c r="I24" s="168">
        <f>'5.3-7.'!J23</f>
        <v>0</v>
      </c>
      <c r="J24" s="177">
        <f>'5.3-7.'!K23</f>
        <v>0</v>
      </c>
      <c r="K24" s="168">
        <f>'5.3-7.'!L23</f>
        <v>0</v>
      </c>
      <c r="L24" s="177">
        <f>'5.3-7.'!M23</f>
        <v>0</v>
      </c>
      <c r="M24" s="168">
        <f>'5.3-7.'!N23</f>
        <v>0</v>
      </c>
      <c r="N24" s="168">
        <f>'5.3-7.'!O23</f>
        <v>0</v>
      </c>
    </row>
    <row r="25" spans="1:14" ht="12.75">
      <c r="A25" s="15" t="s">
        <v>715</v>
      </c>
      <c r="B25" s="183"/>
      <c r="C25" s="171"/>
      <c r="D25" s="175"/>
      <c r="E25" s="171"/>
      <c r="F25" s="175"/>
      <c r="G25" s="171"/>
      <c r="H25" s="175"/>
      <c r="I25" s="171"/>
      <c r="J25" s="175"/>
      <c r="K25" s="171"/>
      <c r="L25" s="175"/>
      <c r="M25" s="171"/>
      <c r="N25" s="171"/>
    </row>
    <row r="26" spans="1:14" ht="12.75">
      <c r="A26" s="17" t="s">
        <v>64</v>
      </c>
      <c r="B26" s="168">
        <f>SUM(C26:O26)</f>
        <v>36313</v>
      </c>
      <c r="C26" s="168">
        <v>21476</v>
      </c>
      <c r="D26" s="177">
        <v>5557</v>
      </c>
      <c r="E26" s="168">
        <v>9280</v>
      </c>
      <c r="F26" s="177">
        <f>'5.3-7.'!G29</f>
        <v>0</v>
      </c>
      <c r="G26" s="168">
        <f>'5.3-7.'!H29</f>
        <v>0</v>
      </c>
      <c r="H26" s="177">
        <f>'5.3-7.'!I29</f>
        <v>0</v>
      </c>
      <c r="I26" s="168">
        <f>'5.3-7.'!J29</f>
        <v>0</v>
      </c>
      <c r="J26" s="177">
        <f>'5.3-7.'!K29</f>
        <v>0</v>
      </c>
      <c r="K26" s="168">
        <f>'5.3-7.'!L29</f>
        <v>0</v>
      </c>
      <c r="L26" s="177">
        <f>'5.3-7.'!M29</f>
        <v>0</v>
      </c>
      <c r="M26" s="168">
        <f>'5.3-7.'!N29</f>
        <v>0</v>
      </c>
      <c r="N26" s="168">
        <f>'5.3-7.'!O29</f>
        <v>0</v>
      </c>
    </row>
    <row r="27" spans="1:14" ht="12.75">
      <c r="A27" s="15" t="s">
        <v>716</v>
      </c>
      <c r="B27" s="183"/>
      <c r="C27" s="171"/>
      <c r="D27" s="175"/>
      <c r="E27" s="171"/>
      <c r="F27" s="175"/>
      <c r="G27" s="171"/>
      <c r="H27" s="175"/>
      <c r="I27" s="171"/>
      <c r="J27" s="175"/>
      <c r="K27" s="171"/>
      <c r="L27" s="175"/>
      <c r="M27" s="171"/>
      <c r="N27" s="171"/>
    </row>
    <row r="28" spans="1:14" ht="12.75">
      <c r="A28" s="17" t="s">
        <v>64</v>
      </c>
      <c r="B28" s="168">
        <f>SUM(C28:O28)</f>
        <v>106230</v>
      </c>
      <c r="C28" s="168">
        <v>28472</v>
      </c>
      <c r="D28" s="177">
        <v>7615</v>
      </c>
      <c r="E28" s="168">
        <v>53143</v>
      </c>
      <c r="F28" s="177">
        <v>17000</v>
      </c>
      <c r="G28" s="168">
        <f>'5.3-7.'!H31</f>
        <v>0</v>
      </c>
      <c r="H28" s="177">
        <f>'5.3-7.'!I31</f>
        <v>0</v>
      </c>
      <c r="I28" s="168">
        <f>'5.3-7.'!J31</f>
        <v>0</v>
      </c>
      <c r="J28" s="177">
        <f>'5.3-7.'!K31</f>
        <v>0</v>
      </c>
      <c r="K28" s="168">
        <f>'5.3-7.'!L31</f>
        <v>0</v>
      </c>
      <c r="L28" s="177">
        <f>'5.3-7.'!M31</f>
        <v>0</v>
      </c>
      <c r="M28" s="168">
        <f>'5.3-7.'!N31</f>
        <v>0</v>
      </c>
      <c r="N28" s="168">
        <f>'5.3-7.'!O31</f>
        <v>0</v>
      </c>
    </row>
    <row r="29" spans="1:14" ht="12.75">
      <c r="A29" s="15" t="s">
        <v>337</v>
      </c>
      <c r="B29" s="183"/>
      <c r="C29" s="171"/>
      <c r="D29" s="175"/>
      <c r="E29" s="171"/>
      <c r="F29" s="175"/>
      <c r="G29" s="171"/>
      <c r="H29" s="175"/>
      <c r="I29" s="171"/>
      <c r="J29" s="175"/>
      <c r="K29" s="171"/>
      <c r="L29" s="175"/>
      <c r="M29" s="171"/>
      <c r="N29" s="171"/>
    </row>
    <row r="30" spans="1:14" ht="12.75">
      <c r="A30" s="17" t="s">
        <v>64</v>
      </c>
      <c r="B30" s="168">
        <f>SUM(C30:O30)</f>
        <v>369948</v>
      </c>
      <c r="C30" s="168">
        <v>93990</v>
      </c>
      <c r="D30" s="177">
        <v>27296</v>
      </c>
      <c r="E30" s="168">
        <v>247547</v>
      </c>
      <c r="F30" s="177">
        <v>1115</v>
      </c>
      <c r="G30" s="168">
        <f>'5.3-7.'!H43</f>
        <v>0</v>
      </c>
      <c r="H30" s="177">
        <f>'5.3-7.'!I43</f>
        <v>0</v>
      </c>
      <c r="I30" s="168">
        <f>'5.3-7.'!J43</f>
        <v>0</v>
      </c>
      <c r="J30" s="177">
        <f>'5.3-7.'!K43</f>
        <v>0</v>
      </c>
      <c r="K30" s="168">
        <f>'5.3-7.'!L43</f>
        <v>0</v>
      </c>
      <c r="L30" s="177">
        <f>'5.3-7.'!M43</f>
        <v>0</v>
      </c>
      <c r="M30" s="168">
        <f>'5.3-7.'!N43</f>
        <v>0</v>
      </c>
      <c r="N30" s="168">
        <f>'5.3-7.'!O43</f>
        <v>0</v>
      </c>
    </row>
    <row r="31" spans="1:14" ht="12.75">
      <c r="A31" s="15" t="s">
        <v>272</v>
      </c>
      <c r="B31" s="183"/>
      <c r="C31" s="175"/>
      <c r="D31" s="171"/>
      <c r="E31" s="175"/>
      <c r="F31" s="171"/>
      <c r="G31" s="171"/>
      <c r="H31" s="175"/>
      <c r="I31" s="171"/>
      <c r="J31" s="171"/>
      <c r="K31" s="171"/>
      <c r="L31" s="171"/>
      <c r="M31" s="171"/>
      <c r="N31" s="171"/>
    </row>
    <row r="32" spans="1:14" ht="12.75">
      <c r="A32" s="17" t="s">
        <v>64</v>
      </c>
      <c r="B32" s="168">
        <f>SUM(C32:N32)</f>
        <v>2198292</v>
      </c>
      <c r="C32" s="168">
        <f>SUM(C16,C18,C20,C22,C24,C26,C28,C30)</f>
        <v>545663</v>
      </c>
      <c r="D32" s="168">
        <f aca="true" t="shared" si="0" ref="D32:N32">SUM(D16,D18,D20,D22,D24,D26,D28,D30)</f>
        <v>149432</v>
      </c>
      <c r="E32" s="168">
        <f t="shared" si="0"/>
        <v>938550</v>
      </c>
      <c r="F32" s="168">
        <f t="shared" si="0"/>
        <v>77214</v>
      </c>
      <c r="G32" s="168">
        <f t="shared" si="0"/>
        <v>127714</v>
      </c>
      <c r="H32" s="168">
        <f t="shared" si="0"/>
        <v>27150</v>
      </c>
      <c r="I32" s="168">
        <f t="shared" si="0"/>
        <v>107195</v>
      </c>
      <c r="J32" s="168">
        <f t="shared" si="0"/>
        <v>82880</v>
      </c>
      <c r="K32" s="168">
        <f t="shared" si="0"/>
        <v>3300</v>
      </c>
      <c r="L32" s="168">
        <f t="shared" si="0"/>
        <v>0</v>
      </c>
      <c r="M32" s="168">
        <f t="shared" si="0"/>
        <v>134194</v>
      </c>
      <c r="N32" s="168">
        <f t="shared" si="0"/>
        <v>5000</v>
      </c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 t="s">
        <v>472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 t="s">
        <v>473</v>
      </c>
      <c r="B37" s="252">
        <f>SUM(B20,B22,B24,B26,B28,B30)</f>
        <v>913967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</sheetData>
  <sheetProtection/>
  <mergeCells count="3">
    <mergeCell ref="C10:H10"/>
    <mergeCell ref="I10:K10"/>
    <mergeCell ref="H11:H13"/>
  </mergeCells>
  <printOptions horizontalCentered="1"/>
  <pageMargins left="0.3937007874015748" right="0.3937007874015748" top="0.7874015748031497" bottom="0.7874015748031497" header="0.5118110236220472" footer="0.5118110236220472"/>
  <pageSetup firstPageNumber="9" useFirstPageNumber="1" horizontalDpi="300" verticalDpi="300" orientation="landscape" paperSize="9" scale="9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62"/>
  <sheetViews>
    <sheetView view="pageBreakPreview" zoomScaleSheetLayoutView="100" zoomScalePageLayoutView="0" workbookViewId="0" topLeftCell="A1">
      <pane ySplit="1005" topLeftCell="BM7" activePane="bottomLeft" state="split"/>
      <selection pane="topLeft" activeCell="B7" sqref="B1:B16384"/>
      <selection pane="bottomLeft" activeCell="E24" sqref="E24"/>
    </sheetView>
  </sheetViews>
  <sheetFormatPr defaultColWidth="9.140625" defaultRowHeight="12.75"/>
  <cols>
    <col min="1" max="1" width="42.421875" style="0" customWidth="1"/>
    <col min="2" max="2" width="9.7109375" style="0" customWidth="1"/>
    <col min="3" max="3" width="9.8515625" style="0" bestFit="1" customWidth="1"/>
    <col min="4" max="6" width="9.7109375" style="0" customWidth="1"/>
    <col min="7" max="8" width="10.421875" style="0" customWidth="1"/>
    <col min="9" max="12" width="9.7109375" style="0" customWidth="1"/>
    <col min="13" max="13" width="8.28125" style="0" customWidth="1"/>
    <col min="14" max="14" width="8.7109375" style="0" bestFit="1" customWidth="1"/>
    <col min="15" max="15" width="8.00390625" style="0" customWidth="1"/>
    <col min="17" max="17" width="9.8515625" style="0" bestFit="1" customWidth="1"/>
  </cols>
  <sheetData>
    <row r="1" spans="1:15" ht="15.75">
      <c r="A1" s="4" t="s">
        <v>753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</row>
    <row r="2" spans="1:15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5.75">
      <c r="A3" s="4"/>
      <c r="B3" s="4"/>
      <c r="C3" s="4"/>
      <c r="D3" s="4"/>
      <c r="E3" s="4"/>
      <c r="F3" s="6"/>
      <c r="G3" s="6" t="s">
        <v>333</v>
      </c>
      <c r="H3" s="6"/>
      <c r="I3" s="4"/>
      <c r="J3" s="5"/>
      <c r="K3" s="5"/>
      <c r="L3" s="5"/>
      <c r="M3" s="5"/>
      <c r="N3" s="5"/>
      <c r="O3" s="5"/>
    </row>
    <row r="4" spans="1:15" ht="15.75">
      <c r="A4" s="4"/>
      <c r="B4" s="4"/>
      <c r="C4" s="4"/>
      <c r="D4" s="4"/>
      <c r="E4" s="4"/>
      <c r="F4" s="6"/>
      <c r="G4" s="6" t="s">
        <v>466</v>
      </c>
      <c r="H4" s="6"/>
      <c r="I4" s="4"/>
      <c r="J4" s="5"/>
      <c r="K4" s="5"/>
      <c r="L4" s="5"/>
      <c r="M4" s="5"/>
      <c r="N4" s="5"/>
      <c r="O4" s="5"/>
    </row>
    <row r="5" spans="1:15" ht="15.75">
      <c r="A5" s="4"/>
      <c r="B5" s="4"/>
      <c r="C5" s="4"/>
      <c r="D5" s="4"/>
      <c r="E5" s="4"/>
      <c r="F5" s="6"/>
      <c r="G5" s="6" t="s">
        <v>22</v>
      </c>
      <c r="H5" s="6"/>
      <c r="I5" s="4"/>
      <c r="J5" s="5"/>
      <c r="K5" s="5"/>
      <c r="L5" s="5"/>
      <c r="M5" s="5"/>
      <c r="N5" s="5"/>
      <c r="O5" s="5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5" t="s">
        <v>43</v>
      </c>
      <c r="K6" s="5"/>
      <c r="L6" s="5"/>
      <c r="M6" s="5"/>
      <c r="N6" s="5"/>
      <c r="O6" s="5"/>
    </row>
    <row r="7" spans="1:15" ht="12.75">
      <c r="A7" s="7" t="s">
        <v>69</v>
      </c>
      <c r="B7" s="7" t="s">
        <v>669</v>
      </c>
      <c r="C7" s="18" t="s">
        <v>45</v>
      </c>
      <c r="D7" s="578" t="s">
        <v>70</v>
      </c>
      <c r="E7" s="583"/>
      <c r="F7" s="583"/>
      <c r="G7" s="583"/>
      <c r="H7" s="583"/>
      <c r="I7" s="584"/>
      <c r="J7" s="585" t="s">
        <v>71</v>
      </c>
      <c r="K7" s="586"/>
      <c r="L7" s="586"/>
      <c r="M7" s="142" t="s">
        <v>256</v>
      </c>
      <c r="N7" s="8" t="s">
        <v>95</v>
      </c>
      <c r="O7" s="8" t="s">
        <v>73</v>
      </c>
    </row>
    <row r="8" spans="1:15" ht="12.75">
      <c r="A8" s="21" t="s">
        <v>74</v>
      </c>
      <c r="B8" s="21" t="s">
        <v>670</v>
      </c>
      <c r="C8" s="22" t="s">
        <v>90</v>
      </c>
      <c r="D8" s="21" t="s">
        <v>91</v>
      </c>
      <c r="E8" s="22" t="s">
        <v>75</v>
      </c>
      <c r="F8" s="21" t="s">
        <v>76</v>
      </c>
      <c r="G8" s="22" t="s">
        <v>77</v>
      </c>
      <c r="H8" s="21" t="s">
        <v>259</v>
      </c>
      <c r="I8" s="7" t="s">
        <v>47</v>
      </c>
      <c r="J8" s="29" t="s">
        <v>78</v>
      </c>
      <c r="K8" s="7" t="s">
        <v>79</v>
      </c>
      <c r="L8" s="18" t="s">
        <v>48</v>
      </c>
      <c r="M8" s="21" t="s">
        <v>262</v>
      </c>
      <c r="N8" s="23" t="s">
        <v>263</v>
      </c>
      <c r="O8" s="23"/>
    </row>
    <row r="9" spans="1:15" ht="12.75">
      <c r="A9" s="21"/>
      <c r="B9" s="21"/>
      <c r="C9" s="22" t="s">
        <v>60</v>
      </c>
      <c r="D9" s="21" t="s">
        <v>80</v>
      </c>
      <c r="E9" s="22" t="s">
        <v>81</v>
      </c>
      <c r="F9" s="21"/>
      <c r="G9" s="22" t="s">
        <v>82</v>
      </c>
      <c r="H9" s="21" t="s">
        <v>260</v>
      </c>
      <c r="I9" s="21" t="s">
        <v>269</v>
      </c>
      <c r="J9" s="30"/>
      <c r="K9" s="21"/>
      <c r="L9" s="22" t="s">
        <v>83</v>
      </c>
      <c r="M9" s="21" t="s">
        <v>98</v>
      </c>
      <c r="N9" s="23" t="s">
        <v>98</v>
      </c>
      <c r="O9" s="23"/>
    </row>
    <row r="10" spans="1:15" ht="12.75">
      <c r="A10" s="9"/>
      <c r="B10" s="9"/>
      <c r="C10" s="24"/>
      <c r="D10" s="9"/>
      <c r="E10" s="24" t="s">
        <v>84</v>
      </c>
      <c r="F10" s="9"/>
      <c r="G10" s="24" t="s">
        <v>85</v>
      </c>
      <c r="H10" s="9" t="s">
        <v>261</v>
      </c>
      <c r="I10" s="9" t="s">
        <v>270</v>
      </c>
      <c r="J10" s="31"/>
      <c r="K10" s="9"/>
      <c r="L10" s="24" t="s">
        <v>56</v>
      </c>
      <c r="M10" s="9"/>
      <c r="N10" s="25"/>
      <c r="O10" s="25"/>
    </row>
    <row r="11" spans="1:15" ht="12.75">
      <c r="A11" s="10" t="s">
        <v>8</v>
      </c>
      <c r="B11" s="10" t="s">
        <v>9</v>
      </c>
      <c r="C11" s="20" t="s">
        <v>10</v>
      </c>
      <c r="D11" s="10" t="s">
        <v>11</v>
      </c>
      <c r="E11" s="20" t="s">
        <v>12</v>
      </c>
      <c r="F11" s="10" t="s">
        <v>13</v>
      </c>
      <c r="G11" s="20" t="s">
        <v>14</v>
      </c>
      <c r="H11" s="10" t="s">
        <v>15</v>
      </c>
      <c r="I11" s="11" t="s">
        <v>16</v>
      </c>
      <c r="J11" s="19" t="s">
        <v>17</v>
      </c>
      <c r="K11" s="10" t="s">
        <v>18</v>
      </c>
      <c r="L11" s="20" t="s">
        <v>19</v>
      </c>
      <c r="M11" s="9" t="s">
        <v>20</v>
      </c>
      <c r="N11" s="20" t="s">
        <v>21</v>
      </c>
      <c r="O11" s="10" t="s">
        <v>258</v>
      </c>
    </row>
    <row r="12" spans="1:15" ht="12.75">
      <c r="A12" s="15" t="s">
        <v>335</v>
      </c>
      <c r="B12" s="15"/>
      <c r="C12" s="173"/>
      <c r="D12" s="171"/>
      <c r="E12" s="172"/>
      <c r="F12" s="171"/>
      <c r="G12" s="172"/>
      <c r="H12" s="133"/>
      <c r="I12" s="173"/>
      <c r="J12" s="174"/>
      <c r="K12" s="171"/>
      <c r="L12" s="175"/>
      <c r="M12" s="133"/>
      <c r="N12" s="172"/>
      <c r="O12" s="171"/>
    </row>
    <row r="13" spans="1:15" ht="12.75">
      <c r="A13" s="17" t="s">
        <v>88</v>
      </c>
      <c r="B13" s="17" t="s">
        <v>668</v>
      </c>
      <c r="C13" s="164">
        <f>SUM(D13:O13)</f>
        <v>2109</v>
      </c>
      <c r="D13" s="133">
        <v>0</v>
      </c>
      <c r="E13" s="172">
        <v>0</v>
      </c>
      <c r="F13" s="133">
        <v>1650</v>
      </c>
      <c r="G13" s="172"/>
      <c r="H13" s="133">
        <v>0</v>
      </c>
      <c r="I13" s="165">
        <v>0</v>
      </c>
      <c r="J13" s="176">
        <v>459</v>
      </c>
      <c r="K13" s="168"/>
      <c r="L13" s="177">
        <v>0</v>
      </c>
      <c r="M13" s="133">
        <v>0</v>
      </c>
      <c r="N13" s="172">
        <v>0</v>
      </c>
      <c r="O13" s="133">
        <v>0</v>
      </c>
    </row>
    <row r="14" spans="1:15" ht="12.75">
      <c r="A14" s="15" t="s">
        <v>671</v>
      </c>
      <c r="B14" s="15"/>
      <c r="C14" s="173"/>
      <c r="D14" s="171"/>
      <c r="E14" s="175"/>
      <c r="F14" s="171"/>
      <c r="G14" s="175"/>
      <c r="H14" s="171"/>
      <c r="I14" s="173"/>
      <c r="J14" s="174"/>
      <c r="K14" s="171"/>
      <c r="L14" s="175"/>
      <c r="M14" s="171"/>
      <c r="N14" s="175"/>
      <c r="O14" s="171"/>
    </row>
    <row r="15" spans="1:15" ht="12.75">
      <c r="A15" s="17" t="s">
        <v>88</v>
      </c>
      <c r="B15" s="17" t="s">
        <v>668</v>
      </c>
      <c r="C15" s="164">
        <f>SUM(D15:O15)</f>
        <v>48937</v>
      </c>
      <c r="D15" s="168">
        <v>0</v>
      </c>
      <c r="E15" s="177">
        <v>0</v>
      </c>
      <c r="F15" s="168">
        <v>48937</v>
      </c>
      <c r="G15" s="177">
        <v>0</v>
      </c>
      <c r="H15" s="168">
        <v>0</v>
      </c>
      <c r="I15" s="164">
        <v>0</v>
      </c>
      <c r="J15" s="176">
        <v>0</v>
      </c>
      <c r="K15" s="168">
        <v>0</v>
      </c>
      <c r="L15" s="177"/>
      <c r="M15" s="168">
        <v>0</v>
      </c>
      <c r="N15" s="177">
        <v>0</v>
      </c>
      <c r="O15" s="168">
        <v>0</v>
      </c>
    </row>
    <row r="16" spans="1:15" ht="12.75">
      <c r="A16" s="28" t="s">
        <v>336</v>
      </c>
      <c r="B16" s="28"/>
      <c r="C16" s="173"/>
      <c r="D16" s="171"/>
      <c r="E16" s="175"/>
      <c r="F16" s="171"/>
      <c r="G16" s="175"/>
      <c r="H16" s="171"/>
      <c r="I16" s="173"/>
      <c r="J16" s="174"/>
      <c r="K16" s="171"/>
      <c r="L16" s="175"/>
      <c r="M16" s="171"/>
      <c r="N16" s="175"/>
      <c r="O16" s="171"/>
    </row>
    <row r="17" spans="1:15" ht="12.75">
      <c r="A17" s="13" t="s">
        <v>88</v>
      </c>
      <c r="B17" s="13" t="s">
        <v>668</v>
      </c>
      <c r="C17" s="164">
        <f>SUM(D17:O17)</f>
        <v>16510</v>
      </c>
      <c r="D17" s="168">
        <v>0</v>
      </c>
      <c r="E17" s="177">
        <v>0</v>
      </c>
      <c r="F17" s="168">
        <v>0</v>
      </c>
      <c r="G17" s="177">
        <v>0</v>
      </c>
      <c r="H17" s="168">
        <v>0</v>
      </c>
      <c r="I17" s="164">
        <v>0</v>
      </c>
      <c r="J17" s="176">
        <v>0</v>
      </c>
      <c r="K17" s="168">
        <v>16510</v>
      </c>
      <c r="L17" s="177">
        <v>0</v>
      </c>
      <c r="M17" s="168">
        <v>0</v>
      </c>
      <c r="N17" s="177">
        <v>0</v>
      </c>
      <c r="O17" s="168">
        <v>0</v>
      </c>
    </row>
    <row r="18" spans="1:15" ht="12.75">
      <c r="A18" s="15" t="s">
        <v>428</v>
      </c>
      <c r="B18" s="15"/>
      <c r="C18" s="173"/>
      <c r="D18" s="133"/>
      <c r="E18" s="172"/>
      <c r="F18" s="133"/>
      <c r="G18" s="178"/>
      <c r="H18" s="155"/>
      <c r="I18" s="165"/>
      <c r="J18" s="174"/>
      <c r="K18" s="171"/>
      <c r="L18" s="175"/>
      <c r="M18" s="133"/>
      <c r="N18" s="172"/>
      <c r="O18" s="133"/>
    </row>
    <row r="19" spans="1:15" ht="12.75">
      <c r="A19" s="17" t="s">
        <v>88</v>
      </c>
      <c r="B19" s="17" t="s">
        <v>668</v>
      </c>
      <c r="C19" s="164">
        <f>SUM(D19:O19)</f>
        <v>17000</v>
      </c>
      <c r="D19" s="133">
        <v>0</v>
      </c>
      <c r="E19" s="172">
        <v>0</v>
      </c>
      <c r="F19" s="133">
        <v>17000</v>
      </c>
      <c r="G19" s="172">
        <v>0</v>
      </c>
      <c r="H19" s="133">
        <v>0</v>
      </c>
      <c r="I19" s="165">
        <v>0</v>
      </c>
      <c r="J19" s="176">
        <v>0</v>
      </c>
      <c r="K19" s="168">
        <v>0</v>
      </c>
      <c r="L19" s="177">
        <v>0</v>
      </c>
      <c r="M19" s="133">
        <v>0</v>
      </c>
      <c r="N19" s="172">
        <v>0</v>
      </c>
      <c r="O19" s="133">
        <v>0</v>
      </c>
    </row>
    <row r="20" spans="1:15" ht="12.75">
      <c r="A20" s="15" t="s">
        <v>672</v>
      </c>
      <c r="B20" s="15"/>
      <c r="C20" s="173"/>
      <c r="D20" s="171"/>
      <c r="E20" s="175"/>
      <c r="F20" s="171"/>
      <c r="G20" s="175"/>
      <c r="H20" s="171"/>
      <c r="I20" s="173"/>
      <c r="J20" s="174"/>
      <c r="K20" s="171"/>
      <c r="L20" s="175"/>
      <c r="M20" s="171"/>
      <c r="N20" s="175"/>
      <c r="O20" s="171"/>
    </row>
    <row r="21" spans="1:15" ht="12.75">
      <c r="A21" s="17" t="s">
        <v>467</v>
      </c>
      <c r="B21" s="17" t="s">
        <v>668</v>
      </c>
      <c r="C21" s="164">
        <f>SUM(D21:O21)</f>
        <v>7200</v>
      </c>
      <c r="D21" s="168">
        <v>0</v>
      </c>
      <c r="E21" s="177">
        <v>0</v>
      </c>
      <c r="F21" s="168">
        <v>6200</v>
      </c>
      <c r="G21" s="177">
        <v>0</v>
      </c>
      <c r="H21" s="168">
        <v>0</v>
      </c>
      <c r="I21" s="164">
        <v>0</v>
      </c>
      <c r="J21" s="176">
        <v>1000</v>
      </c>
      <c r="K21" s="168">
        <v>0</v>
      </c>
      <c r="L21" s="177">
        <v>0</v>
      </c>
      <c r="M21" s="168">
        <v>0</v>
      </c>
      <c r="N21" s="177">
        <v>0</v>
      </c>
      <c r="O21" s="168">
        <v>0</v>
      </c>
    </row>
    <row r="22" spans="1:15" ht="12.75">
      <c r="A22" s="15" t="s">
        <v>600</v>
      </c>
      <c r="B22" s="15"/>
      <c r="C22" s="173"/>
      <c r="D22" s="171"/>
      <c r="E22" s="175"/>
      <c r="F22" s="171"/>
      <c r="G22" s="175"/>
      <c r="H22" s="171"/>
      <c r="I22" s="173"/>
      <c r="J22" s="174"/>
      <c r="K22" s="171"/>
      <c r="L22" s="175"/>
      <c r="M22" s="171"/>
      <c r="N22" s="175"/>
      <c r="O22" s="171"/>
    </row>
    <row r="23" spans="1:15" ht="12.75">
      <c r="A23" s="17" t="s">
        <v>468</v>
      </c>
      <c r="B23" s="17" t="s">
        <v>668</v>
      </c>
      <c r="C23" s="164">
        <f>SUM(D23:O23)</f>
        <v>9849</v>
      </c>
      <c r="D23" s="168">
        <v>0</v>
      </c>
      <c r="E23" s="177">
        <v>0</v>
      </c>
      <c r="F23" s="168">
        <v>7849</v>
      </c>
      <c r="G23" s="177">
        <v>0</v>
      </c>
      <c r="H23" s="168">
        <v>0</v>
      </c>
      <c r="I23" s="164">
        <v>0</v>
      </c>
      <c r="J23" s="176">
        <v>2000</v>
      </c>
      <c r="K23" s="168">
        <v>0</v>
      </c>
      <c r="L23" s="177">
        <v>0</v>
      </c>
      <c r="M23" s="168">
        <v>0</v>
      </c>
      <c r="N23" s="177">
        <v>0</v>
      </c>
      <c r="O23" s="168">
        <v>0</v>
      </c>
    </row>
    <row r="24" spans="1:15" ht="12.75">
      <c r="A24" s="15" t="s">
        <v>673</v>
      </c>
      <c r="B24" s="15"/>
      <c r="C24" s="173"/>
      <c r="D24" s="171"/>
      <c r="E24" s="175"/>
      <c r="F24" s="171"/>
      <c r="G24" s="175"/>
      <c r="H24" s="171"/>
      <c r="I24" s="173"/>
      <c r="J24" s="174"/>
      <c r="K24" s="171"/>
      <c r="L24" s="175"/>
      <c r="M24" s="171"/>
      <c r="N24" s="175"/>
      <c r="O24" s="171"/>
    </row>
    <row r="25" spans="1:15" ht="12.75">
      <c r="A25" s="17" t="s">
        <v>469</v>
      </c>
      <c r="B25" s="17" t="s">
        <v>668</v>
      </c>
      <c r="C25" s="164">
        <f>SUM(D25:O25)</f>
        <v>21898</v>
      </c>
      <c r="D25" s="168">
        <v>0</v>
      </c>
      <c r="E25" s="177">
        <v>0</v>
      </c>
      <c r="F25" s="168">
        <v>19098</v>
      </c>
      <c r="G25" s="177">
        <v>0</v>
      </c>
      <c r="H25" s="168">
        <v>0</v>
      </c>
      <c r="I25" s="164">
        <v>0</v>
      </c>
      <c r="J25" s="176">
        <v>2000</v>
      </c>
      <c r="K25" s="168">
        <v>0</v>
      </c>
      <c r="L25" s="177">
        <v>800</v>
      </c>
      <c r="M25" s="168">
        <v>0</v>
      </c>
      <c r="N25" s="177">
        <v>0</v>
      </c>
      <c r="O25" s="168">
        <v>0</v>
      </c>
    </row>
    <row r="26" spans="1:15" s="256" customFormat="1" ht="12.75">
      <c r="A26" s="15" t="s">
        <v>674</v>
      </c>
      <c r="B26" s="15"/>
      <c r="C26" s="173"/>
      <c r="D26" s="171"/>
      <c r="E26" s="175"/>
      <c r="F26" s="171"/>
      <c r="G26" s="175"/>
      <c r="H26" s="171"/>
      <c r="I26" s="173"/>
      <c r="J26" s="174"/>
      <c r="K26" s="171"/>
      <c r="L26" s="175"/>
      <c r="M26" s="171"/>
      <c r="N26" s="175"/>
      <c r="O26" s="171"/>
    </row>
    <row r="27" spans="1:15" s="256" customFormat="1" ht="12.75">
      <c r="A27" s="17" t="s">
        <v>88</v>
      </c>
      <c r="B27" s="17" t="s">
        <v>668</v>
      </c>
      <c r="C27" s="164">
        <f>SUM(D27:O27)</f>
        <v>110670</v>
      </c>
      <c r="D27" s="168">
        <v>0</v>
      </c>
      <c r="E27" s="177">
        <v>0</v>
      </c>
      <c r="F27" s="168">
        <v>55139</v>
      </c>
      <c r="G27" s="177">
        <v>0</v>
      </c>
      <c r="H27" s="168">
        <v>0</v>
      </c>
      <c r="I27" s="164">
        <v>0</v>
      </c>
      <c r="J27" s="176">
        <v>9350</v>
      </c>
      <c r="K27" s="168">
        <v>46181</v>
      </c>
      <c r="L27" s="177">
        <v>0</v>
      </c>
      <c r="M27" s="168">
        <v>0</v>
      </c>
      <c r="N27" s="177">
        <v>0</v>
      </c>
      <c r="O27" s="168">
        <v>0</v>
      </c>
    </row>
    <row r="28" spans="1:15" s="256" customFormat="1" ht="12.75">
      <c r="A28" s="15" t="s">
        <v>601</v>
      </c>
      <c r="B28" s="15"/>
      <c r="C28" s="173"/>
      <c r="D28" s="171"/>
      <c r="E28" s="175"/>
      <c r="F28" s="171"/>
      <c r="G28" s="175"/>
      <c r="H28" s="171"/>
      <c r="I28" s="173"/>
      <c r="J28" s="174"/>
      <c r="K28" s="171"/>
      <c r="L28" s="175"/>
      <c r="M28" s="171"/>
      <c r="N28" s="175"/>
      <c r="O28" s="171"/>
    </row>
    <row r="29" spans="1:15" s="256" customFormat="1" ht="12.75">
      <c r="A29" s="17" t="s">
        <v>88</v>
      </c>
      <c r="B29" s="17" t="s">
        <v>668</v>
      </c>
      <c r="C29" s="164">
        <f>SUM(D29:O29)</f>
        <v>4816</v>
      </c>
      <c r="D29" s="168">
        <v>0</v>
      </c>
      <c r="E29" s="177">
        <v>0</v>
      </c>
      <c r="F29" s="168">
        <v>4816</v>
      </c>
      <c r="G29" s="177">
        <v>0</v>
      </c>
      <c r="H29" s="168">
        <v>0</v>
      </c>
      <c r="I29" s="164">
        <v>0</v>
      </c>
      <c r="J29" s="176">
        <v>0</v>
      </c>
      <c r="K29" s="168">
        <v>0</v>
      </c>
      <c r="L29" s="177">
        <v>0</v>
      </c>
      <c r="M29" s="168">
        <v>0</v>
      </c>
      <c r="N29" s="177">
        <v>0</v>
      </c>
      <c r="O29" s="168">
        <v>0</v>
      </c>
    </row>
    <row r="30" spans="1:15" ht="12.75">
      <c r="A30" s="28" t="s">
        <v>595</v>
      </c>
      <c r="B30" s="28"/>
      <c r="C30" s="172"/>
      <c r="D30" s="133"/>
      <c r="E30" s="172"/>
      <c r="F30" s="133"/>
      <c r="G30" s="172"/>
      <c r="H30" s="133"/>
      <c r="I30" s="165"/>
      <c r="J30" s="190"/>
      <c r="K30" s="133"/>
      <c r="L30" s="179"/>
      <c r="M30" s="133"/>
      <c r="N30" s="172"/>
      <c r="O30" s="133"/>
    </row>
    <row r="31" spans="1:15" ht="12.75">
      <c r="A31" s="17" t="s">
        <v>88</v>
      </c>
      <c r="B31" s="17" t="s">
        <v>668</v>
      </c>
      <c r="C31" s="164">
        <f>SUM(D31:O31)</f>
        <v>56411</v>
      </c>
      <c r="D31" s="133">
        <v>0</v>
      </c>
      <c r="E31" s="172">
        <v>0</v>
      </c>
      <c r="F31" s="133">
        <v>36552</v>
      </c>
      <c r="G31" s="172">
        <v>0</v>
      </c>
      <c r="H31" s="133">
        <v>0</v>
      </c>
      <c r="I31" s="165">
        <v>0</v>
      </c>
      <c r="J31" s="176">
        <v>0</v>
      </c>
      <c r="K31" s="168">
        <v>19859</v>
      </c>
      <c r="L31" s="177">
        <v>0</v>
      </c>
      <c r="M31" s="133">
        <v>0</v>
      </c>
      <c r="N31" s="172">
        <v>0</v>
      </c>
      <c r="O31" s="133">
        <v>0</v>
      </c>
    </row>
    <row r="32" spans="1:15" ht="12.75">
      <c r="A32" s="68" t="s">
        <v>596</v>
      </c>
      <c r="B32" s="68"/>
      <c r="C32" s="175"/>
      <c r="D32" s="171"/>
      <c r="E32" s="175"/>
      <c r="F32" s="171"/>
      <c r="G32" s="175"/>
      <c r="H32" s="171"/>
      <c r="I32" s="173"/>
      <c r="J32" s="174"/>
      <c r="K32" s="171"/>
      <c r="L32" s="175"/>
      <c r="M32" s="171"/>
      <c r="N32" s="175"/>
      <c r="O32" s="171"/>
    </row>
    <row r="33" spans="1:15" ht="12.75">
      <c r="A33" s="17" t="s">
        <v>65</v>
      </c>
      <c r="B33" s="17" t="s">
        <v>668</v>
      </c>
      <c r="C33" s="164">
        <f>SUM(D33:O33)</f>
        <v>38976</v>
      </c>
      <c r="D33" s="168">
        <v>0</v>
      </c>
      <c r="E33" s="177">
        <v>0</v>
      </c>
      <c r="F33" s="353">
        <v>38646</v>
      </c>
      <c r="G33" s="177">
        <v>0</v>
      </c>
      <c r="H33" s="168">
        <v>0</v>
      </c>
      <c r="I33" s="164">
        <v>0</v>
      </c>
      <c r="J33" s="176">
        <v>0</v>
      </c>
      <c r="K33" s="168">
        <v>330</v>
      </c>
      <c r="L33" s="177">
        <v>0</v>
      </c>
      <c r="M33" s="168">
        <v>0</v>
      </c>
      <c r="N33" s="177">
        <v>0</v>
      </c>
      <c r="O33" s="168">
        <v>0</v>
      </c>
    </row>
    <row r="34" spans="1:15" ht="12.75">
      <c r="A34" s="68" t="s">
        <v>597</v>
      </c>
      <c r="B34" s="68"/>
      <c r="C34" s="175"/>
      <c r="D34" s="171"/>
      <c r="E34" s="175"/>
      <c r="F34" s="171"/>
      <c r="G34" s="175"/>
      <c r="H34" s="171"/>
      <c r="I34" s="173"/>
      <c r="J34" s="174"/>
      <c r="K34" s="171"/>
      <c r="L34" s="175"/>
      <c r="M34" s="171"/>
      <c r="N34" s="175"/>
      <c r="O34" s="171"/>
    </row>
    <row r="35" spans="1:15" ht="12.75">
      <c r="A35" s="17" t="s">
        <v>65</v>
      </c>
      <c r="B35" s="17" t="s">
        <v>668</v>
      </c>
      <c r="C35" s="164">
        <f>SUM(D35:O35)</f>
        <v>296704</v>
      </c>
      <c r="D35" s="168">
        <v>0</v>
      </c>
      <c r="E35" s="177">
        <v>0</v>
      </c>
      <c r="F35" s="168">
        <v>159867</v>
      </c>
      <c r="G35" s="177">
        <v>143</v>
      </c>
      <c r="H35" s="168">
        <v>0</v>
      </c>
      <c r="I35" s="164">
        <v>0</v>
      </c>
      <c r="J35" s="176">
        <v>0</v>
      </c>
      <c r="K35" s="168">
        <v>0</v>
      </c>
      <c r="L35" s="177">
        <v>2500</v>
      </c>
      <c r="M35" s="168">
        <v>0</v>
      </c>
      <c r="N35" s="177">
        <v>134194</v>
      </c>
      <c r="O35" s="168">
        <v>0</v>
      </c>
    </row>
    <row r="36" spans="1:15" ht="12.75">
      <c r="A36" s="68" t="s">
        <v>675</v>
      </c>
      <c r="B36" s="68"/>
      <c r="C36" s="175"/>
      <c r="D36" s="171"/>
      <c r="E36" s="175"/>
      <c r="F36" s="171"/>
      <c r="G36" s="175"/>
      <c r="H36" s="171"/>
      <c r="I36" s="173"/>
      <c r="J36" s="174"/>
      <c r="K36" s="171"/>
      <c r="L36" s="175"/>
      <c r="M36" s="171"/>
      <c r="N36" s="175"/>
      <c r="O36" s="171"/>
    </row>
    <row r="37" spans="1:15" ht="12.75">
      <c r="A37" s="17" t="s">
        <v>65</v>
      </c>
      <c r="B37" s="17" t="s">
        <v>668</v>
      </c>
      <c r="C37" s="164">
        <f>SUM(D37:O37)</f>
        <v>0</v>
      </c>
      <c r="D37" s="168">
        <v>0</v>
      </c>
      <c r="E37" s="177">
        <v>0</v>
      </c>
      <c r="F37" s="168">
        <v>0</v>
      </c>
      <c r="G37" s="177">
        <v>0</v>
      </c>
      <c r="H37" s="168">
        <v>0</v>
      </c>
      <c r="I37" s="164">
        <v>0</v>
      </c>
      <c r="J37" s="176">
        <v>0</v>
      </c>
      <c r="K37" s="168">
        <v>0</v>
      </c>
      <c r="L37" s="177">
        <v>0</v>
      </c>
      <c r="M37" s="168">
        <v>0</v>
      </c>
      <c r="N37" s="177">
        <v>0</v>
      </c>
      <c r="O37" s="168">
        <v>0</v>
      </c>
    </row>
    <row r="38" spans="1:15" ht="12.75">
      <c r="A38" s="71" t="s">
        <v>676</v>
      </c>
      <c r="B38" s="71"/>
      <c r="C38" s="179"/>
      <c r="D38" s="133"/>
      <c r="E38" s="179"/>
      <c r="F38" s="133"/>
      <c r="G38" s="179"/>
      <c r="H38" s="133"/>
      <c r="I38" s="165"/>
      <c r="J38" s="190"/>
      <c r="K38" s="133"/>
      <c r="L38" s="179"/>
      <c r="M38" s="133"/>
      <c r="N38" s="179"/>
      <c r="O38" s="133"/>
    </row>
    <row r="39" spans="1:15" ht="12.75">
      <c r="A39" s="17" t="s">
        <v>65</v>
      </c>
      <c r="B39" s="17" t="s">
        <v>668</v>
      </c>
      <c r="C39" s="164">
        <f>SUM(D39:O39)</f>
        <v>0</v>
      </c>
      <c r="D39" s="133">
        <v>0</v>
      </c>
      <c r="E39" s="179">
        <v>0</v>
      </c>
      <c r="F39" s="133">
        <v>0</v>
      </c>
      <c r="G39" s="179">
        <v>0</v>
      </c>
      <c r="H39" s="133">
        <v>0</v>
      </c>
      <c r="I39" s="165">
        <v>0</v>
      </c>
      <c r="J39" s="190">
        <v>0</v>
      </c>
      <c r="K39" s="133">
        <v>0</v>
      </c>
      <c r="L39" s="179">
        <v>0</v>
      </c>
      <c r="M39" s="133">
        <v>0</v>
      </c>
      <c r="N39" s="179">
        <v>0</v>
      </c>
      <c r="O39" s="133">
        <v>0</v>
      </c>
    </row>
    <row r="40" spans="1:15" ht="12.75">
      <c r="A40" s="68" t="s">
        <v>602</v>
      </c>
      <c r="B40" s="68"/>
      <c r="C40" s="175"/>
      <c r="D40" s="171"/>
      <c r="E40" s="175"/>
      <c r="F40" s="171"/>
      <c r="G40" s="175"/>
      <c r="H40" s="171"/>
      <c r="I40" s="173"/>
      <c r="J40" s="174"/>
      <c r="K40" s="171"/>
      <c r="L40" s="175"/>
      <c r="M40" s="171"/>
      <c r="N40" s="175"/>
      <c r="O40" s="171"/>
    </row>
    <row r="41" spans="1:15" ht="12.75">
      <c r="A41" s="17" t="s">
        <v>65</v>
      </c>
      <c r="B41" s="17" t="s">
        <v>668</v>
      </c>
      <c r="C41" s="164">
        <f>SUM(D41:O41)</f>
        <v>10210</v>
      </c>
      <c r="D41" s="168">
        <v>0</v>
      </c>
      <c r="E41" s="177">
        <v>0</v>
      </c>
      <c r="F41" s="168">
        <v>7210</v>
      </c>
      <c r="G41" s="177">
        <v>0</v>
      </c>
      <c r="H41" s="168">
        <v>0</v>
      </c>
      <c r="I41" s="164">
        <v>0</v>
      </c>
      <c r="J41" s="176">
        <v>3000</v>
      </c>
      <c r="K41" s="168">
        <v>0</v>
      </c>
      <c r="L41" s="177">
        <v>0</v>
      </c>
      <c r="M41" s="168">
        <v>0</v>
      </c>
      <c r="N41" s="177">
        <v>0</v>
      </c>
      <c r="O41" s="168">
        <v>0</v>
      </c>
    </row>
    <row r="42" spans="1:15" ht="12.75">
      <c r="A42" s="15" t="s">
        <v>603</v>
      </c>
      <c r="B42" s="15"/>
      <c r="C42" s="175"/>
      <c r="D42" s="171"/>
      <c r="E42" s="175"/>
      <c r="F42" s="171"/>
      <c r="G42" s="175"/>
      <c r="H42" s="171"/>
      <c r="I42" s="171"/>
      <c r="J42" s="174"/>
      <c r="K42" s="171"/>
      <c r="L42" s="173"/>
      <c r="M42" s="171"/>
      <c r="N42" s="175"/>
      <c r="O42" s="171"/>
    </row>
    <row r="43" spans="1:15" ht="12.75">
      <c r="A43" s="28" t="s">
        <v>598</v>
      </c>
      <c r="B43" s="28"/>
      <c r="C43" s="179"/>
      <c r="D43" s="133"/>
      <c r="E43" s="179"/>
      <c r="F43" s="133"/>
      <c r="G43" s="179"/>
      <c r="H43" s="133"/>
      <c r="I43" s="133"/>
      <c r="J43" s="190"/>
      <c r="K43" s="133"/>
      <c r="L43" s="165"/>
      <c r="M43" s="133"/>
      <c r="N43" s="179"/>
      <c r="O43" s="133"/>
    </row>
    <row r="44" spans="1:15" ht="12.75">
      <c r="A44" s="17" t="s">
        <v>65</v>
      </c>
      <c r="B44" s="17" t="s">
        <v>668</v>
      </c>
      <c r="C44" s="164">
        <f>SUM(D44:O44)</f>
        <v>0</v>
      </c>
      <c r="D44" s="168">
        <v>0</v>
      </c>
      <c r="E44" s="177">
        <v>0</v>
      </c>
      <c r="F44" s="168">
        <v>0</v>
      </c>
      <c r="G44" s="177">
        <v>0</v>
      </c>
      <c r="H44" s="168">
        <v>0</v>
      </c>
      <c r="I44" s="168">
        <v>0</v>
      </c>
      <c r="J44" s="176">
        <v>0</v>
      </c>
      <c r="K44" s="168">
        <v>0</v>
      </c>
      <c r="L44" s="164">
        <v>0</v>
      </c>
      <c r="M44" s="168">
        <v>0</v>
      </c>
      <c r="N44" s="177">
        <v>0</v>
      </c>
      <c r="O44" s="168">
        <v>0</v>
      </c>
    </row>
    <row r="45" spans="1:15" ht="12.75">
      <c r="A45" s="15" t="s">
        <v>604</v>
      </c>
      <c r="B45" s="15"/>
      <c r="C45" s="173"/>
      <c r="D45" s="171"/>
      <c r="E45" s="175"/>
      <c r="F45" s="171"/>
      <c r="G45" s="175"/>
      <c r="H45" s="171"/>
      <c r="I45" s="171"/>
      <c r="J45" s="179"/>
      <c r="K45" s="133"/>
      <c r="L45" s="165"/>
      <c r="M45" s="171"/>
      <c r="N45" s="175"/>
      <c r="O45" s="171"/>
    </row>
    <row r="46" spans="1:15" ht="12.75">
      <c r="A46" s="28" t="s">
        <v>599</v>
      </c>
      <c r="B46" s="28"/>
      <c r="C46" s="165"/>
      <c r="D46" s="133"/>
      <c r="E46" s="179"/>
      <c r="F46" s="133"/>
      <c r="G46" s="179"/>
      <c r="H46" s="133"/>
      <c r="I46" s="133"/>
      <c r="J46" s="179"/>
      <c r="K46" s="133"/>
      <c r="L46" s="165"/>
      <c r="M46" s="133"/>
      <c r="N46" s="179"/>
      <c r="O46" s="133"/>
    </row>
    <row r="47" spans="1:15" ht="12.75">
      <c r="A47" s="17" t="s">
        <v>65</v>
      </c>
      <c r="B47" s="17" t="s">
        <v>668</v>
      </c>
      <c r="C47" s="164">
        <f>SUM(D47:O47)</f>
        <v>13229</v>
      </c>
      <c r="D47" s="168">
        <v>0</v>
      </c>
      <c r="E47" s="177">
        <v>0</v>
      </c>
      <c r="F47" s="168">
        <v>11229</v>
      </c>
      <c r="G47" s="177">
        <v>0</v>
      </c>
      <c r="H47" s="168">
        <v>0</v>
      </c>
      <c r="I47" s="168">
        <v>0</v>
      </c>
      <c r="J47" s="179">
        <v>2000</v>
      </c>
      <c r="K47" s="133">
        <v>0</v>
      </c>
      <c r="L47" s="165">
        <v>0</v>
      </c>
      <c r="M47" s="133">
        <v>0</v>
      </c>
      <c r="N47" s="177">
        <v>0</v>
      </c>
      <c r="O47" s="168"/>
    </row>
    <row r="48" spans="1:15" ht="12.75">
      <c r="A48" s="15" t="s">
        <v>605</v>
      </c>
      <c r="B48" s="15"/>
      <c r="C48" s="175"/>
      <c r="D48" s="171"/>
      <c r="E48" s="175"/>
      <c r="F48" s="171"/>
      <c r="G48" s="175"/>
      <c r="H48" s="171"/>
      <c r="I48" s="171"/>
      <c r="J48" s="174"/>
      <c r="K48" s="171"/>
      <c r="L48" s="173"/>
      <c r="M48" s="171"/>
      <c r="N48" s="175"/>
      <c r="O48" s="171"/>
    </row>
    <row r="49" spans="1:15" ht="12.75">
      <c r="A49" s="17" t="s">
        <v>65</v>
      </c>
      <c r="B49" s="17" t="s">
        <v>668</v>
      </c>
      <c r="C49" s="164">
        <f>SUM(D49:O49)</f>
        <v>644</v>
      </c>
      <c r="D49" s="168">
        <v>0</v>
      </c>
      <c r="E49" s="177">
        <v>0</v>
      </c>
      <c r="F49" s="168">
        <v>644</v>
      </c>
      <c r="G49" s="177">
        <v>0</v>
      </c>
      <c r="H49" s="353">
        <v>0</v>
      </c>
      <c r="I49" s="168">
        <v>0</v>
      </c>
      <c r="J49" s="176">
        <v>0</v>
      </c>
      <c r="K49" s="168">
        <v>0</v>
      </c>
      <c r="L49" s="164">
        <v>0</v>
      </c>
      <c r="M49" s="168">
        <v>0</v>
      </c>
      <c r="N49" s="177">
        <v>0</v>
      </c>
      <c r="O49" s="168">
        <v>0</v>
      </c>
    </row>
    <row r="50" spans="1:15" ht="12.75">
      <c r="A50" s="28" t="s">
        <v>606</v>
      </c>
      <c r="B50" s="28"/>
      <c r="C50" s="165"/>
      <c r="D50" s="133"/>
      <c r="E50" s="172"/>
      <c r="F50" s="133"/>
      <c r="G50" s="172"/>
      <c r="H50" s="133"/>
      <c r="I50" s="165"/>
      <c r="J50" s="190"/>
      <c r="K50" s="133"/>
      <c r="L50" s="165">
        <v>0</v>
      </c>
      <c r="M50" s="133"/>
      <c r="N50" s="172"/>
      <c r="O50" s="133"/>
    </row>
    <row r="51" spans="1:15" ht="12.75">
      <c r="A51" s="17" t="s">
        <v>65</v>
      </c>
      <c r="B51" s="17" t="s">
        <v>668</v>
      </c>
      <c r="C51" s="164">
        <f>SUM(D51:O51)</f>
        <v>10941</v>
      </c>
      <c r="D51" s="164">
        <v>0</v>
      </c>
      <c r="E51" s="164">
        <v>0</v>
      </c>
      <c r="F51" s="164">
        <v>10941</v>
      </c>
      <c r="G51" s="177">
        <v>0</v>
      </c>
      <c r="H51" s="168">
        <v>0</v>
      </c>
      <c r="I51" s="164">
        <v>0</v>
      </c>
      <c r="J51" s="164">
        <v>0</v>
      </c>
      <c r="K51" s="164">
        <v>0</v>
      </c>
      <c r="L51" s="164">
        <v>0</v>
      </c>
      <c r="M51" s="168">
        <v>0</v>
      </c>
      <c r="N51" s="164">
        <v>0</v>
      </c>
      <c r="O51" s="164">
        <v>0</v>
      </c>
    </row>
    <row r="52" spans="1:15" ht="12.75">
      <c r="A52" s="68" t="s">
        <v>677</v>
      </c>
      <c r="B52" s="68"/>
      <c r="C52" s="175"/>
      <c r="D52" s="171"/>
      <c r="E52" s="175"/>
      <c r="F52" s="171"/>
      <c r="G52" s="175"/>
      <c r="H52" s="171"/>
      <c r="I52" s="171"/>
      <c r="J52" s="175"/>
      <c r="K52" s="171"/>
      <c r="L52" s="173"/>
      <c r="M52" s="171"/>
      <c r="N52" s="175"/>
      <c r="O52" s="171"/>
    </row>
    <row r="53" spans="1:15" ht="12.75">
      <c r="A53" s="17" t="s">
        <v>65</v>
      </c>
      <c r="B53" s="17" t="s">
        <v>721</v>
      </c>
      <c r="C53" s="164">
        <f>SUM(D53:O53)</f>
        <v>1073</v>
      </c>
      <c r="D53" s="168">
        <v>0</v>
      </c>
      <c r="E53" s="177">
        <v>0</v>
      </c>
      <c r="F53" s="168">
        <v>1073</v>
      </c>
      <c r="G53" s="177">
        <v>0</v>
      </c>
      <c r="H53" s="168">
        <v>0</v>
      </c>
      <c r="I53" s="168">
        <v>0</v>
      </c>
      <c r="J53" s="177">
        <v>0</v>
      </c>
      <c r="K53" s="168">
        <v>0</v>
      </c>
      <c r="L53" s="164">
        <v>0</v>
      </c>
      <c r="M53" s="168">
        <v>0</v>
      </c>
      <c r="N53" s="177">
        <v>0</v>
      </c>
      <c r="O53" s="168">
        <v>0</v>
      </c>
    </row>
    <row r="54" spans="1:15" ht="12.75">
      <c r="A54" s="68" t="s">
        <v>678</v>
      </c>
      <c r="B54" s="68"/>
      <c r="C54" s="173"/>
      <c r="D54" s="171"/>
      <c r="E54" s="175"/>
      <c r="F54" s="171"/>
      <c r="G54" s="175"/>
      <c r="H54" s="171"/>
      <c r="I54" s="171"/>
      <c r="J54" s="174"/>
      <c r="K54" s="171"/>
      <c r="L54" s="173"/>
      <c r="M54" s="171"/>
      <c r="N54" s="175"/>
      <c r="O54" s="171"/>
    </row>
    <row r="55" spans="1:15" ht="12.75">
      <c r="A55" s="17" t="s">
        <v>65</v>
      </c>
      <c r="B55" s="17" t="s">
        <v>668</v>
      </c>
      <c r="C55" s="164">
        <f>SUM(D55:P55)</f>
        <v>36016</v>
      </c>
      <c r="D55" s="168">
        <v>0</v>
      </c>
      <c r="E55" s="177">
        <v>0</v>
      </c>
      <c r="F55" s="168">
        <v>300</v>
      </c>
      <c r="G55" s="177">
        <v>0</v>
      </c>
      <c r="H55" s="353">
        <v>35716</v>
      </c>
      <c r="I55" s="168">
        <v>0</v>
      </c>
      <c r="J55" s="176">
        <v>0</v>
      </c>
      <c r="K55" s="168">
        <v>0</v>
      </c>
      <c r="L55" s="164">
        <v>0</v>
      </c>
      <c r="M55" s="168">
        <v>0</v>
      </c>
      <c r="N55" s="177">
        <v>0</v>
      </c>
      <c r="O55" s="168">
        <v>0</v>
      </c>
    </row>
    <row r="56" spans="1:15" ht="12.75">
      <c r="A56" s="369" t="s">
        <v>679</v>
      </c>
      <c r="B56" s="369"/>
      <c r="C56" s="180"/>
      <c r="D56" s="171"/>
      <c r="E56" s="175"/>
      <c r="F56" s="171"/>
      <c r="G56" s="175"/>
      <c r="H56" s="171"/>
      <c r="I56" s="182"/>
      <c r="J56" s="179"/>
      <c r="K56" s="133"/>
      <c r="L56" s="165"/>
      <c r="M56" s="133"/>
      <c r="N56" s="175"/>
      <c r="O56" s="171"/>
    </row>
    <row r="57" spans="1:15" ht="12.75">
      <c r="A57" s="17" t="s">
        <v>65</v>
      </c>
      <c r="B57" s="17" t="s">
        <v>721</v>
      </c>
      <c r="C57" s="164">
        <f>SUM(D57:O57)</f>
        <v>3000</v>
      </c>
      <c r="D57" s="168">
        <v>0</v>
      </c>
      <c r="E57" s="177">
        <v>0</v>
      </c>
      <c r="F57" s="168">
        <v>0</v>
      </c>
      <c r="G57" s="177">
        <v>0</v>
      </c>
      <c r="H57" s="168">
        <v>0</v>
      </c>
      <c r="I57" s="353">
        <v>3000</v>
      </c>
      <c r="J57" s="179">
        <v>0</v>
      </c>
      <c r="K57" s="133">
        <v>0</v>
      </c>
      <c r="L57" s="165">
        <v>0</v>
      </c>
      <c r="M57" s="133">
        <v>0</v>
      </c>
      <c r="N57" s="177">
        <v>0</v>
      </c>
      <c r="O57" s="168"/>
    </row>
    <row r="58" spans="1:16" ht="12.75">
      <c r="A58" s="368" t="s">
        <v>607</v>
      </c>
      <c r="B58" s="368"/>
      <c r="C58" s="173"/>
      <c r="D58" s="171"/>
      <c r="E58" s="175"/>
      <c r="F58" s="171"/>
      <c r="G58" s="175"/>
      <c r="H58" s="171"/>
      <c r="I58" s="376"/>
      <c r="J58" s="175"/>
      <c r="K58" s="171"/>
      <c r="L58" s="173"/>
      <c r="M58" s="171"/>
      <c r="N58" s="175"/>
      <c r="O58" s="171"/>
      <c r="P58" s="33"/>
    </row>
    <row r="59" spans="1:16" ht="12.75">
      <c r="A59" s="17" t="s">
        <v>65</v>
      </c>
      <c r="B59" s="17" t="s">
        <v>721</v>
      </c>
      <c r="C59" s="164">
        <f>SUM(D59:O59)</f>
        <v>4150</v>
      </c>
      <c r="D59" s="168">
        <v>0</v>
      </c>
      <c r="E59" s="177">
        <v>0</v>
      </c>
      <c r="F59" s="168">
        <v>0</v>
      </c>
      <c r="G59" s="177">
        <v>0</v>
      </c>
      <c r="H59" s="168">
        <v>0</v>
      </c>
      <c r="I59" s="353">
        <v>4150</v>
      </c>
      <c r="J59" s="177">
        <v>0</v>
      </c>
      <c r="K59" s="168">
        <v>0</v>
      </c>
      <c r="L59" s="164">
        <v>0</v>
      </c>
      <c r="M59" s="168">
        <v>0</v>
      </c>
      <c r="N59" s="177">
        <v>0</v>
      </c>
      <c r="O59" s="168">
        <v>0</v>
      </c>
      <c r="P59" s="33"/>
    </row>
    <row r="60" spans="1:16" ht="12.75">
      <c r="A60" s="368" t="s">
        <v>680</v>
      </c>
      <c r="B60" s="368"/>
      <c r="C60" s="175"/>
      <c r="D60" s="171"/>
      <c r="E60" s="175"/>
      <c r="F60" s="171"/>
      <c r="G60" s="175"/>
      <c r="H60" s="171"/>
      <c r="I60" s="376"/>
      <c r="J60" s="175"/>
      <c r="K60" s="171"/>
      <c r="L60" s="171"/>
      <c r="M60" s="171"/>
      <c r="N60" s="171"/>
      <c r="O60" s="171"/>
      <c r="P60" s="33"/>
    </row>
    <row r="61" spans="1:16" ht="12.75">
      <c r="A61" s="17" t="s">
        <v>65</v>
      </c>
      <c r="B61" s="17" t="s">
        <v>668</v>
      </c>
      <c r="C61" s="177">
        <f>SUM(D61:P61)</f>
        <v>500</v>
      </c>
      <c r="D61" s="168">
        <v>0</v>
      </c>
      <c r="E61" s="177">
        <v>0</v>
      </c>
      <c r="F61" s="168">
        <v>0</v>
      </c>
      <c r="G61" s="177">
        <v>0</v>
      </c>
      <c r="H61" s="168">
        <v>0</v>
      </c>
      <c r="I61" s="353">
        <v>500</v>
      </c>
      <c r="J61" s="177">
        <v>0</v>
      </c>
      <c r="K61" s="168">
        <v>0</v>
      </c>
      <c r="L61" s="168">
        <v>0</v>
      </c>
      <c r="M61" s="168">
        <v>0</v>
      </c>
      <c r="N61" s="168">
        <v>0</v>
      </c>
      <c r="O61" s="168">
        <v>0</v>
      </c>
      <c r="P61" s="33"/>
    </row>
    <row r="62" spans="1:15" ht="12.75">
      <c r="A62" s="355" t="s">
        <v>681</v>
      </c>
      <c r="B62" s="355"/>
      <c r="C62" s="175"/>
      <c r="D62" s="171"/>
      <c r="E62" s="179"/>
      <c r="F62" s="171"/>
      <c r="G62" s="171"/>
      <c r="H62" s="179"/>
      <c r="I62" s="376"/>
      <c r="J62" s="179"/>
      <c r="K62" s="171"/>
      <c r="L62" s="179"/>
      <c r="M62" s="171"/>
      <c r="N62" s="179"/>
      <c r="O62" s="171"/>
    </row>
    <row r="63" spans="1:15" ht="12.75">
      <c r="A63" s="13" t="s">
        <v>65</v>
      </c>
      <c r="B63" s="13" t="s">
        <v>668</v>
      </c>
      <c r="C63" s="179">
        <f>SUM(D63:P63)</f>
        <v>1500</v>
      </c>
      <c r="D63" s="133">
        <v>0</v>
      </c>
      <c r="E63" s="179">
        <v>0</v>
      </c>
      <c r="F63" s="133">
        <v>0</v>
      </c>
      <c r="G63" s="133">
        <v>0</v>
      </c>
      <c r="H63" s="179">
        <v>0</v>
      </c>
      <c r="I63" s="354">
        <v>1500</v>
      </c>
      <c r="J63" s="179">
        <v>0</v>
      </c>
      <c r="K63" s="133">
        <v>0</v>
      </c>
      <c r="L63" s="179">
        <v>0</v>
      </c>
      <c r="M63" s="133">
        <v>0</v>
      </c>
      <c r="N63" s="179">
        <v>0</v>
      </c>
      <c r="O63" s="133">
        <v>0</v>
      </c>
    </row>
    <row r="64" spans="1:15" s="256" customFormat="1" ht="12.75">
      <c r="A64" s="15" t="s">
        <v>682</v>
      </c>
      <c r="B64" s="15"/>
      <c r="C64" s="175"/>
      <c r="D64" s="171"/>
      <c r="E64" s="175"/>
      <c r="F64" s="171"/>
      <c r="G64" s="171"/>
      <c r="H64" s="175"/>
      <c r="I64" s="376"/>
      <c r="J64" s="175"/>
      <c r="K64" s="171"/>
      <c r="L64" s="173"/>
      <c r="M64" s="171"/>
      <c r="N64" s="175"/>
      <c r="O64" s="171"/>
    </row>
    <row r="65" spans="1:15" s="256" customFormat="1" ht="12.75">
      <c r="A65" s="17" t="s">
        <v>65</v>
      </c>
      <c r="B65" s="17" t="s">
        <v>668</v>
      </c>
      <c r="C65" s="177">
        <f>SUM(D65:P65)</f>
        <v>2700</v>
      </c>
      <c r="D65" s="168">
        <v>0</v>
      </c>
      <c r="E65" s="177">
        <v>0</v>
      </c>
      <c r="F65" s="168">
        <v>0</v>
      </c>
      <c r="G65" s="168">
        <v>0</v>
      </c>
      <c r="H65" s="177">
        <v>0</v>
      </c>
      <c r="I65" s="353">
        <v>2700</v>
      </c>
      <c r="J65" s="177">
        <v>0</v>
      </c>
      <c r="K65" s="168">
        <v>0</v>
      </c>
      <c r="L65" s="164">
        <v>0</v>
      </c>
      <c r="M65" s="168">
        <v>0</v>
      </c>
      <c r="N65" s="177">
        <v>0</v>
      </c>
      <c r="O65" s="168">
        <v>0</v>
      </c>
    </row>
    <row r="66" spans="1:15" ht="12.75">
      <c r="A66" s="15" t="s">
        <v>686</v>
      </c>
      <c r="B66" s="15"/>
      <c r="C66" s="175"/>
      <c r="D66" s="171"/>
      <c r="E66" s="175"/>
      <c r="F66" s="171"/>
      <c r="G66" s="171"/>
      <c r="H66" s="175"/>
      <c r="I66" s="376"/>
      <c r="J66" s="175"/>
      <c r="K66" s="171"/>
      <c r="L66" s="173"/>
      <c r="M66" s="171"/>
      <c r="N66" s="175"/>
      <c r="O66" s="171"/>
    </row>
    <row r="67" spans="1:15" ht="12.75">
      <c r="A67" s="17" t="s">
        <v>65</v>
      </c>
      <c r="B67" s="17" t="s">
        <v>668</v>
      </c>
      <c r="C67" s="177">
        <f>SUM(D67:P67)</f>
        <v>800</v>
      </c>
      <c r="D67" s="168">
        <v>0</v>
      </c>
      <c r="E67" s="177">
        <v>0</v>
      </c>
      <c r="F67" s="168">
        <v>0</v>
      </c>
      <c r="G67" s="168">
        <v>0</v>
      </c>
      <c r="H67" s="177">
        <v>0</v>
      </c>
      <c r="I67" s="353">
        <v>800</v>
      </c>
      <c r="J67" s="177">
        <v>0</v>
      </c>
      <c r="K67" s="168">
        <v>0</v>
      </c>
      <c r="L67" s="164">
        <v>0</v>
      </c>
      <c r="M67" s="168">
        <v>0</v>
      </c>
      <c r="N67" s="177">
        <v>0</v>
      </c>
      <c r="O67" s="168">
        <v>0</v>
      </c>
    </row>
    <row r="68" spans="1:15" ht="12.75">
      <c r="A68" s="15" t="s">
        <v>687</v>
      </c>
      <c r="B68" s="15"/>
      <c r="C68" s="175"/>
      <c r="D68" s="171"/>
      <c r="E68" s="175"/>
      <c r="F68" s="171"/>
      <c r="G68" s="171"/>
      <c r="H68" s="175"/>
      <c r="I68" s="171"/>
      <c r="J68" s="175"/>
      <c r="K68" s="171"/>
      <c r="L68" s="173"/>
      <c r="M68" s="171"/>
      <c r="N68" s="175"/>
      <c r="O68" s="171"/>
    </row>
    <row r="69" spans="1:15" ht="12.75">
      <c r="A69" s="17" t="s">
        <v>65</v>
      </c>
      <c r="B69" s="17" t="s">
        <v>668</v>
      </c>
      <c r="C69" s="177">
        <f>SUM(D69:P69)</f>
        <v>796</v>
      </c>
      <c r="D69" s="168">
        <v>0</v>
      </c>
      <c r="E69" s="177">
        <v>0</v>
      </c>
      <c r="F69" s="168">
        <v>796</v>
      </c>
      <c r="G69" s="168">
        <v>0</v>
      </c>
      <c r="H69" s="177">
        <v>0</v>
      </c>
      <c r="I69" s="168">
        <v>0</v>
      </c>
      <c r="J69" s="177">
        <v>0</v>
      </c>
      <c r="K69" s="168">
        <v>0</v>
      </c>
      <c r="L69" s="164">
        <v>0</v>
      </c>
      <c r="M69" s="168">
        <v>0</v>
      </c>
      <c r="N69" s="177">
        <v>0</v>
      </c>
      <c r="O69" s="168">
        <v>0</v>
      </c>
    </row>
    <row r="70" spans="1:15" ht="12.75">
      <c r="A70" s="71" t="s">
        <v>688</v>
      </c>
      <c r="B70" s="71"/>
      <c r="C70" s="179"/>
      <c r="D70" s="133"/>
      <c r="E70" s="179"/>
      <c r="F70" s="133"/>
      <c r="G70" s="133"/>
      <c r="H70" s="179"/>
      <c r="I70" s="133"/>
      <c r="J70" s="179"/>
      <c r="K70" s="133"/>
      <c r="L70" s="165"/>
      <c r="M70" s="133"/>
      <c r="N70" s="179"/>
      <c r="O70" s="133"/>
    </row>
    <row r="71" spans="1:15" ht="12.75">
      <c r="A71" s="13" t="s">
        <v>65</v>
      </c>
      <c r="B71" s="13" t="s">
        <v>668</v>
      </c>
      <c r="C71" s="164">
        <f>SUM(D71:P71)</f>
        <v>27403</v>
      </c>
      <c r="D71" s="133">
        <v>0</v>
      </c>
      <c r="E71" s="179">
        <v>0</v>
      </c>
      <c r="F71" s="133">
        <v>0</v>
      </c>
      <c r="G71" s="133">
        <v>0</v>
      </c>
      <c r="H71" s="179">
        <v>27403</v>
      </c>
      <c r="I71" s="133">
        <v>0</v>
      </c>
      <c r="J71" s="179">
        <v>0</v>
      </c>
      <c r="K71" s="133">
        <v>0</v>
      </c>
      <c r="L71" s="165">
        <v>0</v>
      </c>
      <c r="M71" s="133">
        <v>0</v>
      </c>
      <c r="N71" s="179">
        <v>0</v>
      </c>
      <c r="O71" s="133">
        <v>0</v>
      </c>
    </row>
    <row r="72" spans="1:15" ht="12.75">
      <c r="A72" s="355" t="s">
        <v>610</v>
      </c>
      <c r="B72" s="355"/>
      <c r="C72" s="175"/>
      <c r="D72" s="171"/>
      <c r="E72" s="175"/>
      <c r="F72" s="171"/>
      <c r="G72" s="171"/>
      <c r="H72" s="175"/>
      <c r="I72" s="171"/>
      <c r="J72" s="175"/>
      <c r="K72" s="171"/>
      <c r="L72" s="173"/>
      <c r="M72" s="171"/>
      <c r="N72" s="175"/>
      <c r="O72" s="171"/>
    </row>
    <row r="73" spans="1:15" ht="12.75">
      <c r="A73" s="17" t="s">
        <v>65</v>
      </c>
      <c r="B73" s="17" t="s">
        <v>668</v>
      </c>
      <c r="C73" s="177">
        <f>SUM(D73:P73)</f>
        <v>33713</v>
      </c>
      <c r="D73" s="168">
        <v>0</v>
      </c>
      <c r="E73" s="177">
        <v>0</v>
      </c>
      <c r="F73" s="168">
        <v>0</v>
      </c>
      <c r="G73" s="168">
        <v>0</v>
      </c>
      <c r="H73" s="359">
        <v>33713</v>
      </c>
      <c r="I73" s="168">
        <v>0</v>
      </c>
      <c r="J73" s="177">
        <v>0</v>
      </c>
      <c r="K73" s="168">
        <v>0</v>
      </c>
      <c r="L73" s="164">
        <v>0</v>
      </c>
      <c r="M73" s="168">
        <v>0</v>
      </c>
      <c r="N73" s="177">
        <v>0</v>
      </c>
      <c r="O73" s="168">
        <v>0</v>
      </c>
    </row>
    <row r="74" spans="1:15" ht="12.75">
      <c r="A74" s="68" t="s">
        <v>689</v>
      </c>
      <c r="B74" s="68"/>
      <c r="C74" s="175"/>
      <c r="D74" s="171"/>
      <c r="E74" s="175"/>
      <c r="F74" s="171"/>
      <c r="G74" s="171"/>
      <c r="H74" s="175"/>
      <c r="I74" s="171"/>
      <c r="J74" s="175"/>
      <c r="K74" s="171"/>
      <c r="L74" s="173"/>
      <c r="M74" s="171"/>
      <c r="N74" s="175"/>
      <c r="O74" s="171"/>
    </row>
    <row r="75" spans="1:15" ht="12.75">
      <c r="A75" s="17" t="s">
        <v>86</v>
      </c>
      <c r="B75" s="17" t="s">
        <v>721</v>
      </c>
      <c r="C75" s="177">
        <f>SUM(D75:P75)</f>
        <v>2488</v>
      </c>
      <c r="D75" s="168">
        <v>0</v>
      </c>
      <c r="E75" s="177">
        <v>0</v>
      </c>
      <c r="F75" s="168">
        <v>0</v>
      </c>
      <c r="G75" s="168">
        <v>2338</v>
      </c>
      <c r="H75" s="177">
        <v>150</v>
      </c>
      <c r="I75" s="168">
        <v>0</v>
      </c>
      <c r="J75" s="177">
        <v>0</v>
      </c>
      <c r="K75" s="168">
        <v>0</v>
      </c>
      <c r="L75" s="164">
        <v>0</v>
      </c>
      <c r="M75" s="168">
        <v>0</v>
      </c>
      <c r="N75" s="177">
        <v>0</v>
      </c>
      <c r="O75" s="168">
        <v>0</v>
      </c>
    </row>
    <row r="76" spans="1:16" s="256" customFormat="1" ht="12.75">
      <c r="A76" s="346" t="s">
        <v>690</v>
      </c>
      <c r="B76" s="68"/>
      <c r="C76" s="165"/>
      <c r="D76" s="165"/>
      <c r="E76" s="179"/>
      <c r="F76" s="133"/>
      <c r="G76" s="133"/>
      <c r="H76" s="179"/>
      <c r="I76" s="133"/>
      <c r="J76" s="133"/>
      <c r="K76" s="179"/>
      <c r="L76" s="133"/>
      <c r="M76" s="165"/>
      <c r="N76" s="133"/>
      <c r="O76" s="133"/>
      <c r="P76" s="179"/>
    </row>
    <row r="77" spans="1:16" s="256" customFormat="1" ht="12.75">
      <c r="A77" s="40" t="s">
        <v>86</v>
      </c>
      <c r="B77" s="17" t="s">
        <v>668</v>
      </c>
      <c r="C77" s="164">
        <f>SUM(D77:Q77)</f>
        <v>2181</v>
      </c>
      <c r="D77" s="165">
        <v>1930</v>
      </c>
      <c r="E77" s="179">
        <v>251</v>
      </c>
      <c r="F77" s="133"/>
      <c r="G77" s="133">
        <v>0</v>
      </c>
      <c r="H77" s="179">
        <v>0</v>
      </c>
      <c r="I77" s="133">
        <v>0</v>
      </c>
      <c r="J77" s="133">
        <v>0</v>
      </c>
      <c r="K77" s="179">
        <v>0</v>
      </c>
      <c r="L77" s="133">
        <v>0</v>
      </c>
      <c r="M77" s="165">
        <v>0</v>
      </c>
      <c r="N77" s="133">
        <v>0</v>
      </c>
      <c r="O77" s="168">
        <v>0</v>
      </c>
      <c r="P77" s="179"/>
    </row>
    <row r="78" spans="1:15" ht="12.75">
      <c r="A78" s="368" t="s">
        <v>691</v>
      </c>
      <c r="B78" s="541"/>
      <c r="C78" s="179"/>
      <c r="D78" s="171"/>
      <c r="E78" s="175"/>
      <c r="F78" s="171"/>
      <c r="G78" s="171"/>
      <c r="H78" s="175"/>
      <c r="I78" s="171"/>
      <c r="J78" s="175"/>
      <c r="K78" s="171"/>
      <c r="L78" s="173"/>
      <c r="M78" s="171"/>
      <c r="N78" s="175"/>
      <c r="O78" s="171"/>
    </row>
    <row r="79" spans="1:15" ht="12.75">
      <c r="A79" s="17" t="s">
        <v>65</v>
      </c>
      <c r="B79" s="17" t="s">
        <v>668</v>
      </c>
      <c r="C79" s="177">
        <f>SUM(D79:P79)</f>
        <v>1424</v>
      </c>
      <c r="D79" s="168">
        <v>1260</v>
      </c>
      <c r="E79" s="177">
        <v>164</v>
      </c>
      <c r="F79" s="168">
        <v>0</v>
      </c>
      <c r="G79" s="168">
        <v>0</v>
      </c>
      <c r="H79" s="177">
        <v>0</v>
      </c>
      <c r="I79" s="168">
        <v>0</v>
      </c>
      <c r="J79" s="177">
        <v>0</v>
      </c>
      <c r="K79" s="168">
        <v>0</v>
      </c>
      <c r="L79" s="164">
        <v>0</v>
      </c>
      <c r="M79" s="168">
        <v>0</v>
      </c>
      <c r="N79" s="177">
        <v>0</v>
      </c>
      <c r="O79" s="168">
        <v>0</v>
      </c>
    </row>
    <row r="80" spans="1:15" s="256" customFormat="1" ht="12.75">
      <c r="A80" s="15" t="s">
        <v>612</v>
      </c>
      <c r="B80" s="15"/>
      <c r="C80" s="175"/>
      <c r="D80" s="171"/>
      <c r="E80" s="175"/>
      <c r="F80" s="171"/>
      <c r="G80" s="171"/>
      <c r="H80" s="175"/>
      <c r="I80" s="171"/>
      <c r="J80" s="175"/>
      <c r="K80" s="171"/>
      <c r="L80" s="173"/>
      <c r="M80" s="171"/>
      <c r="N80" s="175"/>
      <c r="O80" s="171"/>
    </row>
    <row r="81" spans="1:15" ht="12.75">
      <c r="A81" s="17" t="s">
        <v>65</v>
      </c>
      <c r="B81" s="17" t="s">
        <v>668</v>
      </c>
      <c r="C81" s="177">
        <f>SUM(D81:P81)</f>
        <v>170411</v>
      </c>
      <c r="D81" s="168">
        <v>0</v>
      </c>
      <c r="E81" s="177">
        <v>0</v>
      </c>
      <c r="F81" s="168">
        <v>29407</v>
      </c>
      <c r="G81" s="168">
        <v>56618</v>
      </c>
      <c r="H81" s="177">
        <v>0</v>
      </c>
      <c r="I81" s="168">
        <v>0</v>
      </c>
      <c r="J81" s="177">
        <v>84386</v>
      </c>
      <c r="K81" s="168">
        <v>0</v>
      </c>
      <c r="L81" s="164">
        <v>0</v>
      </c>
      <c r="M81" s="168">
        <v>0</v>
      </c>
      <c r="N81" s="177">
        <v>0</v>
      </c>
      <c r="O81" s="168">
        <v>0</v>
      </c>
    </row>
    <row r="82" spans="1:15" ht="12.75">
      <c r="A82" s="68" t="s">
        <v>613</v>
      </c>
      <c r="B82" s="68"/>
      <c r="C82" s="175"/>
      <c r="D82" s="171"/>
      <c r="E82" s="175"/>
      <c r="F82" s="171"/>
      <c r="G82" s="171"/>
      <c r="H82" s="175"/>
      <c r="I82" s="171"/>
      <c r="J82" s="175"/>
      <c r="K82" s="171"/>
      <c r="L82" s="173"/>
      <c r="M82" s="171"/>
      <c r="N82" s="175"/>
      <c r="O82" s="171"/>
    </row>
    <row r="83" spans="1:15" ht="12.75">
      <c r="A83" s="17" t="s">
        <v>86</v>
      </c>
      <c r="B83" s="17" t="s">
        <v>668</v>
      </c>
      <c r="C83" s="177">
        <f>SUM(D83:P83)</f>
        <v>5000</v>
      </c>
      <c r="D83" s="168">
        <v>0</v>
      </c>
      <c r="E83" s="177">
        <v>0</v>
      </c>
      <c r="F83" s="168">
        <v>2000</v>
      </c>
      <c r="G83" s="168">
        <v>0</v>
      </c>
      <c r="H83" s="177">
        <v>0</v>
      </c>
      <c r="I83" s="168">
        <v>0</v>
      </c>
      <c r="J83" s="177">
        <v>3000</v>
      </c>
      <c r="K83" s="168">
        <v>0</v>
      </c>
      <c r="L83" s="164">
        <v>0</v>
      </c>
      <c r="M83" s="168">
        <v>0</v>
      </c>
      <c r="N83" s="177">
        <v>0</v>
      </c>
      <c r="O83" s="168">
        <v>0</v>
      </c>
    </row>
    <row r="84" spans="1:15" ht="12.75">
      <c r="A84" s="71" t="s">
        <v>614</v>
      </c>
      <c r="B84" s="71"/>
      <c r="C84" s="179"/>
      <c r="D84" s="133"/>
      <c r="E84" s="179"/>
      <c r="F84" s="133"/>
      <c r="G84" s="133"/>
      <c r="H84" s="179"/>
      <c r="I84" s="133"/>
      <c r="J84" s="179"/>
      <c r="K84" s="133"/>
      <c r="L84" s="165"/>
      <c r="M84" s="133"/>
      <c r="N84" s="179"/>
      <c r="O84" s="133"/>
    </row>
    <row r="85" spans="1:15" ht="12.75">
      <c r="A85" s="13" t="s">
        <v>65</v>
      </c>
      <c r="B85" s="13" t="s">
        <v>668</v>
      </c>
      <c r="C85" s="164">
        <f>SUM(D85:P85)</f>
        <v>6221</v>
      </c>
      <c r="D85" s="133">
        <v>0</v>
      </c>
      <c r="E85" s="179">
        <v>0</v>
      </c>
      <c r="F85" s="133">
        <v>0</v>
      </c>
      <c r="G85" s="133">
        <v>0</v>
      </c>
      <c r="H85" s="179">
        <v>6221</v>
      </c>
      <c r="I85" s="133">
        <v>0</v>
      </c>
      <c r="J85" s="179">
        <v>0</v>
      </c>
      <c r="K85" s="133">
        <v>0</v>
      </c>
      <c r="L85" s="165">
        <v>0</v>
      </c>
      <c r="M85" s="133">
        <v>0</v>
      </c>
      <c r="N85" s="179">
        <v>0</v>
      </c>
      <c r="O85" s="133">
        <v>0</v>
      </c>
    </row>
    <row r="86" spans="1:15" ht="12.75">
      <c r="A86" s="15" t="s">
        <v>615</v>
      </c>
      <c r="B86" s="15"/>
      <c r="C86" s="175"/>
      <c r="D86" s="171"/>
      <c r="E86" s="175"/>
      <c r="F86" s="171"/>
      <c r="G86" s="171"/>
      <c r="H86" s="175"/>
      <c r="I86" s="171"/>
      <c r="J86" s="175"/>
      <c r="K86" s="171"/>
      <c r="L86" s="173"/>
      <c r="M86" s="171"/>
      <c r="N86" s="175"/>
      <c r="O86" s="171"/>
    </row>
    <row r="87" spans="1:15" ht="12.75">
      <c r="A87" s="17" t="s">
        <v>65</v>
      </c>
      <c r="B87" s="17" t="s">
        <v>668</v>
      </c>
      <c r="C87" s="177">
        <f>SUM(D87:P87)</f>
        <v>2757</v>
      </c>
      <c r="D87" s="168">
        <v>0</v>
      </c>
      <c r="E87" s="177">
        <v>0</v>
      </c>
      <c r="F87" s="168">
        <v>2757</v>
      </c>
      <c r="G87" s="168">
        <v>0</v>
      </c>
      <c r="H87" s="177">
        <v>0</v>
      </c>
      <c r="I87" s="168">
        <v>0</v>
      </c>
      <c r="J87" s="177">
        <v>0</v>
      </c>
      <c r="K87" s="168">
        <v>0</v>
      </c>
      <c r="L87" s="164">
        <v>0</v>
      </c>
      <c r="M87" s="168">
        <v>0</v>
      </c>
      <c r="N87" s="177">
        <v>0</v>
      </c>
      <c r="O87" s="168">
        <v>0</v>
      </c>
    </row>
    <row r="88" spans="1:15" ht="12.75">
      <c r="A88" s="15" t="s">
        <v>616</v>
      </c>
      <c r="B88" s="15"/>
      <c r="C88" s="175"/>
      <c r="D88" s="171"/>
      <c r="E88" s="175"/>
      <c r="F88" s="171"/>
      <c r="G88" s="171"/>
      <c r="H88" s="175"/>
      <c r="I88" s="171"/>
      <c r="J88" s="175"/>
      <c r="K88" s="171"/>
      <c r="L88" s="173"/>
      <c r="M88" s="171"/>
      <c r="N88" s="175"/>
      <c r="O88" s="171"/>
    </row>
    <row r="89" spans="1:15" ht="12.75">
      <c r="A89" s="17" t="s">
        <v>65</v>
      </c>
      <c r="B89" s="17" t="s">
        <v>721</v>
      </c>
      <c r="C89" s="177">
        <f>SUM(D89:P89)</f>
        <v>393</v>
      </c>
      <c r="D89" s="168">
        <v>0</v>
      </c>
      <c r="E89" s="177">
        <v>0</v>
      </c>
      <c r="F89" s="168">
        <v>393</v>
      </c>
      <c r="G89" s="168"/>
      <c r="H89" s="177">
        <v>0</v>
      </c>
      <c r="I89" s="168">
        <v>0</v>
      </c>
      <c r="J89" s="177">
        <v>0</v>
      </c>
      <c r="K89" s="168">
        <v>0</v>
      </c>
      <c r="L89" s="164">
        <v>0</v>
      </c>
      <c r="M89" s="168">
        <v>0</v>
      </c>
      <c r="N89" s="177">
        <v>0</v>
      </c>
      <c r="O89" s="168">
        <v>0</v>
      </c>
    </row>
    <row r="90" spans="1:15" ht="12.75">
      <c r="A90" s="68" t="s">
        <v>617</v>
      </c>
      <c r="B90" s="68"/>
      <c r="C90" s="173"/>
      <c r="D90" s="171"/>
      <c r="E90" s="175"/>
      <c r="F90" s="171"/>
      <c r="G90" s="171"/>
      <c r="H90" s="175"/>
      <c r="I90" s="171"/>
      <c r="J90" s="175"/>
      <c r="K90" s="171"/>
      <c r="L90" s="173"/>
      <c r="M90" s="171"/>
      <c r="N90" s="175"/>
      <c r="O90" s="171"/>
    </row>
    <row r="91" spans="1:15" ht="12.75">
      <c r="A91" s="17" t="s">
        <v>65</v>
      </c>
      <c r="B91" s="17" t="s">
        <v>668</v>
      </c>
      <c r="C91" s="164">
        <f>SUM(D91:P91)</f>
        <v>1894</v>
      </c>
      <c r="D91" s="168">
        <v>0</v>
      </c>
      <c r="E91" s="177">
        <v>0</v>
      </c>
      <c r="F91" s="168">
        <v>1894</v>
      </c>
      <c r="G91" s="168">
        <v>0</v>
      </c>
      <c r="H91" s="177">
        <v>0</v>
      </c>
      <c r="I91" s="168">
        <v>0</v>
      </c>
      <c r="J91" s="177">
        <v>0</v>
      </c>
      <c r="K91" s="168">
        <v>0</v>
      </c>
      <c r="L91" s="164">
        <v>0</v>
      </c>
      <c r="M91" s="168">
        <v>0</v>
      </c>
      <c r="N91" s="177">
        <v>0</v>
      </c>
      <c r="O91" s="168">
        <v>0</v>
      </c>
    </row>
    <row r="92" spans="1:15" ht="12.75">
      <c r="A92" s="132" t="s">
        <v>637</v>
      </c>
      <c r="B92" s="132"/>
      <c r="C92" s="173"/>
      <c r="D92" s="171"/>
      <c r="E92" s="175"/>
      <c r="F92" s="171"/>
      <c r="G92" s="171"/>
      <c r="H92" s="175"/>
      <c r="I92" s="171"/>
      <c r="J92" s="175"/>
      <c r="K92" s="171"/>
      <c r="L92" s="173"/>
      <c r="M92" s="171"/>
      <c r="N92" s="175"/>
      <c r="O92" s="171"/>
    </row>
    <row r="93" spans="1:15" ht="12.75">
      <c r="A93" s="17" t="s">
        <v>86</v>
      </c>
      <c r="B93" s="17" t="s">
        <v>668</v>
      </c>
      <c r="C93" s="164">
        <f>SUM(D93:P93)</f>
        <v>24511</v>
      </c>
      <c r="D93" s="168">
        <v>0</v>
      </c>
      <c r="E93" s="177">
        <v>0</v>
      </c>
      <c r="F93" s="168">
        <v>0</v>
      </c>
      <c r="G93" s="168">
        <v>0</v>
      </c>
      <c r="H93" s="177">
        <v>24511</v>
      </c>
      <c r="I93" s="168">
        <v>0</v>
      </c>
      <c r="J93" s="177">
        <v>0</v>
      </c>
      <c r="K93" s="168">
        <v>0</v>
      </c>
      <c r="L93" s="164">
        <v>0</v>
      </c>
      <c r="M93" s="168">
        <v>0</v>
      </c>
      <c r="N93" s="177">
        <v>0</v>
      </c>
      <c r="O93" s="168">
        <v>0</v>
      </c>
    </row>
    <row r="94" spans="1:15" ht="12.75">
      <c r="A94" s="491" t="s">
        <v>692</v>
      </c>
      <c r="B94" s="491"/>
      <c r="C94" s="165"/>
      <c r="D94" s="133"/>
      <c r="E94" s="179"/>
      <c r="F94" s="133"/>
      <c r="G94" s="133"/>
      <c r="H94" s="179"/>
      <c r="I94" s="133"/>
      <c r="J94" s="179"/>
      <c r="K94" s="133"/>
      <c r="L94" s="165"/>
      <c r="M94" s="133"/>
      <c r="N94" s="179"/>
      <c r="O94" s="133"/>
    </row>
    <row r="95" spans="1:15" ht="12.75">
      <c r="A95" s="13" t="s">
        <v>86</v>
      </c>
      <c r="B95" s="13" t="s">
        <v>722</v>
      </c>
      <c r="C95" s="164">
        <f>SUM(D95:P95)</f>
        <v>37723</v>
      </c>
      <c r="D95" s="133">
        <v>29900</v>
      </c>
      <c r="E95" s="179">
        <v>7823</v>
      </c>
      <c r="F95" s="133">
        <v>0</v>
      </c>
      <c r="G95" s="133">
        <v>0</v>
      </c>
      <c r="H95" s="179">
        <v>0</v>
      </c>
      <c r="I95" s="133">
        <v>0</v>
      </c>
      <c r="J95" s="179">
        <v>0</v>
      </c>
      <c r="K95" s="133">
        <v>0</v>
      </c>
      <c r="L95" s="165">
        <v>0</v>
      </c>
      <c r="M95" s="133">
        <v>0</v>
      </c>
      <c r="N95" s="179">
        <v>0</v>
      </c>
      <c r="O95" s="133">
        <v>0</v>
      </c>
    </row>
    <row r="96" spans="1:15" ht="12.75">
      <c r="A96" s="68" t="s">
        <v>633</v>
      </c>
      <c r="B96" s="68"/>
      <c r="C96" s="173"/>
      <c r="D96" s="171"/>
      <c r="E96" s="175"/>
      <c r="F96" s="171"/>
      <c r="G96" s="171"/>
      <c r="H96" s="175"/>
      <c r="I96" s="171"/>
      <c r="J96" s="175"/>
      <c r="K96" s="171"/>
      <c r="L96" s="173"/>
      <c r="M96" s="171"/>
      <c r="N96" s="175"/>
      <c r="O96" s="171"/>
    </row>
    <row r="97" spans="1:17" ht="12.75">
      <c r="A97" s="17" t="s">
        <v>65</v>
      </c>
      <c r="B97" s="17" t="s">
        <v>668</v>
      </c>
      <c r="C97" s="164">
        <f>SUM(D97:P97)</f>
        <v>0</v>
      </c>
      <c r="D97" s="168">
        <v>0</v>
      </c>
      <c r="E97" s="177">
        <v>0</v>
      </c>
      <c r="F97" s="168">
        <v>0</v>
      </c>
      <c r="G97" s="168">
        <v>0</v>
      </c>
      <c r="H97" s="177">
        <v>0</v>
      </c>
      <c r="I97" s="168">
        <v>0</v>
      </c>
      <c r="J97" s="177">
        <v>0</v>
      </c>
      <c r="K97" s="168">
        <v>0</v>
      </c>
      <c r="L97" s="164">
        <v>0</v>
      </c>
      <c r="M97" s="168">
        <v>0</v>
      </c>
      <c r="N97" s="177">
        <v>0</v>
      </c>
      <c r="O97" s="168">
        <v>0</v>
      </c>
      <c r="Q97" s="239"/>
    </row>
    <row r="98" spans="1:15" ht="12.75">
      <c r="A98" s="68" t="s">
        <v>634</v>
      </c>
      <c r="B98" s="68"/>
      <c r="C98" s="173"/>
      <c r="D98" s="171"/>
      <c r="E98" s="175"/>
      <c r="F98" s="171"/>
      <c r="G98" s="171"/>
      <c r="H98" s="175"/>
      <c r="I98" s="171"/>
      <c r="J98" s="175"/>
      <c r="K98" s="171"/>
      <c r="L98" s="173"/>
      <c r="M98" s="171"/>
      <c r="N98" s="175"/>
      <c r="O98" s="171"/>
    </row>
    <row r="99" spans="1:15" ht="12.75">
      <c r="A99" s="17" t="s">
        <v>65</v>
      </c>
      <c r="B99" s="17" t="s">
        <v>668</v>
      </c>
      <c r="C99" s="164">
        <f>SUM(D99:P99)</f>
        <v>5000</v>
      </c>
      <c r="D99" s="168">
        <v>0</v>
      </c>
      <c r="E99" s="177">
        <v>0</v>
      </c>
      <c r="F99" s="168">
        <v>0</v>
      </c>
      <c r="G99" s="168">
        <v>0</v>
      </c>
      <c r="H99" s="177">
        <v>0</v>
      </c>
      <c r="I99" s="168">
        <v>0</v>
      </c>
      <c r="J99" s="177">
        <v>0</v>
      </c>
      <c r="K99" s="168">
        <v>0</v>
      </c>
      <c r="L99" s="164">
        <v>0</v>
      </c>
      <c r="M99" s="168">
        <v>0</v>
      </c>
      <c r="N99" s="177">
        <v>0</v>
      </c>
      <c r="O99" s="168">
        <v>5000</v>
      </c>
    </row>
    <row r="100" spans="1:15" ht="12.75">
      <c r="A100" s="28" t="s">
        <v>89</v>
      </c>
      <c r="B100" s="28"/>
      <c r="C100" s="186"/>
      <c r="D100" s="183"/>
      <c r="E100" s="184"/>
      <c r="F100" s="183"/>
      <c r="G100" s="183"/>
      <c r="H100" s="184"/>
      <c r="I100" s="183"/>
      <c r="J100" s="185"/>
      <c r="K100" s="183"/>
      <c r="L100" s="186"/>
      <c r="M100" s="183"/>
      <c r="N100" s="184"/>
      <c r="O100" s="183"/>
    </row>
    <row r="101" spans="1:15" ht="12.75">
      <c r="A101" s="16" t="s">
        <v>65</v>
      </c>
      <c r="B101" s="16"/>
      <c r="C101" s="187">
        <f>SUM(D101:O101)</f>
        <v>1037758</v>
      </c>
      <c r="D101" s="253">
        <f aca="true" t="shared" si="0" ref="D101:O101">SUM(D73,D75,D77,D79,D81,D83,D85,D87,D89,D91,D93,D95,D97,D99,D108)</f>
        <v>33090</v>
      </c>
      <c r="E101" s="253">
        <f t="shared" si="0"/>
        <v>8238</v>
      </c>
      <c r="F101" s="253">
        <f t="shared" si="0"/>
        <v>464398</v>
      </c>
      <c r="G101" s="253">
        <f t="shared" si="0"/>
        <v>59099</v>
      </c>
      <c r="H101" s="253">
        <f t="shared" si="0"/>
        <v>127714</v>
      </c>
      <c r="I101" s="253">
        <f t="shared" si="0"/>
        <v>12650</v>
      </c>
      <c r="J101" s="253">
        <f t="shared" si="0"/>
        <v>107195</v>
      </c>
      <c r="K101" s="253">
        <f t="shared" si="0"/>
        <v>82880</v>
      </c>
      <c r="L101" s="253">
        <f t="shared" si="0"/>
        <v>3300</v>
      </c>
      <c r="M101" s="253">
        <f t="shared" si="0"/>
        <v>0</v>
      </c>
      <c r="N101" s="253">
        <f t="shared" si="0"/>
        <v>134194</v>
      </c>
      <c r="O101" s="253">
        <f t="shared" si="0"/>
        <v>5000</v>
      </c>
    </row>
    <row r="102" spans="1:15" ht="12.75">
      <c r="A102" s="555" t="s">
        <v>731</v>
      </c>
      <c r="B102" s="556"/>
      <c r="C102" s="561">
        <v>977990</v>
      </c>
      <c r="D102" s="561">
        <v>3190</v>
      </c>
      <c r="E102" s="562">
        <v>415</v>
      </c>
      <c r="F102" s="561">
        <v>462932</v>
      </c>
      <c r="G102" s="561">
        <v>56761</v>
      </c>
      <c r="H102" s="561">
        <v>127564</v>
      </c>
      <c r="I102" s="561">
        <v>5500</v>
      </c>
      <c r="J102" s="561">
        <v>107195</v>
      </c>
      <c r="K102" s="561">
        <v>82880</v>
      </c>
      <c r="L102" s="561">
        <v>3300</v>
      </c>
      <c r="M102" s="562">
        <v>0</v>
      </c>
      <c r="N102" s="561">
        <v>134194</v>
      </c>
      <c r="O102" s="561">
        <v>5000</v>
      </c>
    </row>
    <row r="103" spans="1:15" s="434" customFormat="1" ht="12.75">
      <c r="A103" s="555" t="s">
        <v>732</v>
      </c>
      <c r="B103" s="555"/>
      <c r="C103" s="557">
        <v>22045</v>
      </c>
      <c r="D103" s="563">
        <v>0</v>
      </c>
      <c r="E103" s="563">
        <v>0</v>
      </c>
      <c r="F103" s="563">
        <v>1466</v>
      </c>
      <c r="G103" s="563">
        <v>2338</v>
      </c>
      <c r="H103" s="563">
        <v>150</v>
      </c>
      <c r="I103" s="563">
        <v>7150</v>
      </c>
      <c r="J103" s="563">
        <v>0</v>
      </c>
      <c r="K103" s="563">
        <v>0</v>
      </c>
      <c r="L103" s="563">
        <v>0</v>
      </c>
      <c r="M103" s="563">
        <v>0</v>
      </c>
      <c r="N103" s="563">
        <v>0</v>
      </c>
      <c r="O103" s="563">
        <v>0</v>
      </c>
    </row>
    <row r="104" spans="1:15" s="434" customFormat="1" ht="12.75">
      <c r="A104" s="555" t="s">
        <v>733</v>
      </c>
      <c r="B104" s="555"/>
      <c r="C104" s="557">
        <v>37723</v>
      </c>
      <c r="D104" s="563">
        <v>29900</v>
      </c>
      <c r="E104" s="563">
        <v>7823</v>
      </c>
      <c r="F104" s="563">
        <v>0</v>
      </c>
      <c r="G104" s="563">
        <v>0</v>
      </c>
      <c r="H104" s="563">
        <v>0</v>
      </c>
      <c r="I104" s="563">
        <v>0</v>
      </c>
      <c r="J104" s="563">
        <v>0</v>
      </c>
      <c r="K104" s="563">
        <v>0</v>
      </c>
      <c r="L104" s="563">
        <v>0</v>
      </c>
      <c r="M104" s="563">
        <v>0</v>
      </c>
      <c r="N104" s="563">
        <v>0</v>
      </c>
      <c r="O104" s="563">
        <v>0</v>
      </c>
    </row>
    <row r="105" spans="1:15" s="434" customFormat="1" ht="12.75">
      <c r="A105" s="548"/>
      <c r="B105" s="548"/>
      <c r="C105" s="549"/>
      <c r="D105" s="550"/>
      <c r="E105" s="550"/>
      <c r="F105" s="550"/>
      <c r="G105" s="550"/>
      <c r="H105" s="550"/>
      <c r="I105" s="550"/>
      <c r="J105" s="550"/>
      <c r="K105" s="550"/>
      <c r="L105" s="550"/>
      <c r="M105" s="550"/>
      <c r="N105" s="550"/>
      <c r="O105" s="550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 t="s">
        <v>331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493" t="s">
        <v>638</v>
      </c>
      <c r="B108" s="493"/>
      <c r="C108" s="252"/>
      <c r="D108" s="252">
        <f>SUM(D13,D15,D17,D19,D21,D23,D25,D27,D29,D31,D33,D35,D37,D39,D41,D44,D47,D49,D51,D53,D55,D57,D59,D61,D63,D65,D67,D69,D71,)</f>
        <v>0</v>
      </c>
      <c r="E108" s="252">
        <f aca="true" t="shared" si="1" ref="E108:O108">SUM(E13,E15,E17,E19,E21,E23,E25,E27,E29,E31,E33,E35,E37,E39,E41,E44,E47,E49,E51,E53,E55,E57,E59,E61,E63,E65,E67,E69,E71,)</f>
        <v>0</v>
      </c>
      <c r="F108" s="252">
        <f t="shared" si="1"/>
        <v>427947</v>
      </c>
      <c r="G108" s="252">
        <f t="shared" si="1"/>
        <v>143</v>
      </c>
      <c r="H108" s="252">
        <f t="shared" si="1"/>
        <v>63119</v>
      </c>
      <c r="I108" s="252">
        <f t="shared" si="1"/>
        <v>12650</v>
      </c>
      <c r="J108" s="252">
        <f t="shared" si="1"/>
        <v>19809</v>
      </c>
      <c r="K108" s="252">
        <f t="shared" si="1"/>
        <v>82880</v>
      </c>
      <c r="L108" s="252">
        <f t="shared" si="1"/>
        <v>3300</v>
      </c>
      <c r="M108" s="252">
        <f t="shared" si="1"/>
        <v>0</v>
      </c>
      <c r="N108" s="252">
        <f t="shared" si="1"/>
        <v>134194</v>
      </c>
      <c r="O108" s="252">
        <f t="shared" si="1"/>
        <v>0</v>
      </c>
    </row>
    <row r="109" spans="1:15" ht="12.75">
      <c r="A109" s="1"/>
      <c r="B109" s="1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</row>
    <row r="110" spans="1:15" ht="12.75">
      <c r="A110" s="1" t="s">
        <v>740</v>
      </c>
      <c r="B110" s="1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</row>
    <row r="111" spans="1:15" ht="12.75">
      <c r="A111" s="1" t="s">
        <v>741</v>
      </c>
      <c r="B111" s="1"/>
      <c r="C111" s="252">
        <f>SUM(C13:C41,C47:C49,C55,C61:C69,C71,C73,C77:C87,C91:C93,C99)</f>
        <v>977990</v>
      </c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</row>
    <row r="112" spans="1:15" ht="12.75">
      <c r="A112" s="1" t="s">
        <v>576</v>
      </c>
      <c r="B112" s="1"/>
      <c r="C112" s="252">
        <f>SUM(C51,C53,C57:C59,C75,C89,)</f>
        <v>22045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252">
        <f>SUM(C95)</f>
        <v>37723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252">
        <f>SUM(C111:C113)</f>
        <v>1037758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</sheetData>
  <sheetProtection/>
  <mergeCells count="2">
    <mergeCell ref="J7:L7"/>
    <mergeCell ref="D7:I7"/>
  </mergeCells>
  <printOptions horizontalCentered="1"/>
  <pageMargins left="0.3937007874015748" right="0.3937007874015748" top="0.5905511811023623" bottom="0.5905511811023623" header="0.5118110236220472" footer="0.5118110236220472"/>
  <pageSetup firstPageNumber="10" useFirstPageNumber="1" horizontalDpi="300" verticalDpi="300" orientation="landscape" paperSize="9" scale="75" r:id="rId1"/>
  <headerFooter alignWithMargins="0">
    <oddFooter>&amp;C&amp;P. oldal</oddFooter>
  </headerFooter>
  <rowBreaks count="2" manualBreakCount="2">
    <brk id="51" max="14" man="1"/>
    <brk id="89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80"/>
  <sheetViews>
    <sheetView view="pageBreakPreview" zoomScaleSheetLayoutView="100" zoomScalePageLayoutView="0" workbookViewId="0" topLeftCell="A1">
      <selection activeCell="A32" sqref="A32"/>
    </sheetView>
  </sheetViews>
  <sheetFormatPr defaultColWidth="9.140625" defaultRowHeight="12.75"/>
  <cols>
    <col min="1" max="1" width="42.421875" style="0" customWidth="1"/>
    <col min="2" max="2" width="10.140625" style="0" customWidth="1"/>
    <col min="3" max="3" width="9.8515625" style="0" bestFit="1" customWidth="1"/>
    <col min="4" max="6" width="9.7109375" style="0" customWidth="1"/>
    <col min="7" max="8" width="10.421875" style="0" customWidth="1"/>
    <col min="9" max="12" width="9.7109375" style="0" customWidth="1"/>
    <col min="13" max="13" width="8.28125" style="0" customWidth="1"/>
    <col min="14" max="14" width="8.140625" style="0" customWidth="1"/>
    <col min="15" max="15" width="8.00390625" style="0" customWidth="1"/>
    <col min="16" max="16" width="9.8515625" style="0" bestFit="1" customWidth="1"/>
  </cols>
  <sheetData>
    <row r="1" spans="1:15" ht="15.75">
      <c r="A1" s="4" t="s">
        <v>754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</row>
    <row r="2" spans="1:15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5.75">
      <c r="A3" s="4"/>
      <c r="B3" s="4"/>
      <c r="C3" s="4"/>
      <c r="D3" s="4"/>
      <c r="E3" s="4"/>
      <c r="F3" s="6"/>
      <c r="G3" s="6" t="s">
        <v>66</v>
      </c>
      <c r="H3" s="6"/>
      <c r="I3" s="4"/>
      <c r="J3" s="5"/>
      <c r="K3" s="5"/>
      <c r="L3" s="5"/>
      <c r="M3" s="5"/>
      <c r="N3" s="5"/>
      <c r="O3" s="5"/>
    </row>
    <row r="4" spans="1:15" ht="15.75">
      <c r="A4" s="4"/>
      <c r="B4" s="4"/>
      <c r="C4" s="4"/>
      <c r="D4" s="4"/>
      <c r="E4" s="4"/>
      <c r="F4" s="6"/>
      <c r="G4" s="6" t="s">
        <v>465</v>
      </c>
      <c r="H4" s="6"/>
      <c r="I4" s="4"/>
      <c r="J4" s="5"/>
      <c r="K4" s="5"/>
      <c r="L4" s="5"/>
      <c r="M4" s="5"/>
      <c r="N4" s="5"/>
      <c r="O4" s="5"/>
    </row>
    <row r="5" spans="1:15" ht="15.75">
      <c r="A5" s="4"/>
      <c r="B5" s="4"/>
      <c r="C5" s="4"/>
      <c r="D5" s="4"/>
      <c r="E5" s="4"/>
      <c r="F5" s="6"/>
      <c r="G5" s="6" t="s">
        <v>22</v>
      </c>
      <c r="H5" s="6"/>
      <c r="I5" s="4"/>
      <c r="J5" s="5"/>
      <c r="K5" s="5"/>
      <c r="L5" s="5"/>
      <c r="M5" s="5"/>
      <c r="N5" s="5"/>
      <c r="O5" s="5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5" t="s">
        <v>43</v>
      </c>
      <c r="K6" s="5"/>
      <c r="L6" s="5"/>
      <c r="M6" s="5"/>
      <c r="N6" s="5"/>
      <c r="O6" s="5"/>
    </row>
    <row r="7" spans="1:15" ht="12.75">
      <c r="A7" s="7" t="s">
        <v>69</v>
      </c>
      <c r="B7" s="7" t="s">
        <v>669</v>
      </c>
      <c r="C7" s="18" t="s">
        <v>45</v>
      </c>
      <c r="D7" s="578" t="s">
        <v>70</v>
      </c>
      <c r="E7" s="583"/>
      <c r="F7" s="583"/>
      <c r="G7" s="583"/>
      <c r="H7" s="583"/>
      <c r="I7" s="584"/>
      <c r="J7" s="585" t="s">
        <v>71</v>
      </c>
      <c r="K7" s="586"/>
      <c r="L7" s="586"/>
      <c r="M7" s="142" t="s">
        <v>256</v>
      </c>
      <c r="N7" s="8" t="s">
        <v>95</v>
      </c>
      <c r="O7" s="7" t="s">
        <v>73</v>
      </c>
    </row>
    <row r="8" spans="1:15" ht="12.75">
      <c r="A8" s="21" t="s">
        <v>74</v>
      </c>
      <c r="B8" s="21" t="s">
        <v>693</v>
      </c>
      <c r="C8" s="22" t="s">
        <v>90</v>
      </c>
      <c r="D8" s="21" t="s">
        <v>91</v>
      </c>
      <c r="E8" s="22" t="s">
        <v>75</v>
      </c>
      <c r="F8" s="21" t="s">
        <v>76</v>
      </c>
      <c r="G8" s="22" t="s">
        <v>77</v>
      </c>
      <c r="H8" s="21" t="s">
        <v>259</v>
      </c>
      <c r="I8" s="7" t="s">
        <v>47</v>
      </c>
      <c r="J8" s="29" t="s">
        <v>78</v>
      </c>
      <c r="K8" s="7" t="s">
        <v>79</v>
      </c>
      <c r="L8" s="18" t="s">
        <v>48</v>
      </c>
      <c r="M8" s="21" t="s">
        <v>262</v>
      </c>
      <c r="N8" s="23" t="s">
        <v>263</v>
      </c>
      <c r="O8" s="21"/>
    </row>
    <row r="9" spans="1:15" ht="12.75">
      <c r="A9" s="21"/>
      <c r="B9" s="21"/>
      <c r="C9" s="22" t="s">
        <v>60</v>
      </c>
      <c r="D9" s="21" t="s">
        <v>80</v>
      </c>
      <c r="E9" s="22" t="s">
        <v>81</v>
      </c>
      <c r="F9" s="21"/>
      <c r="G9" s="22" t="s">
        <v>82</v>
      </c>
      <c r="H9" s="21" t="s">
        <v>260</v>
      </c>
      <c r="I9" s="21" t="s">
        <v>269</v>
      </c>
      <c r="J9" s="30"/>
      <c r="K9" s="21"/>
      <c r="L9" s="22" t="s">
        <v>83</v>
      </c>
      <c r="M9" s="21" t="s">
        <v>98</v>
      </c>
      <c r="N9" s="23" t="s">
        <v>98</v>
      </c>
      <c r="O9" s="21"/>
    </row>
    <row r="10" spans="1:15" ht="12.75">
      <c r="A10" s="9"/>
      <c r="B10" s="9"/>
      <c r="C10" s="24"/>
      <c r="D10" s="9"/>
      <c r="E10" s="24" t="s">
        <v>84</v>
      </c>
      <c r="F10" s="9"/>
      <c r="G10" s="24" t="s">
        <v>85</v>
      </c>
      <c r="H10" s="9" t="s">
        <v>261</v>
      </c>
      <c r="I10" s="9" t="s">
        <v>270</v>
      </c>
      <c r="J10" s="31"/>
      <c r="K10" s="9"/>
      <c r="L10" s="24" t="s">
        <v>56</v>
      </c>
      <c r="M10" s="9"/>
      <c r="N10" s="25"/>
      <c r="O10" s="9"/>
    </row>
    <row r="11" spans="1:15" ht="12.75">
      <c r="A11" s="10" t="s">
        <v>8</v>
      </c>
      <c r="B11" s="10" t="s">
        <v>9</v>
      </c>
      <c r="C11" s="20" t="s">
        <v>10</v>
      </c>
      <c r="D11" s="10" t="s">
        <v>11</v>
      </c>
      <c r="E11" s="20" t="s">
        <v>12</v>
      </c>
      <c r="F11" s="10" t="s">
        <v>13</v>
      </c>
      <c r="G11" s="20" t="s">
        <v>14</v>
      </c>
      <c r="H11" s="10" t="s">
        <v>15</v>
      </c>
      <c r="I11" s="11" t="s">
        <v>16</v>
      </c>
      <c r="J11" s="19" t="s">
        <v>17</v>
      </c>
      <c r="K11" s="10" t="s">
        <v>18</v>
      </c>
      <c r="L11" s="20" t="s">
        <v>19</v>
      </c>
      <c r="M11" s="9" t="s">
        <v>20</v>
      </c>
      <c r="N11" s="20" t="s">
        <v>21</v>
      </c>
      <c r="O11" s="10" t="s">
        <v>258</v>
      </c>
    </row>
    <row r="12" spans="1:15" ht="12.75">
      <c r="A12" s="15" t="s">
        <v>694</v>
      </c>
      <c r="B12" s="15"/>
      <c r="C12" s="171"/>
      <c r="D12" s="171"/>
      <c r="E12" s="175"/>
      <c r="F12" s="171"/>
      <c r="G12" s="175"/>
      <c r="H12" s="171"/>
      <c r="I12" s="173"/>
      <c r="J12" s="174"/>
      <c r="K12" s="171"/>
      <c r="L12" s="175"/>
      <c r="M12" s="171"/>
      <c r="N12" s="175"/>
      <c r="O12" s="171"/>
    </row>
    <row r="13" spans="1:15" ht="12.75">
      <c r="A13" s="17" t="s">
        <v>88</v>
      </c>
      <c r="B13" s="17" t="s">
        <v>723</v>
      </c>
      <c r="C13" s="168">
        <f>SUM(D13:O13)</f>
        <v>0</v>
      </c>
      <c r="D13" s="168">
        <v>0</v>
      </c>
      <c r="E13" s="177">
        <v>0</v>
      </c>
      <c r="F13" s="168">
        <v>0</v>
      </c>
      <c r="G13" s="177"/>
      <c r="H13" s="168">
        <v>0</v>
      </c>
      <c r="I13" s="164">
        <v>0</v>
      </c>
      <c r="J13" s="176">
        <v>0</v>
      </c>
      <c r="K13" s="168">
        <v>0</v>
      </c>
      <c r="L13" s="177">
        <v>0</v>
      </c>
      <c r="M13" s="168">
        <v>0</v>
      </c>
      <c r="N13" s="177">
        <v>0</v>
      </c>
      <c r="O13" s="168">
        <v>0</v>
      </c>
    </row>
    <row r="14" spans="1:15" ht="12.75">
      <c r="A14" s="15" t="s">
        <v>695</v>
      </c>
      <c r="B14" s="15"/>
      <c r="C14" s="180"/>
      <c r="D14" s="171"/>
      <c r="E14" s="175"/>
      <c r="F14" s="171"/>
      <c r="G14" s="175"/>
      <c r="H14" s="171"/>
      <c r="I14" s="181"/>
      <c r="J14" s="174"/>
      <c r="K14" s="171"/>
      <c r="L14" s="175"/>
      <c r="M14" s="171"/>
      <c r="N14" s="175"/>
      <c r="O14" s="171"/>
    </row>
    <row r="15" spans="1:15" ht="12.75">
      <c r="A15" s="17" t="s">
        <v>65</v>
      </c>
      <c r="B15" s="17" t="s">
        <v>723</v>
      </c>
      <c r="C15" s="164">
        <f>SUM(D15:O15)</f>
        <v>232067</v>
      </c>
      <c r="D15" s="168">
        <v>138484</v>
      </c>
      <c r="E15" s="177">
        <v>34912</v>
      </c>
      <c r="F15" s="168">
        <v>58671</v>
      </c>
      <c r="G15" s="177">
        <v>0</v>
      </c>
      <c r="H15" s="168">
        <v>0</v>
      </c>
      <c r="I15" s="160">
        <v>0</v>
      </c>
      <c r="J15" s="176">
        <v>0</v>
      </c>
      <c r="K15" s="168">
        <v>0</v>
      </c>
      <c r="L15" s="177">
        <v>0</v>
      </c>
      <c r="M15" s="168">
        <v>0</v>
      </c>
      <c r="N15" s="177">
        <v>0</v>
      </c>
      <c r="O15" s="168">
        <v>0</v>
      </c>
    </row>
    <row r="16" spans="1:15" ht="12.75">
      <c r="A16" s="15" t="s">
        <v>632</v>
      </c>
      <c r="B16" s="15"/>
      <c r="C16" s="171"/>
      <c r="D16" s="171"/>
      <c r="E16" s="175"/>
      <c r="F16" s="171"/>
      <c r="G16" s="175"/>
      <c r="H16" s="171"/>
      <c r="I16" s="173"/>
      <c r="J16" s="174"/>
      <c r="K16" s="171"/>
      <c r="L16" s="175"/>
      <c r="M16" s="171"/>
      <c r="N16" s="171"/>
      <c r="O16" s="171"/>
    </row>
    <row r="17" spans="1:15" ht="11.25" customHeight="1">
      <c r="A17" s="17" t="s">
        <v>88</v>
      </c>
      <c r="B17" s="17" t="s">
        <v>668</v>
      </c>
      <c r="C17" s="168">
        <f>SUM(D17:O17)</f>
        <v>13000</v>
      </c>
      <c r="D17" s="168">
        <v>0</v>
      </c>
      <c r="E17" s="177">
        <v>0</v>
      </c>
      <c r="F17" s="168">
        <v>0</v>
      </c>
      <c r="G17" s="177">
        <v>0</v>
      </c>
      <c r="H17" s="168">
        <v>0</v>
      </c>
      <c r="I17" s="164">
        <v>13000</v>
      </c>
      <c r="J17" s="176">
        <v>0</v>
      </c>
      <c r="K17" s="168">
        <v>0</v>
      </c>
      <c r="L17" s="177">
        <v>0</v>
      </c>
      <c r="M17" s="168">
        <v>0</v>
      </c>
      <c r="N17" s="168">
        <v>0</v>
      </c>
      <c r="O17" s="168">
        <v>0</v>
      </c>
    </row>
    <row r="18" spans="1:15" ht="12.75">
      <c r="A18" s="15" t="s">
        <v>696</v>
      </c>
      <c r="B18" s="15"/>
      <c r="C18" s="171"/>
      <c r="D18" s="171"/>
      <c r="E18" s="175"/>
      <c r="F18" s="171"/>
      <c r="G18" s="175"/>
      <c r="H18" s="171"/>
      <c r="I18" s="173"/>
      <c r="J18" s="174"/>
      <c r="K18" s="171"/>
      <c r="L18" s="175"/>
      <c r="M18" s="171"/>
      <c r="N18" s="171"/>
      <c r="O18" s="171"/>
    </row>
    <row r="19" spans="1:15" ht="12.75">
      <c r="A19" s="17" t="s">
        <v>88</v>
      </c>
      <c r="B19" s="17" t="s">
        <v>668</v>
      </c>
      <c r="C19" s="168">
        <f>SUM(D19:O19)</f>
        <v>1500</v>
      </c>
      <c r="D19" s="168">
        <v>0</v>
      </c>
      <c r="E19" s="177">
        <v>0</v>
      </c>
      <c r="F19" s="168">
        <v>0</v>
      </c>
      <c r="G19" s="177">
        <v>0</v>
      </c>
      <c r="H19" s="168">
        <v>0</v>
      </c>
      <c r="I19" s="164">
        <v>1500</v>
      </c>
      <c r="J19" s="176">
        <v>0</v>
      </c>
      <c r="K19" s="168">
        <v>0</v>
      </c>
      <c r="L19" s="177">
        <v>0</v>
      </c>
      <c r="M19" s="168">
        <v>0</v>
      </c>
      <c r="N19" s="168">
        <v>0</v>
      </c>
      <c r="O19" s="168">
        <v>0</v>
      </c>
    </row>
    <row r="20" spans="1:15" ht="12.75">
      <c r="A20" s="15" t="s">
        <v>697</v>
      </c>
      <c r="B20" s="15"/>
      <c r="C20" s="171"/>
      <c r="D20" s="171"/>
      <c r="E20" s="175"/>
      <c r="F20" s="171"/>
      <c r="G20" s="175"/>
      <c r="H20" s="171"/>
      <c r="I20" s="173"/>
      <c r="J20" s="174"/>
      <c r="K20" s="171"/>
      <c r="L20" s="175"/>
      <c r="M20" s="171"/>
      <c r="N20" s="171"/>
      <c r="O20" s="171"/>
    </row>
    <row r="21" spans="1:15" ht="12.75">
      <c r="A21" s="17" t="s">
        <v>88</v>
      </c>
      <c r="B21" s="17" t="s">
        <v>668</v>
      </c>
      <c r="C21" s="168">
        <f>SUM(D21:O21)</f>
        <v>0</v>
      </c>
      <c r="D21" s="168">
        <v>0</v>
      </c>
      <c r="E21" s="177">
        <v>0</v>
      </c>
      <c r="F21" s="168">
        <v>0</v>
      </c>
      <c r="G21" s="177">
        <v>0</v>
      </c>
      <c r="H21" s="168">
        <v>0</v>
      </c>
      <c r="I21" s="164">
        <v>0</v>
      </c>
      <c r="J21" s="176">
        <v>0</v>
      </c>
      <c r="K21" s="168">
        <v>0</v>
      </c>
      <c r="L21" s="177">
        <v>0</v>
      </c>
      <c r="M21" s="168">
        <v>0</v>
      </c>
      <c r="N21" s="168">
        <v>0</v>
      </c>
      <c r="O21" s="168">
        <v>0</v>
      </c>
    </row>
    <row r="22" spans="1:15" ht="12.75">
      <c r="A22" s="15" t="s">
        <v>101</v>
      </c>
      <c r="B22" s="15"/>
      <c r="C22" s="175"/>
      <c r="D22" s="171"/>
      <c r="E22" s="175"/>
      <c r="F22" s="171"/>
      <c r="G22" s="175"/>
      <c r="H22" s="171"/>
      <c r="I22" s="173"/>
      <c r="J22" s="174"/>
      <c r="K22" s="171"/>
      <c r="L22" s="175"/>
      <c r="M22" s="171"/>
      <c r="N22" s="175"/>
      <c r="O22" s="171"/>
    </row>
    <row r="23" spans="1:15" s="254" customFormat="1" ht="12.75">
      <c r="A23" s="16" t="s">
        <v>65</v>
      </c>
      <c r="B23" s="16"/>
      <c r="C23" s="187">
        <f>SUM(D23:O23)</f>
        <v>246567</v>
      </c>
      <c r="D23" s="188">
        <f>SUM(D13,D15,D17,D19,D21)</f>
        <v>138484</v>
      </c>
      <c r="E23" s="188">
        <f aca="true" t="shared" si="0" ref="E23:O23">SUM(E13,E15,E17,E19,E21)</f>
        <v>34912</v>
      </c>
      <c r="F23" s="188">
        <f t="shared" si="0"/>
        <v>58671</v>
      </c>
      <c r="G23" s="188">
        <f t="shared" si="0"/>
        <v>0</v>
      </c>
      <c r="H23" s="188">
        <f t="shared" si="0"/>
        <v>0</v>
      </c>
      <c r="I23" s="188">
        <f t="shared" si="0"/>
        <v>14500</v>
      </c>
      <c r="J23" s="188">
        <f t="shared" si="0"/>
        <v>0</v>
      </c>
      <c r="K23" s="188">
        <f t="shared" si="0"/>
        <v>0</v>
      </c>
      <c r="L23" s="188">
        <f t="shared" si="0"/>
        <v>0</v>
      </c>
      <c r="M23" s="188">
        <f t="shared" si="0"/>
        <v>0</v>
      </c>
      <c r="N23" s="188">
        <f t="shared" si="0"/>
        <v>0</v>
      </c>
      <c r="O23" s="188">
        <f t="shared" si="0"/>
        <v>0</v>
      </c>
    </row>
    <row r="24" spans="1:15" ht="12.75">
      <c r="A24" s="560" t="s">
        <v>731</v>
      </c>
      <c r="B24" s="558"/>
      <c r="C24" s="559">
        <v>14500</v>
      </c>
      <c r="D24" s="558">
        <v>0</v>
      </c>
      <c r="E24" s="558">
        <v>0</v>
      </c>
      <c r="F24" s="558">
        <v>0</v>
      </c>
      <c r="G24" s="558">
        <v>0</v>
      </c>
      <c r="H24" s="558">
        <v>0</v>
      </c>
      <c r="I24" s="559">
        <v>14500</v>
      </c>
      <c r="J24" s="558">
        <v>0</v>
      </c>
      <c r="K24" s="558">
        <v>0</v>
      </c>
      <c r="L24" s="558">
        <v>0</v>
      </c>
      <c r="M24" s="558">
        <v>0</v>
      </c>
      <c r="N24" s="558">
        <v>0</v>
      </c>
      <c r="O24" s="558">
        <v>0</v>
      </c>
    </row>
    <row r="25" spans="1:15" ht="12.75">
      <c r="A25" s="560" t="s">
        <v>732</v>
      </c>
      <c r="B25" s="558"/>
      <c r="C25" s="558">
        <v>0</v>
      </c>
      <c r="D25" s="558">
        <v>0</v>
      </c>
      <c r="E25" s="558">
        <v>0</v>
      </c>
      <c r="F25" s="558">
        <v>0</v>
      </c>
      <c r="G25" s="558">
        <v>0</v>
      </c>
      <c r="H25" s="558">
        <v>0</v>
      </c>
      <c r="I25" s="558">
        <v>0</v>
      </c>
      <c r="J25" s="558">
        <v>0</v>
      </c>
      <c r="K25" s="558">
        <v>0</v>
      </c>
      <c r="L25" s="558">
        <v>0</v>
      </c>
      <c r="M25" s="558">
        <v>0</v>
      </c>
      <c r="N25" s="558">
        <v>0</v>
      </c>
      <c r="O25" s="558">
        <v>0</v>
      </c>
    </row>
    <row r="26" spans="1:15" ht="12.75">
      <c r="A26" s="560" t="s">
        <v>733</v>
      </c>
      <c r="B26" s="558"/>
      <c r="C26" s="559">
        <v>232067</v>
      </c>
      <c r="D26" s="559">
        <v>138484</v>
      </c>
      <c r="E26" s="559">
        <v>34912</v>
      </c>
      <c r="F26" s="559">
        <v>58671</v>
      </c>
      <c r="G26" s="559">
        <v>0</v>
      </c>
      <c r="H26" s="559">
        <v>0</v>
      </c>
      <c r="I26" s="559">
        <v>0</v>
      </c>
      <c r="J26" s="559">
        <v>0</v>
      </c>
      <c r="K26" s="559">
        <v>0</v>
      </c>
      <c r="L26" s="559">
        <v>0</v>
      </c>
      <c r="M26" s="559">
        <v>0</v>
      </c>
      <c r="N26" s="559">
        <v>0</v>
      </c>
      <c r="O26" s="559">
        <v>0</v>
      </c>
    </row>
    <row r="27" spans="1:15" ht="12.75">
      <c r="A27" s="1"/>
      <c r="B27" s="1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</row>
    <row r="28" spans="1:15" ht="12.75">
      <c r="A28" s="1"/>
      <c r="B28" s="1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</row>
    <row r="29" spans="1:15" ht="12.75">
      <c r="A29" s="1"/>
      <c r="B29" s="1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</sheetData>
  <sheetProtection/>
  <mergeCells count="2">
    <mergeCell ref="J7:L7"/>
    <mergeCell ref="D7:I7"/>
  </mergeCells>
  <printOptions horizontalCentered="1"/>
  <pageMargins left="0.3937007874015748" right="0.3937007874015748" top="0.5905511811023623" bottom="0.5905511811023623" header="0.5118110236220472" footer="0.5118110236220472"/>
  <pageSetup firstPageNumber="13" useFirstPageNumber="1" horizontalDpi="300" verticalDpi="300" orientation="landscape" paperSize="9" scale="75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05"/>
  <sheetViews>
    <sheetView view="pageBreakPreview" zoomScaleSheetLayoutView="100" zoomScalePageLayoutView="0" workbookViewId="0" topLeftCell="A1">
      <selection activeCell="C98" sqref="C98"/>
    </sheetView>
  </sheetViews>
  <sheetFormatPr defaultColWidth="9.140625" defaultRowHeight="12.75"/>
  <cols>
    <col min="1" max="1" width="36.7109375" style="434" customWidth="1"/>
    <col min="2" max="2" width="10.140625" style="434" customWidth="1"/>
    <col min="3" max="3" width="11.00390625" style="434" customWidth="1"/>
    <col min="4" max="6" width="11.421875" style="434" bestFit="1" customWidth="1"/>
    <col min="7" max="7" width="12.00390625" style="434" customWidth="1"/>
    <col min="8" max="8" width="10.8515625" style="434" customWidth="1"/>
    <col min="9" max="9" width="9.421875" style="434" customWidth="1"/>
    <col min="10" max="10" width="11.140625" style="434" customWidth="1"/>
    <col min="11" max="11" width="14.421875" style="434" bestFit="1" customWidth="1"/>
    <col min="12" max="12" width="7.140625" style="434" customWidth="1"/>
    <col min="13" max="13" width="8.421875" style="434" customWidth="1"/>
    <col min="14" max="14" width="9.7109375" style="434" hidden="1" customWidth="1"/>
    <col min="15" max="15" width="9.28125" style="438" bestFit="1" customWidth="1"/>
    <col min="16" max="16384" width="9.140625" style="434" customWidth="1"/>
  </cols>
  <sheetData>
    <row r="1" spans="1:14" ht="15.75">
      <c r="A1" s="4" t="s">
        <v>737</v>
      </c>
      <c r="B1" s="4"/>
      <c r="C1" s="4"/>
      <c r="D1" s="4"/>
      <c r="E1" s="4"/>
      <c r="F1" s="4"/>
      <c r="G1" s="4"/>
      <c r="H1" s="4"/>
      <c r="I1" s="448"/>
      <c r="J1" s="449"/>
      <c r="K1" s="449"/>
      <c r="L1" s="448"/>
      <c r="M1" s="448"/>
      <c r="N1" s="432"/>
    </row>
    <row r="2" spans="1:14" ht="15.75">
      <c r="A2" s="446" t="s">
        <v>734</v>
      </c>
      <c r="B2" s="446"/>
      <c r="C2" s="447"/>
      <c r="D2" s="446"/>
      <c r="E2" s="446"/>
      <c r="F2" s="436"/>
      <c r="G2" s="436" t="s">
        <v>87</v>
      </c>
      <c r="H2" s="446"/>
      <c r="I2" s="448"/>
      <c r="J2" s="449"/>
      <c r="K2" s="449"/>
      <c r="L2" s="448"/>
      <c r="M2" s="448"/>
      <c r="N2" s="432"/>
    </row>
    <row r="3" spans="1:14" ht="15.75">
      <c r="A3" s="446"/>
      <c r="B3" s="446"/>
      <c r="C3" s="447"/>
      <c r="D3" s="446"/>
      <c r="E3" s="446"/>
      <c r="F3" s="436"/>
      <c r="G3" s="436" t="s">
        <v>465</v>
      </c>
      <c r="H3" s="446"/>
      <c r="I3" s="448"/>
      <c r="J3" s="449"/>
      <c r="K3" s="449"/>
      <c r="L3" s="448"/>
      <c r="M3" s="448"/>
      <c r="N3" s="432"/>
    </row>
    <row r="4" spans="1:14" ht="15.75">
      <c r="A4" s="446"/>
      <c r="B4" s="446"/>
      <c r="C4" s="447"/>
      <c r="D4" s="446"/>
      <c r="E4" s="446"/>
      <c r="F4" s="436"/>
      <c r="G4" s="436" t="s">
        <v>22</v>
      </c>
      <c r="H4" s="446"/>
      <c r="I4" s="448"/>
      <c r="J4" s="449"/>
      <c r="K4" s="449"/>
      <c r="L4" s="448"/>
      <c r="M4" s="448"/>
      <c r="N4" s="432"/>
    </row>
    <row r="5" spans="1:14" ht="12.75">
      <c r="A5" s="448"/>
      <c r="B5" s="448"/>
      <c r="C5" s="450"/>
      <c r="D5" s="448"/>
      <c r="E5" s="448"/>
      <c r="F5" s="448"/>
      <c r="G5" s="448"/>
      <c r="H5" s="448"/>
      <c r="I5" s="590" t="s">
        <v>43</v>
      </c>
      <c r="J5" s="590"/>
      <c r="K5" s="590"/>
      <c r="L5" s="590"/>
      <c r="M5" s="590"/>
      <c r="N5" s="590"/>
    </row>
    <row r="6" spans="1:14" ht="12.75">
      <c r="A6" s="451" t="s">
        <v>69</v>
      </c>
      <c r="B6" s="451"/>
      <c r="C6" s="452" t="s">
        <v>45</v>
      </c>
      <c r="D6" s="591" t="s">
        <v>70</v>
      </c>
      <c r="E6" s="592"/>
      <c r="F6" s="592"/>
      <c r="G6" s="592"/>
      <c r="H6" s="593"/>
      <c r="I6" s="454" t="s">
        <v>566</v>
      </c>
      <c r="J6" s="453"/>
      <c r="K6" s="455"/>
      <c r="L6" s="456"/>
      <c r="M6" s="451"/>
      <c r="N6" s="581" t="s">
        <v>567</v>
      </c>
    </row>
    <row r="7" spans="1:14" ht="25.5">
      <c r="A7" s="457" t="s">
        <v>74</v>
      </c>
      <c r="B7" s="457" t="s">
        <v>669</v>
      </c>
      <c r="C7" s="458" t="s">
        <v>90</v>
      </c>
      <c r="D7" s="451" t="s">
        <v>91</v>
      </c>
      <c r="E7" s="451" t="s">
        <v>75</v>
      </c>
      <c r="F7" s="451" t="s">
        <v>76</v>
      </c>
      <c r="G7" s="451" t="s">
        <v>77</v>
      </c>
      <c r="H7" s="451" t="s">
        <v>47</v>
      </c>
      <c r="I7" s="451" t="s">
        <v>78</v>
      </c>
      <c r="J7" s="459" t="s">
        <v>92</v>
      </c>
      <c r="K7" s="460" t="s">
        <v>568</v>
      </c>
      <c r="L7" s="461"/>
      <c r="M7" s="457"/>
      <c r="N7" s="582"/>
    </row>
    <row r="8" spans="1:14" ht="12.75">
      <c r="A8" s="457"/>
      <c r="B8" s="457" t="s">
        <v>670</v>
      </c>
      <c r="C8" s="458" t="s">
        <v>60</v>
      </c>
      <c r="D8" s="457" t="s">
        <v>80</v>
      </c>
      <c r="E8" s="457" t="s">
        <v>81</v>
      </c>
      <c r="F8" s="457"/>
      <c r="G8" s="457" t="s">
        <v>82</v>
      </c>
      <c r="H8" s="457" t="s">
        <v>569</v>
      </c>
      <c r="I8" s="457"/>
      <c r="J8" s="462" t="s">
        <v>93</v>
      </c>
      <c r="K8" s="460"/>
      <c r="L8" s="461" t="s">
        <v>72</v>
      </c>
      <c r="M8" s="457" t="s">
        <v>73</v>
      </c>
      <c r="N8" s="582"/>
    </row>
    <row r="9" spans="1:14" ht="12.75">
      <c r="A9" s="457"/>
      <c r="B9" s="457"/>
      <c r="C9" s="458"/>
      <c r="D9" s="457"/>
      <c r="E9" s="457" t="s">
        <v>570</v>
      </c>
      <c r="F9" s="457"/>
      <c r="G9" s="457" t="s">
        <v>85</v>
      </c>
      <c r="H9" s="457" t="s">
        <v>571</v>
      </c>
      <c r="I9" s="463"/>
      <c r="J9" s="464"/>
      <c r="K9" s="465"/>
      <c r="L9" s="466"/>
      <c r="M9" s="463"/>
      <c r="N9" s="594"/>
    </row>
    <row r="10" spans="1:14" ht="12.75">
      <c r="A10" s="467" t="s">
        <v>8</v>
      </c>
      <c r="B10" s="467" t="s">
        <v>9</v>
      </c>
      <c r="C10" s="468" t="s">
        <v>10</v>
      </c>
      <c r="D10" s="467" t="s">
        <v>11</v>
      </c>
      <c r="E10" s="467" t="s">
        <v>12</v>
      </c>
      <c r="F10" s="467" t="s">
        <v>13</v>
      </c>
      <c r="G10" s="467" t="s">
        <v>14</v>
      </c>
      <c r="H10" s="467" t="s">
        <v>15</v>
      </c>
      <c r="I10" s="453" t="s">
        <v>16</v>
      </c>
      <c r="J10" s="467" t="s">
        <v>17</v>
      </c>
      <c r="K10" s="467" t="s">
        <v>18</v>
      </c>
      <c r="L10" s="469" t="s">
        <v>19</v>
      </c>
      <c r="M10" s="467" t="s">
        <v>20</v>
      </c>
      <c r="N10" s="437" t="s">
        <v>19</v>
      </c>
    </row>
    <row r="11" spans="1:14" ht="12.75">
      <c r="A11" s="397" t="s">
        <v>725</v>
      </c>
      <c r="B11" s="397"/>
      <c r="C11" s="417"/>
      <c r="D11" s="470"/>
      <c r="E11" s="471"/>
      <c r="F11" s="470"/>
      <c r="G11" s="471"/>
      <c r="H11" s="470"/>
      <c r="I11" s="471"/>
      <c r="J11" s="470"/>
      <c r="K11" s="471"/>
      <c r="L11" s="470"/>
      <c r="M11" s="470"/>
      <c r="N11" s="399"/>
    </row>
    <row r="12" spans="1:16" ht="12.75">
      <c r="A12" s="472" t="s">
        <v>67</v>
      </c>
      <c r="B12" s="419"/>
      <c r="C12" s="442">
        <f>SUM(C13:C18)</f>
        <v>237293</v>
      </c>
      <c r="D12" s="423">
        <f aca="true" t="shared" si="0" ref="D12:N12">SUM(D13:D18)</f>
        <v>149850</v>
      </c>
      <c r="E12" s="423">
        <f t="shared" si="0"/>
        <v>42902</v>
      </c>
      <c r="F12" s="423">
        <f t="shared" si="0"/>
        <v>44541</v>
      </c>
      <c r="G12" s="423">
        <f t="shared" si="0"/>
        <v>0</v>
      </c>
      <c r="H12" s="423">
        <f t="shared" si="0"/>
        <v>0</v>
      </c>
      <c r="I12" s="423">
        <f t="shared" si="0"/>
        <v>0</v>
      </c>
      <c r="J12" s="423">
        <f t="shared" si="0"/>
        <v>0</v>
      </c>
      <c r="K12" s="423">
        <f t="shared" si="0"/>
        <v>0</v>
      </c>
      <c r="L12" s="423">
        <f t="shared" si="0"/>
        <v>0</v>
      </c>
      <c r="M12" s="423">
        <f t="shared" si="0"/>
        <v>0</v>
      </c>
      <c r="N12" s="423">
        <f t="shared" si="0"/>
        <v>0</v>
      </c>
      <c r="O12" s="423"/>
      <c r="P12" s="439"/>
    </row>
    <row r="13" spans="1:16" ht="12.75">
      <c r="A13" s="426" t="s">
        <v>537</v>
      </c>
      <c r="B13" s="426"/>
      <c r="C13" s="417"/>
      <c r="D13" s="418"/>
      <c r="E13" s="417"/>
      <c r="F13" s="418"/>
      <c r="G13" s="417"/>
      <c r="H13" s="418"/>
      <c r="I13" s="417"/>
      <c r="J13" s="418"/>
      <c r="K13" s="417"/>
      <c r="L13" s="418"/>
      <c r="M13" s="418"/>
      <c r="N13" s="401"/>
      <c r="O13" s="423"/>
      <c r="P13" s="439"/>
    </row>
    <row r="14" spans="1:16" ht="12.75">
      <c r="A14" s="472" t="s">
        <v>67</v>
      </c>
      <c r="B14" s="419" t="s">
        <v>668</v>
      </c>
      <c r="C14" s="422">
        <f>SUM(D14:F14)</f>
        <v>101159</v>
      </c>
      <c r="D14" s="423">
        <v>63853</v>
      </c>
      <c r="E14" s="422">
        <v>18350</v>
      </c>
      <c r="F14" s="423">
        <v>18956</v>
      </c>
      <c r="G14" s="422"/>
      <c r="H14" s="423"/>
      <c r="I14" s="422">
        <v>0</v>
      </c>
      <c r="J14" s="423">
        <v>0</v>
      </c>
      <c r="K14" s="422">
        <v>0</v>
      </c>
      <c r="L14" s="423">
        <v>0</v>
      </c>
      <c r="M14" s="423">
        <v>0</v>
      </c>
      <c r="N14" s="401"/>
      <c r="O14" s="423"/>
      <c r="P14" s="439"/>
    </row>
    <row r="15" spans="1:16" ht="12.75">
      <c r="A15" s="426" t="s">
        <v>538</v>
      </c>
      <c r="B15" s="426"/>
      <c r="C15" s="417"/>
      <c r="D15" s="418"/>
      <c r="E15" s="417"/>
      <c r="F15" s="418"/>
      <c r="G15" s="417"/>
      <c r="H15" s="418"/>
      <c r="I15" s="417"/>
      <c r="J15" s="418"/>
      <c r="K15" s="417"/>
      <c r="L15" s="418"/>
      <c r="M15" s="418"/>
      <c r="N15" s="401"/>
      <c r="O15" s="423"/>
      <c r="P15" s="439"/>
    </row>
    <row r="16" spans="1:16" ht="12.75">
      <c r="A16" s="472" t="s">
        <v>67</v>
      </c>
      <c r="B16" s="419" t="s">
        <v>668</v>
      </c>
      <c r="C16" s="440">
        <f>SUM(D16:F16)</f>
        <v>88394</v>
      </c>
      <c r="D16" s="423">
        <v>56042</v>
      </c>
      <c r="E16" s="422">
        <v>16052</v>
      </c>
      <c r="F16" s="423">
        <v>16300</v>
      </c>
      <c r="G16" s="422"/>
      <c r="H16" s="423"/>
      <c r="I16" s="422">
        <v>0</v>
      </c>
      <c r="J16" s="423">
        <v>0</v>
      </c>
      <c r="K16" s="422">
        <v>0</v>
      </c>
      <c r="L16" s="423">
        <v>0</v>
      </c>
      <c r="M16" s="423">
        <v>0</v>
      </c>
      <c r="N16" s="401"/>
      <c r="O16" s="423"/>
      <c r="P16" s="439"/>
    </row>
    <row r="17" spans="1:16" ht="12.75">
      <c r="A17" s="426" t="s">
        <v>539</v>
      </c>
      <c r="B17" s="426"/>
      <c r="C17" s="422"/>
      <c r="D17" s="418"/>
      <c r="E17" s="417"/>
      <c r="F17" s="418"/>
      <c r="G17" s="417"/>
      <c r="H17" s="418"/>
      <c r="I17" s="417"/>
      <c r="J17" s="418"/>
      <c r="K17" s="417"/>
      <c r="L17" s="418"/>
      <c r="M17" s="418"/>
      <c r="N17" s="401"/>
      <c r="O17" s="423"/>
      <c r="P17" s="439"/>
    </row>
    <row r="18" spans="1:16" ht="12.75">
      <c r="A18" s="472" t="s">
        <v>67</v>
      </c>
      <c r="B18" s="419" t="s">
        <v>668</v>
      </c>
      <c r="C18" s="440">
        <f>SUM(D18:F18)</f>
        <v>47740</v>
      </c>
      <c r="D18" s="423">
        <v>29955</v>
      </c>
      <c r="E18" s="422">
        <v>8500</v>
      </c>
      <c r="F18" s="423">
        <v>9285</v>
      </c>
      <c r="G18" s="422"/>
      <c r="H18" s="423"/>
      <c r="I18" s="422">
        <v>0</v>
      </c>
      <c r="J18" s="423">
        <v>0</v>
      </c>
      <c r="K18" s="422">
        <v>0</v>
      </c>
      <c r="L18" s="423">
        <v>0</v>
      </c>
      <c r="M18" s="423">
        <v>0</v>
      </c>
      <c r="N18" s="401"/>
      <c r="O18" s="423"/>
      <c r="P18" s="439"/>
    </row>
    <row r="19" spans="1:16" ht="12.75">
      <c r="A19" s="397" t="s">
        <v>726</v>
      </c>
      <c r="B19" s="397"/>
      <c r="C19" s="422"/>
      <c r="D19" s="418"/>
      <c r="E19" s="417"/>
      <c r="F19" s="418"/>
      <c r="G19" s="417"/>
      <c r="H19" s="418"/>
      <c r="I19" s="417"/>
      <c r="J19" s="418"/>
      <c r="K19" s="417"/>
      <c r="L19" s="418"/>
      <c r="M19" s="418"/>
      <c r="N19" s="401"/>
      <c r="O19" s="423"/>
      <c r="P19" s="439"/>
    </row>
    <row r="20" spans="1:16" ht="12.75">
      <c r="A20" s="472" t="s">
        <v>67</v>
      </c>
      <c r="B20" s="419" t="s">
        <v>668</v>
      </c>
      <c r="C20" s="422">
        <f>SUM(D20:F20)</f>
        <v>21233</v>
      </c>
      <c r="D20" s="423">
        <v>14130</v>
      </c>
      <c r="E20" s="422">
        <v>4085</v>
      </c>
      <c r="F20" s="423">
        <v>3018</v>
      </c>
      <c r="G20" s="422"/>
      <c r="H20" s="423"/>
      <c r="I20" s="422">
        <v>0</v>
      </c>
      <c r="J20" s="423">
        <v>0</v>
      </c>
      <c r="K20" s="422">
        <v>0</v>
      </c>
      <c r="L20" s="423">
        <v>0</v>
      </c>
      <c r="M20" s="423">
        <v>0</v>
      </c>
      <c r="N20" s="401"/>
      <c r="O20" s="423"/>
      <c r="P20" s="439"/>
    </row>
    <row r="21" spans="1:16" ht="12.75">
      <c r="A21" s="397" t="s">
        <v>727</v>
      </c>
      <c r="B21" s="397"/>
      <c r="C21" s="418"/>
      <c r="D21" s="418"/>
      <c r="E21" s="417"/>
      <c r="F21" s="418"/>
      <c r="G21" s="417"/>
      <c r="H21" s="418"/>
      <c r="I21" s="417"/>
      <c r="J21" s="418"/>
      <c r="K21" s="417"/>
      <c r="L21" s="418"/>
      <c r="M21" s="418"/>
      <c r="N21" s="401"/>
      <c r="O21" s="423"/>
      <c r="P21" s="439"/>
    </row>
    <row r="22" spans="1:16" ht="12.75">
      <c r="A22" s="400" t="s">
        <v>67</v>
      </c>
      <c r="B22" s="400"/>
      <c r="C22" s="401">
        <f aca="true" t="shared" si="1" ref="C22:M22">SUM(C24,C26)</f>
        <v>142950</v>
      </c>
      <c r="D22" s="401">
        <f t="shared" si="1"/>
        <v>66171</v>
      </c>
      <c r="E22" s="401">
        <f t="shared" si="1"/>
        <v>18827</v>
      </c>
      <c r="F22" s="401">
        <f t="shared" si="1"/>
        <v>57952</v>
      </c>
      <c r="G22" s="401">
        <f t="shared" si="1"/>
        <v>0</v>
      </c>
      <c r="H22" s="401">
        <f t="shared" si="1"/>
        <v>0</v>
      </c>
      <c r="I22" s="401">
        <f t="shared" si="1"/>
        <v>0</v>
      </c>
      <c r="J22" s="401">
        <f t="shared" si="1"/>
        <v>0</v>
      </c>
      <c r="K22" s="401">
        <f t="shared" si="1"/>
        <v>0</v>
      </c>
      <c r="L22" s="401">
        <f t="shared" si="1"/>
        <v>0</v>
      </c>
      <c r="M22" s="401">
        <f t="shared" si="1"/>
        <v>0</v>
      </c>
      <c r="N22" s="473"/>
      <c r="O22" s="423"/>
      <c r="P22" s="439"/>
    </row>
    <row r="23" spans="1:16" ht="12.75">
      <c r="A23" s="426" t="s">
        <v>540</v>
      </c>
      <c r="B23" s="426"/>
      <c r="C23" s="417"/>
      <c r="D23" s="418"/>
      <c r="E23" s="417"/>
      <c r="F23" s="418"/>
      <c r="G23" s="417"/>
      <c r="H23" s="418"/>
      <c r="I23" s="417"/>
      <c r="J23" s="418"/>
      <c r="K23" s="417"/>
      <c r="L23" s="418"/>
      <c r="M23" s="418"/>
      <c r="N23" s="401"/>
      <c r="O23" s="423"/>
      <c r="P23" s="439"/>
    </row>
    <row r="24" spans="1:16" ht="12.75">
      <c r="A24" s="472" t="s">
        <v>67</v>
      </c>
      <c r="B24" s="419" t="s">
        <v>721</v>
      </c>
      <c r="C24" s="440">
        <f>SUM(D24:F24)</f>
        <v>83915</v>
      </c>
      <c r="D24" s="423">
        <v>37099</v>
      </c>
      <c r="E24" s="422">
        <v>10518</v>
      </c>
      <c r="F24" s="423">
        <v>36298</v>
      </c>
      <c r="G24" s="422"/>
      <c r="H24" s="423"/>
      <c r="I24" s="422">
        <v>0</v>
      </c>
      <c r="J24" s="423">
        <v>0</v>
      </c>
      <c r="K24" s="422">
        <v>0</v>
      </c>
      <c r="L24" s="423">
        <v>0</v>
      </c>
      <c r="M24" s="423">
        <v>0</v>
      </c>
      <c r="N24" s="401"/>
      <c r="O24" s="423"/>
      <c r="P24" s="439"/>
    </row>
    <row r="25" spans="1:16" ht="12.75">
      <c r="A25" s="426" t="s">
        <v>541</v>
      </c>
      <c r="B25" s="426"/>
      <c r="C25" s="422"/>
      <c r="D25" s="418"/>
      <c r="E25" s="417"/>
      <c r="F25" s="418"/>
      <c r="G25" s="417"/>
      <c r="H25" s="418"/>
      <c r="I25" s="417"/>
      <c r="J25" s="418"/>
      <c r="K25" s="417"/>
      <c r="L25" s="418"/>
      <c r="M25" s="418"/>
      <c r="N25" s="401"/>
      <c r="O25" s="423"/>
      <c r="P25" s="439"/>
    </row>
    <row r="26" spans="1:16" ht="12.75">
      <c r="A26" s="472" t="s">
        <v>67</v>
      </c>
      <c r="B26" s="419" t="s">
        <v>721</v>
      </c>
      <c r="C26" s="422">
        <f>SUM(D26:F26)</f>
        <v>59035</v>
      </c>
      <c r="D26" s="423">
        <v>29072</v>
      </c>
      <c r="E26" s="422">
        <v>8309</v>
      </c>
      <c r="F26" s="423">
        <v>21654</v>
      </c>
      <c r="G26" s="422"/>
      <c r="H26" s="423"/>
      <c r="I26" s="422">
        <v>0</v>
      </c>
      <c r="J26" s="423">
        <v>0</v>
      </c>
      <c r="K26" s="422">
        <v>0</v>
      </c>
      <c r="L26" s="423">
        <v>0</v>
      </c>
      <c r="M26" s="423">
        <v>0</v>
      </c>
      <c r="N26" s="401"/>
      <c r="O26" s="423"/>
      <c r="P26" s="439"/>
    </row>
    <row r="27" spans="1:16" ht="12.75">
      <c r="A27" s="397" t="s">
        <v>728</v>
      </c>
      <c r="B27" s="397"/>
      <c r="C27" s="417"/>
      <c r="D27" s="418"/>
      <c r="E27" s="417"/>
      <c r="F27" s="418"/>
      <c r="G27" s="417"/>
      <c r="H27" s="418"/>
      <c r="I27" s="417"/>
      <c r="J27" s="418"/>
      <c r="K27" s="417"/>
      <c r="L27" s="418"/>
      <c r="M27" s="418"/>
      <c r="N27" s="401"/>
      <c r="O27" s="423"/>
      <c r="P27" s="439"/>
    </row>
    <row r="28" spans="1:16" ht="12.75">
      <c r="A28" s="472" t="s">
        <v>67</v>
      </c>
      <c r="B28" s="419" t="s">
        <v>668</v>
      </c>
      <c r="C28" s="422">
        <f>SUM(D28:F28)</f>
        <v>36313</v>
      </c>
      <c r="D28" s="423">
        <v>21476</v>
      </c>
      <c r="E28" s="422">
        <v>5557</v>
      </c>
      <c r="F28" s="423">
        <v>9280</v>
      </c>
      <c r="G28" s="422">
        <v>0</v>
      </c>
      <c r="H28" s="423">
        <v>0</v>
      </c>
      <c r="I28" s="422">
        <v>0</v>
      </c>
      <c r="J28" s="423">
        <v>0</v>
      </c>
      <c r="K28" s="422">
        <v>0</v>
      </c>
      <c r="L28" s="423">
        <v>0</v>
      </c>
      <c r="M28" s="423">
        <v>0</v>
      </c>
      <c r="N28" s="474"/>
      <c r="O28" s="423"/>
      <c r="P28" s="439"/>
    </row>
    <row r="29" spans="1:16" s="478" customFormat="1" ht="12.75">
      <c r="A29" s="542" t="s">
        <v>730</v>
      </c>
      <c r="B29" s="406"/>
      <c r="C29" s="376"/>
      <c r="D29" s="408"/>
      <c r="E29" s="407"/>
      <c r="F29" s="408"/>
      <c r="G29" s="407"/>
      <c r="H29" s="408"/>
      <c r="I29" s="408"/>
      <c r="J29" s="407"/>
      <c r="K29" s="408"/>
      <c r="L29" s="475"/>
      <c r="M29" s="476"/>
      <c r="N29" s="477"/>
      <c r="O29" s="423"/>
      <c r="P29" s="439"/>
    </row>
    <row r="30" spans="1:16" s="478" customFormat="1" ht="12.75">
      <c r="A30" s="538" t="s">
        <v>67</v>
      </c>
      <c r="B30" s="479"/>
      <c r="C30" s="353">
        <f>SUM(C32,C34,C36,C38)</f>
        <v>106230</v>
      </c>
      <c r="D30" s="353">
        <f aca="true" t="shared" si="2" ref="D30:M30">SUM(D32,D34,D36,D38)</f>
        <v>28472</v>
      </c>
      <c r="E30" s="353">
        <f t="shared" si="2"/>
        <v>7615</v>
      </c>
      <c r="F30" s="353">
        <f t="shared" si="2"/>
        <v>53143</v>
      </c>
      <c r="G30" s="353">
        <f t="shared" si="2"/>
        <v>17000</v>
      </c>
      <c r="H30" s="353">
        <f t="shared" si="2"/>
        <v>0</v>
      </c>
      <c r="I30" s="353">
        <f t="shared" si="2"/>
        <v>0</v>
      </c>
      <c r="J30" s="353">
        <f t="shared" si="2"/>
        <v>0</v>
      </c>
      <c r="K30" s="353">
        <f t="shared" si="2"/>
        <v>0</v>
      </c>
      <c r="L30" s="353">
        <f t="shared" si="2"/>
        <v>0</v>
      </c>
      <c r="M30" s="353">
        <f t="shared" si="2"/>
        <v>0</v>
      </c>
      <c r="N30" s="353" t="e">
        <f>SUM(N32,N34,#REF!,N36,N38)</f>
        <v>#REF!</v>
      </c>
      <c r="O30" s="423"/>
      <c r="P30" s="439"/>
    </row>
    <row r="31" spans="1:16" ht="12.75">
      <c r="A31" s="543" t="s">
        <v>422</v>
      </c>
      <c r="B31" s="480"/>
      <c r="C31" s="354"/>
      <c r="D31" s="413"/>
      <c r="E31" s="412"/>
      <c r="F31" s="413"/>
      <c r="G31" s="412"/>
      <c r="H31" s="413"/>
      <c r="I31" s="413"/>
      <c r="J31" s="412"/>
      <c r="K31" s="413"/>
      <c r="L31" s="481"/>
      <c r="M31" s="415"/>
      <c r="N31" s="415"/>
      <c r="O31" s="423"/>
      <c r="P31" s="439"/>
    </row>
    <row r="32" spans="1:16" ht="12.75">
      <c r="A32" s="544" t="s">
        <v>67</v>
      </c>
      <c r="B32" s="410" t="s">
        <v>721</v>
      </c>
      <c r="C32" s="354">
        <f>SUM(D32:F32)</f>
        <v>57218</v>
      </c>
      <c r="D32" s="413">
        <v>12907</v>
      </c>
      <c r="E32" s="412">
        <v>3412</v>
      </c>
      <c r="F32" s="413">
        <v>40899</v>
      </c>
      <c r="G32" s="412"/>
      <c r="H32" s="413"/>
      <c r="I32" s="413"/>
      <c r="J32" s="412"/>
      <c r="K32" s="413"/>
      <c r="L32" s="481"/>
      <c r="M32" s="414"/>
      <c r="N32" s="415"/>
      <c r="O32" s="423"/>
      <c r="P32" s="439"/>
    </row>
    <row r="33" spans="1:16" ht="12.75">
      <c r="A33" s="355" t="s">
        <v>423</v>
      </c>
      <c r="B33" s="355"/>
      <c r="C33" s="376"/>
      <c r="D33" s="408"/>
      <c r="E33" s="407"/>
      <c r="F33" s="408"/>
      <c r="G33" s="407"/>
      <c r="H33" s="408"/>
      <c r="I33" s="408"/>
      <c r="J33" s="407"/>
      <c r="K33" s="408"/>
      <c r="L33" s="482"/>
      <c r="M33" s="415"/>
      <c r="N33" s="415"/>
      <c r="O33" s="423"/>
      <c r="P33" s="439"/>
    </row>
    <row r="34" spans="1:16" ht="12.75">
      <c r="A34" s="544" t="s">
        <v>67</v>
      </c>
      <c r="B34" s="538" t="s">
        <v>668</v>
      </c>
      <c r="C34" s="353">
        <f>SUM(D34:F34)</f>
        <v>17827</v>
      </c>
      <c r="D34" s="413">
        <v>11080</v>
      </c>
      <c r="E34" s="412">
        <v>2992</v>
      </c>
      <c r="F34" s="413">
        <v>3755</v>
      </c>
      <c r="G34" s="412"/>
      <c r="H34" s="413"/>
      <c r="I34" s="413"/>
      <c r="J34" s="412"/>
      <c r="K34" s="413"/>
      <c r="L34" s="483"/>
      <c r="M34" s="414"/>
      <c r="N34" s="415"/>
      <c r="O34" s="423"/>
      <c r="P34" s="439"/>
    </row>
    <row r="35" spans="1:16" ht="12.75">
      <c r="A35" s="355" t="s">
        <v>425</v>
      </c>
      <c r="B35" s="355"/>
      <c r="C35" s="354"/>
      <c r="D35" s="408"/>
      <c r="E35" s="407"/>
      <c r="F35" s="408"/>
      <c r="G35" s="407"/>
      <c r="H35" s="408"/>
      <c r="I35" s="408"/>
      <c r="J35" s="407"/>
      <c r="K35" s="408"/>
      <c r="L35" s="482"/>
      <c r="M35" s="409"/>
      <c r="N35" s="415"/>
      <c r="O35" s="423"/>
      <c r="P35" s="439"/>
    </row>
    <row r="36" spans="1:16" ht="12.75">
      <c r="A36" s="544" t="s">
        <v>67</v>
      </c>
      <c r="B36" s="538" t="s">
        <v>668</v>
      </c>
      <c r="C36" s="353">
        <f>SUM(D36:G36)</f>
        <v>9499</v>
      </c>
      <c r="D36" s="413">
        <v>4485</v>
      </c>
      <c r="E36" s="412">
        <v>1211</v>
      </c>
      <c r="F36" s="413">
        <v>3803</v>
      </c>
      <c r="G36" s="412"/>
      <c r="H36" s="413"/>
      <c r="I36" s="413"/>
      <c r="J36" s="412"/>
      <c r="K36" s="413"/>
      <c r="L36" s="483"/>
      <c r="M36" s="414"/>
      <c r="N36" s="415"/>
      <c r="O36" s="423"/>
      <c r="P36" s="439"/>
    </row>
    <row r="37" spans="1:16" ht="12.75">
      <c r="A37" s="355" t="s">
        <v>424</v>
      </c>
      <c r="B37" s="355"/>
      <c r="C37" s="354"/>
      <c r="D37" s="408"/>
      <c r="E37" s="407"/>
      <c r="F37" s="408"/>
      <c r="G37" s="407"/>
      <c r="H37" s="408"/>
      <c r="I37" s="408"/>
      <c r="J37" s="407"/>
      <c r="K37" s="408"/>
      <c r="L37" s="482"/>
      <c r="M37" s="415"/>
      <c r="N37" s="415"/>
      <c r="O37" s="423"/>
      <c r="P37" s="439"/>
    </row>
    <row r="38" spans="1:16" ht="12.75">
      <c r="A38" s="544" t="s">
        <v>67</v>
      </c>
      <c r="B38" s="538" t="s">
        <v>668</v>
      </c>
      <c r="C38" s="354">
        <f>SUM(D38:G38)</f>
        <v>21686</v>
      </c>
      <c r="D38" s="413"/>
      <c r="E38" s="412"/>
      <c r="F38" s="413">
        <v>4686</v>
      </c>
      <c r="G38" s="412">
        <v>17000</v>
      </c>
      <c r="H38" s="413"/>
      <c r="I38" s="413"/>
      <c r="J38" s="412"/>
      <c r="K38" s="413"/>
      <c r="L38" s="483"/>
      <c r="M38" s="415"/>
      <c r="N38" s="415"/>
      <c r="O38" s="423"/>
      <c r="P38" s="439"/>
    </row>
    <row r="39" spans="1:16" s="445" customFormat="1" ht="12.75">
      <c r="A39" s="397" t="s">
        <v>729</v>
      </c>
      <c r="B39" s="397"/>
      <c r="C39" s="484"/>
      <c r="D39" s="485"/>
      <c r="E39" s="484"/>
      <c r="F39" s="485"/>
      <c r="G39" s="484"/>
      <c r="H39" s="485"/>
      <c r="I39" s="484"/>
      <c r="J39" s="485"/>
      <c r="K39" s="484"/>
      <c r="L39" s="485"/>
      <c r="M39" s="485"/>
      <c r="N39" s="444"/>
      <c r="O39" s="423"/>
      <c r="P39" s="439"/>
    </row>
    <row r="40" spans="1:16" ht="12.75">
      <c r="A40" s="472" t="s">
        <v>67</v>
      </c>
      <c r="B40" s="419"/>
      <c r="C40" s="442">
        <f aca="true" t="shared" si="3" ref="C40:N40">SUM(C42,C44,C46)</f>
        <v>369948</v>
      </c>
      <c r="D40" s="423">
        <f t="shared" si="3"/>
        <v>93990</v>
      </c>
      <c r="E40" s="423">
        <f t="shared" si="3"/>
        <v>27296</v>
      </c>
      <c r="F40" s="423">
        <f t="shared" si="3"/>
        <v>247547</v>
      </c>
      <c r="G40" s="423">
        <f t="shared" si="3"/>
        <v>1115</v>
      </c>
      <c r="H40" s="423">
        <f t="shared" si="3"/>
        <v>0</v>
      </c>
      <c r="I40" s="423">
        <f t="shared" si="3"/>
        <v>0</v>
      </c>
      <c r="J40" s="423">
        <f t="shared" si="3"/>
        <v>0</v>
      </c>
      <c r="K40" s="423">
        <f t="shared" si="3"/>
        <v>0</v>
      </c>
      <c r="L40" s="423">
        <f t="shared" si="3"/>
        <v>0</v>
      </c>
      <c r="M40" s="423">
        <f t="shared" si="3"/>
        <v>0</v>
      </c>
      <c r="N40" s="423">
        <f t="shared" si="3"/>
        <v>0</v>
      </c>
      <c r="O40" s="423"/>
      <c r="P40" s="439"/>
    </row>
    <row r="41" spans="1:16" ht="12.75">
      <c r="A41" s="486" t="s">
        <v>572</v>
      </c>
      <c r="B41" s="486"/>
      <c r="C41" s="484"/>
      <c r="D41" s="485"/>
      <c r="E41" s="484"/>
      <c r="F41" s="485"/>
      <c r="G41" s="484"/>
      <c r="H41" s="485"/>
      <c r="I41" s="484"/>
      <c r="J41" s="485"/>
      <c r="K41" s="484"/>
      <c r="L41" s="485"/>
      <c r="M41" s="485"/>
      <c r="N41" s="444"/>
      <c r="O41" s="423"/>
      <c r="P41" s="439"/>
    </row>
    <row r="42" spans="1:16" ht="12.75">
      <c r="A42" s="472" t="s">
        <v>67</v>
      </c>
      <c r="B42" s="419" t="s">
        <v>668</v>
      </c>
      <c r="C42" s="440">
        <f>SUM(D42:G42)</f>
        <v>25886</v>
      </c>
      <c r="D42" s="423">
        <v>16418</v>
      </c>
      <c r="E42" s="422">
        <v>4400</v>
      </c>
      <c r="F42" s="423">
        <v>5068</v>
      </c>
      <c r="G42" s="422"/>
      <c r="H42" s="423"/>
      <c r="I42" s="422"/>
      <c r="J42" s="423"/>
      <c r="K42" s="422"/>
      <c r="L42" s="423"/>
      <c r="M42" s="423"/>
      <c r="N42" s="444"/>
      <c r="O42" s="423"/>
      <c r="P42" s="439"/>
    </row>
    <row r="43" spans="1:16" ht="12.75">
      <c r="A43" s="426" t="s">
        <v>543</v>
      </c>
      <c r="B43" s="426"/>
      <c r="C43" s="422"/>
      <c r="D43" s="418"/>
      <c r="E43" s="417"/>
      <c r="F43" s="418"/>
      <c r="G43" s="417"/>
      <c r="H43" s="418"/>
      <c r="I43" s="417"/>
      <c r="J43" s="418"/>
      <c r="K43" s="417"/>
      <c r="L43" s="418"/>
      <c r="M43" s="418"/>
      <c r="N43" s="401"/>
      <c r="O43" s="423"/>
      <c r="P43" s="439"/>
    </row>
    <row r="44" spans="1:16" ht="12.75">
      <c r="A44" s="472" t="s">
        <v>67</v>
      </c>
      <c r="B44" s="419" t="s">
        <v>668</v>
      </c>
      <c r="C44" s="440">
        <f>SUM(D44:G44)</f>
        <v>22900</v>
      </c>
      <c r="D44" s="423">
        <v>16249</v>
      </c>
      <c r="E44" s="422">
        <v>4359</v>
      </c>
      <c r="F44" s="423">
        <v>1177</v>
      </c>
      <c r="G44" s="422">
        <v>1115</v>
      </c>
      <c r="H44" s="423"/>
      <c r="I44" s="422"/>
      <c r="J44" s="423"/>
      <c r="K44" s="422"/>
      <c r="L44" s="423"/>
      <c r="M44" s="423"/>
      <c r="N44" s="474"/>
      <c r="O44" s="423"/>
      <c r="P44" s="439"/>
    </row>
    <row r="45" spans="1:16" ht="12.75">
      <c r="A45" s="487" t="s">
        <v>573</v>
      </c>
      <c r="B45" s="487"/>
      <c r="C45" s="422"/>
      <c r="D45" s="418"/>
      <c r="E45" s="417"/>
      <c r="F45" s="418"/>
      <c r="G45" s="417"/>
      <c r="H45" s="418"/>
      <c r="I45" s="417"/>
      <c r="J45" s="418"/>
      <c r="K45" s="417"/>
      <c r="L45" s="418"/>
      <c r="M45" s="418"/>
      <c r="N45" s="401"/>
      <c r="O45" s="423"/>
      <c r="P45" s="439"/>
    </row>
    <row r="46" spans="1:16" s="441" customFormat="1" ht="12.75">
      <c r="A46" s="419" t="s">
        <v>67</v>
      </c>
      <c r="B46" s="419"/>
      <c r="C46" s="440">
        <f>SUM(C47:C86)</f>
        <v>321162</v>
      </c>
      <c r="D46" s="420">
        <f aca="true" t="shared" si="4" ref="D46:N46">SUM(D47:D86)</f>
        <v>61323</v>
      </c>
      <c r="E46" s="420">
        <f t="shared" si="4"/>
        <v>18537</v>
      </c>
      <c r="F46" s="420">
        <f t="shared" si="4"/>
        <v>241302</v>
      </c>
      <c r="G46" s="420">
        <f t="shared" si="4"/>
        <v>0</v>
      </c>
      <c r="H46" s="420">
        <f t="shared" si="4"/>
        <v>0</v>
      </c>
      <c r="I46" s="420">
        <f t="shared" si="4"/>
        <v>0</v>
      </c>
      <c r="J46" s="420">
        <f t="shared" si="4"/>
        <v>0</v>
      </c>
      <c r="K46" s="420">
        <f t="shared" si="4"/>
        <v>0</v>
      </c>
      <c r="L46" s="420">
        <f t="shared" si="4"/>
        <v>0</v>
      </c>
      <c r="M46" s="420">
        <f t="shared" si="4"/>
        <v>0</v>
      </c>
      <c r="N46" s="420">
        <f t="shared" si="4"/>
        <v>0</v>
      </c>
      <c r="O46" s="423"/>
      <c r="P46" s="439"/>
    </row>
    <row r="47" spans="1:16" ht="12.75">
      <c r="A47" s="421" t="s">
        <v>545</v>
      </c>
      <c r="B47" s="539"/>
      <c r="C47" s="422"/>
      <c r="D47" s="423"/>
      <c r="E47" s="422"/>
      <c r="F47" s="423"/>
      <c r="G47" s="422"/>
      <c r="H47" s="423"/>
      <c r="I47" s="422"/>
      <c r="J47" s="423"/>
      <c r="K47" s="422"/>
      <c r="L47" s="423"/>
      <c r="M47" s="423"/>
      <c r="N47" s="401"/>
      <c r="O47" s="423"/>
      <c r="P47" s="439"/>
    </row>
    <row r="48" spans="1:16" s="441" customFormat="1" ht="12.75">
      <c r="A48" s="419" t="s">
        <v>67</v>
      </c>
      <c r="B48" s="419" t="s">
        <v>668</v>
      </c>
      <c r="C48" s="424">
        <f>SUM(D48:M48)</f>
        <v>8991</v>
      </c>
      <c r="D48" s="420">
        <v>6038</v>
      </c>
      <c r="E48" s="424">
        <v>1626</v>
      </c>
      <c r="F48" s="420">
        <v>1327</v>
      </c>
      <c r="G48" s="424"/>
      <c r="H48" s="420"/>
      <c r="I48" s="424"/>
      <c r="J48" s="420"/>
      <c r="K48" s="424"/>
      <c r="L48" s="420"/>
      <c r="M48" s="420"/>
      <c r="N48" s="403"/>
      <c r="O48" s="423"/>
      <c r="P48" s="439"/>
    </row>
    <row r="49" spans="1:16" ht="12.75">
      <c r="A49" s="425" t="s">
        <v>546</v>
      </c>
      <c r="B49" s="426"/>
      <c r="C49" s="422"/>
      <c r="D49" s="423"/>
      <c r="E49" s="422"/>
      <c r="F49" s="423"/>
      <c r="G49" s="422"/>
      <c r="H49" s="423"/>
      <c r="I49" s="422"/>
      <c r="J49" s="423"/>
      <c r="K49" s="422"/>
      <c r="L49" s="423"/>
      <c r="M49" s="423"/>
      <c r="N49" s="401"/>
      <c r="O49" s="423"/>
      <c r="P49" s="439"/>
    </row>
    <row r="50" spans="1:16" s="441" customFormat="1" ht="12.75">
      <c r="A50" s="419" t="s">
        <v>67</v>
      </c>
      <c r="B50" s="419" t="s">
        <v>668</v>
      </c>
      <c r="C50" s="424">
        <f>SUM(D50:M50)</f>
        <v>3805</v>
      </c>
      <c r="D50" s="420">
        <v>2532</v>
      </c>
      <c r="E50" s="424">
        <v>754</v>
      </c>
      <c r="F50" s="420">
        <v>519</v>
      </c>
      <c r="G50" s="424"/>
      <c r="H50" s="420"/>
      <c r="I50" s="424"/>
      <c r="J50" s="420"/>
      <c r="K50" s="424"/>
      <c r="L50" s="420"/>
      <c r="M50" s="420"/>
      <c r="N50" s="403"/>
      <c r="O50" s="423"/>
      <c r="P50" s="439"/>
    </row>
    <row r="51" spans="1:16" ht="12.75">
      <c r="A51" s="425" t="s">
        <v>547</v>
      </c>
      <c r="B51" s="426"/>
      <c r="C51" s="422"/>
      <c r="D51" s="423"/>
      <c r="E51" s="422"/>
      <c r="F51" s="423"/>
      <c r="G51" s="422"/>
      <c r="H51" s="423"/>
      <c r="I51" s="422"/>
      <c r="J51" s="423"/>
      <c r="K51" s="422"/>
      <c r="L51" s="423"/>
      <c r="M51" s="423"/>
      <c r="N51" s="401"/>
      <c r="O51" s="423"/>
      <c r="P51" s="439"/>
    </row>
    <row r="52" spans="1:16" s="441" customFormat="1" ht="12.75">
      <c r="A52" s="419" t="s">
        <v>67</v>
      </c>
      <c r="B52" s="419" t="s">
        <v>668</v>
      </c>
      <c r="C52" s="424">
        <f>SUM(D52:M52)</f>
        <v>5576</v>
      </c>
      <c r="D52" s="420">
        <v>1078</v>
      </c>
      <c r="E52" s="424">
        <v>339</v>
      </c>
      <c r="F52" s="420">
        <v>4159</v>
      </c>
      <c r="G52" s="424"/>
      <c r="H52" s="420"/>
      <c r="I52" s="424"/>
      <c r="J52" s="420"/>
      <c r="K52" s="424"/>
      <c r="L52" s="420"/>
      <c r="M52" s="420"/>
      <c r="N52" s="403"/>
      <c r="O52" s="423"/>
      <c r="P52" s="439"/>
    </row>
    <row r="53" spans="1:16" ht="12.75">
      <c r="A53" s="425" t="s">
        <v>548</v>
      </c>
      <c r="B53" s="425"/>
      <c r="C53" s="422"/>
      <c r="D53" s="423"/>
      <c r="E53" s="422"/>
      <c r="F53" s="423"/>
      <c r="G53" s="422"/>
      <c r="H53" s="423"/>
      <c r="I53" s="422"/>
      <c r="J53" s="423"/>
      <c r="K53" s="422"/>
      <c r="L53" s="423"/>
      <c r="M53" s="423"/>
      <c r="N53" s="401"/>
      <c r="O53" s="423"/>
      <c r="P53" s="439"/>
    </row>
    <row r="54" spans="1:16" s="441" customFormat="1" ht="12.75">
      <c r="A54" s="419" t="s">
        <v>67</v>
      </c>
      <c r="B54" s="419" t="s">
        <v>668</v>
      </c>
      <c r="C54" s="424">
        <f>SUM(D54:M54)</f>
        <v>7942</v>
      </c>
      <c r="D54" s="420">
        <v>2501</v>
      </c>
      <c r="E54" s="424">
        <v>745</v>
      </c>
      <c r="F54" s="420">
        <v>4696</v>
      </c>
      <c r="G54" s="424"/>
      <c r="H54" s="420"/>
      <c r="I54" s="424"/>
      <c r="J54" s="420"/>
      <c r="K54" s="424"/>
      <c r="L54" s="420"/>
      <c r="M54" s="420"/>
      <c r="N54" s="403"/>
      <c r="O54" s="423"/>
      <c r="P54" s="439"/>
    </row>
    <row r="55" spans="1:16" ht="12.75">
      <c r="A55" s="426" t="s">
        <v>549</v>
      </c>
      <c r="B55" s="425"/>
      <c r="C55" s="422"/>
      <c r="D55" s="423"/>
      <c r="E55" s="422"/>
      <c r="F55" s="423"/>
      <c r="G55" s="422"/>
      <c r="H55" s="423"/>
      <c r="I55" s="422"/>
      <c r="J55" s="423"/>
      <c r="K55" s="422"/>
      <c r="L55" s="423"/>
      <c r="M55" s="423"/>
      <c r="N55" s="401"/>
      <c r="O55" s="423"/>
      <c r="P55" s="439"/>
    </row>
    <row r="56" spans="1:16" s="441" customFormat="1" ht="12.75">
      <c r="A56" s="419" t="s">
        <v>67</v>
      </c>
      <c r="B56" s="419" t="s">
        <v>668</v>
      </c>
      <c r="C56" s="424">
        <f>SUM(D56:M56)</f>
        <v>10434</v>
      </c>
      <c r="D56" s="420">
        <v>2487</v>
      </c>
      <c r="E56" s="424">
        <v>768</v>
      </c>
      <c r="F56" s="420">
        <v>7179</v>
      </c>
      <c r="G56" s="424"/>
      <c r="H56" s="420"/>
      <c r="I56" s="424"/>
      <c r="J56" s="420"/>
      <c r="K56" s="424"/>
      <c r="L56" s="420"/>
      <c r="M56" s="420"/>
      <c r="N56" s="403"/>
      <c r="O56" s="423"/>
      <c r="P56" s="439"/>
    </row>
    <row r="57" spans="1:16" ht="12.75">
      <c r="A57" s="425" t="s">
        <v>550</v>
      </c>
      <c r="B57" s="425"/>
      <c r="C57" s="422"/>
      <c r="D57" s="423"/>
      <c r="E57" s="422"/>
      <c r="F57" s="423"/>
      <c r="G57" s="422"/>
      <c r="H57" s="423"/>
      <c r="I57" s="422"/>
      <c r="J57" s="423"/>
      <c r="K57" s="422"/>
      <c r="L57" s="423"/>
      <c r="M57" s="423"/>
      <c r="N57" s="401"/>
      <c r="O57" s="423"/>
      <c r="P57" s="439"/>
    </row>
    <row r="58" spans="1:16" s="441" customFormat="1" ht="12.75">
      <c r="A58" s="419" t="s">
        <v>67</v>
      </c>
      <c r="B58" s="419" t="s">
        <v>668</v>
      </c>
      <c r="C58" s="424">
        <f>SUM(D58:M58)</f>
        <v>36384</v>
      </c>
      <c r="D58" s="420">
        <v>6795</v>
      </c>
      <c r="E58" s="424">
        <v>2125</v>
      </c>
      <c r="F58" s="420">
        <v>27464</v>
      </c>
      <c r="G58" s="424"/>
      <c r="H58" s="420"/>
      <c r="I58" s="424"/>
      <c r="J58" s="420"/>
      <c r="K58" s="424"/>
      <c r="L58" s="420"/>
      <c r="M58" s="420"/>
      <c r="N58" s="403"/>
      <c r="O58" s="423"/>
      <c r="P58" s="439"/>
    </row>
    <row r="59" spans="1:16" ht="12.75">
      <c r="A59" s="425" t="s">
        <v>551</v>
      </c>
      <c r="B59" s="425"/>
      <c r="C59" s="422"/>
      <c r="D59" s="423"/>
      <c r="E59" s="422"/>
      <c r="F59" s="423"/>
      <c r="G59" s="422"/>
      <c r="H59" s="423"/>
      <c r="I59" s="422"/>
      <c r="J59" s="423"/>
      <c r="K59" s="422"/>
      <c r="L59" s="423"/>
      <c r="M59" s="423"/>
      <c r="N59" s="401"/>
      <c r="O59" s="423"/>
      <c r="P59" s="439"/>
    </row>
    <row r="60" spans="1:16" s="441" customFormat="1" ht="12.75">
      <c r="A60" s="419" t="s">
        <v>67</v>
      </c>
      <c r="B60" s="419" t="s">
        <v>668</v>
      </c>
      <c r="C60" s="424">
        <f>SUM(D60:M60)</f>
        <v>46273</v>
      </c>
      <c r="D60" s="420">
        <v>6206</v>
      </c>
      <c r="E60" s="424">
        <v>1878</v>
      </c>
      <c r="F60" s="420">
        <v>38189</v>
      </c>
      <c r="G60" s="424"/>
      <c r="H60" s="420"/>
      <c r="I60" s="424"/>
      <c r="J60" s="420"/>
      <c r="K60" s="424"/>
      <c r="L60" s="420"/>
      <c r="M60" s="420"/>
      <c r="N60" s="403"/>
      <c r="O60" s="423"/>
      <c r="P60" s="439"/>
    </row>
    <row r="61" spans="1:16" ht="12.75">
      <c r="A61" s="425" t="s">
        <v>552</v>
      </c>
      <c r="B61" s="425"/>
      <c r="C61" s="422"/>
      <c r="D61" s="423"/>
      <c r="E61" s="422"/>
      <c r="F61" s="423"/>
      <c r="G61" s="422"/>
      <c r="H61" s="423"/>
      <c r="I61" s="422"/>
      <c r="J61" s="423"/>
      <c r="K61" s="422"/>
      <c r="L61" s="423"/>
      <c r="M61" s="423"/>
      <c r="N61" s="401"/>
      <c r="O61" s="423"/>
      <c r="P61" s="439"/>
    </row>
    <row r="62" spans="1:16" s="441" customFormat="1" ht="12.75">
      <c r="A62" s="419" t="s">
        <v>67</v>
      </c>
      <c r="B62" s="419" t="s">
        <v>668</v>
      </c>
      <c r="C62" s="424">
        <f>SUM(D62:M62)</f>
        <v>67201</v>
      </c>
      <c r="D62" s="420">
        <v>7832</v>
      </c>
      <c r="E62" s="424">
        <v>2408</v>
      </c>
      <c r="F62" s="420">
        <v>56961</v>
      </c>
      <c r="G62" s="424"/>
      <c r="H62" s="420"/>
      <c r="I62" s="424"/>
      <c r="J62" s="420"/>
      <c r="K62" s="424"/>
      <c r="L62" s="420"/>
      <c r="M62" s="420"/>
      <c r="N62" s="403"/>
      <c r="O62" s="423"/>
      <c r="P62" s="439"/>
    </row>
    <row r="63" spans="1:16" ht="12.75">
      <c r="A63" s="426" t="s">
        <v>553</v>
      </c>
      <c r="B63" s="425"/>
      <c r="C63" s="422"/>
      <c r="D63" s="423"/>
      <c r="E63" s="422"/>
      <c r="F63" s="423"/>
      <c r="G63" s="422"/>
      <c r="H63" s="423"/>
      <c r="I63" s="422"/>
      <c r="J63" s="423"/>
      <c r="K63" s="422"/>
      <c r="L63" s="423"/>
      <c r="M63" s="423"/>
      <c r="N63" s="401"/>
      <c r="O63" s="423"/>
      <c r="P63" s="439"/>
    </row>
    <row r="64" spans="1:16" s="441" customFormat="1" ht="12.75">
      <c r="A64" s="419" t="s">
        <v>67</v>
      </c>
      <c r="B64" s="419" t="s">
        <v>668</v>
      </c>
      <c r="C64" s="424">
        <f>SUM(D64:M64)</f>
        <v>4324</v>
      </c>
      <c r="D64" s="420">
        <v>1126</v>
      </c>
      <c r="E64" s="424">
        <v>352</v>
      </c>
      <c r="F64" s="420">
        <v>2846</v>
      </c>
      <c r="G64" s="424"/>
      <c r="H64" s="420"/>
      <c r="I64" s="424"/>
      <c r="J64" s="420"/>
      <c r="K64" s="424"/>
      <c r="L64" s="420"/>
      <c r="M64" s="420"/>
      <c r="N64" s="403"/>
      <c r="O64" s="423"/>
      <c r="P64" s="439"/>
    </row>
    <row r="65" spans="1:16" ht="12.75">
      <c r="A65" s="425" t="s">
        <v>554</v>
      </c>
      <c r="B65" s="425"/>
      <c r="C65" s="422"/>
      <c r="D65" s="423"/>
      <c r="E65" s="422"/>
      <c r="F65" s="423"/>
      <c r="G65" s="422"/>
      <c r="H65" s="423"/>
      <c r="I65" s="422"/>
      <c r="J65" s="423"/>
      <c r="K65" s="422"/>
      <c r="L65" s="423"/>
      <c r="M65" s="423"/>
      <c r="N65" s="401"/>
      <c r="O65" s="423"/>
      <c r="P65" s="439"/>
    </row>
    <row r="66" spans="1:16" s="441" customFormat="1" ht="12.75">
      <c r="A66" s="419" t="s">
        <v>67</v>
      </c>
      <c r="B66" s="419" t="s">
        <v>668</v>
      </c>
      <c r="C66" s="424">
        <f>SUM(D66:M66)</f>
        <v>5517</v>
      </c>
      <c r="D66" s="420">
        <v>2485</v>
      </c>
      <c r="E66" s="424">
        <v>732</v>
      </c>
      <c r="F66" s="420">
        <v>2300</v>
      </c>
      <c r="G66" s="424"/>
      <c r="H66" s="420"/>
      <c r="I66" s="424"/>
      <c r="J66" s="420"/>
      <c r="K66" s="424"/>
      <c r="L66" s="420"/>
      <c r="M66" s="420"/>
      <c r="N66" s="403"/>
      <c r="O66" s="423"/>
      <c r="P66" s="439"/>
    </row>
    <row r="67" spans="1:16" ht="12.75">
      <c r="A67" s="425" t="s">
        <v>555</v>
      </c>
      <c r="B67" s="425"/>
      <c r="C67" s="422"/>
      <c r="D67" s="423"/>
      <c r="E67" s="422"/>
      <c r="F67" s="423"/>
      <c r="G67" s="422"/>
      <c r="H67" s="423"/>
      <c r="I67" s="422"/>
      <c r="J67" s="423"/>
      <c r="K67" s="422"/>
      <c r="L67" s="423"/>
      <c r="M67" s="423"/>
      <c r="N67" s="401"/>
      <c r="O67" s="423"/>
      <c r="P67" s="439"/>
    </row>
    <row r="68" spans="1:16" s="441" customFormat="1" ht="12.75">
      <c r="A68" s="419" t="s">
        <v>67</v>
      </c>
      <c r="B68" s="419" t="s">
        <v>668</v>
      </c>
      <c r="C68" s="424">
        <f>SUM(D68:M68)</f>
        <v>10057</v>
      </c>
      <c r="D68" s="420">
        <v>4804</v>
      </c>
      <c r="E68" s="424">
        <v>1490</v>
      </c>
      <c r="F68" s="420">
        <v>3763</v>
      </c>
      <c r="G68" s="424"/>
      <c r="H68" s="420"/>
      <c r="I68" s="424"/>
      <c r="J68" s="420"/>
      <c r="K68" s="424"/>
      <c r="L68" s="420"/>
      <c r="M68" s="420"/>
      <c r="N68" s="403"/>
      <c r="O68" s="423"/>
      <c r="P68" s="439"/>
    </row>
    <row r="69" spans="1:16" ht="12.75">
      <c r="A69" s="425" t="s">
        <v>556</v>
      </c>
      <c r="B69" s="425"/>
      <c r="C69" s="422"/>
      <c r="D69" s="423"/>
      <c r="E69" s="422"/>
      <c r="F69" s="423"/>
      <c r="G69" s="422"/>
      <c r="H69" s="423"/>
      <c r="I69" s="422"/>
      <c r="J69" s="423"/>
      <c r="K69" s="422"/>
      <c r="L69" s="423"/>
      <c r="M69" s="423"/>
      <c r="N69" s="401"/>
      <c r="O69" s="423"/>
      <c r="P69" s="439"/>
    </row>
    <row r="70" spans="1:16" s="441" customFormat="1" ht="12.75">
      <c r="A70" s="419" t="s">
        <v>67</v>
      </c>
      <c r="B70" s="419" t="s">
        <v>721</v>
      </c>
      <c r="C70" s="424">
        <f>SUM(D70:M70)</f>
        <v>22742</v>
      </c>
      <c r="D70" s="420">
        <v>10773</v>
      </c>
      <c r="E70" s="424">
        <v>3297</v>
      </c>
      <c r="F70" s="420">
        <v>8672</v>
      </c>
      <c r="G70" s="424"/>
      <c r="H70" s="420"/>
      <c r="I70" s="424"/>
      <c r="J70" s="420"/>
      <c r="K70" s="424"/>
      <c r="L70" s="420"/>
      <c r="M70" s="420"/>
      <c r="N70" s="403"/>
      <c r="O70" s="423"/>
      <c r="P70" s="439"/>
    </row>
    <row r="71" spans="1:16" ht="12.75">
      <c r="A71" s="426" t="s">
        <v>557</v>
      </c>
      <c r="B71" s="426"/>
      <c r="C71" s="422"/>
      <c r="D71" s="423"/>
      <c r="E71" s="422"/>
      <c r="F71" s="423"/>
      <c r="G71" s="422"/>
      <c r="H71" s="423"/>
      <c r="I71" s="422"/>
      <c r="J71" s="423"/>
      <c r="K71" s="422"/>
      <c r="L71" s="423"/>
      <c r="M71" s="423"/>
      <c r="N71" s="401"/>
      <c r="O71" s="423"/>
      <c r="P71" s="439"/>
    </row>
    <row r="72" spans="1:16" s="441" customFormat="1" ht="12.75">
      <c r="A72" s="419" t="s">
        <v>67</v>
      </c>
      <c r="B72" s="419" t="s">
        <v>721</v>
      </c>
      <c r="C72" s="424">
        <f>SUM(D72:M72)</f>
        <v>9528</v>
      </c>
      <c r="D72" s="420">
        <v>4182</v>
      </c>
      <c r="E72" s="424">
        <v>1254</v>
      </c>
      <c r="F72" s="420">
        <v>4092</v>
      </c>
      <c r="G72" s="424"/>
      <c r="H72" s="420"/>
      <c r="I72" s="424"/>
      <c r="J72" s="420"/>
      <c r="K72" s="424"/>
      <c r="L72" s="420"/>
      <c r="M72" s="420"/>
      <c r="N72" s="403"/>
      <c r="O72" s="423"/>
      <c r="P72" s="439"/>
    </row>
    <row r="73" spans="1:16" ht="12.75">
      <c r="A73" s="425" t="s">
        <v>558</v>
      </c>
      <c r="B73" s="426"/>
      <c r="C73" s="422"/>
      <c r="D73" s="423"/>
      <c r="E73" s="422"/>
      <c r="F73" s="423"/>
      <c r="G73" s="422"/>
      <c r="H73" s="423"/>
      <c r="I73" s="422"/>
      <c r="J73" s="423"/>
      <c r="K73" s="422"/>
      <c r="L73" s="423"/>
      <c r="M73" s="423"/>
      <c r="N73" s="401"/>
      <c r="O73" s="423"/>
      <c r="P73" s="439"/>
    </row>
    <row r="74" spans="1:16" s="441" customFormat="1" ht="12.75">
      <c r="A74" s="419" t="s">
        <v>67</v>
      </c>
      <c r="B74" s="419" t="s">
        <v>668</v>
      </c>
      <c r="C74" s="424">
        <f>SUM(D74:M74)</f>
        <v>4773</v>
      </c>
      <c r="D74" s="420">
        <v>2484</v>
      </c>
      <c r="E74" s="424">
        <v>769</v>
      </c>
      <c r="F74" s="420">
        <v>1520</v>
      </c>
      <c r="G74" s="424"/>
      <c r="H74" s="420"/>
      <c r="I74" s="424"/>
      <c r="J74" s="420"/>
      <c r="K74" s="424"/>
      <c r="L74" s="420"/>
      <c r="M74" s="420"/>
      <c r="N74" s="403"/>
      <c r="O74" s="423"/>
      <c r="P74" s="439"/>
    </row>
    <row r="75" spans="1:16" ht="12.75">
      <c r="A75" s="425" t="s">
        <v>559</v>
      </c>
      <c r="B75" s="425"/>
      <c r="C75" s="422"/>
      <c r="D75" s="423"/>
      <c r="E75" s="422"/>
      <c r="F75" s="423"/>
      <c r="G75" s="422"/>
      <c r="H75" s="423"/>
      <c r="I75" s="422"/>
      <c r="J75" s="423"/>
      <c r="K75" s="422"/>
      <c r="L75" s="423"/>
      <c r="M75" s="423"/>
      <c r="N75" s="401"/>
      <c r="O75" s="423"/>
      <c r="P75" s="439"/>
    </row>
    <row r="76" spans="1:16" s="441" customFormat="1" ht="12.75">
      <c r="A76" s="419" t="s">
        <v>67</v>
      </c>
      <c r="B76" s="419" t="s">
        <v>668</v>
      </c>
      <c r="C76" s="424">
        <f>SUM(D76:M76)</f>
        <v>2334</v>
      </c>
      <c r="D76" s="420"/>
      <c r="E76" s="424"/>
      <c r="F76" s="420">
        <v>2334</v>
      </c>
      <c r="G76" s="424"/>
      <c r="H76" s="420"/>
      <c r="I76" s="424"/>
      <c r="J76" s="420"/>
      <c r="K76" s="424"/>
      <c r="L76" s="420"/>
      <c r="M76" s="420"/>
      <c r="N76" s="403"/>
      <c r="O76" s="423"/>
      <c r="P76" s="439"/>
    </row>
    <row r="77" spans="1:16" ht="12.75">
      <c r="A77" s="425" t="s">
        <v>560</v>
      </c>
      <c r="B77" s="425"/>
      <c r="C77" s="422"/>
      <c r="D77" s="423"/>
      <c r="E77" s="422"/>
      <c r="F77" s="423"/>
      <c r="G77" s="422"/>
      <c r="H77" s="423"/>
      <c r="I77" s="422"/>
      <c r="J77" s="423"/>
      <c r="K77" s="422"/>
      <c r="L77" s="423"/>
      <c r="M77" s="423"/>
      <c r="N77" s="401"/>
      <c r="O77" s="423"/>
      <c r="P77" s="439"/>
    </row>
    <row r="78" spans="1:16" s="441" customFormat="1" ht="12.75">
      <c r="A78" s="419" t="s">
        <v>67</v>
      </c>
      <c r="B78" s="419" t="s">
        <v>668</v>
      </c>
      <c r="C78" s="424">
        <f>SUM(D78:M78)</f>
        <v>16720</v>
      </c>
      <c r="D78" s="420"/>
      <c r="E78" s="424"/>
      <c r="F78" s="420">
        <v>16720</v>
      </c>
      <c r="G78" s="424"/>
      <c r="H78" s="420"/>
      <c r="I78" s="424"/>
      <c r="J78" s="420"/>
      <c r="K78" s="424"/>
      <c r="L78" s="420"/>
      <c r="M78" s="420"/>
      <c r="N78" s="403"/>
      <c r="O78" s="423"/>
      <c r="P78" s="439"/>
    </row>
    <row r="79" spans="1:16" ht="12.75">
      <c r="A79" s="425" t="s">
        <v>561</v>
      </c>
      <c r="B79" s="425"/>
      <c r="C79" s="422"/>
      <c r="D79" s="423"/>
      <c r="E79" s="422"/>
      <c r="F79" s="423"/>
      <c r="G79" s="422"/>
      <c r="H79" s="423"/>
      <c r="I79" s="422"/>
      <c r="J79" s="423"/>
      <c r="K79" s="422"/>
      <c r="L79" s="423"/>
      <c r="M79" s="423"/>
      <c r="N79" s="401"/>
      <c r="O79" s="423"/>
      <c r="P79" s="439"/>
    </row>
    <row r="80" spans="1:16" s="441" customFormat="1" ht="12.75">
      <c r="A80" s="419" t="s">
        <v>67</v>
      </c>
      <c r="B80" s="419" t="s">
        <v>721</v>
      </c>
      <c r="C80" s="424">
        <f>SUM(D80:M80)</f>
        <v>50622</v>
      </c>
      <c r="D80" s="420"/>
      <c r="E80" s="424"/>
      <c r="F80" s="420">
        <v>50622</v>
      </c>
      <c r="G80" s="424"/>
      <c r="H80" s="420"/>
      <c r="I80" s="424"/>
      <c r="J80" s="420"/>
      <c r="K80" s="424"/>
      <c r="L80" s="420"/>
      <c r="M80" s="420"/>
      <c r="N80" s="403"/>
      <c r="O80" s="423"/>
      <c r="P80" s="439"/>
    </row>
    <row r="81" spans="1:16" ht="12.75">
      <c r="A81" s="425" t="s">
        <v>562</v>
      </c>
      <c r="B81" s="425"/>
      <c r="C81" s="422"/>
      <c r="D81" s="423"/>
      <c r="E81" s="422"/>
      <c r="F81" s="423"/>
      <c r="G81" s="422"/>
      <c r="H81" s="423"/>
      <c r="I81" s="422"/>
      <c r="J81" s="423"/>
      <c r="K81" s="422"/>
      <c r="L81" s="423"/>
      <c r="M81" s="423"/>
      <c r="N81" s="401"/>
      <c r="O81" s="423"/>
      <c r="P81" s="439"/>
    </row>
    <row r="82" spans="1:16" s="441" customFormat="1" ht="12.75">
      <c r="A82" s="419" t="s">
        <v>67</v>
      </c>
      <c r="B82" s="419" t="s">
        <v>721</v>
      </c>
      <c r="C82" s="424">
        <f>SUM(D82:M82)</f>
        <v>6735</v>
      </c>
      <c r="D82" s="420"/>
      <c r="E82" s="424"/>
      <c r="F82" s="420">
        <v>6735</v>
      </c>
      <c r="G82" s="424"/>
      <c r="H82" s="420"/>
      <c r="I82" s="424"/>
      <c r="J82" s="420"/>
      <c r="K82" s="424"/>
      <c r="L82" s="420"/>
      <c r="M82" s="420"/>
      <c r="N82" s="403"/>
      <c r="O82" s="423"/>
      <c r="P82" s="439"/>
    </row>
    <row r="83" spans="1:16" ht="12.75">
      <c r="A83" s="425" t="s">
        <v>563</v>
      </c>
      <c r="B83" s="425"/>
      <c r="C83" s="422"/>
      <c r="D83" s="423"/>
      <c r="E83" s="422"/>
      <c r="F83" s="423"/>
      <c r="G83" s="422"/>
      <c r="H83" s="423"/>
      <c r="I83" s="422"/>
      <c r="J83" s="423"/>
      <c r="K83" s="422"/>
      <c r="L83" s="423"/>
      <c r="M83" s="423"/>
      <c r="N83" s="401"/>
      <c r="O83" s="423"/>
      <c r="P83" s="439"/>
    </row>
    <row r="84" spans="1:16" s="441" customFormat="1" ht="12.75">
      <c r="A84" s="419" t="s">
        <v>67</v>
      </c>
      <c r="B84" s="419" t="s">
        <v>721</v>
      </c>
      <c r="C84" s="424">
        <f>SUM(D84:M84)</f>
        <v>410</v>
      </c>
      <c r="D84" s="420"/>
      <c r="E84" s="424"/>
      <c r="F84" s="420">
        <v>410</v>
      </c>
      <c r="G84" s="424"/>
      <c r="H84" s="420"/>
      <c r="I84" s="424"/>
      <c r="J84" s="420"/>
      <c r="K84" s="424"/>
      <c r="L84" s="420"/>
      <c r="M84" s="420"/>
      <c r="N84" s="403"/>
      <c r="O84" s="423"/>
      <c r="P84" s="439"/>
    </row>
    <row r="85" spans="1:16" ht="12.75">
      <c r="A85" s="425" t="s">
        <v>564</v>
      </c>
      <c r="B85" s="425"/>
      <c r="C85" s="422"/>
      <c r="D85" s="423"/>
      <c r="E85" s="422"/>
      <c r="F85" s="423"/>
      <c r="G85" s="422"/>
      <c r="H85" s="423"/>
      <c r="I85" s="422"/>
      <c r="J85" s="423"/>
      <c r="K85" s="422"/>
      <c r="L85" s="423"/>
      <c r="M85" s="423"/>
      <c r="N85" s="401"/>
      <c r="O85" s="423"/>
      <c r="P85" s="439"/>
    </row>
    <row r="86" spans="1:16" s="441" customFormat="1" ht="12.75">
      <c r="A86" s="419" t="s">
        <v>67</v>
      </c>
      <c r="B86" s="472" t="s">
        <v>668</v>
      </c>
      <c r="C86" s="424">
        <f>SUM(D86:M86)</f>
        <v>794</v>
      </c>
      <c r="D86" s="420"/>
      <c r="E86" s="424"/>
      <c r="F86" s="420">
        <v>794</v>
      </c>
      <c r="G86" s="424"/>
      <c r="H86" s="420"/>
      <c r="I86" s="424"/>
      <c r="J86" s="420"/>
      <c r="K86" s="424"/>
      <c r="L86" s="420"/>
      <c r="M86" s="420"/>
      <c r="N86" s="403"/>
      <c r="O86" s="423"/>
      <c r="P86" s="439"/>
    </row>
    <row r="87" spans="1:16" ht="12.75">
      <c r="A87" s="425" t="s">
        <v>89</v>
      </c>
      <c r="B87" s="426"/>
      <c r="C87" s="422"/>
      <c r="D87" s="423"/>
      <c r="E87" s="422"/>
      <c r="F87" s="423"/>
      <c r="G87" s="422"/>
      <c r="H87" s="423"/>
      <c r="I87" s="422"/>
      <c r="J87" s="423"/>
      <c r="K87" s="422"/>
      <c r="L87" s="423"/>
      <c r="M87" s="423"/>
      <c r="N87" s="415"/>
      <c r="O87" s="423"/>
      <c r="P87" s="439"/>
    </row>
    <row r="88" spans="1:16" s="445" customFormat="1" ht="12.75">
      <c r="A88" s="429" t="s">
        <v>67</v>
      </c>
      <c r="B88" s="429"/>
      <c r="C88" s="540">
        <f aca="true" t="shared" si="5" ref="C88:N88">SUM(C12,C20,C22,C28,C30,C40)</f>
        <v>913967</v>
      </c>
      <c r="D88" s="488">
        <f t="shared" si="5"/>
        <v>374089</v>
      </c>
      <c r="E88" s="488">
        <f t="shared" si="5"/>
        <v>106282</v>
      </c>
      <c r="F88" s="488">
        <f t="shared" si="5"/>
        <v>415481</v>
      </c>
      <c r="G88" s="488">
        <f t="shared" si="5"/>
        <v>18115</v>
      </c>
      <c r="H88" s="488">
        <f t="shared" si="5"/>
        <v>0</v>
      </c>
      <c r="I88" s="488">
        <f t="shared" si="5"/>
        <v>0</v>
      </c>
      <c r="J88" s="488">
        <f t="shared" si="5"/>
        <v>0</v>
      </c>
      <c r="K88" s="488">
        <f t="shared" si="5"/>
        <v>0</v>
      </c>
      <c r="L88" s="488">
        <f t="shared" si="5"/>
        <v>0</v>
      </c>
      <c r="M88" s="488">
        <f t="shared" si="5"/>
        <v>0</v>
      </c>
      <c r="N88" s="489" t="e">
        <f t="shared" si="5"/>
        <v>#REF!</v>
      </c>
      <c r="O88" s="423"/>
      <c r="P88" s="439"/>
    </row>
    <row r="89" spans="1:13" ht="12.75">
      <c r="A89" s="551" t="s">
        <v>731</v>
      </c>
      <c r="B89" s="553"/>
      <c r="C89" s="554">
        <v>623762</v>
      </c>
      <c r="D89" s="554">
        <v>341379</v>
      </c>
      <c r="E89" s="554">
        <v>98029</v>
      </c>
      <c r="F89" s="554">
        <v>487401</v>
      </c>
      <c r="G89" s="554">
        <v>18115</v>
      </c>
      <c r="H89" s="553">
        <v>0</v>
      </c>
      <c r="I89" s="553">
        <v>0</v>
      </c>
      <c r="J89" s="553">
        <v>0</v>
      </c>
      <c r="K89" s="553">
        <v>0</v>
      </c>
      <c r="L89" s="553">
        <v>0</v>
      </c>
      <c r="M89" s="553">
        <v>0</v>
      </c>
    </row>
    <row r="90" spans="1:13" ht="12.75">
      <c r="A90" s="551" t="s">
        <v>732</v>
      </c>
      <c r="B90" s="553"/>
      <c r="C90" s="554">
        <v>290205</v>
      </c>
      <c r="D90" s="554">
        <v>94033</v>
      </c>
      <c r="E90" s="554">
        <v>26790</v>
      </c>
      <c r="F90" s="554">
        <v>169382</v>
      </c>
      <c r="G90" s="553">
        <v>0</v>
      </c>
      <c r="H90" s="553">
        <v>0</v>
      </c>
      <c r="I90" s="553">
        <v>0</v>
      </c>
      <c r="J90" s="553">
        <v>0</v>
      </c>
      <c r="K90" s="553">
        <v>0</v>
      </c>
      <c r="L90" s="553">
        <v>0</v>
      </c>
      <c r="M90" s="553">
        <v>0</v>
      </c>
    </row>
    <row r="91" spans="1:13" ht="12.75">
      <c r="A91" s="551" t="s">
        <v>733</v>
      </c>
      <c r="B91" s="553"/>
      <c r="C91" s="553">
        <v>0</v>
      </c>
      <c r="D91" s="553">
        <v>0</v>
      </c>
      <c r="E91" s="553">
        <v>0</v>
      </c>
      <c r="F91" s="553">
        <v>0</v>
      </c>
      <c r="G91" s="553">
        <v>0</v>
      </c>
      <c r="H91" s="553">
        <v>0</v>
      </c>
      <c r="I91" s="553">
        <v>0</v>
      </c>
      <c r="J91" s="553">
        <v>0</v>
      </c>
      <c r="K91" s="553">
        <v>0</v>
      </c>
      <c r="L91" s="553">
        <v>0</v>
      </c>
      <c r="M91" s="553">
        <v>0</v>
      </c>
    </row>
    <row r="93" spans="3:6" ht="12.75">
      <c r="C93" s="481"/>
      <c r="F93" s="481"/>
    </row>
    <row r="94" spans="3:6" ht="12.75">
      <c r="C94" s="481"/>
      <c r="F94" s="481"/>
    </row>
    <row r="95" spans="1:6" ht="12.75">
      <c r="A95" s="434" t="s">
        <v>739</v>
      </c>
      <c r="C95" s="481"/>
      <c r="F95" s="481"/>
    </row>
    <row r="96" spans="1:6" ht="12.75">
      <c r="A96" s="434" t="s">
        <v>742</v>
      </c>
      <c r="C96" s="550">
        <f>SUM(C12,C20,C28,C34,C36,C38,C42,C44,C48,C50,C52,C54,C56:C68,C74,C76,C78,C86,)</f>
        <v>623762</v>
      </c>
      <c r="F96" s="481"/>
    </row>
    <row r="97" spans="1:6" ht="12.75">
      <c r="A97" s="434" t="s">
        <v>743</v>
      </c>
      <c r="C97" s="550">
        <f>SUM(C24:C26,C32,C70:C72,C80:C82,C84,)</f>
        <v>290205</v>
      </c>
      <c r="F97" s="481"/>
    </row>
    <row r="98" spans="3:6" ht="12.75">
      <c r="C98" s="481"/>
      <c r="F98" s="481"/>
    </row>
    <row r="99" spans="3:6" ht="12.75">
      <c r="C99" s="481"/>
      <c r="F99" s="481"/>
    </row>
    <row r="100" spans="3:6" ht="12.75">
      <c r="C100" s="481"/>
      <c r="F100" s="481"/>
    </row>
    <row r="101" spans="3:6" ht="12.75">
      <c r="C101" s="481"/>
      <c r="F101" s="481"/>
    </row>
    <row r="102" spans="3:6" ht="12.75">
      <c r="C102" s="481"/>
      <c r="F102" s="481"/>
    </row>
    <row r="103" spans="3:6" ht="12.75">
      <c r="C103" s="481"/>
      <c r="F103" s="481"/>
    </row>
    <row r="104" spans="3:6" ht="12.75">
      <c r="C104" s="481"/>
      <c r="F104" s="481"/>
    </row>
    <row r="105" spans="3:6" ht="12.75">
      <c r="C105" s="481"/>
      <c r="F105" s="481"/>
    </row>
  </sheetData>
  <sheetProtection/>
  <mergeCells count="3">
    <mergeCell ref="I5:N5"/>
    <mergeCell ref="D6:H6"/>
    <mergeCell ref="N6:N9"/>
  </mergeCells>
  <printOptions horizontalCentered="1"/>
  <pageMargins left="0.7874015748031497" right="0.7874015748031497" top="0.5905511811023623" bottom="0.5905511811023623" header="0.5118110236220472" footer="0.31496062992125984"/>
  <pageSetup firstPageNumber="14" useFirstPageNumber="1" horizontalDpi="300" verticalDpi="300" orientation="landscape" paperSize="9" scale="77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Dorog</dc:creator>
  <cp:keywords/>
  <dc:description/>
  <cp:lastModifiedBy>Dorog Város polgármesteri Hivatal</cp:lastModifiedBy>
  <cp:lastPrinted>2014-02-04T10:50:35Z</cp:lastPrinted>
  <dcterms:created xsi:type="dcterms:W3CDTF">2001-01-09T08:56:26Z</dcterms:created>
  <dcterms:modified xsi:type="dcterms:W3CDTF">2014-02-06T09:24:45Z</dcterms:modified>
  <cp:category/>
  <cp:version/>
  <cp:contentType/>
  <cp:contentStatus/>
</cp:coreProperties>
</file>