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firstSheet="2" activeTab="9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7. céltartalék" sheetId="39" r:id="rId8"/>
    <sheet name="8. saját bevételek" sheetId="47" r:id="rId9"/>
    <sheet name="9. EU-s programok " sheetId="46" r:id="rId10"/>
  </sheets>
  <externalReferences>
    <externalReference r:id="rId11"/>
    <externalReference r:id="rId12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Bev.-Kiad.'!$A$1:$H$47</definedName>
    <definedName name="_xlnm.Print_Area" localSheetId="3">'4.a Cofog-Bev.-Önk.'!$A$1:$AD$20</definedName>
    <definedName name="_xlnm.Print_Area" localSheetId="4">'4.b Cofog-Kiad.-Önk.'!$A$1:$AG$30</definedName>
    <definedName name="_xlnm.Print_Area" localSheetId="6">'6. Eifelh.'!$A$1:$O$31</definedName>
    <definedName name="_xlnm.Print_Area" localSheetId="7">'7. céltartalék'!$A$1:$L$28</definedName>
  </definedNames>
  <calcPr calcId="181029"/>
</workbook>
</file>

<file path=xl/calcChain.xml><?xml version="1.0" encoding="utf-8"?>
<calcChain xmlns="http://schemas.openxmlformats.org/spreadsheetml/2006/main">
  <c r="I21" i="46" l="1"/>
  <c r="H21" i="46"/>
  <c r="G21" i="46"/>
  <c r="F21" i="46"/>
  <c r="G13" i="46"/>
  <c r="H13" i="46"/>
  <c r="I13" i="46"/>
  <c r="F13" i="46"/>
  <c r="I25" i="47"/>
  <c r="H25" i="47"/>
  <c r="G25" i="47"/>
  <c r="F25" i="47"/>
  <c r="G58" i="33"/>
  <c r="AB62" i="19"/>
  <c r="AB61" i="19"/>
  <c r="G46" i="13" l="1"/>
  <c r="G45" i="13"/>
  <c r="F22" i="13"/>
  <c r="AB41" i="19" l="1"/>
  <c r="AB40" i="19"/>
  <c r="AB39" i="19"/>
  <c r="Y59" i="19"/>
  <c r="G63" i="33"/>
  <c r="AB59" i="19" l="1"/>
  <c r="Z63" i="19"/>
  <c r="Z59" i="19"/>
  <c r="G47" i="13"/>
  <c r="F23" i="13"/>
  <c r="E21" i="13"/>
  <c r="F41" i="32"/>
  <c r="F43" i="32" s="1"/>
  <c r="F103" i="32" s="1"/>
  <c r="D72" i="32"/>
  <c r="G71" i="32"/>
  <c r="G72" i="32" s="1"/>
  <c r="D52" i="33"/>
  <c r="G50" i="33"/>
  <c r="G52" i="33" s="1"/>
  <c r="W20" i="34"/>
  <c r="AC19" i="34"/>
  <c r="AC20" i="34" s="1"/>
  <c r="K18" i="34"/>
  <c r="AD18" i="34"/>
  <c r="K17" i="34"/>
  <c r="AD17" i="34" s="1"/>
  <c r="L26" i="36"/>
  <c r="AG26" i="36" s="1"/>
  <c r="L25" i="36"/>
  <c r="AG25" i="36" s="1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G85" i="33"/>
  <c r="G86" i="33"/>
  <c r="G87" i="33"/>
  <c r="G88" i="33"/>
  <c r="G89" i="33"/>
  <c r="G90" i="33"/>
  <c r="G91" i="33"/>
  <c r="G92" i="33"/>
  <c r="AB63" i="19"/>
  <c r="E63" i="19"/>
  <c r="F63" i="19"/>
  <c r="G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D63" i="19"/>
  <c r="D93" i="33"/>
  <c r="G93" i="33" s="1"/>
  <c r="E22" i="13"/>
  <c r="H22" i="13" s="1"/>
  <c r="H30" i="36"/>
  <c r="L13" i="36"/>
  <c r="AG13" i="36" s="1"/>
  <c r="G45" i="32"/>
  <c r="G9" i="32"/>
  <c r="C30" i="44"/>
  <c r="O26" i="44"/>
  <c r="O27" i="44"/>
  <c r="O28" i="44"/>
  <c r="K30" i="36"/>
  <c r="O30" i="36"/>
  <c r="L14" i="36"/>
  <c r="AG14" i="36" s="1"/>
  <c r="D128" i="33"/>
  <c r="G123" i="33"/>
  <c r="G128" i="33" s="1"/>
  <c r="E41" i="13"/>
  <c r="H41" i="13" s="1"/>
  <c r="H36" i="13"/>
  <c r="H37" i="13"/>
  <c r="E38" i="13"/>
  <c r="G96" i="33"/>
  <c r="G97" i="33"/>
  <c r="G98" i="33"/>
  <c r="D99" i="33"/>
  <c r="G95" i="33"/>
  <c r="G45" i="33"/>
  <c r="E35" i="33"/>
  <c r="E48" i="33"/>
  <c r="D48" i="33"/>
  <c r="G43" i="33"/>
  <c r="G42" i="33"/>
  <c r="V22" i="36"/>
  <c r="AG22" i="36" s="1"/>
  <c r="H30" i="13"/>
  <c r="H31" i="13"/>
  <c r="H32" i="13"/>
  <c r="H33" i="13"/>
  <c r="H34" i="13"/>
  <c r="H35" i="13"/>
  <c r="H29" i="13"/>
  <c r="D67" i="32"/>
  <c r="L29" i="36"/>
  <c r="AG29" i="36" s="1"/>
  <c r="L28" i="36"/>
  <c r="AG28" i="36"/>
  <c r="V23" i="36"/>
  <c r="AG23" i="36" s="1"/>
  <c r="Q30" i="36"/>
  <c r="L17" i="36"/>
  <c r="AG17" i="36" s="1"/>
  <c r="L16" i="36"/>
  <c r="AG16" i="36" s="1"/>
  <c r="H20" i="34"/>
  <c r="I20" i="34"/>
  <c r="J20" i="34"/>
  <c r="K16" i="34"/>
  <c r="AD16" i="34" s="1"/>
  <c r="K13" i="34"/>
  <c r="AD13" i="34" s="1"/>
  <c r="K14" i="34"/>
  <c r="AD14" i="34" s="1"/>
  <c r="K15" i="34"/>
  <c r="AD15" i="34" s="1"/>
  <c r="K11" i="34"/>
  <c r="AD11" i="34" s="1"/>
  <c r="O14" i="44"/>
  <c r="O15" i="44"/>
  <c r="O16" i="44"/>
  <c r="O17" i="44"/>
  <c r="O13" i="44"/>
  <c r="O12" i="44"/>
  <c r="O11" i="44"/>
  <c r="O10" i="44"/>
  <c r="O9" i="44"/>
  <c r="O8" i="44"/>
  <c r="O24" i="44"/>
  <c r="O25" i="44"/>
  <c r="O22" i="44"/>
  <c r="O21" i="44"/>
  <c r="O20" i="44"/>
  <c r="O19" i="44"/>
  <c r="K10" i="34"/>
  <c r="H9" i="13"/>
  <c r="H10" i="13"/>
  <c r="H11" i="13"/>
  <c r="H12" i="13"/>
  <c r="H13" i="13"/>
  <c r="H14" i="13"/>
  <c r="H8" i="13"/>
  <c r="E15" i="13"/>
  <c r="E19" i="13" s="1"/>
  <c r="G15" i="13"/>
  <c r="H16" i="13"/>
  <c r="H17" i="13"/>
  <c r="H18" i="13"/>
  <c r="F19" i="13"/>
  <c r="F38" i="13"/>
  <c r="F39" i="13" s="1"/>
  <c r="F41" i="13"/>
  <c r="F45" i="13" s="1"/>
  <c r="F47" i="13" s="1"/>
  <c r="E42" i="13"/>
  <c r="F42" i="13"/>
  <c r="F46" i="13" s="1"/>
  <c r="G11" i="32"/>
  <c r="G12" i="32"/>
  <c r="G13" i="32"/>
  <c r="D15" i="32"/>
  <c r="D21" i="32" s="1"/>
  <c r="G21" i="32" s="1"/>
  <c r="G20" i="32"/>
  <c r="G35" i="32"/>
  <c r="G39" i="32"/>
  <c r="G41" i="32" s="1"/>
  <c r="G42" i="32"/>
  <c r="G46" i="32"/>
  <c r="G47" i="32"/>
  <c r="G48" i="32"/>
  <c r="D55" i="32"/>
  <c r="G55" i="32" s="1"/>
  <c r="G65" i="32"/>
  <c r="G67" i="32"/>
  <c r="G87" i="32"/>
  <c r="D89" i="32"/>
  <c r="D95" i="32" s="1"/>
  <c r="G15" i="33"/>
  <c r="D22" i="33"/>
  <c r="G22" i="33" s="1"/>
  <c r="G24" i="33"/>
  <c r="G26" i="33"/>
  <c r="D27" i="33"/>
  <c r="G27" i="33" s="1"/>
  <c r="G30" i="33"/>
  <c r="G32" i="33"/>
  <c r="G35" i="33" s="1"/>
  <c r="G33" i="33"/>
  <c r="D35" i="33"/>
  <c r="G37" i="33"/>
  <c r="G38" i="33"/>
  <c r="G39" i="33" s="1"/>
  <c r="D39" i="33"/>
  <c r="G41" i="33"/>
  <c r="G44" i="33"/>
  <c r="G46" i="33"/>
  <c r="G47" i="33"/>
  <c r="G54" i="33"/>
  <c r="D59" i="33"/>
  <c r="E59" i="33"/>
  <c r="G69" i="33"/>
  <c r="D70" i="33"/>
  <c r="G70" i="33" s="1"/>
  <c r="G77" i="33"/>
  <c r="G79" i="33"/>
  <c r="G82" i="33"/>
  <c r="G83" i="33"/>
  <c r="D84" i="33"/>
  <c r="E84" i="33"/>
  <c r="C20" i="34"/>
  <c r="F20" i="34"/>
  <c r="L10" i="36"/>
  <c r="AG10" i="36" s="1"/>
  <c r="L11" i="36"/>
  <c r="AG11" i="36" s="1"/>
  <c r="L12" i="36"/>
  <c r="AG12" i="36" s="1"/>
  <c r="L15" i="36"/>
  <c r="AG15" i="36" s="1"/>
  <c r="L18" i="36"/>
  <c r="AG18" i="36" s="1"/>
  <c r="L19" i="36"/>
  <c r="AG19" i="36" s="1"/>
  <c r="L20" i="36"/>
  <c r="AG20" i="36" s="1"/>
  <c r="L21" i="36"/>
  <c r="AG21" i="36" s="1"/>
  <c r="L24" i="36"/>
  <c r="AG24" i="36" s="1"/>
  <c r="L27" i="36"/>
  <c r="AG27" i="36" s="1"/>
  <c r="C30" i="36"/>
  <c r="D30" i="36"/>
  <c r="E30" i="36"/>
  <c r="F30" i="36"/>
  <c r="G30" i="36"/>
  <c r="I30" i="36"/>
  <c r="O23" i="44"/>
  <c r="C29" i="44"/>
  <c r="D29" i="44"/>
  <c r="E29" i="44"/>
  <c r="E31" i="44" s="1"/>
  <c r="F29" i="44"/>
  <c r="G29" i="44"/>
  <c r="H29" i="44"/>
  <c r="I29" i="44"/>
  <c r="J29" i="44"/>
  <c r="K29" i="44"/>
  <c r="L29" i="44"/>
  <c r="M29" i="44"/>
  <c r="M31" i="44" s="1"/>
  <c r="N29" i="44"/>
  <c r="D30" i="44"/>
  <c r="E30" i="44"/>
  <c r="F30" i="44"/>
  <c r="G30" i="44"/>
  <c r="H30" i="44"/>
  <c r="I30" i="44"/>
  <c r="J30" i="44"/>
  <c r="K30" i="44"/>
  <c r="L30" i="44"/>
  <c r="M30" i="44"/>
  <c r="N30" i="44"/>
  <c r="E39" i="13"/>
  <c r="G19" i="13"/>
  <c r="V30" i="36"/>
  <c r="K20" i="34" l="1"/>
  <c r="AD20" i="34" s="1"/>
  <c r="E60" i="33"/>
  <c r="E43" i="13"/>
  <c r="AD10" i="34"/>
  <c r="D28" i="33"/>
  <c r="G28" i="33" s="1"/>
  <c r="D31" i="44"/>
  <c r="J31" i="44"/>
  <c r="F31" i="44"/>
  <c r="C31" i="44"/>
  <c r="N31" i="44"/>
  <c r="L31" i="44"/>
  <c r="I31" i="44"/>
  <c r="H31" i="44"/>
  <c r="G99" i="33"/>
  <c r="H15" i="13"/>
  <c r="H21" i="13"/>
  <c r="H23" i="13" s="1"/>
  <c r="E23" i="13"/>
  <c r="O29" i="44"/>
  <c r="H19" i="13"/>
  <c r="O30" i="44"/>
  <c r="K31" i="44"/>
  <c r="G31" i="44"/>
  <c r="F43" i="13"/>
  <c r="H43" i="13" s="1"/>
  <c r="AD19" i="34"/>
  <c r="G89" i="32"/>
  <c r="H42" i="13"/>
  <c r="G84" i="33"/>
  <c r="E110" i="33"/>
  <c r="E137" i="33" s="1"/>
  <c r="G59" i="33"/>
  <c r="G48" i="33"/>
  <c r="D60" i="33"/>
  <c r="D110" i="33" s="1"/>
  <c r="D73" i="32"/>
  <c r="G73" i="32" s="1"/>
  <c r="G43" i="32"/>
  <c r="G15" i="32"/>
  <c r="H45" i="13"/>
  <c r="E45" i="13"/>
  <c r="H39" i="13"/>
  <c r="L30" i="36"/>
  <c r="AG30" i="36" s="1"/>
  <c r="D102" i="32"/>
  <c r="G102" i="32" s="1"/>
  <c r="G95" i="32"/>
  <c r="E46" i="13"/>
  <c r="H46" i="13" s="1"/>
  <c r="H38" i="13"/>
  <c r="O31" i="44" l="1"/>
  <c r="H47" i="13"/>
  <c r="G60" i="33"/>
  <c r="D103" i="32"/>
  <c r="G103" i="32" s="1"/>
  <c r="E47" i="13"/>
  <c r="D137" i="33"/>
  <c r="G137" i="33" s="1"/>
  <c r="G110" i="33"/>
</calcChain>
</file>

<file path=xl/sharedStrings.xml><?xml version="1.0" encoding="utf-8"?>
<sst xmlns="http://schemas.openxmlformats.org/spreadsheetml/2006/main" count="1133" uniqueCount="840">
  <si>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</si>
  <si>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</si>
  <si>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</si>
  <si>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</si>
  <si>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</si>
  <si>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</si>
  <si>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</si>
  <si>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</si>
  <si>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</si>
  <si>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 xml:space="preserve">Önként 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</si>
  <si>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</si>
  <si>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</si>
  <si>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</si>
  <si>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</si>
  <si>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</si>
  <si>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</si>
  <si>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</si>
  <si>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</si>
  <si>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</si>
  <si>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</si>
  <si>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</si>
  <si>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</si>
  <si>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Fejezeti és általános tartalék elszámolása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</si>
  <si>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</si>
  <si>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</si>
  <si>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</si>
  <si>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</si>
  <si>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</si>
  <si>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</si>
  <si>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</si>
  <si>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</si>
  <si>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</si>
  <si>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</si>
  <si>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</si>
  <si>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</si>
  <si>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</si>
  <si>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</si>
  <si>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</si>
  <si>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</si>
  <si>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</si>
  <si>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</si>
  <si>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</si>
  <si>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</si>
  <si>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</si>
  <si>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</si>
  <si>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</si>
  <si>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</si>
  <si>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</si>
  <si>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</si>
  <si>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</si>
  <si>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</si>
  <si>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</si>
  <si>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</si>
  <si>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</si>
  <si>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</si>
  <si>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</si>
  <si>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</si>
  <si>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</si>
  <si>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</si>
  <si>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</si>
  <si>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</si>
  <si>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</si>
  <si>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</si>
  <si>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</si>
  <si>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</si>
  <si>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</si>
  <si>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</si>
  <si>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</si>
  <si>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</si>
  <si>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</si>
  <si>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</si>
  <si>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98.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</si>
  <si>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</si>
  <si>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</si>
  <si>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</si>
  <si>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</si>
  <si>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</si>
  <si>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</si>
  <si>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</si>
  <si>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</si>
  <si>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</si>
  <si>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</si>
  <si>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</si>
  <si>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</si>
  <si>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</si>
  <si>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</si>
  <si>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</si>
  <si>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</si>
  <si>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</si>
  <si>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</si>
  <si>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</si>
  <si>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</si>
  <si>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</si>
  <si>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</si>
  <si>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</si>
  <si>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</si>
  <si>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</si>
  <si>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</si>
  <si>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</si>
  <si>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</si>
  <si>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</si>
  <si>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</si>
  <si>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</si>
  <si>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</si>
  <si>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</si>
  <si>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</si>
  <si>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</si>
  <si>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</si>
  <si>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</si>
  <si>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</si>
  <si>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</si>
  <si>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</si>
  <si>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</si>
  <si>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</si>
  <si>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</si>
  <si>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</si>
  <si>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</si>
  <si>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</si>
  <si>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</si>
  <si>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</si>
  <si>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</si>
  <si>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</si>
  <si>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</si>
  <si>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</si>
  <si>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</si>
  <si>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</si>
  <si>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</si>
  <si>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</si>
  <si>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</si>
  <si>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</si>
  <si>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</si>
  <si>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</si>
  <si>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</si>
  <si>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</si>
  <si>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</si>
  <si>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</si>
  <si>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</si>
  <si>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</si>
  <si>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</si>
  <si>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</si>
  <si>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</si>
  <si>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</si>
  <si>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</si>
  <si>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</si>
  <si>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</si>
  <si>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</si>
  <si>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</si>
  <si>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</si>
  <si>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</si>
  <si>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</si>
  <si>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</si>
  <si>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</si>
  <si>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</si>
  <si>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</si>
  <si>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</si>
  <si>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</si>
  <si>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</si>
  <si>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</si>
  <si>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</si>
  <si>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</si>
  <si>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</si>
  <si>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</si>
  <si>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</si>
  <si>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</si>
  <si>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</si>
  <si>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</si>
  <si>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</si>
  <si>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</si>
  <si>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</si>
  <si>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</si>
  <si>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</si>
  <si>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</si>
  <si>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</si>
  <si>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</si>
  <si>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</si>
  <si>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</si>
  <si>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</si>
  <si>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</si>
  <si>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</si>
  <si>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</si>
  <si>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</si>
  <si>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</si>
  <si>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</si>
  <si>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</si>
  <si>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</si>
  <si>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</si>
  <si>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</si>
  <si>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</si>
  <si>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</si>
  <si>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</si>
  <si>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</si>
  <si>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</si>
  <si>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</si>
  <si>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</si>
  <si>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</si>
  <si>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</si>
  <si>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</si>
  <si>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</si>
  <si>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</si>
  <si>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</si>
  <si>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</si>
  <si>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</si>
  <si>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</si>
  <si>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</si>
  <si>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</si>
  <si>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</si>
  <si>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</si>
  <si>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</si>
  <si>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</si>
  <si>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</si>
  <si>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</si>
  <si>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</si>
  <si>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</si>
  <si>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</si>
  <si>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</si>
  <si>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</si>
  <si>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</si>
  <si>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</si>
  <si>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</si>
  <si>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</si>
  <si>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</si>
  <si>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</si>
  <si>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</si>
  <si>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</si>
  <si>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</si>
  <si>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</si>
  <si>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</si>
  <si>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</si>
  <si>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</si>
  <si>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</si>
  <si>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</si>
  <si>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</si>
  <si>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</si>
  <si>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</si>
  <si>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</si>
  <si>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</si>
  <si>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</si>
  <si>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</si>
  <si>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</si>
  <si>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</si>
  <si>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</si>
  <si>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</si>
  <si>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</si>
  <si>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</si>
  <si>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</si>
  <si>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</si>
  <si>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</si>
  <si>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</si>
  <si>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</si>
  <si>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</si>
  <si>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</si>
  <si>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</si>
  <si>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</si>
  <si>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</si>
  <si>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</si>
  <si>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</si>
  <si>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</si>
  <si>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</si>
  <si>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</si>
  <si>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</si>
  <si>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</si>
  <si>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</si>
  <si>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</si>
  <si>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</si>
  <si>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</si>
  <si>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</si>
  <si>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</si>
  <si>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</si>
  <si>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</si>
  <si>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</si>
  <si>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</si>
  <si>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</si>
  <si>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</si>
  <si>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</si>
  <si>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</si>
  <si>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</si>
  <si>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</si>
  <si>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</si>
  <si>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</si>
  <si>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</si>
  <si>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</si>
  <si>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</si>
  <si>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</si>
  <si>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</si>
  <si>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</si>
  <si>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</si>
  <si>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</si>
  <si>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</si>
  <si>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</si>
  <si>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</si>
  <si>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</si>
  <si>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</si>
  <si>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</si>
  <si>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</si>
  <si>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</si>
  <si>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</si>
  <si>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</si>
  <si>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</si>
  <si>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</si>
  <si>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</si>
  <si>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</si>
  <si>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</si>
  <si>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</si>
  <si>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</si>
  <si>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</si>
  <si>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</si>
  <si>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</si>
  <si>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</si>
  <si>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</si>
  <si>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</si>
  <si>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</si>
  <si>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</si>
  <si>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</si>
  <si>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</si>
  <si>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</si>
  <si>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</si>
  <si>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</si>
  <si>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</si>
  <si>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</si>
  <si>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</si>
  <si>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</si>
  <si>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</si>
  <si>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</si>
  <si>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</si>
  <si>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</si>
  <si>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</si>
  <si>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</si>
  <si>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</si>
  <si>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</si>
  <si>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</si>
  <si>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</si>
  <si>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</si>
  <si>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</si>
  <si>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</si>
  <si>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</si>
  <si>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</si>
  <si>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</si>
  <si>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</si>
  <si>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</si>
  <si>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</si>
  <si>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</si>
  <si>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</si>
  <si>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</si>
  <si>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</si>
  <si>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</si>
  <si>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</si>
  <si>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</si>
  <si>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</si>
  <si>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</si>
  <si>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</si>
  <si>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</si>
  <si>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</si>
  <si>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</si>
  <si>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</si>
  <si>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</si>
  <si>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</si>
  <si>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</si>
  <si>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</si>
  <si>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</si>
  <si>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</si>
  <si>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</si>
  <si>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</si>
  <si>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</si>
  <si>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</si>
  <si>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</si>
  <si>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</si>
  <si>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</si>
  <si>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</si>
  <si>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</si>
  <si>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</si>
  <si>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</si>
  <si>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</si>
  <si>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</si>
  <si>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</si>
  <si>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</si>
  <si>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</si>
  <si>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</si>
  <si>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</si>
  <si>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</si>
  <si>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</si>
  <si>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</si>
  <si>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</si>
  <si>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</si>
  <si>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</si>
  <si>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</si>
  <si>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</si>
  <si>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</si>
  <si>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</si>
  <si>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</si>
  <si>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</si>
  <si>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</si>
  <si>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</si>
  <si>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</si>
  <si>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</si>
  <si>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</si>
  <si>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</si>
  <si>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</si>
  <si>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</si>
  <si>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</si>
  <si>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</si>
  <si>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</si>
  <si>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</si>
  <si>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</si>
  <si>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</si>
  <si>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</si>
  <si>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</si>
  <si>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</si>
  <si>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</si>
  <si>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</si>
  <si>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</si>
  <si>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</si>
  <si>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</si>
  <si>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</si>
  <si>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</si>
  <si>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</si>
  <si>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</si>
  <si>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</si>
  <si>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</si>
  <si>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</si>
  <si>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</si>
  <si>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</si>
  <si>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</si>
  <si>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</si>
  <si>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</si>
  <si>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</si>
  <si>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</si>
  <si>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</si>
  <si>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</si>
  <si>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</si>
  <si>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</si>
  <si>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</si>
  <si>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</si>
  <si>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</si>
  <si>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</si>
  <si>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</si>
  <si>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</si>
  <si>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</si>
  <si>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</si>
  <si>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</si>
  <si>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</si>
  <si>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</si>
  <si>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</si>
  <si>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</si>
  <si>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</si>
  <si>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</si>
  <si>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</si>
  <si>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</si>
  <si>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</si>
  <si>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</si>
  <si>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</si>
  <si>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</si>
  <si>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</si>
  <si>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</si>
  <si>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</si>
  <si>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</si>
  <si>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</si>
  <si>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</si>
  <si>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</si>
  <si>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</si>
  <si>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</si>
  <si>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</si>
  <si>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</si>
  <si>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</si>
  <si>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</si>
  <si>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</si>
  <si>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</si>
  <si>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</si>
  <si>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</si>
  <si>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</si>
  <si>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</si>
  <si>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</si>
  <si>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</si>
  <si>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</si>
  <si>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</si>
  <si>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</si>
  <si>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</si>
  <si>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</si>
  <si>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</si>
  <si>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</si>
  <si>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</si>
  <si>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</si>
  <si>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</si>
  <si>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</si>
  <si>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</si>
  <si>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</si>
  <si>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</si>
  <si>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</si>
  <si>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</si>
  <si>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</si>
  <si>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</si>
  <si>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</si>
  <si>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</si>
  <si>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</si>
  <si>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</si>
  <si>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</si>
  <si>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</si>
  <si>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</si>
  <si>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</si>
  <si>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</si>
  <si>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</si>
  <si>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</si>
  <si>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</si>
  <si>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</si>
  <si>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</si>
  <si>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</si>
  <si>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</si>
  <si>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</si>
  <si>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</si>
  <si>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</si>
  <si>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</si>
  <si>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</si>
  <si>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</si>
  <si>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</si>
  <si>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</si>
  <si>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</si>
  <si>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</si>
  <si>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</si>
  <si>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</si>
  <si>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</si>
  <si>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</si>
  <si>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</si>
  <si>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</si>
  <si>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</si>
  <si>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</si>
  <si>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</si>
  <si>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</si>
  <si>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</si>
  <si>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</si>
  <si>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</si>
  <si>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</si>
  <si>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</si>
  <si>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</si>
  <si>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</si>
  <si>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</si>
  <si>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</si>
  <si>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</si>
  <si>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</si>
  <si>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</si>
  <si>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</si>
  <si>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</si>
  <si>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</si>
  <si>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</si>
  <si>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</si>
  <si>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</si>
  <si>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</si>
  <si>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</si>
  <si>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</si>
  <si>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</si>
  <si>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</si>
  <si>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</si>
  <si>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</si>
  <si>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</si>
  <si>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</si>
  <si>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</si>
  <si>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</si>
  <si>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</si>
  <si>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</si>
  <si>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</si>
  <si>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</si>
  <si>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</si>
  <si>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</si>
  <si>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</si>
  <si>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</si>
  <si>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</si>
  <si>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</si>
  <si>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</si>
  <si>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</si>
  <si>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</si>
  <si>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</si>
  <si>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</si>
  <si>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</si>
  <si>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</si>
  <si>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</si>
  <si>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</si>
  <si>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</si>
  <si>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</si>
  <si>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</si>
  <si>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</si>
  <si>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</si>
  <si>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</si>
  <si>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</si>
  <si>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</si>
  <si>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</si>
  <si>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</si>
  <si>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</si>
  <si>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</si>
  <si>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</si>
  <si>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</si>
  <si>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</si>
  <si>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</si>
  <si>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</si>
  <si>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</si>
  <si>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</si>
  <si>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</si>
  <si>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</si>
  <si>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</si>
  <si>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</si>
  <si>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</si>
  <si>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</si>
  <si>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</si>
  <si>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</si>
  <si>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</si>
  <si>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</si>
  <si>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</si>
  <si>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</si>
  <si>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</si>
  <si>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</si>
  <si>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</si>
  <si>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</si>
  <si>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</si>
  <si>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</si>
  <si>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Államig.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</si>
  <si>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</si>
  <si>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</si>
  <si>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</si>
  <si>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</si>
  <si>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</si>
  <si>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</si>
  <si>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</si>
  <si>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</si>
  <si>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</si>
  <si>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</si>
  <si>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</si>
  <si>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</si>
  <si>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</si>
  <si>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</si>
  <si>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</si>
  <si>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</si>
  <si>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</si>
  <si>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</si>
  <si>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</si>
  <si>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</si>
  <si>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</si>
  <si>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</si>
  <si>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</si>
  <si>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</si>
  <si>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</si>
  <si>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</si>
  <si>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</si>
  <si>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</si>
  <si>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</si>
  <si>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</si>
  <si>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</si>
  <si>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</si>
  <si>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</si>
  <si>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</si>
  <si>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</si>
  <si>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</si>
  <si>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</si>
  <si>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</si>
  <si>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</si>
  <si>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</si>
  <si>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</si>
  <si>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</si>
  <si>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</si>
  <si>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</si>
  <si>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</si>
  <si>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</si>
  <si>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</si>
  <si>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</si>
  <si>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</si>
  <si>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</si>
  <si>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</si>
  <si>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</si>
  <si>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</si>
  <si>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</si>
  <si>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</si>
  <si>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</si>
  <si>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</si>
  <si>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</si>
  <si>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</si>
  <si>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</si>
  <si>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</si>
  <si>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</si>
  <si>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</si>
  <si>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</si>
  <si>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</si>
  <si>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</si>
  <si>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</si>
  <si>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</si>
  <si>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</si>
  <si>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</si>
  <si>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</si>
  <si>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Államigazg.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</si>
  <si>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</si>
  <si>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</si>
  <si>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</si>
  <si>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</si>
  <si>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</si>
  <si>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</si>
  <si>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</si>
  <si>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</si>
  <si>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</si>
  <si>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</si>
  <si>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</si>
  <si>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</si>
  <si>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</si>
  <si>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</si>
  <si>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</si>
  <si>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</si>
  <si>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</si>
  <si>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</si>
  <si>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</si>
  <si>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</si>
  <si>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</si>
  <si>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</si>
  <si>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</si>
  <si>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</si>
  <si>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</si>
  <si>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</si>
  <si>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</si>
  <si>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</si>
  <si>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</si>
  <si>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</si>
  <si>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</si>
  <si>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</si>
  <si>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</si>
  <si>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</si>
  <si>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</si>
  <si>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</si>
  <si>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</si>
  <si>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</si>
  <si>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</si>
  <si>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</si>
  <si>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</si>
  <si>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</si>
  <si>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</si>
  <si>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</si>
  <si>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</si>
  <si>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</si>
  <si>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</si>
  <si>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</si>
  <si>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</si>
  <si>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</si>
  <si>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</si>
  <si>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</si>
  <si>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</si>
  <si>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</si>
  <si>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</si>
  <si>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</si>
  <si>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</si>
  <si>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</si>
  <si>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</si>
  <si>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</si>
  <si>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</si>
  <si>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</si>
  <si>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</si>
  <si>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</si>
  <si>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</si>
  <si>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</si>
  <si>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</si>
  <si>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</si>
  <si>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</si>
  <si>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</si>
  <si>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</si>
  <si>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</si>
  <si>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</si>
  <si>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</si>
  <si>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</si>
  <si>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</si>
  <si>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</si>
  <si>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</si>
  <si>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</si>
  <si>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</si>
  <si>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</si>
  <si>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Költségvetési évet követő három évre a saját bevételek alakulása</t>
  </si>
  <si>
    <t>Bevételi forrás</t>
  </si>
  <si>
    <t>Helyi adó bevétel</t>
  </si>
  <si>
    <t>Osztalékok, koncessziós díjak, hozambevételek</t>
  </si>
  <si>
    <t>Díjak, pótlékok, bírságok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</si>
  <si>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</si>
  <si>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</si>
  <si>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</si>
  <si>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055131.</t>
  </si>
  <si>
    <t>Működési célú költségv.támog.és kieg.támogat.</t>
  </si>
  <si>
    <t>Céltartalék felosztása</t>
  </si>
  <si>
    <t>cél megnevezése</t>
  </si>
  <si>
    <t>összeg</t>
  </si>
  <si>
    <t>Külterületi földutak javítása</t>
  </si>
  <si>
    <t xml:space="preserve">7. melléklet </t>
  </si>
  <si>
    <t xml:space="preserve"> Ft-ban</t>
  </si>
  <si>
    <t>Közutak, hidak, alagutak üzemelt., fenntart.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</si>
  <si>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</si>
  <si>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</si>
  <si>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</si>
  <si>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</si>
  <si>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Ft-ban</t>
  </si>
  <si>
    <t>adatok Ft-ban</t>
  </si>
  <si>
    <t>055121.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</si>
  <si>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</si>
  <si>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</si>
  <si>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</si>
  <si>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Áht-on belüli megelőlegezés visszafizetése</t>
  </si>
  <si>
    <t>Áht-on belüli megelőlegezések visszafizetése</t>
  </si>
  <si>
    <t>Önkormányzatok elszámolásai a központi költségvetéssel</t>
  </si>
  <si>
    <t>Ingatlanok felújítása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</si>
  <si>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</si>
  <si>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</si>
  <si>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</si>
  <si>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</si>
  <si>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</si>
  <si>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</si>
  <si>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</si>
  <si>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</si>
  <si>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</si>
  <si>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</si>
  <si>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</si>
  <si>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</si>
  <si>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</si>
  <si>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</si>
  <si>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</si>
  <si>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</si>
  <si>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</si>
  <si>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05711</t>
  </si>
  <si>
    <t>05741</t>
  </si>
  <si>
    <t>Mindösszesen:</t>
  </si>
  <si>
    <t>104051</t>
  </si>
  <si>
    <t xml:space="preserve">Gyermekvédelmi pénzbeli és természetbeni ell. </t>
  </si>
  <si>
    <t>Gyermekvédelmi pénzbeli és természetbeni ell.</t>
  </si>
  <si>
    <t>05641</t>
  </si>
  <si>
    <t>Egyéb tárgyi eszköz beszerzés, létesítés</t>
  </si>
  <si>
    <t>Város- és községgazdálkodás</t>
  </si>
  <si>
    <t>RINYAÚJLAK KÖZSÉG ÖNKORMÁNYZAT 2019. ÉVI KÖLTSÉGVETÉSE</t>
  </si>
  <si>
    <t>2019. évi eredeti előirányzat</t>
  </si>
  <si>
    <r>
      <t>2019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eredeti előirányzat</t>
    </r>
  </si>
  <si>
    <t>104060</t>
  </si>
  <si>
    <t xml:space="preserve">RINYAÚJLAK KÖZSÉG ÖNKORMÁNYZAT 2019. ÉVI KÖLTSÉGVETÉSE </t>
  </si>
  <si>
    <t>RINYAÚJLAK KÖZSÉG ÖNKORMÁNYZAT 2019. ÉVI KÖLTSÉGVETÉSE - BEVÉTELEK</t>
  </si>
  <si>
    <t>A gyermekek, fiatalok és családok életminőségét javító programok</t>
  </si>
  <si>
    <t>Önkormányzati vagyonnal való gazdálkodással kapcsolatos feladatok</t>
  </si>
  <si>
    <t>05621</t>
  </si>
  <si>
    <t>RINYAÚJLAK KÖZSÉG ÖNKORMÁNYZAT 2019. ÉVI KÖLTSÉGVETÉSE - KIADÁSOK</t>
  </si>
  <si>
    <t xml:space="preserve">RINYAÚJLAK ÖNKORMÁNYZAT 2019. ÉVI KÖLTSÉGVETÉSE </t>
  </si>
  <si>
    <t>200 e/Ft</t>
  </si>
  <si>
    <t xml:space="preserve">EFOP-1.4.3-16 Biztos Kezdet Gyerekházak "JÓ KIS HELY" LEGYEN - KÖZÖSSÉGI TÉR RINYAÚJLAKON KÖLTSÉGEI </t>
  </si>
  <si>
    <t>MEGNEVEZÉS</t>
  </si>
  <si>
    <t>Bevételek összesen:</t>
  </si>
  <si>
    <t>Kiadások összesen:</t>
  </si>
  <si>
    <t>9.  melléklet</t>
  </si>
  <si>
    <t>8. 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</si>
</sst>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 CE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618">
    <xf numFmtId="0" fontId="0" fillId="0" borderId="0" xfId="0"/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3" fontId="2" fillId="0" borderId="7" xfId="2" applyNumberFormat="1" applyFont="1" applyBorder="1" applyAlignment="1">
      <alignment vertical="center"/>
    </xf>
    <xf numFmtId="3" fontId="2" fillId="0" borderId="1" xfId="2" applyNumberFormat="1" applyFont="1" applyBorder="1" applyAlignment="1">
      <alignment vertical="center"/>
    </xf>
    <xf numFmtId="3" fontId="2" fillId="0" borderId="12" xfId="2" applyNumberFormat="1" applyFont="1" applyBorder="1" applyAlignment="1">
      <alignment vertical="center"/>
    </xf>
    <xf numFmtId="3" fontId="1" fillId="0" borderId="22" xfId="2" applyNumberFormat="1" applyFont="1" applyBorder="1" applyAlignment="1">
      <alignment vertical="center"/>
    </xf>
    <xf numFmtId="3" fontId="1" fillId="0" borderId="7" xfId="2" applyNumberFormat="1" applyFont="1" applyBorder="1" applyAlignment="1">
      <alignment vertical="center"/>
    </xf>
    <xf numFmtId="3" fontId="1" fillId="0" borderId="1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3" fontId="1" fillId="0" borderId="9" xfId="2" applyNumberFormat="1" applyFont="1" applyBorder="1" applyAlignment="1">
      <alignment vertical="center"/>
    </xf>
    <xf numFmtId="3" fontId="1" fillId="0" borderId="11" xfId="2" applyNumberFormat="1" applyFont="1" applyBorder="1" applyAlignment="1">
      <alignment vertical="center"/>
    </xf>
    <xf numFmtId="3" fontId="2" fillId="0" borderId="28" xfId="2" applyNumberFormat="1" applyFont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/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8" fillId="0" borderId="38" xfId="0" applyNumberFormat="1" applyFont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2" xfId="0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/>
    </xf>
    <xf numFmtId="0" fontId="12" fillId="0" borderId="0" xfId="0" applyFont="1"/>
    <xf numFmtId="0" fontId="1" fillId="0" borderId="7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3" fontId="2" fillId="0" borderId="32" xfId="0" applyNumberFormat="1" applyFont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4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3" fontId="2" fillId="0" borderId="45" xfId="2" applyNumberFormat="1" applyFont="1" applyBorder="1" applyAlignment="1">
      <alignment horizontal="center" vertical="center" wrapText="1"/>
    </xf>
    <xf numFmtId="3" fontId="2" fillId="0" borderId="17" xfId="2" applyNumberFormat="1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/>
    </xf>
    <xf numFmtId="3" fontId="1" fillId="0" borderId="24" xfId="2" applyNumberFormat="1" applyFont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6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7" xfId="2" applyNumberFormat="1" applyFont="1" applyBorder="1" applyAlignment="1">
      <alignment horizontal="center" vertical="center" wrapText="1"/>
    </xf>
    <xf numFmtId="3" fontId="1" fillId="0" borderId="48" xfId="2" applyNumberFormat="1" applyFont="1" applyBorder="1" applyAlignment="1">
      <alignment vertical="center"/>
    </xf>
    <xf numFmtId="3" fontId="1" fillId="0" borderId="49" xfId="2" applyNumberFormat="1" applyFont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0" xfId="2" applyNumberFormat="1" applyFont="1" applyFill="1" applyBorder="1" applyAlignment="1">
      <alignment vertical="center"/>
    </xf>
    <xf numFmtId="3" fontId="2" fillId="0" borderId="21" xfId="2" applyNumberFormat="1" applyFont="1" applyBorder="1" applyAlignment="1">
      <alignment horizontal="center" vertical="center" wrapText="1"/>
    </xf>
    <xf numFmtId="0" fontId="1" fillId="0" borderId="16" xfId="2" applyFont="1" applyBorder="1" applyAlignment="1">
      <alignment horizontal="center" vertical="center"/>
    </xf>
    <xf numFmtId="3" fontId="1" fillId="0" borderId="15" xfId="2" applyNumberFormat="1" applyFont="1" applyBorder="1" applyAlignment="1">
      <alignment vertical="center"/>
    </xf>
    <xf numFmtId="3" fontId="1" fillId="0" borderId="18" xfId="2" applyNumberFormat="1" applyFont="1" applyBorder="1" applyAlignment="1">
      <alignment vertical="center"/>
    </xf>
    <xf numFmtId="3" fontId="3" fillId="0" borderId="35" xfId="2" applyNumberFormat="1" applyBorder="1"/>
    <xf numFmtId="3" fontId="1" fillId="0" borderId="35" xfId="2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37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2" fillId="0" borderId="51" xfId="0" applyNumberFormat="1" applyFont="1" applyBorder="1" applyAlignment="1">
      <alignment vertical="center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5" xfId="2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52" xfId="0" applyNumberFormat="1" applyFont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3" fontId="4" fillId="0" borderId="38" xfId="0" applyNumberFormat="1" applyFont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8" fillId="1" borderId="20" xfId="0" applyNumberFormat="1" applyFont="1" applyFill="1" applyBorder="1" applyAlignment="1">
      <alignment vertical="center"/>
    </xf>
    <xf numFmtId="3" fontId="16" fillId="0" borderId="37" xfId="0" applyNumberFormat="1" applyFont="1" applyBorder="1" applyAlignment="1">
      <alignment vertical="center"/>
    </xf>
    <xf numFmtId="3" fontId="16" fillId="0" borderId="38" xfId="0" applyNumberFormat="1" applyFont="1" applyBorder="1" applyAlignment="1">
      <alignment vertical="center"/>
    </xf>
    <xf numFmtId="3" fontId="16" fillId="1" borderId="20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3" fontId="16" fillId="4" borderId="20" xfId="0" applyNumberFormat="1" applyFont="1" applyFill="1" applyBorder="1" applyAlignment="1">
      <alignment vertical="center"/>
    </xf>
    <xf numFmtId="3" fontId="16" fillId="5" borderId="20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3" fontId="17" fillId="0" borderId="9" xfId="2" applyNumberFormat="1" applyFont="1" applyBorder="1" applyAlignment="1">
      <alignment vertical="center"/>
    </xf>
    <xf numFmtId="3" fontId="18" fillId="0" borderId="12" xfId="2" applyNumberFormat="1" applyFont="1" applyBorder="1" applyAlignment="1">
      <alignment horizontal="left" vertical="center"/>
    </xf>
    <xf numFmtId="3" fontId="15" fillId="0" borderId="53" xfId="2" applyNumberFormat="1" applyFont="1" applyBorder="1" applyAlignment="1">
      <alignment vertical="center"/>
    </xf>
    <xf numFmtId="0" fontId="1" fillId="0" borderId="9" xfId="2" applyFont="1" applyBorder="1" applyAlignment="1">
      <alignment horizontal="center" vertical="center"/>
    </xf>
    <xf numFmtId="0" fontId="1" fillId="0" borderId="37" xfId="0" applyFont="1" applyBorder="1" applyAlignment="1">
      <alignment vertical="center" wrapText="1"/>
    </xf>
    <xf numFmtId="3" fontId="1" fillId="0" borderId="26" xfId="2" applyNumberFormat="1" applyFont="1" applyBorder="1" applyAlignment="1">
      <alignment vertical="center" wrapText="1"/>
    </xf>
    <xf numFmtId="3" fontId="1" fillId="0" borderId="3" xfId="2" applyNumberFormat="1" applyFont="1" applyBorder="1" applyAlignment="1">
      <alignment vertical="center" wrapText="1"/>
    </xf>
    <xf numFmtId="0" fontId="1" fillId="0" borderId="19" xfId="2" applyFont="1" applyBorder="1" applyAlignment="1">
      <alignment horizontal="center" vertical="center"/>
    </xf>
    <xf numFmtId="3" fontId="15" fillId="0" borderId="45" xfId="2" applyNumberFormat="1" applyFont="1" applyBorder="1" applyAlignment="1">
      <alignment vertical="center"/>
    </xf>
    <xf numFmtId="3" fontId="15" fillId="0" borderId="54" xfId="2" applyNumberFormat="1" applyFont="1" applyBorder="1" applyAlignment="1">
      <alignment vertical="center"/>
    </xf>
    <xf numFmtId="0" fontId="2" fillId="4" borderId="40" xfId="2" applyFont="1" applyFill="1" applyBorder="1" applyAlignment="1">
      <alignment horizontal="center" vertical="center"/>
    </xf>
    <xf numFmtId="0" fontId="2" fillId="4" borderId="44" xfId="2" applyFont="1" applyFill="1" applyBorder="1" applyAlignment="1">
      <alignment vertical="center" wrapText="1"/>
    </xf>
    <xf numFmtId="0" fontId="2" fillId="4" borderId="46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3" fontId="2" fillId="0" borderId="46" xfId="2" applyNumberFormat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3" fontId="15" fillId="0" borderId="17" xfId="2" applyNumberFormat="1" applyFont="1" applyBorder="1" applyAlignment="1">
      <alignment vertical="center"/>
    </xf>
    <xf numFmtId="164" fontId="1" fillId="0" borderId="7" xfId="0" applyNumberFormat="1" applyFont="1" applyBorder="1" applyAlignment="1">
      <alignment wrapText="1"/>
    </xf>
    <xf numFmtId="3" fontId="9" fillId="1" borderId="20" xfId="0" applyNumberFormat="1" applyFont="1" applyFill="1" applyBorder="1" applyAlignment="1">
      <alignment vertical="center"/>
    </xf>
    <xf numFmtId="3" fontId="19" fillId="0" borderId="9" xfId="2" applyNumberFormat="1" applyFont="1" applyBorder="1" applyAlignment="1">
      <alignment vertical="center"/>
    </xf>
    <xf numFmtId="3" fontId="19" fillId="0" borderId="3" xfId="2" applyNumberFormat="1" applyFont="1" applyBorder="1" applyAlignment="1">
      <alignment vertical="center"/>
    </xf>
    <xf numFmtId="3" fontId="19" fillId="0" borderId="11" xfId="2" applyNumberFormat="1" applyFont="1" applyBorder="1" applyAlignment="1">
      <alignment vertical="center"/>
    </xf>
    <xf numFmtId="3" fontId="20" fillId="0" borderId="53" xfId="2" applyNumberFormat="1" applyFont="1" applyBorder="1" applyAlignment="1">
      <alignment vertical="center"/>
    </xf>
    <xf numFmtId="3" fontId="19" fillId="0" borderId="7" xfId="2" applyNumberFormat="1" applyFont="1" applyBorder="1" applyAlignment="1">
      <alignment vertical="center"/>
    </xf>
    <xf numFmtId="3" fontId="19" fillId="0" borderId="1" xfId="2" applyNumberFormat="1" applyFont="1" applyBorder="1" applyAlignment="1">
      <alignment vertical="center"/>
    </xf>
    <xf numFmtId="3" fontId="19" fillId="0" borderId="12" xfId="2" applyNumberFormat="1" applyFont="1" applyBorder="1" applyAlignment="1">
      <alignment vertical="center"/>
    </xf>
    <xf numFmtId="3" fontId="20" fillId="0" borderId="22" xfId="2" applyNumberFormat="1" applyFont="1" applyBorder="1" applyAlignment="1">
      <alignment vertical="center"/>
    </xf>
    <xf numFmtId="3" fontId="20" fillId="4" borderId="53" xfId="2" applyNumberFormat="1" applyFont="1" applyFill="1" applyBorder="1" applyAlignment="1">
      <alignment vertical="center"/>
    </xf>
    <xf numFmtId="3" fontId="20" fillId="4" borderId="29" xfId="2" applyNumberFormat="1" applyFont="1" applyFill="1" applyBorder="1" applyAlignment="1">
      <alignment vertical="center"/>
    </xf>
    <xf numFmtId="3" fontId="20" fillId="4" borderId="4" xfId="2" applyNumberFormat="1" applyFont="1" applyFill="1" applyBorder="1" applyAlignment="1">
      <alignment vertical="center"/>
    </xf>
    <xf numFmtId="3" fontId="20" fillId="4" borderId="5" xfId="2" applyNumberFormat="1" applyFont="1" applyFill="1" applyBorder="1" applyAlignment="1">
      <alignment vertical="center"/>
    </xf>
    <xf numFmtId="3" fontId="20" fillId="4" borderId="20" xfId="2" applyNumberFormat="1" applyFont="1" applyFill="1" applyBorder="1" applyAlignment="1">
      <alignment vertical="center"/>
    </xf>
    <xf numFmtId="3" fontId="20" fillId="4" borderId="46" xfId="2" applyNumberFormat="1" applyFont="1" applyFill="1" applyBorder="1" applyAlignment="1">
      <alignment vertical="center"/>
    </xf>
    <xf numFmtId="164" fontId="2" fillId="0" borderId="38" xfId="0" applyNumberFormat="1" applyFont="1" applyBorder="1" applyAlignment="1">
      <alignment horizontal="right" vertical="center" wrapText="1"/>
    </xf>
    <xf numFmtId="164" fontId="2" fillId="1" borderId="46" xfId="0" applyNumberFormat="1" applyFont="1" applyFill="1" applyBorder="1" applyAlignment="1">
      <alignment horizontal="right" vertical="center" wrapText="1"/>
    </xf>
    <xf numFmtId="0" fontId="25" fillId="0" borderId="0" xfId="0" applyFont="1"/>
    <xf numFmtId="164" fontId="2" fillId="1" borderId="36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7" xfId="0" applyNumberFormat="1" applyFont="1" applyBorder="1" applyAlignment="1">
      <alignment vertical="center" wrapText="1"/>
    </xf>
    <xf numFmtId="164" fontId="15" fillId="0" borderId="22" xfId="0" applyNumberFormat="1" applyFont="1" applyBorder="1" applyAlignment="1">
      <alignment vertical="center" wrapText="1"/>
    </xf>
    <xf numFmtId="164" fontId="1" fillId="0" borderId="32" xfId="0" applyNumberFormat="1" applyFont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46" xfId="0" applyNumberFormat="1" applyFont="1" applyFill="1" applyBorder="1" applyAlignment="1">
      <alignment vertical="center" wrapText="1"/>
    </xf>
    <xf numFmtId="164" fontId="1" fillId="0" borderId="55" xfId="0" applyNumberFormat="1" applyFont="1" applyBorder="1" applyAlignment="1">
      <alignment vertical="center" wrapText="1"/>
    </xf>
    <xf numFmtId="164" fontId="15" fillId="0" borderId="21" xfId="0" applyNumberFormat="1" applyFont="1" applyBorder="1" applyAlignment="1">
      <alignment vertical="center" wrapText="1"/>
    </xf>
    <xf numFmtId="164" fontId="1" fillId="0" borderId="34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64" fontId="15" fillId="0" borderId="48" xfId="0" applyNumberFormat="1" applyFont="1" applyBorder="1" applyAlignment="1">
      <alignment vertical="center" wrapText="1"/>
    </xf>
    <xf numFmtId="164" fontId="2" fillId="4" borderId="36" xfId="0" applyNumberFormat="1" applyFont="1" applyFill="1" applyBorder="1" applyAlignment="1">
      <alignment vertical="center" wrapText="1"/>
    </xf>
    <xf numFmtId="164" fontId="2" fillId="4" borderId="56" xfId="0" applyNumberFormat="1" applyFont="1" applyFill="1" applyBorder="1" applyAlignment="1">
      <alignment vertical="center" wrapText="1"/>
    </xf>
    <xf numFmtId="164" fontId="1" fillId="0" borderId="57" xfId="0" applyNumberFormat="1" applyFont="1" applyBorder="1" applyAlignment="1">
      <alignment vertical="center" wrapText="1"/>
    </xf>
    <xf numFmtId="3" fontId="1" fillId="0" borderId="24" xfId="2" applyNumberFormat="1" applyFont="1" applyBorder="1"/>
    <xf numFmtId="3" fontId="1" fillId="0" borderId="12" xfId="2" applyNumberFormat="1" applyFont="1" applyBorder="1" applyAlignment="1">
      <alignment horizontal="left" vertical="center" wrapText="1"/>
    </xf>
    <xf numFmtId="3" fontId="19" fillId="0" borderId="7" xfId="2" applyNumberFormat="1" applyFont="1" applyBorder="1" applyAlignment="1">
      <alignment vertical="center" wrapText="1"/>
    </xf>
    <xf numFmtId="3" fontId="19" fillId="0" borderId="1" xfId="2" applyNumberFormat="1" applyFont="1" applyBorder="1" applyAlignment="1">
      <alignment vertical="center" wrapText="1"/>
    </xf>
    <xf numFmtId="0" fontId="22" fillId="0" borderId="0" xfId="2" applyFont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164" fontId="1" fillId="0" borderId="35" xfId="0" applyNumberFormat="1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vertical="center"/>
    </xf>
    <xf numFmtId="164" fontId="2" fillId="4" borderId="23" xfId="2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vertical="center" wrapText="1"/>
    </xf>
    <xf numFmtId="0" fontId="1" fillId="0" borderId="8" xfId="2" applyFont="1" applyBorder="1" applyAlignment="1">
      <alignment horizontal="center" vertical="center"/>
    </xf>
    <xf numFmtId="3" fontId="1" fillId="0" borderId="32" xfId="2" applyNumberFormat="1" applyFont="1" applyBorder="1" applyAlignment="1">
      <alignment vertical="center"/>
    </xf>
    <xf numFmtId="3" fontId="1" fillId="0" borderId="2" xfId="2" applyNumberFormat="1" applyFont="1" applyBorder="1" applyAlignment="1">
      <alignment vertical="center"/>
    </xf>
    <xf numFmtId="3" fontId="1" fillId="0" borderId="23" xfId="2" applyNumberFormat="1" applyFont="1" applyBorder="1" applyAlignment="1">
      <alignment vertical="center"/>
    </xf>
    <xf numFmtId="3" fontId="1" fillId="0" borderId="60" xfId="2" applyNumberFormat="1" applyFont="1" applyBorder="1" applyAlignment="1">
      <alignment vertical="center"/>
    </xf>
    <xf numFmtId="3" fontId="1" fillId="0" borderId="29" xfId="2" applyNumberFormat="1" applyFont="1" applyBorder="1" applyAlignment="1">
      <alignment vertical="center"/>
    </xf>
    <xf numFmtId="3" fontId="2" fillId="4" borderId="46" xfId="2" applyNumberFormat="1" applyFont="1" applyFill="1" applyBorder="1" applyAlignment="1">
      <alignment vertical="center"/>
    </xf>
    <xf numFmtId="3" fontId="23" fillId="0" borderId="9" xfId="2" applyNumberFormat="1" applyFont="1" applyBorder="1" applyAlignment="1">
      <alignment vertical="center"/>
    </xf>
    <xf numFmtId="3" fontId="23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14" fillId="0" borderId="1" xfId="0" applyNumberFormat="1" applyFont="1" applyBorder="1"/>
    <xf numFmtId="0" fontId="2" fillId="0" borderId="1" xfId="0" applyFont="1" applyBorder="1"/>
    <xf numFmtId="0" fontId="2" fillId="0" borderId="9" xfId="0" applyFont="1" applyBorder="1" applyAlignment="1">
      <alignment horizontal="left" vertical="center" indent="1"/>
    </xf>
    <xf numFmtId="3" fontId="14" fillId="0" borderId="3" xfId="0" applyNumberFormat="1" applyFont="1" applyBorder="1"/>
    <xf numFmtId="0" fontId="2" fillId="0" borderId="3" xfId="0" applyFont="1" applyBorder="1"/>
    <xf numFmtId="3" fontId="1" fillId="0" borderId="3" xfId="0" applyNumberFormat="1" applyFont="1" applyBorder="1"/>
    <xf numFmtId="49" fontId="2" fillId="0" borderId="1" xfId="0" applyNumberFormat="1" applyFont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2" fillId="6" borderId="5" xfId="0" applyFont="1" applyFill="1" applyBorder="1" applyAlignment="1">
      <alignment horizontal="left" vertical="center" indent="1"/>
    </xf>
    <xf numFmtId="3" fontId="2" fillId="6" borderId="36" xfId="0" applyNumberFormat="1" applyFont="1" applyFill="1" applyBorder="1" applyAlignment="1">
      <alignment vertical="center" wrapText="1"/>
    </xf>
    <xf numFmtId="3" fontId="1" fillId="0" borderId="46" xfId="0" applyNumberFormat="1" applyFont="1" applyBorder="1" applyAlignment="1">
      <alignment vertical="center"/>
    </xf>
    <xf numFmtId="3" fontId="2" fillId="0" borderId="46" xfId="0" applyNumberFormat="1" applyFont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2" fillId="0" borderId="58" xfId="2" applyNumberFormat="1" applyFont="1" applyBorder="1" applyAlignment="1">
      <alignment vertical="center"/>
    </xf>
    <xf numFmtId="3" fontId="2" fillId="7" borderId="46" xfId="2" applyNumberFormat="1" applyFont="1" applyFill="1" applyBorder="1" applyAlignment="1">
      <alignment vertical="center"/>
    </xf>
    <xf numFmtId="3" fontId="16" fillId="4" borderId="21" xfId="0" applyNumberFormat="1" applyFont="1" applyFill="1" applyBorder="1" applyAlignment="1">
      <alignment vertical="center"/>
    </xf>
    <xf numFmtId="3" fontId="16" fillId="4" borderId="22" xfId="0" applyNumberFormat="1" applyFont="1" applyFill="1" applyBorder="1" applyAlignment="1">
      <alignment vertical="center"/>
    </xf>
    <xf numFmtId="3" fontId="16" fillId="4" borderId="18" xfId="0" applyNumberFormat="1" applyFont="1" applyFill="1" applyBorder="1" applyAlignment="1">
      <alignment vertical="center"/>
    </xf>
    <xf numFmtId="3" fontId="1" fillId="0" borderId="28" xfId="0" applyNumberFormat="1" applyFont="1" applyBorder="1"/>
    <xf numFmtId="0" fontId="2" fillId="0" borderId="3" xfId="0" applyFont="1" applyBorder="1" applyAlignment="1">
      <alignment horizontal="left" vertical="center" indent="1"/>
    </xf>
    <xf numFmtId="0" fontId="2" fillId="0" borderId="37" xfId="0" applyFont="1" applyBorder="1" applyAlignment="1">
      <alignment vertical="center" wrapText="1"/>
    </xf>
    <xf numFmtId="3" fontId="2" fillId="0" borderId="28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37" xfId="0" applyNumberFormat="1" applyFont="1" applyBorder="1" applyAlignment="1">
      <alignment vertical="center"/>
    </xf>
    <xf numFmtId="164" fontId="2" fillId="1" borderId="20" xfId="0" applyNumberFormat="1" applyFont="1" applyFill="1" applyBorder="1" applyAlignment="1">
      <alignment vertical="center" wrapText="1"/>
    </xf>
    <xf numFmtId="164" fontId="2" fillId="7" borderId="21" xfId="0" applyNumberFormat="1" applyFont="1" applyFill="1" applyBorder="1" applyAlignment="1">
      <alignment vertical="center" wrapText="1"/>
    </xf>
    <xf numFmtId="164" fontId="1" fillId="0" borderId="59" xfId="0" applyNumberFormat="1" applyFont="1" applyBorder="1" applyAlignment="1">
      <alignment vertical="center" wrapText="1"/>
    </xf>
    <xf numFmtId="164" fontId="2" fillId="0" borderId="62" xfId="0" applyNumberFormat="1" applyFont="1" applyBorder="1" applyAlignment="1">
      <alignment vertical="center" wrapText="1"/>
    </xf>
    <xf numFmtId="164" fontId="1" fillId="0" borderId="53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/>
    </xf>
    <xf numFmtId="3" fontId="2" fillId="0" borderId="51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1" fillId="0" borderId="48" xfId="0" applyNumberFormat="1" applyFont="1" applyBorder="1" applyAlignment="1">
      <alignment vertical="center"/>
    </xf>
    <xf numFmtId="3" fontId="1" fillId="0" borderId="63" xfId="0" applyNumberFormat="1" applyFont="1" applyBorder="1"/>
    <xf numFmtId="49" fontId="2" fillId="4" borderId="21" xfId="0" applyNumberFormat="1" applyFont="1" applyFill="1" applyBorder="1" applyAlignment="1">
      <alignment horizontal="center" vertical="center"/>
    </xf>
    <xf numFmtId="3" fontId="1" fillId="0" borderId="27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3" fontId="1" fillId="0" borderId="0" xfId="0" applyNumberFormat="1" applyFont="1"/>
    <xf numFmtId="3" fontId="2" fillId="0" borderId="12" xfId="0" applyNumberFormat="1" applyFont="1" applyBorder="1" applyAlignment="1">
      <alignment vertical="center"/>
    </xf>
    <xf numFmtId="3" fontId="2" fillId="0" borderId="71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17" xfId="0" applyNumberFormat="1" applyFont="1" applyBorder="1"/>
    <xf numFmtId="3" fontId="1" fillId="0" borderId="15" xfId="0" applyNumberFormat="1" applyFont="1" applyBorder="1"/>
    <xf numFmtId="3" fontId="2" fillId="0" borderId="38" xfId="0" applyNumberFormat="1" applyFont="1" applyBorder="1" applyAlignment="1">
      <alignment vertical="center"/>
    </xf>
    <xf numFmtId="3" fontId="2" fillId="4" borderId="5" xfId="0" applyNumberFormat="1" applyFont="1" applyFill="1" applyBorder="1" applyAlignment="1">
      <alignment vertical="center"/>
    </xf>
    <xf numFmtId="3" fontId="2" fillId="1" borderId="20" xfId="0" applyNumberFormat="1" applyFont="1" applyFill="1" applyBorder="1" applyAlignment="1">
      <alignment vertical="center"/>
    </xf>
    <xf numFmtId="3" fontId="2" fillId="1" borderId="42" xfId="0" applyNumberFormat="1" applyFont="1" applyFill="1" applyBorder="1" applyAlignment="1">
      <alignment vertical="center"/>
    </xf>
    <xf numFmtId="3" fontId="2" fillId="4" borderId="20" xfId="0" applyNumberFormat="1" applyFont="1" applyFill="1" applyBorder="1" applyAlignment="1">
      <alignment vertical="center"/>
    </xf>
    <xf numFmtId="3" fontId="2" fillId="5" borderId="20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164" fontId="2" fillId="4" borderId="55" xfId="2" applyNumberFormat="1" applyFont="1" applyFill="1" applyBorder="1" applyAlignment="1">
      <alignment horizontal="center" vertical="center"/>
    </xf>
    <xf numFmtId="164" fontId="2" fillId="4" borderId="54" xfId="2" applyNumberFormat="1" applyFont="1" applyFill="1" applyBorder="1" applyAlignment="1">
      <alignment horizontal="center" vertical="center"/>
    </xf>
    <xf numFmtId="164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5" xfId="2" applyNumberFormat="1" applyFont="1" applyFill="1" applyBorder="1" applyAlignment="1">
      <alignment horizontal="center" vertical="center"/>
    </xf>
    <xf numFmtId="3" fontId="2" fillId="4" borderId="66" xfId="2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8" xfId="0" applyNumberFormat="1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64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55" xfId="0" applyNumberFormat="1" applyFont="1" applyFill="1" applyBorder="1" applyAlignment="1">
      <alignment horizontal="center" vertical="center" wrapText="1"/>
    </xf>
    <xf numFmtId="3" fontId="9" fillId="4" borderId="54" xfId="0" applyNumberFormat="1" applyFont="1" applyFill="1" applyBorder="1" applyAlignment="1">
      <alignment horizontal="center" vertical="center" wrapText="1"/>
    </xf>
    <xf numFmtId="3" fontId="9" fillId="4" borderId="47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64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 wrapText="1"/>
    </xf>
    <xf numFmtId="3" fontId="0" fillId="0" borderId="68" xfId="0" applyNumberFormat="1" applyBorder="1" applyAlignment="1">
      <alignment horizontal="right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59" xfId="0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1" xfId="2" applyNumberFormat="1" applyFont="1" applyFill="1" applyBorder="1" applyAlignment="1">
      <alignment horizontal="center" vertical="center" wrapText="1"/>
    </xf>
    <xf numFmtId="49" fontId="9" fillId="4" borderId="58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49" fontId="9" fillId="4" borderId="61" xfId="0" applyNumberFormat="1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2" fillId="8" borderId="36" xfId="0" applyFont="1" applyFill="1" applyBorder="1" applyAlignment="1">
      <alignment horizontal="left" vertical="center"/>
    </xf>
    <xf numFmtId="0" fontId="0" fillId="8" borderId="70" xfId="0" applyFill="1" applyBorder="1" applyAlignment="1">
      <alignment vertical="center"/>
    </xf>
    <xf numFmtId="0" fontId="0" fillId="8" borderId="71" xfId="0" applyFill="1" applyBorder="1" applyAlignment="1">
      <alignment vertical="center"/>
    </xf>
    <xf numFmtId="3" fontId="2" fillId="4" borderId="30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" xfId="0" applyBorder="1"/>
    <xf numFmtId="0" fontId="0" fillId="0" borderId="6" xfId="0" applyBorder="1"/>
    <xf numFmtId="0" fontId="0" fillId="0" borderId="3" xfId="0" applyBorder="1"/>
    <xf numFmtId="164" fontId="0" fillId="0" borderId="6" xfId="0" applyNumberFormat="1" applyBorder="1" applyAlignment="1">
      <alignment horizontal="right" vertical="center"/>
    </xf>
    <xf numFmtId="0" fontId="0" fillId="0" borderId="3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164" fontId="0" fillId="0" borderId="69" xfId="0" applyNumberFormat="1" applyBorder="1" applyAlignment="1">
      <alignment horizontal="right" vertical="center"/>
    </xf>
    <xf numFmtId="0" fontId="0" fillId="0" borderId="6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3" xfId="0" applyBorder="1"/>
    <xf numFmtId="0" fontId="0" fillId="0" borderId="37" xfId="0" applyBorder="1"/>
    <xf numFmtId="0" fontId="24" fillId="0" borderId="34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4" fillId="0" borderId="67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8" xfId="0" applyFont="1" applyBorder="1" applyAlignment="1">
      <alignment horizontal="right" vertical="center" wrapText="1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164" fontId="0" fillId="0" borderId="0" xfId="0" applyNumberFormat="1" applyAlignment="1">
      <alignment horizontal="right"/>
    </xf>
    <xf numFmtId="0" fontId="24" fillId="0" borderId="34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74" xfId="0" applyFont="1" applyBorder="1" applyAlignment="1">
      <alignment vertical="center" wrapText="1"/>
    </xf>
    <xf numFmtId="0" fontId="24" fillId="0" borderId="68" xfId="0" applyFont="1" applyBorder="1" applyAlignment="1">
      <alignment vertical="center" wrapText="1"/>
    </xf>
    <xf numFmtId="0" fontId="24" fillId="0" borderId="75" xfId="0" applyFont="1" applyBorder="1" applyAlignment="1">
      <alignment vertical="center" wrapText="1"/>
    </xf>
    <xf numFmtId="164" fontId="24" fillId="0" borderId="1" xfId="0" applyNumberFormat="1" applyFont="1" applyBorder="1" applyAlignment="1">
      <alignment vertical="center"/>
    </xf>
    <xf numFmtId="164" fontId="24" fillId="0" borderId="15" xfId="0" applyNumberFormat="1" applyFont="1" applyBorder="1" applyAlignment="1">
      <alignment vertical="center"/>
    </xf>
    <xf numFmtId="164" fontId="24" fillId="0" borderId="22" xfId="0" applyNumberFormat="1" applyFont="1" applyBorder="1" applyAlignment="1">
      <alignment vertical="center"/>
    </xf>
    <xf numFmtId="164" fontId="24" fillId="0" borderId="18" xfId="0" applyNumberFormat="1" applyFon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0" fillId="0" borderId="6" xfId="0" applyNumberFormat="1" applyBorder="1" applyAlignment="1">
      <alignment vertical="center"/>
    </xf>
    <xf numFmtId="0" fontId="24" fillId="0" borderId="67" xfId="0" applyFont="1" applyBorder="1" applyAlignment="1">
      <alignment vertical="center" wrapText="1"/>
    </xf>
    <xf numFmtId="0" fontId="24" fillId="0" borderId="63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57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sqref="A1:H1"/>
    </sheetView>
  </sheetViews>
  <sheetFormatPr defaultRowHeight="12.75" x14ac:dyDescent="0.25"/>
  <cols>
    <col min="1" max="1" width="5.7109375" style="71" customWidth="1"/>
    <col min="2" max="2" width="36.5703125" style="71" customWidth="1"/>
    <col min="3" max="4" width="6.7109375" style="71" customWidth="1"/>
    <col min="5" max="5" width="11.28515625" style="123" customWidth="1"/>
    <col min="6" max="6" width="11.140625" style="123" customWidth="1"/>
    <col min="7" max="7" width="10.140625" style="123" customWidth="1"/>
    <col min="8" max="8" width="11.140625" style="124" bestFit="1" customWidth="1"/>
    <col min="9" max="10" width="9.140625" style="71"/>
    <col min="11" max="12" width="9.28515625" style="71" bestFit="1" customWidth="1"/>
    <col min="13" max="13" width="9.7109375" style="71" bestFit="1" customWidth="1"/>
    <col min="14" max="16384" width="9.140625" style="71"/>
  </cols>
  <sheetData>
    <row r="1" spans="1:13" ht="15" customHeight="1" x14ac:dyDescent="0.25">
      <c r="A1" s="405" t="s">
        <v>826</v>
      </c>
      <c r="B1" s="405"/>
      <c r="C1" s="405"/>
      <c r="D1" s="405"/>
      <c r="E1" s="405"/>
      <c r="F1" s="405"/>
      <c r="G1" s="405"/>
      <c r="H1" s="405"/>
    </row>
    <row r="2" spans="1:13" ht="15" customHeight="1" x14ac:dyDescent="0.25">
      <c r="A2" s="406"/>
      <c r="B2" s="406"/>
      <c r="C2" s="406"/>
      <c r="D2" s="406"/>
      <c r="E2" s="406"/>
      <c r="F2" s="406"/>
      <c r="G2" s="406"/>
      <c r="H2" s="406"/>
    </row>
    <row r="4" spans="1:13" ht="15.75" thickBot="1" x14ac:dyDescent="0.3">
      <c r="G4" s="422" t="s">
        <v>787</v>
      </c>
      <c r="H4" s="423"/>
    </row>
    <row r="5" spans="1:13" ht="18.75" customHeight="1" x14ac:dyDescent="0.25">
      <c r="A5" s="427" t="s">
        <v>706</v>
      </c>
      <c r="B5" s="419" t="s">
        <v>114</v>
      </c>
      <c r="C5" s="419" t="s">
        <v>613</v>
      </c>
      <c r="D5" s="407" t="s">
        <v>614</v>
      </c>
      <c r="E5" s="413" t="s">
        <v>823</v>
      </c>
      <c r="F5" s="414"/>
      <c r="G5" s="414"/>
      <c r="H5" s="415"/>
    </row>
    <row r="6" spans="1:13" ht="18" customHeight="1" x14ac:dyDescent="0.25">
      <c r="A6" s="428"/>
      <c r="B6" s="420"/>
      <c r="C6" s="420"/>
      <c r="D6" s="408"/>
      <c r="E6" s="416"/>
      <c r="F6" s="417"/>
      <c r="G6" s="417"/>
      <c r="H6" s="418"/>
    </row>
    <row r="7" spans="1:13" ht="39" thickBot="1" x14ac:dyDescent="0.3">
      <c r="A7" s="429"/>
      <c r="B7" s="421"/>
      <c r="C7" s="421"/>
      <c r="D7" s="409"/>
      <c r="E7" s="28" t="s">
        <v>681</v>
      </c>
      <c r="F7" s="27" t="s">
        <v>682</v>
      </c>
      <c r="G7" s="27" t="s">
        <v>683</v>
      </c>
      <c r="H7" s="35" t="s">
        <v>612</v>
      </c>
    </row>
    <row r="8" spans="1:13" ht="18" customHeight="1" x14ac:dyDescent="0.25">
      <c r="A8" s="36" t="s">
        <v>684</v>
      </c>
      <c r="B8" s="31" t="s">
        <v>758</v>
      </c>
      <c r="C8" s="32" t="s">
        <v>525</v>
      </c>
      <c r="D8" s="41" t="s">
        <v>690</v>
      </c>
      <c r="E8" s="220">
        <v>43136686</v>
      </c>
      <c r="F8" s="232"/>
      <c r="G8" s="232"/>
      <c r="H8" s="233">
        <f>SUM(E8:G8)</f>
        <v>43136686</v>
      </c>
      <c r="K8" s="123"/>
      <c r="L8" s="123"/>
      <c r="M8" s="123"/>
    </row>
    <row r="9" spans="1:13" ht="18" customHeight="1" x14ac:dyDescent="0.25">
      <c r="A9" s="37" t="s">
        <v>685</v>
      </c>
      <c r="B9" s="29" t="s">
        <v>697</v>
      </c>
      <c r="C9" s="30" t="s">
        <v>531</v>
      </c>
      <c r="D9" s="42" t="s">
        <v>691</v>
      </c>
      <c r="E9" s="222"/>
      <c r="F9" s="234"/>
      <c r="G9" s="234"/>
      <c r="H9" s="235">
        <f t="shared" ref="H9:H15" si="0">SUM(E9:G9)</f>
        <v>0</v>
      </c>
      <c r="K9" s="123"/>
      <c r="L9" s="123"/>
      <c r="M9" s="123"/>
    </row>
    <row r="10" spans="1:13" ht="18" customHeight="1" x14ac:dyDescent="0.25">
      <c r="A10" s="37" t="s">
        <v>686</v>
      </c>
      <c r="B10" s="29" t="s">
        <v>105</v>
      </c>
      <c r="C10" s="30" t="s">
        <v>547</v>
      </c>
      <c r="D10" s="42" t="s">
        <v>692</v>
      </c>
      <c r="E10" s="222"/>
      <c r="F10" s="234"/>
      <c r="G10" s="234">
        <v>3105000</v>
      </c>
      <c r="H10" s="285">
        <f t="shared" si="0"/>
        <v>3105000</v>
      </c>
      <c r="K10" s="123"/>
      <c r="L10" s="123"/>
      <c r="M10" s="123"/>
    </row>
    <row r="11" spans="1:13" ht="18" customHeight="1" x14ac:dyDescent="0.2">
      <c r="A11" s="37" t="s">
        <v>687</v>
      </c>
      <c r="B11" s="29" t="s">
        <v>106</v>
      </c>
      <c r="C11" s="30" t="s">
        <v>559</v>
      </c>
      <c r="D11" s="42" t="s">
        <v>693</v>
      </c>
      <c r="E11" s="269">
        <v>2191740</v>
      </c>
      <c r="F11" s="234"/>
      <c r="G11" s="234"/>
      <c r="H11" s="235">
        <f t="shared" si="0"/>
        <v>2191740</v>
      </c>
    </row>
    <row r="12" spans="1:13" ht="18" customHeight="1" x14ac:dyDescent="0.25">
      <c r="A12" s="37" t="s">
        <v>688</v>
      </c>
      <c r="B12" s="29" t="s">
        <v>107</v>
      </c>
      <c r="C12" s="30" t="s">
        <v>567</v>
      </c>
      <c r="D12" s="42" t="s">
        <v>694</v>
      </c>
      <c r="E12" s="222"/>
      <c r="F12" s="234"/>
      <c r="G12" s="234"/>
      <c r="H12" s="285">
        <f t="shared" si="0"/>
        <v>0</v>
      </c>
    </row>
    <row r="13" spans="1:13" ht="18" customHeight="1" x14ac:dyDescent="0.25">
      <c r="A13" s="37" t="s">
        <v>701</v>
      </c>
      <c r="B13" s="29" t="s">
        <v>698</v>
      </c>
      <c r="C13" s="30" t="s">
        <v>572</v>
      </c>
      <c r="D13" s="42" t="s">
        <v>695</v>
      </c>
      <c r="E13" s="222">
        <v>200000</v>
      </c>
      <c r="F13" s="234"/>
      <c r="G13" s="234"/>
      <c r="H13" s="235">
        <f t="shared" si="0"/>
        <v>200000</v>
      </c>
    </row>
    <row r="14" spans="1:13" ht="18" customHeight="1" thickBot="1" x14ac:dyDescent="0.3">
      <c r="A14" s="38" t="s">
        <v>702</v>
      </c>
      <c r="B14" s="33" t="s">
        <v>699</v>
      </c>
      <c r="C14" s="34" t="s">
        <v>576</v>
      </c>
      <c r="D14" s="43" t="s">
        <v>696</v>
      </c>
      <c r="E14" s="224">
        <v>20033480</v>
      </c>
      <c r="F14" s="236"/>
      <c r="G14" s="236"/>
      <c r="H14" s="285">
        <f t="shared" si="0"/>
        <v>20033480</v>
      </c>
    </row>
    <row r="15" spans="1:13" ht="21" customHeight="1" thickBot="1" x14ac:dyDescent="0.3">
      <c r="A15" s="81" t="s">
        <v>703</v>
      </c>
      <c r="B15" s="39" t="s">
        <v>689</v>
      </c>
      <c r="C15" s="39"/>
      <c r="D15" s="40"/>
      <c r="E15" s="290">
        <f>SUM(E8:E14)</f>
        <v>65561906</v>
      </c>
      <c r="F15" s="289"/>
      <c r="G15" s="288">
        <f>SUM(G8:G14)</f>
        <v>3105000</v>
      </c>
      <c r="H15" s="286">
        <f t="shared" si="0"/>
        <v>68666906</v>
      </c>
    </row>
    <row r="16" spans="1:13" ht="18" customHeight="1" x14ac:dyDescent="0.25">
      <c r="A16" s="177" t="s">
        <v>704</v>
      </c>
      <c r="B16" s="23" t="s">
        <v>506</v>
      </c>
      <c r="C16" s="180" t="s">
        <v>581</v>
      </c>
      <c r="D16" s="42" t="s">
        <v>71</v>
      </c>
      <c r="E16" s="291"/>
      <c r="F16" s="292"/>
      <c r="G16" s="291"/>
      <c r="H16" s="293">
        <f>SUM(E16:G16)</f>
        <v>0</v>
      </c>
    </row>
    <row r="17" spans="1:11" ht="18" customHeight="1" x14ac:dyDescent="0.25">
      <c r="A17" s="37" t="s">
        <v>705</v>
      </c>
      <c r="B17" s="176" t="s">
        <v>69</v>
      </c>
      <c r="C17" s="30" t="s">
        <v>590</v>
      </c>
      <c r="D17" s="42" t="s">
        <v>71</v>
      </c>
      <c r="E17" s="222">
        <v>8260771</v>
      </c>
      <c r="F17" s="223"/>
      <c r="G17" s="223"/>
      <c r="H17" s="294">
        <f>SUM(E17:G17)</f>
        <v>8260771</v>
      </c>
    </row>
    <row r="18" spans="1:11" ht="18" customHeight="1" thickBot="1" x14ac:dyDescent="0.3">
      <c r="A18" s="38" t="s">
        <v>743</v>
      </c>
      <c r="B18" s="181" t="s">
        <v>70</v>
      </c>
      <c r="C18" s="34" t="s">
        <v>590</v>
      </c>
      <c r="D18" s="42" t="s">
        <v>700</v>
      </c>
      <c r="E18" s="224">
        <v>798495</v>
      </c>
      <c r="F18" s="295">
        <v>2064875</v>
      </c>
      <c r="G18" s="295"/>
      <c r="H18" s="294">
        <f>SUM(E18:G18)</f>
        <v>2863370</v>
      </c>
    </row>
    <row r="19" spans="1:11" ht="21" customHeight="1" thickBot="1" x14ac:dyDescent="0.3">
      <c r="A19" s="173" t="s">
        <v>745</v>
      </c>
      <c r="B19" s="174" t="s">
        <v>608</v>
      </c>
      <c r="C19" s="174"/>
      <c r="D19" s="175"/>
      <c r="E19" s="296">
        <f>SUM(E15:E18)</f>
        <v>74621172</v>
      </c>
      <c r="F19" s="296">
        <f>SUM(F15:F18)</f>
        <v>2064875</v>
      </c>
      <c r="G19" s="296">
        <f>SUM(G15:G18)</f>
        <v>3105000</v>
      </c>
      <c r="H19" s="297">
        <f>SUM(H15:H18)</f>
        <v>79791047</v>
      </c>
    </row>
    <row r="20" spans="1:11" ht="13.5" thickBot="1" x14ac:dyDescent="0.3">
      <c r="A20" s="73"/>
      <c r="E20" s="227"/>
      <c r="F20" s="227"/>
      <c r="G20" s="227"/>
      <c r="H20" s="228"/>
    </row>
    <row r="21" spans="1:11" ht="15" customHeight="1" x14ac:dyDescent="0.25">
      <c r="A21" s="36" t="s">
        <v>684</v>
      </c>
      <c r="B21" s="432" t="s">
        <v>72</v>
      </c>
      <c r="C21" s="432"/>
      <c r="D21" s="183"/>
      <c r="E21" s="298">
        <f>SUM(E8,G10,E11,E13,E17)</f>
        <v>56894197</v>
      </c>
      <c r="F21" s="221"/>
      <c r="G21" s="221"/>
      <c r="H21" s="299">
        <f>SUM(E21:G21)</f>
        <v>56894197</v>
      </c>
    </row>
    <row r="22" spans="1:11" ht="15" customHeight="1" thickBot="1" x14ac:dyDescent="0.3">
      <c r="A22" s="38" t="s">
        <v>685</v>
      </c>
      <c r="B22" s="433" t="s">
        <v>73</v>
      </c>
      <c r="C22" s="433"/>
      <c r="D22" s="184"/>
      <c r="E22" s="300">
        <f>SUM(E12,E14,E18)</f>
        <v>20831975</v>
      </c>
      <c r="F22" s="301">
        <f>SUM(F18)</f>
        <v>2064875</v>
      </c>
      <c r="G22" s="301"/>
      <c r="H22" s="302">
        <f>SUM(E22:G22)</f>
        <v>22896850</v>
      </c>
    </row>
    <row r="23" spans="1:11" ht="18" customHeight="1" thickBot="1" x14ac:dyDescent="0.3">
      <c r="A23" s="185"/>
      <c r="B23" s="430" t="s">
        <v>79</v>
      </c>
      <c r="C23" s="431"/>
      <c r="D23" s="186"/>
      <c r="E23" s="303">
        <f>SUM(E21:E22)</f>
        <v>77726172</v>
      </c>
      <c r="F23" s="303">
        <f>SUM(F21:F22)</f>
        <v>2064875</v>
      </c>
      <c r="G23" s="303"/>
      <c r="H23" s="297">
        <f>SUM(H21:H22)</f>
        <v>79791047</v>
      </c>
    </row>
    <row r="24" spans="1:11" x14ac:dyDescent="0.25">
      <c r="E24" s="227"/>
      <c r="F24" s="227"/>
      <c r="G24" s="227"/>
      <c r="H24" s="228"/>
    </row>
    <row r="25" spans="1:11" ht="13.5" thickBot="1" x14ac:dyDescent="0.3">
      <c r="E25" s="227"/>
      <c r="F25" s="227"/>
      <c r="G25" s="227"/>
      <c r="H25" s="228"/>
    </row>
    <row r="26" spans="1:11" ht="18.75" customHeight="1" x14ac:dyDescent="0.25">
      <c r="A26" s="427" t="s">
        <v>706</v>
      </c>
      <c r="B26" s="419" t="s">
        <v>114</v>
      </c>
      <c r="C26" s="419" t="s">
        <v>613</v>
      </c>
      <c r="D26" s="407" t="s">
        <v>614</v>
      </c>
      <c r="E26" s="410" t="s">
        <v>823</v>
      </c>
      <c r="F26" s="411"/>
      <c r="G26" s="411"/>
      <c r="H26" s="412"/>
    </row>
    <row r="27" spans="1:11" ht="18" customHeight="1" x14ac:dyDescent="0.25">
      <c r="A27" s="428"/>
      <c r="B27" s="420"/>
      <c r="C27" s="420"/>
      <c r="D27" s="408"/>
      <c r="E27" s="424" t="s">
        <v>680</v>
      </c>
      <c r="F27" s="425"/>
      <c r="G27" s="425"/>
      <c r="H27" s="426"/>
    </row>
    <row r="28" spans="1:11" ht="39" thickBot="1" x14ac:dyDescent="0.3">
      <c r="A28" s="429"/>
      <c r="B28" s="421"/>
      <c r="C28" s="421"/>
      <c r="D28" s="409"/>
      <c r="E28" s="229" t="s">
        <v>681</v>
      </c>
      <c r="F28" s="230" t="s">
        <v>682</v>
      </c>
      <c r="G28" s="230" t="s">
        <v>683</v>
      </c>
      <c r="H28" s="322" t="s">
        <v>612</v>
      </c>
    </row>
    <row r="29" spans="1:11" ht="18" customHeight="1" x14ac:dyDescent="0.25">
      <c r="A29" s="36" t="s">
        <v>684</v>
      </c>
      <c r="B29" s="31" t="s">
        <v>115</v>
      </c>
      <c r="C29" s="32" t="s">
        <v>326</v>
      </c>
      <c r="D29" s="41" t="s">
        <v>710</v>
      </c>
      <c r="E29" s="220">
        <v>22418274</v>
      </c>
      <c r="F29" s="221"/>
      <c r="G29" s="221"/>
      <c r="H29" s="323">
        <f>SUM(E29:G29)</f>
        <v>22418274</v>
      </c>
    </row>
    <row r="30" spans="1:11" ht="18" customHeight="1" x14ac:dyDescent="0.25">
      <c r="A30" s="37" t="s">
        <v>685</v>
      </c>
      <c r="B30" s="29" t="s">
        <v>709</v>
      </c>
      <c r="C30" s="30" t="s">
        <v>335</v>
      </c>
      <c r="D30" s="42" t="s">
        <v>711</v>
      </c>
      <c r="E30" s="222">
        <v>3783016</v>
      </c>
      <c r="F30" s="223"/>
      <c r="G30" s="223"/>
      <c r="H30" s="323">
        <f t="shared" ref="H30:H39" si="1">SUM(E30:G30)</f>
        <v>3783016</v>
      </c>
    </row>
    <row r="31" spans="1:11" ht="18" customHeight="1" x14ac:dyDescent="0.25">
      <c r="A31" s="37" t="s">
        <v>686</v>
      </c>
      <c r="B31" s="29" t="s">
        <v>119</v>
      </c>
      <c r="C31" s="30" t="s">
        <v>333</v>
      </c>
      <c r="D31" s="42" t="s">
        <v>712</v>
      </c>
      <c r="E31" s="222">
        <v>12469588</v>
      </c>
      <c r="F31" s="223">
        <v>1353046</v>
      </c>
      <c r="G31" s="223"/>
      <c r="H31" s="323">
        <f t="shared" si="1"/>
        <v>13822634</v>
      </c>
      <c r="K31" s="123"/>
    </row>
    <row r="32" spans="1:11" ht="18" customHeight="1" x14ac:dyDescent="0.25">
      <c r="A32" s="37" t="s">
        <v>687</v>
      </c>
      <c r="B32" s="29" t="s">
        <v>123</v>
      </c>
      <c r="C32" s="30" t="s">
        <v>346</v>
      </c>
      <c r="D32" s="42" t="s">
        <v>713</v>
      </c>
      <c r="E32" s="222">
        <v>3317000</v>
      </c>
      <c r="F32" s="223"/>
      <c r="G32" s="223"/>
      <c r="H32" s="323">
        <f t="shared" si="1"/>
        <v>3317000</v>
      </c>
    </row>
    <row r="33" spans="1:9" ht="18" customHeight="1" x14ac:dyDescent="0.25">
      <c r="A33" s="37" t="s">
        <v>688</v>
      </c>
      <c r="B33" s="29" t="s">
        <v>124</v>
      </c>
      <c r="C33" s="30" t="s">
        <v>359</v>
      </c>
      <c r="D33" s="42" t="s">
        <v>714</v>
      </c>
      <c r="E33" s="222">
        <v>11980771</v>
      </c>
      <c r="F33" s="223">
        <v>711829</v>
      </c>
      <c r="G33" s="223"/>
      <c r="H33" s="323">
        <f t="shared" si="1"/>
        <v>12692600</v>
      </c>
    </row>
    <row r="34" spans="1:9" ht="18" customHeight="1" x14ac:dyDescent="0.25">
      <c r="A34" s="37" t="s">
        <v>701</v>
      </c>
      <c r="B34" s="29" t="s">
        <v>125</v>
      </c>
      <c r="C34" s="30" t="s">
        <v>367</v>
      </c>
      <c r="D34" s="42" t="s">
        <v>715</v>
      </c>
      <c r="E34" s="222">
        <v>2496850</v>
      </c>
      <c r="F34" s="223"/>
      <c r="G34" s="223"/>
      <c r="H34" s="323">
        <f t="shared" si="1"/>
        <v>2496850</v>
      </c>
    </row>
    <row r="35" spans="1:9" ht="18" customHeight="1" x14ac:dyDescent="0.25">
      <c r="A35" s="37" t="s">
        <v>702</v>
      </c>
      <c r="B35" s="33" t="s">
        <v>98</v>
      </c>
      <c r="C35" s="30" t="s">
        <v>373</v>
      </c>
      <c r="D35" s="43" t="s">
        <v>716</v>
      </c>
      <c r="E35" s="224">
        <v>20400000</v>
      </c>
      <c r="F35" s="225"/>
      <c r="G35" s="225"/>
      <c r="H35" s="323">
        <f t="shared" si="1"/>
        <v>20400000</v>
      </c>
    </row>
    <row r="36" spans="1:9" ht="18" customHeight="1" x14ac:dyDescent="0.25">
      <c r="A36" s="37" t="s">
        <v>703</v>
      </c>
      <c r="B36" s="33" t="s">
        <v>99</v>
      </c>
      <c r="C36" s="30" t="s">
        <v>381</v>
      </c>
      <c r="D36" s="43" t="s">
        <v>717</v>
      </c>
      <c r="E36" s="224"/>
      <c r="F36" s="225"/>
      <c r="G36" s="225"/>
      <c r="H36" s="323">
        <f t="shared" si="1"/>
        <v>0</v>
      </c>
    </row>
    <row r="37" spans="1:9" ht="18" customHeight="1" thickBot="1" x14ac:dyDescent="0.3">
      <c r="A37" s="177" t="s">
        <v>704</v>
      </c>
      <c r="B37" s="317" t="s">
        <v>792</v>
      </c>
      <c r="C37" s="318" t="s">
        <v>409</v>
      </c>
      <c r="D37" s="320">
        <v>59</v>
      </c>
      <c r="E37" s="319">
        <v>860673</v>
      </c>
      <c r="F37" s="301"/>
      <c r="G37" s="301"/>
      <c r="H37" s="231">
        <f t="shared" si="1"/>
        <v>860673</v>
      </c>
    </row>
    <row r="38" spans="1:9" ht="21" customHeight="1" thickBot="1" x14ac:dyDescent="0.3">
      <c r="A38" s="151" t="s">
        <v>703</v>
      </c>
      <c r="B38" s="152" t="s">
        <v>718</v>
      </c>
      <c r="C38" s="152"/>
      <c r="D38" s="153"/>
      <c r="E38" s="289">
        <f>SUM(E29:E37)</f>
        <v>77726172</v>
      </c>
      <c r="F38" s="289">
        <f>SUM(F29:F36)</f>
        <v>2064875</v>
      </c>
      <c r="G38" s="288"/>
      <c r="H38" s="370">
        <f t="shared" si="1"/>
        <v>79791047</v>
      </c>
    </row>
    <row r="39" spans="1:9" ht="21" customHeight="1" thickBot="1" x14ac:dyDescent="0.3">
      <c r="A39" s="173" t="s">
        <v>744</v>
      </c>
      <c r="B39" s="174" t="s">
        <v>411</v>
      </c>
      <c r="C39" s="174"/>
      <c r="D39" s="182"/>
      <c r="E39" s="304">
        <f>E38</f>
        <v>77726172</v>
      </c>
      <c r="F39" s="304">
        <f>F38</f>
        <v>2064875</v>
      </c>
      <c r="G39" s="304"/>
      <c r="H39" s="371">
        <f t="shared" si="1"/>
        <v>79791047</v>
      </c>
    </row>
    <row r="40" spans="1:9" ht="13.5" thickBot="1" x14ac:dyDescent="0.3">
      <c r="E40" s="227"/>
      <c r="F40" s="227"/>
      <c r="G40" s="227"/>
      <c r="H40" s="237"/>
    </row>
    <row r="41" spans="1:9" ht="15" customHeight="1" x14ac:dyDescent="0.25">
      <c r="A41" s="36" t="s">
        <v>684</v>
      </c>
      <c r="B41" s="432" t="s">
        <v>75</v>
      </c>
      <c r="C41" s="432"/>
      <c r="D41" s="183"/>
      <c r="E41" s="298">
        <f>SUM(E29,E30,E31,E32,E33,E37)</f>
        <v>54829322</v>
      </c>
      <c r="F41" s="298">
        <f>SUM(F29,F30,F31,F32,F33)</f>
        <v>2064875</v>
      </c>
      <c r="G41" s="298"/>
      <c r="H41" s="226">
        <f>SUM(E41:G41)</f>
        <v>56894197</v>
      </c>
      <c r="I41" s="123"/>
    </row>
    <row r="42" spans="1:9" ht="15" customHeight="1" thickBot="1" x14ac:dyDescent="0.3">
      <c r="A42" s="38" t="s">
        <v>685</v>
      </c>
      <c r="B42" s="433" t="s">
        <v>76</v>
      </c>
      <c r="C42" s="433"/>
      <c r="D42" s="184"/>
      <c r="E42" s="300">
        <f>SUM(E34:E36)</f>
        <v>22896850</v>
      </c>
      <c r="F42" s="300">
        <f>SUM(F34:F36)</f>
        <v>0</v>
      </c>
      <c r="G42" s="300"/>
      <c r="H42" s="231">
        <f>SUM(E42:G42)</f>
        <v>22896850</v>
      </c>
      <c r="I42" s="123"/>
    </row>
    <row r="43" spans="1:9" ht="18" customHeight="1" thickBot="1" x14ac:dyDescent="0.3">
      <c r="A43" s="185"/>
      <c r="B43" s="430" t="s">
        <v>80</v>
      </c>
      <c r="C43" s="431"/>
      <c r="D43" s="186"/>
      <c r="E43" s="303">
        <f>SUM(E41:E42)</f>
        <v>77726172</v>
      </c>
      <c r="F43" s="303">
        <f>SUM(F41:F42)</f>
        <v>2064875</v>
      </c>
      <c r="G43" s="303"/>
      <c r="H43" s="239">
        <f>SUM(E43:G43)</f>
        <v>79791047</v>
      </c>
    </row>
    <row r="44" spans="1:9" ht="13.5" thickBot="1" x14ac:dyDescent="0.3">
      <c r="E44" s="291"/>
      <c r="F44" s="291"/>
      <c r="G44" s="291"/>
      <c r="H44" s="238"/>
    </row>
    <row r="45" spans="1:9" ht="15" customHeight="1" x14ac:dyDescent="0.25">
      <c r="A45" s="36" t="s">
        <v>684</v>
      </c>
      <c r="B45" s="432" t="s">
        <v>77</v>
      </c>
      <c r="C45" s="432"/>
      <c r="D45" s="183"/>
      <c r="E45" s="305">
        <f>SUM(E21-E41)</f>
        <v>2064875</v>
      </c>
      <c r="F45" s="305">
        <f>SUM(F21-F41)</f>
        <v>-2064875</v>
      </c>
      <c r="G45" s="305">
        <f>SUM(G21-G41)</f>
        <v>0</v>
      </c>
      <c r="H45" s="374">
        <f>SUM(H21-H41)</f>
        <v>0</v>
      </c>
      <c r="I45" s="123"/>
    </row>
    <row r="46" spans="1:9" ht="15" customHeight="1" thickBot="1" x14ac:dyDescent="0.3">
      <c r="A46" s="38" t="s">
        <v>685</v>
      </c>
      <c r="B46" s="433" t="s">
        <v>78</v>
      </c>
      <c r="C46" s="433"/>
      <c r="D46" s="184"/>
      <c r="E46" s="372">
        <f>SUM(E22-E42)</f>
        <v>-2064875</v>
      </c>
      <c r="F46" s="372">
        <f>SUM(F22-F42)</f>
        <v>2064875</v>
      </c>
      <c r="G46" s="372">
        <f>SUM(G22-G42)</f>
        <v>0</v>
      </c>
      <c r="H46" s="373">
        <f>SUM(E46:G46)</f>
        <v>0</v>
      </c>
      <c r="I46" s="123"/>
    </row>
    <row r="47" spans="1:9" ht="18" customHeight="1" thickBot="1" x14ac:dyDescent="0.3">
      <c r="A47" s="185"/>
      <c r="B47" s="430" t="s">
        <v>81</v>
      </c>
      <c r="C47" s="431"/>
      <c r="D47" s="186"/>
      <c r="E47" s="303">
        <f>SUM(E45:E46)</f>
        <v>0</v>
      </c>
      <c r="F47" s="303">
        <f>SUM(F45:F46)</f>
        <v>0</v>
      </c>
      <c r="G47" s="303">
        <f>SUM(G45:G46)</f>
        <v>0</v>
      </c>
      <c r="H47" s="297">
        <f>SUM(H45:H46)</f>
        <v>0</v>
      </c>
    </row>
    <row r="52" spans="8:8" ht="12" customHeight="1" x14ac:dyDescent="0.25">
      <c r="H52" s="123"/>
    </row>
  </sheetData>
  <mergeCells count="23">
    <mergeCell ref="B47:C47"/>
    <mergeCell ref="B21:C21"/>
    <mergeCell ref="B22:C22"/>
    <mergeCell ref="B23:C23"/>
    <mergeCell ref="B41:C41"/>
    <mergeCell ref="B42:C42"/>
    <mergeCell ref="B45:C45"/>
    <mergeCell ref="B46:C46"/>
    <mergeCell ref="B43:C43"/>
    <mergeCell ref="A1:H1"/>
    <mergeCell ref="A2:H2"/>
    <mergeCell ref="D26:D28"/>
    <mergeCell ref="E26:H26"/>
    <mergeCell ref="D5:D7"/>
    <mergeCell ref="E5:H6"/>
    <mergeCell ref="C5:C7"/>
    <mergeCell ref="B5:B7"/>
    <mergeCell ref="B26:B28"/>
    <mergeCell ref="G4:H4"/>
    <mergeCell ref="E27:H27"/>
    <mergeCell ref="A5:A7"/>
    <mergeCell ref="A26:A28"/>
    <mergeCell ref="C26:C28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zoomScaleNormal="100" workbookViewId="0"/>
  </sheetViews>
  <sheetFormatPr defaultRowHeight="15" x14ac:dyDescent="0.25"/>
  <cols>
    <col min="6" max="6" width="12.7109375" customWidth="1"/>
    <col min="7" max="7" width="13.140625" customWidth="1"/>
    <col min="8" max="8" width="13.28515625" customWidth="1"/>
    <col min="9" max="9" width="15" customWidth="1"/>
  </cols>
  <sheetData>
    <row r="4" spans="2:9" x14ac:dyDescent="0.25">
      <c r="H4" s="503" t="s">
        <v>838</v>
      </c>
      <c r="I4" s="503"/>
    </row>
    <row r="5" spans="2:9" x14ac:dyDescent="0.25">
      <c r="B5" s="553" t="s">
        <v>832</v>
      </c>
      <c r="C5" s="553"/>
      <c r="D5" s="553"/>
      <c r="E5" s="553"/>
      <c r="F5" s="553"/>
      <c r="G5" s="553"/>
      <c r="H5" s="553"/>
      <c r="I5" s="553"/>
    </row>
    <row r="6" spans="2:9" ht="25.5" customHeight="1" x14ac:dyDescent="0.25">
      <c r="B6" s="554" t="s">
        <v>834</v>
      </c>
      <c r="C6" s="554"/>
      <c r="D6" s="554"/>
      <c r="E6" s="554"/>
      <c r="F6" s="554"/>
      <c r="G6" s="554"/>
      <c r="H6" s="554"/>
      <c r="I6" s="554"/>
    </row>
    <row r="7" spans="2:9" ht="15.75" thickBot="1" x14ac:dyDescent="0.3">
      <c r="B7" s="555" t="s">
        <v>786</v>
      </c>
      <c r="C7" s="555"/>
      <c r="D7" s="555"/>
      <c r="E7" s="555"/>
      <c r="F7" s="555"/>
      <c r="G7" s="555"/>
      <c r="H7" s="555"/>
      <c r="I7" s="555"/>
    </row>
    <row r="8" spans="2:9" x14ac:dyDescent="0.25">
      <c r="B8" s="601" t="s">
        <v>835</v>
      </c>
      <c r="C8" s="602"/>
      <c r="D8" s="602"/>
      <c r="E8" s="603"/>
      <c r="F8" s="610">
        <v>2019</v>
      </c>
      <c r="G8" s="612">
        <v>2020</v>
      </c>
      <c r="H8" s="612">
        <v>2021</v>
      </c>
      <c r="I8" s="615">
        <v>2022</v>
      </c>
    </row>
    <row r="9" spans="2:9" x14ac:dyDescent="0.25">
      <c r="B9" s="604"/>
      <c r="C9" s="605"/>
      <c r="D9" s="605"/>
      <c r="E9" s="606"/>
      <c r="F9" s="611"/>
      <c r="G9" s="613"/>
      <c r="H9" s="613"/>
      <c r="I9" s="616"/>
    </row>
    <row r="10" spans="2:9" x14ac:dyDescent="0.25">
      <c r="B10" s="607"/>
      <c r="C10" s="608"/>
      <c r="D10" s="608"/>
      <c r="E10" s="609"/>
      <c r="F10" s="611"/>
      <c r="G10" s="614"/>
      <c r="H10" s="614"/>
      <c r="I10" s="617"/>
    </row>
    <row r="11" spans="2:9" x14ac:dyDescent="0.25">
      <c r="B11" s="512" t="s">
        <v>758</v>
      </c>
      <c r="C11" s="513"/>
      <c r="D11" s="513"/>
      <c r="E11" s="514"/>
      <c r="F11" s="585">
        <v>10700233</v>
      </c>
      <c r="G11" s="586">
        <v>10700233</v>
      </c>
      <c r="H11" s="586">
        <v>10632400</v>
      </c>
      <c r="I11" s="582">
        <v>1916067</v>
      </c>
    </row>
    <row r="12" spans="2:9" x14ac:dyDescent="0.25">
      <c r="B12" s="515"/>
      <c r="C12" s="516"/>
      <c r="D12" s="516"/>
      <c r="E12" s="517"/>
      <c r="F12" s="585"/>
      <c r="G12" s="587"/>
      <c r="H12" s="587"/>
      <c r="I12" s="584"/>
    </row>
    <row r="13" spans="2:9" x14ac:dyDescent="0.25">
      <c r="B13" s="572" t="s">
        <v>836</v>
      </c>
      <c r="C13" s="573"/>
      <c r="D13" s="573"/>
      <c r="E13" s="574"/>
      <c r="F13" s="578">
        <f>SUM(F11)</f>
        <v>10700233</v>
      </c>
      <c r="G13" s="578">
        <f t="shared" ref="G13:I13" si="0">SUM(G11)</f>
        <v>10700233</v>
      </c>
      <c r="H13" s="578">
        <f t="shared" si="0"/>
        <v>10632400</v>
      </c>
      <c r="I13" s="580">
        <f t="shared" si="0"/>
        <v>1916067</v>
      </c>
    </row>
    <row r="14" spans="2:9" x14ac:dyDescent="0.25">
      <c r="B14" s="598"/>
      <c r="C14" s="599"/>
      <c r="D14" s="599"/>
      <c r="E14" s="600"/>
      <c r="F14" s="578"/>
      <c r="G14" s="578"/>
      <c r="H14" s="578"/>
      <c r="I14" s="580"/>
    </row>
    <row r="15" spans="2:9" ht="27" customHeight="1" x14ac:dyDescent="0.25">
      <c r="B15" s="531" t="s">
        <v>115</v>
      </c>
      <c r="C15" s="532"/>
      <c r="D15" s="532"/>
      <c r="E15" s="533"/>
      <c r="F15" s="404">
        <v>7755410</v>
      </c>
      <c r="G15" s="402">
        <v>7755410</v>
      </c>
      <c r="H15" s="402">
        <v>7755410</v>
      </c>
      <c r="I15" s="403">
        <v>1292567</v>
      </c>
    </row>
    <row r="16" spans="2:9" x14ac:dyDescent="0.25">
      <c r="B16" s="588" t="s">
        <v>709</v>
      </c>
      <c r="C16" s="589"/>
      <c r="D16" s="589"/>
      <c r="E16" s="590"/>
      <c r="F16" s="585">
        <v>1706190</v>
      </c>
      <c r="G16" s="586">
        <v>1706190</v>
      </c>
      <c r="H16" s="586">
        <v>1706190</v>
      </c>
      <c r="I16" s="582">
        <v>284365</v>
      </c>
    </row>
    <row r="17" spans="2:14" ht="12.75" customHeight="1" x14ac:dyDescent="0.25">
      <c r="B17" s="591"/>
      <c r="C17" s="592"/>
      <c r="D17" s="592"/>
      <c r="E17" s="593"/>
      <c r="F17" s="585"/>
      <c r="G17" s="597"/>
      <c r="H17" s="597"/>
      <c r="I17" s="583"/>
      <c r="N17" s="74"/>
    </row>
    <row r="18" spans="2:14" ht="15" hidden="1" customHeight="1" x14ac:dyDescent="0.25">
      <c r="B18" s="594"/>
      <c r="C18" s="595"/>
      <c r="D18" s="595"/>
      <c r="E18" s="596"/>
      <c r="F18" s="585"/>
      <c r="G18" s="587"/>
      <c r="H18" s="587"/>
      <c r="I18" s="584"/>
      <c r="M18" s="287"/>
    </row>
    <row r="19" spans="2:14" x14ac:dyDescent="0.25">
      <c r="B19" s="522" t="s">
        <v>119</v>
      </c>
      <c r="C19" s="523"/>
      <c r="D19" s="523"/>
      <c r="E19" s="524"/>
      <c r="F19" s="585">
        <v>1238633</v>
      </c>
      <c r="G19" s="586">
        <v>1238633</v>
      </c>
      <c r="H19" s="586">
        <v>1170800</v>
      </c>
      <c r="I19" s="582">
        <v>339135</v>
      </c>
    </row>
    <row r="20" spans="2:14" x14ac:dyDescent="0.25">
      <c r="B20" s="528"/>
      <c r="C20" s="529"/>
      <c r="D20" s="529"/>
      <c r="E20" s="530"/>
      <c r="F20" s="585"/>
      <c r="G20" s="587"/>
      <c r="H20" s="587"/>
      <c r="I20" s="584"/>
      <c r="M20" s="287"/>
    </row>
    <row r="21" spans="2:14" x14ac:dyDescent="0.25">
      <c r="B21" s="572" t="s">
        <v>837</v>
      </c>
      <c r="C21" s="573"/>
      <c r="D21" s="573"/>
      <c r="E21" s="574"/>
      <c r="F21" s="578">
        <f>SUM(F15:F20)</f>
        <v>10700233</v>
      </c>
      <c r="G21" s="578">
        <f>SUM(G15:G20)</f>
        <v>10700233</v>
      </c>
      <c r="H21" s="578">
        <f>SUM(H15:H20)</f>
        <v>10632400</v>
      </c>
      <c r="I21" s="580">
        <f>SUM(I15:I20)</f>
        <v>1916067</v>
      </c>
    </row>
    <row r="22" spans="2:14" ht="15.75" thickBot="1" x14ac:dyDescent="0.3">
      <c r="B22" s="575"/>
      <c r="C22" s="576"/>
      <c r="D22" s="576"/>
      <c r="E22" s="577"/>
      <c r="F22" s="579"/>
      <c r="G22" s="579"/>
      <c r="H22" s="579"/>
      <c r="I22" s="581"/>
    </row>
    <row r="23" spans="2:14" x14ac:dyDescent="0.25">
      <c r="B23" s="567"/>
      <c r="C23" s="567"/>
      <c r="D23" s="567"/>
      <c r="E23" s="567"/>
      <c r="F23" s="571"/>
      <c r="G23" s="505"/>
      <c r="H23" s="505"/>
      <c r="I23" s="505"/>
    </row>
    <row r="24" spans="2:14" x14ac:dyDescent="0.25">
      <c r="B24" s="567"/>
      <c r="C24" s="567"/>
      <c r="D24" s="567"/>
      <c r="E24" s="567"/>
      <c r="F24" s="571"/>
      <c r="G24" s="505"/>
      <c r="H24" s="505"/>
      <c r="I24" s="505"/>
    </row>
    <row r="25" spans="2:14" x14ac:dyDescent="0.25">
      <c r="B25" s="570"/>
      <c r="C25" s="570"/>
      <c r="D25" s="570"/>
      <c r="E25" s="570"/>
      <c r="F25" s="568"/>
      <c r="G25" s="569"/>
      <c r="H25" s="569"/>
      <c r="I25" s="569"/>
    </row>
    <row r="26" spans="2:14" x14ac:dyDescent="0.25">
      <c r="B26" s="570"/>
      <c r="C26" s="570"/>
      <c r="D26" s="570"/>
      <c r="E26" s="570"/>
      <c r="F26" s="568"/>
      <c r="G26" s="569"/>
      <c r="H26" s="569"/>
      <c r="I26" s="569"/>
    </row>
    <row r="27" spans="2:14" x14ac:dyDescent="0.25">
      <c r="B27" s="567"/>
      <c r="C27" s="567"/>
      <c r="D27" s="567"/>
      <c r="E27" s="567"/>
      <c r="F27" s="568"/>
      <c r="G27" s="569"/>
      <c r="H27" s="569"/>
      <c r="I27" s="569"/>
    </row>
    <row r="28" spans="2:14" x14ac:dyDescent="0.25">
      <c r="B28" s="567"/>
      <c r="C28" s="567"/>
      <c r="D28" s="567"/>
      <c r="E28" s="567"/>
      <c r="F28" s="568"/>
      <c r="G28" s="569"/>
      <c r="H28" s="569"/>
      <c r="I28" s="569"/>
    </row>
  </sheetData>
  <mergeCells count="50">
    <mergeCell ref="H4:I4"/>
    <mergeCell ref="B5:I5"/>
    <mergeCell ref="B6:I6"/>
    <mergeCell ref="B7:I7"/>
    <mergeCell ref="B8:E10"/>
    <mergeCell ref="F8:F10"/>
    <mergeCell ref="G8:G10"/>
    <mergeCell ref="H8:H10"/>
    <mergeCell ref="I8:I10"/>
    <mergeCell ref="F11:F12"/>
    <mergeCell ref="G11:G12"/>
    <mergeCell ref="H11:H12"/>
    <mergeCell ref="I11:I12"/>
    <mergeCell ref="B13:E14"/>
    <mergeCell ref="F13:F14"/>
    <mergeCell ref="G13:G14"/>
    <mergeCell ref="H13:H14"/>
    <mergeCell ref="I13:I14"/>
    <mergeCell ref="B11:E12"/>
    <mergeCell ref="B15:E15"/>
    <mergeCell ref="B16:E18"/>
    <mergeCell ref="F16:F18"/>
    <mergeCell ref="G16:G18"/>
    <mergeCell ref="H16:H18"/>
    <mergeCell ref="I16:I18"/>
    <mergeCell ref="B19:E20"/>
    <mergeCell ref="F19:F20"/>
    <mergeCell ref="G19:G20"/>
    <mergeCell ref="H19:H20"/>
    <mergeCell ref="I19:I20"/>
    <mergeCell ref="B21:E22"/>
    <mergeCell ref="F21:F22"/>
    <mergeCell ref="G21:G22"/>
    <mergeCell ref="H21:H22"/>
    <mergeCell ref="I21:I22"/>
    <mergeCell ref="B23:E24"/>
    <mergeCell ref="F23:F24"/>
    <mergeCell ref="G23:G24"/>
    <mergeCell ref="H23:H24"/>
    <mergeCell ref="I23:I24"/>
    <mergeCell ref="B25:E26"/>
    <mergeCell ref="F25:F26"/>
    <mergeCell ref="G25:G26"/>
    <mergeCell ref="H25:H26"/>
    <mergeCell ref="I25:I26"/>
    <mergeCell ref="B27:E28"/>
    <mergeCell ref="F27:F28"/>
    <mergeCell ref="G27:G28"/>
    <mergeCell ref="H27:H28"/>
    <mergeCell ref="I27:I2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K99" sqref="K99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4" customWidth="1"/>
    <col min="4" max="4" width="9.85546875" style="125" bestFit="1" customWidth="1"/>
    <col min="5" max="6" width="9.140625" style="125"/>
    <col min="7" max="7" width="9.85546875" style="126" bestFit="1" customWidth="1"/>
  </cols>
  <sheetData>
    <row r="1" spans="1:7" x14ac:dyDescent="0.25">
      <c r="A1" s="437" t="s">
        <v>827</v>
      </c>
      <c r="B1" s="437"/>
      <c r="C1" s="437"/>
      <c r="D1" s="437"/>
      <c r="E1" s="437"/>
      <c r="F1" s="437"/>
      <c r="G1" s="437"/>
    </row>
    <row r="2" spans="1:7" x14ac:dyDescent="0.25">
      <c r="A2" s="438" t="s">
        <v>787</v>
      </c>
      <c r="B2" s="438"/>
      <c r="C2" s="438"/>
      <c r="D2" s="438"/>
      <c r="E2" s="438"/>
      <c r="F2" s="438"/>
      <c r="G2" s="438"/>
    </row>
    <row r="3" spans="1:7" ht="15.75" thickBot="1" x14ac:dyDescent="0.3"/>
    <row r="4" spans="1:7" ht="25.5" customHeight="1" x14ac:dyDescent="0.25">
      <c r="A4" s="442" t="s">
        <v>613</v>
      </c>
      <c r="B4" s="445" t="s">
        <v>614</v>
      </c>
      <c r="C4" s="448" t="s">
        <v>114</v>
      </c>
      <c r="D4" s="439" t="s">
        <v>823</v>
      </c>
      <c r="E4" s="440"/>
      <c r="F4" s="440"/>
      <c r="G4" s="441"/>
    </row>
    <row r="5" spans="1:7" ht="15" customHeight="1" x14ac:dyDescent="0.25">
      <c r="A5" s="443"/>
      <c r="B5" s="446"/>
      <c r="C5" s="449"/>
      <c r="D5" s="451" t="s">
        <v>680</v>
      </c>
      <c r="E5" s="452"/>
      <c r="F5" s="453"/>
      <c r="G5" s="434" t="s">
        <v>612</v>
      </c>
    </row>
    <row r="6" spans="1:7" ht="15" customHeight="1" x14ac:dyDescent="0.25">
      <c r="A6" s="443"/>
      <c r="B6" s="446"/>
      <c r="C6" s="449"/>
      <c r="D6" s="97"/>
      <c r="E6" s="98"/>
      <c r="F6" s="99"/>
      <c r="G6" s="435"/>
    </row>
    <row r="7" spans="1:7" ht="15" customHeight="1" thickBot="1" x14ac:dyDescent="0.3">
      <c r="A7" s="444"/>
      <c r="B7" s="447"/>
      <c r="C7" s="450"/>
      <c r="D7" s="101" t="s">
        <v>610</v>
      </c>
      <c r="E7" s="101" t="s">
        <v>9</v>
      </c>
      <c r="F7" s="101" t="s">
        <v>611</v>
      </c>
      <c r="G7" s="436"/>
    </row>
    <row r="8" spans="1:7" x14ac:dyDescent="0.25">
      <c r="A8" s="14" t="s">
        <v>103</v>
      </c>
      <c r="B8" s="4"/>
      <c r="C8" s="21"/>
      <c r="D8" s="127"/>
      <c r="E8" s="128"/>
      <c r="F8" s="128"/>
      <c r="G8" s="129"/>
    </row>
    <row r="9" spans="1:7" x14ac:dyDescent="0.25">
      <c r="A9" s="12" t="s">
        <v>513</v>
      </c>
      <c r="B9" s="1" t="s">
        <v>257</v>
      </c>
      <c r="C9" s="22" t="s">
        <v>647</v>
      </c>
      <c r="D9" s="106">
        <v>10040730</v>
      </c>
      <c r="E9" s="107"/>
      <c r="F9" s="107"/>
      <c r="G9" s="369">
        <f>SUM(D9:F9)</f>
        <v>10040730</v>
      </c>
    </row>
    <row r="10" spans="1:7" x14ac:dyDescent="0.25">
      <c r="A10" s="12" t="s">
        <v>514</v>
      </c>
      <c r="B10" s="1" t="s">
        <v>258</v>
      </c>
      <c r="C10" s="22" t="s">
        <v>648</v>
      </c>
      <c r="D10" s="106"/>
      <c r="E10" s="107"/>
      <c r="F10" s="107"/>
      <c r="G10" s="129"/>
    </row>
    <row r="11" spans="1:7" x14ac:dyDescent="0.25">
      <c r="A11" s="12" t="s">
        <v>515</v>
      </c>
      <c r="B11" s="1" t="s">
        <v>259</v>
      </c>
      <c r="C11" s="22" t="s">
        <v>649</v>
      </c>
      <c r="D11" s="106">
        <v>9676100</v>
      </c>
      <c r="E11" s="107"/>
      <c r="F11" s="107"/>
      <c r="G11" s="369">
        <f>SUM(D11:F11)</f>
        <v>9676100</v>
      </c>
    </row>
    <row r="12" spans="1:7" x14ac:dyDescent="0.25">
      <c r="A12" s="12" t="s">
        <v>516</v>
      </c>
      <c r="B12" s="1" t="s">
        <v>260</v>
      </c>
      <c r="C12" s="22" t="s">
        <v>650</v>
      </c>
      <c r="D12" s="106">
        <v>1800000</v>
      </c>
      <c r="E12" s="107"/>
      <c r="F12" s="107"/>
      <c r="G12" s="369">
        <f>SUM(D12:F12)</f>
        <v>1800000</v>
      </c>
    </row>
    <row r="13" spans="1:7" x14ac:dyDescent="0.25">
      <c r="A13" s="12" t="s">
        <v>517</v>
      </c>
      <c r="B13" s="1" t="s">
        <v>261</v>
      </c>
      <c r="C13" s="22" t="s">
        <v>774</v>
      </c>
      <c r="D13" s="106">
        <v>154164</v>
      </c>
      <c r="E13" s="107"/>
      <c r="F13" s="107"/>
      <c r="G13" s="369">
        <f>SUM(D13:F13)</f>
        <v>154164</v>
      </c>
    </row>
    <row r="14" spans="1:7" ht="15.75" thickBot="1" x14ac:dyDescent="0.3">
      <c r="A14" s="13" t="s">
        <v>518</v>
      </c>
      <c r="B14" s="2" t="s">
        <v>262</v>
      </c>
      <c r="C14" s="23" t="s">
        <v>477</v>
      </c>
      <c r="D14" s="106"/>
      <c r="E14" s="108"/>
      <c r="F14" s="108"/>
      <c r="G14" s="129"/>
    </row>
    <row r="15" spans="1:7" ht="15" customHeight="1" thickBot="1" x14ac:dyDescent="0.3">
      <c r="A15" s="44" t="s">
        <v>519</v>
      </c>
      <c r="B15" s="44"/>
      <c r="C15" s="45" t="s">
        <v>651</v>
      </c>
      <c r="D15" s="109">
        <f>SUM(D8:D14)</f>
        <v>21670994</v>
      </c>
      <c r="E15" s="109"/>
      <c r="F15" s="109"/>
      <c r="G15" s="109">
        <f>SUM(G8:G14)</f>
        <v>21670994</v>
      </c>
    </row>
    <row r="16" spans="1:7" x14ac:dyDescent="0.25">
      <c r="A16" s="12" t="s">
        <v>520</v>
      </c>
      <c r="B16" s="1" t="s">
        <v>212</v>
      </c>
      <c r="C16" s="22" t="s">
        <v>478</v>
      </c>
      <c r="D16" s="106"/>
      <c r="E16" s="107"/>
      <c r="F16" s="107"/>
      <c r="G16" s="129"/>
    </row>
    <row r="17" spans="1:7" x14ac:dyDescent="0.25">
      <c r="A17" s="12" t="s">
        <v>521</v>
      </c>
      <c r="B17" s="1" t="s">
        <v>213</v>
      </c>
      <c r="C17" s="22" t="s">
        <v>652</v>
      </c>
      <c r="D17" s="106"/>
      <c r="E17" s="107"/>
      <c r="F17" s="107"/>
      <c r="G17" s="129"/>
    </row>
    <row r="18" spans="1:7" ht="15" customHeight="1" x14ac:dyDescent="0.25">
      <c r="A18" s="12" t="s">
        <v>522</v>
      </c>
      <c r="B18" s="1" t="s">
        <v>214</v>
      </c>
      <c r="C18" s="22" t="s">
        <v>653</v>
      </c>
      <c r="D18" s="106"/>
      <c r="E18" s="107"/>
      <c r="F18" s="107"/>
      <c r="G18" s="129"/>
    </row>
    <row r="19" spans="1:7" ht="15" customHeight="1" x14ac:dyDescent="0.25">
      <c r="A19" s="12" t="s">
        <v>523</v>
      </c>
      <c r="B19" s="1" t="s">
        <v>215</v>
      </c>
      <c r="C19" s="22" t="s">
        <v>654</v>
      </c>
      <c r="D19" s="106"/>
      <c r="E19" s="107"/>
      <c r="F19" s="107"/>
      <c r="G19" s="129"/>
    </row>
    <row r="20" spans="1:7" ht="15.75" thickBot="1" x14ac:dyDescent="0.3">
      <c r="A20" s="13" t="s">
        <v>524</v>
      </c>
      <c r="B20" s="2" t="s">
        <v>216</v>
      </c>
      <c r="C20" s="23" t="s">
        <v>655</v>
      </c>
      <c r="D20" s="106">
        <v>21465692</v>
      </c>
      <c r="E20" s="108"/>
      <c r="F20" s="108"/>
      <c r="G20" s="392">
        <f>SUM(D20:F20)</f>
        <v>21465692</v>
      </c>
    </row>
    <row r="21" spans="1:7" ht="18" customHeight="1" thickBot="1" x14ac:dyDescent="0.3">
      <c r="A21" s="76" t="s">
        <v>525</v>
      </c>
      <c r="B21" s="77"/>
      <c r="C21" s="79" t="s">
        <v>656</v>
      </c>
      <c r="D21" s="112">
        <f>SUM(D15:D20)</f>
        <v>43136686</v>
      </c>
      <c r="E21" s="112"/>
      <c r="F21" s="112"/>
      <c r="G21" s="393">
        <f>SUM(D21:F21)</f>
        <v>43136686</v>
      </c>
    </row>
    <row r="22" spans="1:7" x14ac:dyDescent="0.25">
      <c r="A22" s="14" t="s">
        <v>104</v>
      </c>
      <c r="B22" s="3"/>
      <c r="C22" s="26"/>
      <c r="D22" s="103"/>
      <c r="E22" s="104"/>
      <c r="F22" s="104"/>
      <c r="G22" s="129"/>
    </row>
    <row r="23" spans="1:7" x14ac:dyDescent="0.25">
      <c r="A23" s="12" t="s">
        <v>526</v>
      </c>
      <c r="B23" s="1" t="s">
        <v>217</v>
      </c>
      <c r="C23" s="22" t="s">
        <v>479</v>
      </c>
      <c r="D23" s="106"/>
      <c r="E23" s="107"/>
      <c r="F23" s="107"/>
      <c r="G23" s="129"/>
    </row>
    <row r="24" spans="1:7" x14ac:dyDescent="0.25">
      <c r="A24" s="12" t="s">
        <v>527</v>
      </c>
      <c r="B24" s="1" t="s">
        <v>218</v>
      </c>
      <c r="C24" s="22" t="s">
        <v>657</v>
      </c>
      <c r="D24" s="106"/>
      <c r="E24" s="107"/>
      <c r="F24" s="107"/>
      <c r="G24" s="129"/>
    </row>
    <row r="25" spans="1:7" ht="15" customHeight="1" x14ac:dyDescent="0.25">
      <c r="A25" s="12" t="s">
        <v>528</v>
      </c>
      <c r="B25" s="1" t="s">
        <v>219</v>
      </c>
      <c r="C25" s="22" t="s">
        <v>658</v>
      </c>
      <c r="D25" s="106"/>
      <c r="E25" s="107"/>
      <c r="F25" s="107"/>
      <c r="G25" s="129"/>
    </row>
    <row r="26" spans="1:7" ht="15" customHeight="1" x14ac:dyDescent="0.25">
      <c r="A26" s="12" t="s">
        <v>529</v>
      </c>
      <c r="B26" s="1" t="s">
        <v>220</v>
      </c>
      <c r="C26" s="22" t="s">
        <v>659</v>
      </c>
      <c r="D26" s="106"/>
      <c r="E26" s="107"/>
      <c r="F26" s="107"/>
      <c r="G26" s="129"/>
    </row>
    <row r="27" spans="1:7" ht="15.75" thickBot="1" x14ac:dyDescent="0.3">
      <c r="A27" s="13" t="s">
        <v>530</v>
      </c>
      <c r="B27" s="2" t="s">
        <v>221</v>
      </c>
      <c r="C27" s="23" t="s">
        <v>660</v>
      </c>
      <c r="D27" s="106"/>
      <c r="E27" s="108"/>
      <c r="F27" s="108"/>
      <c r="G27" s="240"/>
    </row>
    <row r="28" spans="1:7" ht="18" customHeight="1" thickBot="1" x14ac:dyDescent="0.3">
      <c r="A28" s="76" t="s">
        <v>531</v>
      </c>
      <c r="B28" s="77"/>
      <c r="C28" s="79" t="s">
        <v>708</v>
      </c>
      <c r="D28" s="111"/>
      <c r="E28" s="111"/>
      <c r="F28" s="111"/>
      <c r="G28" s="243"/>
    </row>
    <row r="29" spans="1:7" x14ac:dyDescent="0.25">
      <c r="A29" s="14" t="s">
        <v>105</v>
      </c>
      <c r="B29" s="3"/>
      <c r="C29" s="26"/>
      <c r="D29" s="103"/>
      <c r="E29" s="104"/>
      <c r="F29" s="104"/>
      <c r="G29" s="129"/>
    </row>
    <row r="30" spans="1:7" x14ac:dyDescent="0.25">
      <c r="A30" s="12" t="s">
        <v>532</v>
      </c>
      <c r="B30" s="1" t="s">
        <v>263</v>
      </c>
      <c r="C30" s="22" t="s">
        <v>480</v>
      </c>
      <c r="D30" s="106"/>
      <c r="E30" s="107"/>
      <c r="F30" s="107"/>
      <c r="G30" s="129"/>
    </row>
    <row r="31" spans="1:7" ht="15.75" thickBot="1" x14ac:dyDescent="0.3">
      <c r="A31" s="13" t="s">
        <v>533</v>
      </c>
      <c r="B31" s="2" t="s">
        <v>264</v>
      </c>
      <c r="C31" s="23" t="s">
        <v>481</v>
      </c>
      <c r="D31" s="106"/>
      <c r="E31" s="108"/>
      <c r="F31" s="108"/>
      <c r="G31" s="240"/>
    </row>
    <row r="32" spans="1:7" ht="15" customHeight="1" thickBot="1" x14ac:dyDescent="0.3">
      <c r="A32" s="46" t="s">
        <v>534</v>
      </c>
      <c r="B32" s="44"/>
      <c r="C32" s="45" t="s">
        <v>535</v>
      </c>
      <c r="D32" s="109"/>
      <c r="E32" s="110"/>
      <c r="F32" s="241"/>
      <c r="G32" s="242"/>
    </row>
    <row r="33" spans="1:7" s="47" customFormat="1" ht="15" customHeight="1" thickBot="1" x14ac:dyDescent="0.3">
      <c r="A33" s="46" t="s">
        <v>536</v>
      </c>
      <c r="B33" s="44" t="s">
        <v>222</v>
      </c>
      <c r="C33" s="45" t="s">
        <v>482</v>
      </c>
      <c r="D33" s="109"/>
      <c r="E33" s="110"/>
      <c r="F33" s="241"/>
      <c r="G33" s="242"/>
    </row>
    <row r="34" spans="1:7" s="47" customFormat="1" ht="15" customHeight="1" thickBot="1" x14ac:dyDescent="0.3">
      <c r="A34" s="46" t="s">
        <v>537</v>
      </c>
      <c r="B34" s="44" t="s">
        <v>223</v>
      </c>
      <c r="C34" s="45" t="s">
        <v>483</v>
      </c>
      <c r="D34" s="109"/>
      <c r="E34" s="110"/>
      <c r="F34" s="241"/>
      <c r="G34" s="242"/>
    </row>
    <row r="35" spans="1:7" s="47" customFormat="1" ht="15" customHeight="1" thickBot="1" x14ac:dyDescent="0.3">
      <c r="A35" s="46" t="s">
        <v>538</v>
      </c>
      <c r="B35" s="44" t="s">
        <v>224</v>
      </c>
      <c r="C35" s="45" t="s">
        <v>484</v>
      </c>
      <c r="D35" s="109"/>
      <c r="E35" s="110"/>
      <c r="F35" s="241">
        <v>735000</v>
      </c>
      <c r="G35" s="394">
        <f>SUM(D35:F35)</f>
        <v>735000</v>
      </c>
    </row>
    <row r="36" spans="1:7" x14ac:dyDescent="0.25">
      <c r="A36" s="16" t="s">
        <v>540</v>
      </c>
      <c r="B36" s="3" t="s">
        <v>265</v>
      </c>
      <c r="C36" s="26" t="s">
        <v>485</v>
      </c>
      <c r="D36" s="103"/>
      <c r="E36" s="104"/>
      <c r="F36" s="104"/>
      <c r="G36" s="369"/>
    </row>
    <row r="37" spans="1:7" x14ac:dyDescent="0.25">
      <c r="A37" s="12" t="s">
        <v>541</v>
      </c>
      <c r="B37" s="1" t="s">
        <v>266</v>
      </c>
      <c r="C37" s="22" t="s">
        <v>486</v>
      </c>
      <c r="D37" s="103"/>
      <c r="E37" s="107"/>
      <c r="F37" s="107"/>
      <c r="G37" s="369"/>
    </row>
    <row r="38" spans="1:7" ht="15" customHeight="1" x14ac:dyDescent="0.25">
      <c r="A38" s="12" t="s">
        <v>542</v>
      </c>
      <c r="B38" s="1" t="s">
        <v>267</v>
      </c>
      <c r="C38" s="22" t="s">
        <v>487</v>
      </c>
      <c r="D38" s="103"/>
      <c r="E38" s="107"/>
      <c r="F38" s="107"/>
      <c r="G38" s="369"/>
    </row>
    <row r="39" spans="1:7" x14ac:dyDescent="0.25">
      <c r="A39" s="12" t="s">
        <v>543</v>
      </c>
      <c r="B39" s="1" t="s">
        <v>268</v>
      </c>
      <c r="C39" s="22" t="s">
        <v>488</v>
      </c>
      <c r="D39" s="103"/>
      <c r="E39" s="107"/>
      <c r="F39" s="107">
        <v>2220000</v>
      </c>
      <c r="G39" s="369">
        <f>SUM(D39:F39)</f>
        <v>2220000</v>
      </c>
    </row>
    <row r="40" spans="1:7" ht="15.75" thickBot="1" x14ac:dyDescent="0.3">
      <c r="A40" s="13" t="s">
        <v>544</v>
      </c>
      <c r="B40" s="2" t="s">
        <v>269</v>
      </c>
      <c r="C40" s="23" t="s">
        <v>489</v>
      </c>
      <c r="D40" s="103"/>
      <c r="E40" s="108"/>
      <c r="F40" s="108"/>
      <c r="G40" s="392"/>
    </row>
    <row r="41" spans="1:7" ht="15" customHeight="1" thickBot="1" x14ac:dyDescent="0.3">
      <c r="A41" s="46" t="s">
        <v>539</v>
      </c>
      <c r="B41" s="44"/>
      <c r="C41" s="45" t="s">
        <v>545</v>
      </c>
      <c r="D41" s="109"/>
      <c r="E41" s="109"/>
      <c r="F41" s="109">
        <f>SUM(F39:F40)</f>
        <v>2220000</v>
      </c>
      <c r="G41" s="395">
        <f>SUM(G36:G40)</f>
        <v>2220000</v>
      </c>
    </row>
    <row r="42" spans="1:7" s="47" customFormat="1" ht="15" customHeight="1" thickBot="1" x14ac:dyDescent="0.3">
      <c r="A42" s="46" t="s">
        <v>546</v>
      </c>
      <c r="B42" s="44" t="s">
        <v>225</v>
      </c>
      <c r="C42" s="45" t="s">
        <v>490</v>
      </c>
      <c r="D42" s="109"/>
      <c r="E42" s="110"/>
      <c r="F42" s="110">
        <v>150000</v>
      </c>
      <c r="G42" s="394">
        <f>SUM(D42:F42)</f>
        <v>150000</v>
      </c>
    </row>
    <row r="43" spans="1:7" ht="18" customHeight="1" thickBot="1" x14ac:dyDescent="0.3">
      <c r="A43" s="9" t="s">
        <v>547</v>
      </c>
      <c r="B43" s="10"/>
      <c r="C43" s="25" t="s">
        <v>548</v>
      </c>
      <c r="D43" s="130"/>
      <c r="E43" s="130"/>
      <c r="F43" s="130">
        <f>SUM(F35,F41,F42)</f>
        <v>3105000</v>
      </c>
      <c r="G43" s="130">
        <f>SUM(G35,G41,G42)</f>
        <v>3105000</v>
      </c>
    </row>
    <row r="44" spans="1:7" x14ac:dyDescent="0.25">
      <c r="A44" s="14" t="s">
        <v>106</v>
      </c>
      <c r="B44" s="5"/>
      <c r="C44" s="24"/>
      <c r="D44" s="103"/>
      <c r="E44" s="104"/>
      <c r="F44" s="104"/>
      <c r="G44" s="129"/>
    </row>
    <row r="45" spans="1:7" x14ac:dyDescent="0.25">
      <c r="A45" s="12" t="s">
        <v>549</v>
      </c>
      <c r="B45" s="1" t="s">
        <v>270</v>
      </c>
      <c r="C45" s="22" t="s">
        <v>63</v>
      </c>
      <c r="D45" s="106">
        <v>500000</v>
      </c>
      <c r="E45" s="107"/>
      <c r="F45" s="107"/>
      <c r="G45" s="369">
        <f>SUM(D45:F45)</f>
        <v>500000</v>
      </c>
    </row>
    <row r="46" spans="1:7" x14ac:dyDescent="0.25">
      <c r="A46" s="12" t="s">
        <v>550</v>
      </c>
      <c r="B46" s="1" t="s">
        <v>271</v>
      </c>
      <c r="C46" s="22" t="s">
        <v>491</v>
      </c>
      <c r="D46" s="106">
        <v>381740</v>
      </c>
      <c r="E46" s="107"/>
      <c r="F46" s="107"/>
      <c r="G46" s="369">
        <f>SUM(D46:F46)</f>
        <v>381740</v>
      </c>
    </row>
    <row r="47" spans="1:7" x14ac:dyDescent="0.25">
      <c r="A47" s="12" t="s">
        <v>551</v>
      </c>
      <c r="B47" s="1" t="s">
        <v>272</v>
      </c>
      <c r="C47" s="22" t="s">
        <v>492</v>
      </c>
      <c r="D47" s="106">
        <v>1150000</v>
      </c>
      <c r="E47" s="107"/>
      <c r="F47" s="107"/>
      <c r="G47" s="369">
        <f>SUM(D47:F47)</f>
        <v>1150000</v>
      </c>
    </row>
    <row r="48" spans="1:7" x14ac:dyDescent="0.25">
      <c r="A48" s="12" t="s">
        <v>552</v>
      </c>
      <c r="B48" s="1" t="s">
        <v>273</v>
      </c>
      <c r="C48" s="22" t="s">
        <v>493</v>
      </c>
      <c r="D48" s="106">
        <v>160000</v>
      </c>
      <c r="E48" s="107"/>
      <c r="F48" s="107"/>
      <c r="G48" s="369">
        <f>SUM(D48:F48)</f>
        <v>160000</v>
      </c>
    </row>
    <row r="49" spans="1:7" x14ac:dyDescent="0.25">
      <c r="A49" s="12" t="s">
        <v>553</v>
      </c>
      <c r="B49" s="1" t="s">
        <v>274</v>
      </c>
      <c r="C49" s="22" t="s">
        <v>494</v>
      </c>
      <c r="D49" s="106"/>
      <c r="E49" s="107"/>
      <c r="F49" s="107"/>
      <c r="G49" s="129"/>
    </row>
    <row r="50" spans="1:7" x14ac:dyDescent="0.25">
      <c r="A50" s="12" t="s">
        <v>554</v>
      </c>
      <c r="B50" s="1" t="s">
        <v>275</v>
      </c>
      <c r="C50" s="22" t="s">
        <v>495</v>
      </c>
      <c r="D50" s="106"/>
      <c r="E50" s="107"/>
      <c r="F50" s="107"/>
      <c r="G50" s="129"/>
    </row>
    <row r="51" spans="1:7" x14ac:dyDescent="0.25">
      <c r="A51" s="12" t="s">
        <v>555</v>
      </c>
      <c r="B51" s="1" t="s">
        <v>276</v>
      </c>
      <c r="C51" s="22" t="s">
        <v>496</v>
      </c>
      <c r="D51" s="106"/>
      <c r="E51" s="107"/>
      <c r="F51" s="107"/>
      <c r="G51" s="129"/>
    </row>
    <row r="52" spans="1:7" x14ac:dyDescent="0.25">
      <c r="A52" s="12" t="s">
        <v>556</v>
      </c>
      <c r="B52" s="1" t="s">
        <v>277</v>
      </c>
      <c r="C52" s="22" t="s">
        <v>497</v>
      </c>
      <c r="D52" s="106"/>
      <c r="E52" s="107"/>
      <c r="F52" s="107"/>
      <c r="G52" s="129"/>
    </row>
    <row r="53" spans="1:7" x14ac:dyDescent="0.25">
      <c r="A53" s="12" t="s">
        <v>557</v>
      </c>
      <c r="B53" s="1" t="s">
        <v>278</v>
      </c>
      <c r="C53" s="22" t="s">
        <v>498</v>
      </c>
      <c r="D53" s="106"/>
      <c r="E53" s="107"/>
      <c r="F53" s="107"/>
      <c r="G53" s="129"/>
    </row>
    <row r="54" spans="1:7" ht="15.75" thickBot="1" x14ac:dyDescent="0.3">
      <c r="A54" s="13" t="s">
        <v>558</v>
      </c>
      <c r="B54" s="2" t="s">
        <v>279</v>
      </c>
      <c r="C54" s="23" t="s">
        <v>499</v>
      </c>
      <c r="D54" s="106"/>
      <c r="E54" s="108"/>
      <c r="F54" s="108"/>
      <c r="G54" s="240"/>
    </row>
    <row r="55" spans="1:7" ht="18" customHeight="1" thickBot="1" x14ac:dyDescent="0.3">
      <c r="A55" s="76" t="s">
        <v>559</v>
      </c>
      <c r="B55" s="77"/>
      <c r="C55" s="79" t="s">
        <v>560</v>
      </c>
      <c r="D55" s="111">
        <f>SUM(D44:D54)</f>
        <v>2191740</v>
      </c>
      <c r="E55" s="111"/>
      <c r="F55" s="111"/>
      <c r="G55" s="396">
        <f>SUM(D55:F55)</f>
        <v>2191740</v>
      </c>
    </row>
    <row r="56" spans="1:7" x14ac:dyDescent="0.25">
      <c r="A56" s="14" t="s">
        <v>107</v>
      </c>
      <c r="B56" s="3"/>
      <c r="C56" s="26"/>
      <c r="D56" s="103"/>
      <c r="E56" s="104"/>
      <c r="F56" s="104"/>
      <c r="G56" s="129"/>
    </row>
    <row r="57" spans="1:7" x14ac:dyDescent="0.25">
      <c r="A57" s="12" t="s">
        <v>561</v>
      </c>
      <c r="B57" s="1" t="s">
        <v>562</v>
      </c>
      <c r="C57" s="22" t="s">
        <v>108</v>
      </c>
      <c r="D57" s="106"/>
      <c r="E57" s="107"/>
      <c r="F57" s="107"/>
      <c r="G57" s="129"/>
    </row>
    <row r="58" spans="1:7" x14ac:dyDescent="0.25">
      <c r="A58" s="12" t="s">
        <v>563</v>
      </c>
      <c r="B58" s="1" t="s">
        <v>226</v>
      </c>
      <c r="C58" s="22" t="s">
        <v>500</v>
      </c>
      <c r="D58" s="106"/>
      <c r="E58" s="107"/>
      <c r="F58" s="107"/>
      <c r="G58" s="129"/>
    </row>
    <row r="59" spans="1:7" x14ac:dyDescent="0.25">
      <c r="A59" s="12" t="s">
        <v>564</v>
      </c>
      <c r="B59" s="1" t="s">
        <v>227</v>
      </c>
      <c r="C59" s="22" t="s">
        <v>501</v>
      </c>
      <c r="D59" s="106"/>
      <c r="E59" s="107"/>
      <c r="F59" s="107"/>
      <c r="G59" s="129"/>
    </row>
    <row r="60" spans="1:7" x14ac:dyDescent="0.25">
      <c r="A60" s="12" t="s">
        <v>565</v>
      </c>
      <c r="B60" s="1" t="s">
        <v>228</v>
      </c>
      <c r="C60" s="22" t="s">
        <v>502</v>
      </c>
      <c r="D60" s="106"/>
      <c r="E60" s="107"/>
      <c r="F60" s="107"/>
      <c r="G60" s="129"/>
    </row>
    <row r="61" spans="1:7" ht="15.75" thickBot="1" x14ac:dyDescent="0.3">
      <c r="A61" s="13" t="s">
        <v>566</v>
      </c>
      <c r="B61" s="2" t="s">
        <v>229</v>
      </c>
      <c r="C61" s="23" t="s">
        <v>661</v>
      </c>
      <c r="D61" s="106"/>
      <c r="E61" s="108"/>
      <c r="F61" s="108"/>
      <c r="G61" s="240"/>
    </row>
    <row r="62" spans="1:7" ht="18" customHeight="1" thickBot="1" x14ac:dyDescent="0.3">
      <c r="A62" s="76" t="s">
        <v>567</v>
      </c>
      <c r="B62" s="77"/>
      <c r="C62" s="79" t="s">
        <v>568</v>
      </c>
      <c r="D62" s="111"/>
      <c r="E62" s="112"/>
      <c r="F62" s="112"/>
      <c r="G62" s="243"/>
    </row>
    <row r="63" spans="1:7" x14ac:dyDescent="0.25">
      <c r="A63" s="14" t="s">
        <v>109</v>
      </c>
      <c r="B63" s="3"/>
      <c r="C63" s="26"/>
      <c r="D63" s="103"/>
      <c r="E63" s="104"/>
      <c r="F63" s="104"/>
      <c r="G63" s="129"/>
    </row>
    <row r="64" spans="1:7" x14ac:dyDescent="0.25">
      <c r="A64" s="12" t="s">
        <v>569</v>
      </c>
      <c r="B64" s="1" t="s">
        <v>230</v>
      </c>
      <c r="C64" s="22" t="s">
        <v>662</v>
      </c>
      <c r="D64" s="106"/>
      <c r="E64" s="107"/>
      <c r="F64" s="107"/>
      <c r="G64" s="129"/>
    </row>
    <row r="65" spans="1:7" ht="15" customHeight="1" x14ac:dyDescent="0.25">
      <c r="A65" s="12" t="s">
        <v>570</v>
      </c>
      <c r="B65" s="1" t="s">
        <v>231</v>
      </c>
      <c r="C65" s="22" t="s">
        <v>663</v>
      </c>
      <c r="D65" s="106">
        <v>200000</v>
      </c>
      <c r="E65" s="107"/>
      <c r="F65" s="107"/>
      <c r="G65" s="369">
        <f>SUM(D65:F65)</f>
        <v>200000</v>
      </c>
    </row>
    <row r="66" spans="1:7" ht="15.75" thickBot="1" x14ac:dyDescent="0.3">
      <c r="A66" s="13" t="s">
        <v>571</v>
      </c>
      <c r="B66" s="2" t="s">
        <v>232</v>
      </c>
      <c r="C66" s="23" t="s">
        <v>503</v>
      </c>
      <c r="D66" s="106"/>
      <c r="E66" s="108"/>
      <c r="F66" s="108"/>
      <c r="G66" s="392"/>
    </row>
    <row r="67" spans="1:7" ht="18" customHeight="1" thickBot="1" x14ac:dyDescent="0.3">
      <c r="A67" s="76" t="s">
        <v>572</v>
      </c>
      <c r="B67" s="77"/>
      <c r="C67" s="79" t="s">
        <v>679</v>
      </c>
      <c r="D67" s="111">
        <f>SUM(D64:D66)</f>
        <v>200000</v>
      </c>
      <c r="E67" s="112"/>
      <c r="F67" s="112"/>
      <c r="G67" s="396">
        <f>SUM(D67:F67)</f>
        <v>200000</v>
      </c>
    </row>
    <row r="68" spans="1:7" x14ac:dyDescent="0.25">
      <c r="A68" s="14" t="s">
        <v>110</v>
      </c>
      <c r="B68" s="3"/>
      <c r="C68" s="26"/>
      <c r="D68" s="103"/>
      <c r="E68" s="104"/>
      <c r="F68" s="104"/>
      <c r="G68" s="129"/>
    </row>
    <row r="69" spans="1:7" x14ac:dyDescent="0.25">
      <c r="A69" s="12" t="s">
        <v>573</v>
      </c>
      <c r="B69" s="1" t="s">
        <v>233</v>
      </c>
      <c r="C69" s="22" t="s">
        <v>664</v>
      </c>
      <c r="D69" s="106"/>
      <c r="E69" s="107"/>
      <c r="F69" s="107"/>
      <c r="G69" s="129"/>
    </row>
    <row r="70" spans="1:7" ht="15" customHeight="1" x14ac:dyDescent="0.25">
      <c r="A70" s="12" t="s">
        <v>574</v>
      </c>
      <c r="B70" s="1" t="s">
        <v>234</v>
      </c>
      <c r="C70" s="22" t="s">
        <v>665</v>
      </c>
      <c r="D70" s="106"/>
      <c r="E70" s="107"/>
      <c r="F70" s="107"/>
      <c r="G70" s="129"/>
    </row>
    <row r="71" spans="1:7" ht="15.75" thickBot="1" x14ac:dyDescent="0.3">
      <c r="A71" s="13" t="s">
        <v>575</v>
      </c>
      <c r="B71" s="2" t="s">
        <v>235</v>
      </c>
      <c r="C71" s="23" t="s">
        <v>504</v>
      </c>
      <c r="D71" s="106">
        <v>20033480</v>
      </c>
      <c r="E71" s="108"/>
      <c r="F71" s="108"/>
      <c r="G71" s="392">
        <f>SUM(D71:F71)</f>
        <v>20033480</v>
      </c>
    </row>
    <row r="72" spans="1:7" ht="18" customHeight="1" thickBot="1" x14ac:dyDescent="0.3">
      <c r="A72" s="76" t="s">
        <v>576</v>
      </c>
      <c r="B72" s="77"/>
      <c r="C72" s="79" t="s">
        <v>666</v>
      </c>
      <c r="D72" s="111">
        <f>SUM(D69:D71)</f>
        <v>20033480</v>
      </c>
      <c r="E72" s="111"/>
      <c r="F72" s="111"/>
      <c r="G72" s="111">
        <f>SUM(G69:G71)</f>
        <v>20033480</v>
      </c>
    </row>
    <row r="73" spans="1:7" ht="21" customHeight="1" thickBot="1" x14ac:dyDescent="0.3">
      <c r="A73" s="135"/>
      <c r="B73" s="92"/>
      <c r="C73" s="136" t="s">
        <v>577</v>
      </c>
      <c r="D73" s="115">
        <f>SUM(D21,D28,D43,D55,D62,D67,D72)</f>
        <v>65561906</v>
      </c>
      <c r="E73" s="115"/>
      <c r="F73" s="115"/>
      <c r="G73" s="397">
        <f>SUM(D73:F73)</f>
        <v>65561906</v>
      </c>
    </row>
    <row r="74" spans="1:7" x14ac:dyDescent="0.25">
      <c r="A74" s="14" t="s">
        <v>111</v>
      </c>
      <c r="B74" s="5"/>
      <c r="C74" s="24"/>
      <c r="D74" s="103"/>
      <c r="E74" s="104"/>
      <c r="F74" s="104"/>
      <c r="G74" s="129"/>
    </row>
    <row r="75" spans="1:7" x14ac:dyDescent="0.25">
      <c r="A75" s="12" t="s">
        <v>578</v>
      </c>
      <c r="B75" s="1" t="s">
        <v>296</v>
      </c>
      <c r="C75" s="22" t="s">
        <v>505</v>
      </c>
      <c r="D75" s="106"/>
      <c r="E75" s="107"/>
      <c r="F75" s="107"/>
      <c r="G75" s="129"/>
    </row>
    <row r="76" spans="1:7" ht="15.75" customHeight="1" x14ac:dyDescent="0.25">
      <c r="A76" s="12" t="s">
        <v>579</v>
      </c>
      <c r="B76" s="1" t="s">
        <v>297</v>
      </c>
      <c r="C76" s="22" t="s">
        <v>667</v>
      </c>
      <c r="D76" s="106"/>
      <c r="E76" s="107"/>
      <c r="F76" s="107"/>
      <c r="G76" s="129"/>
    </row>
    <row r="77" spans="1:7" ht="15.75" thickBot="1" x14ac:dyDescent="0.3">
      <c r="A77" s="13" t="s">
        <v>580</v>
      </c>
      <c r="B77" s="2" t="s">
        <v>298</v>
      </c>
      <c r="C77" s="23" t="s">
        <v>506</v>
      </c>
      <c r="D77" s="106"/>
      <c r="E77" s="108"/>
      <c r="F77" s="108"/>
      <c r="G77" s="240"/>
    </row>
    <row r="78" spans="1:7" ht="15" customHeight="1" thickBot="1" x14ac:dyDescent="0.3">
      <c r="A78" s="46" t="s">
        <v>581</v>
      </c>
      <c r="B78" s="44"/>
      <c r="C78" s="45" t="s">
        <v>668</v>
      </c>
      <c r="D78" s="109"/>
      <c r="E78" s="110"/>
      <c r="F78" s="110"/>
      <c r="G78" s="242"/>
    </row>
    <row r="79" spans="1:7" x14ac:dyDescent="0.25">
      <c r="A79" s="14" t="s">
        <v>112</v>
      </c>
      <c r="B79" s="3"/>
      <c r="C79" s="26"/>
      <c r="D79" s="103"/>
      <c r="E79" s="104"/>
      <c r="F79" s="104"/>
      <c r="G79" s="129"/>
    </row>
    <row r="80" spans="1:7" ht="15" customHeight="1" x14ac:dyDescent="0.25">
      <c r="A80" s="12" t="s">
        <v>582</v>
      </c>
      <c r="B80" s="1" t="s">
        <v>299</v>
      </c>
      <c r="C80" s="22" t="s">
        <v>669</v>
      </c>
      <c r="D80" s="106"/>
      <c r="E80" s="107"/>
      <c r="F80" s="107"/>
      <c r="G80" s="129"/>
    </row>
    <row r="81" spans="1:7" x14ac:dyDescent="0.25">
      <c r="A81" s="12" t="s">
        <v>583</v>
      </c>
      <c r="B81" s="1" t="s">
        <v>300</v>
      </c>
      <c r="C81" s="22" t="s">
        <v>507</v>
      </c>
      <c r="D81" s="106"/>
      <c r="E81" s="107"/>
      <c r="F81" s="107"/>
      <c r="G81" s="129"/>
    </row>
    <row r="82" spans="1:7" ht="15" customHeight="1" x14ac:dyDescent="0.25">
      <c r="A82" s="12" t="s">
        <v>584</v>
      </c>
      <c r="B82" s="1" t="s">
        <v>301</v>
      </c>
      <c r="C82" s="22" t="s">
        <v>670</v>
      </c>
      <c r="D82" s="106"/>
      <c r="E82" s="107"/>
      <c r="F82" s="107"/>
      <c r="G82" s="129"/>
    </row>
    <row r="83" spans="1:7" ht="15" customHeight="1" thickBot="1" x14ac:dyDescent="0.3">
      <c r="A83" s="13" t="s">
        <v>585</v>
      </c>
      <c r="B83" s="2" t="s">
        <v>302</v>
      </c>
      <c r="C83" s="23" t="s">
        <v>508</v>
      </c>
      <c r="D83" s="106"/>
      <c r="E83" s="108"/>
      <c r="F83" s="108"/>
      <c r="G83" s="240"/>
    </row>
    <row r="84" spans="1:7" ht="15" customHeight="1" thickBot="1" x14ac:dyDescent="0.3">
      <c r="A84" s="46" t="s">
        <v>586</v>
      </c>
      <c r="B84" s="44"/>
      <c r="C84" s="45" t="s">
        <v>587</v>
      </c>
      <c r="D84" s="109"/>
      <c r="E84" s="110"/>
      <c r="F84" s="110"/>
      <c r="G84" s="242"/>
    </row>
    <row r="85" spans="1:7" x14ac:dyDescent="0.25">
      <c r="A85" s="14" t="s">
        <v>113</v>
      </c>
      <c r="B85" s="3"/>
      <c r="C85" s="26"/>
      <c r="D85" s="103"/>
      <c r="E85" s="104"/>
      <c r="F85" s="104"/>
      <c r="G85" s="129"/>
    </row>
    <row r="86" spans="1:7" x14ac:dyDescent="0.25">
      <c r="A86" s="14"/>
      <c r="B86" s="1"/>
      <c r="C86" s="179"/>
      <c r="D86" s="103"/>
      <c r="E86" s="104"/>
      <c r="F86" s="104"/>
      <c r="G86" s="129"/>
    </row>
    <row r="87" spans="1:7" ht="15" customHeight="1" x14ac:dyDescent="0.25">
      <c r="A87" s="12" t="s">
        <v>588</v>
      </c>
      <c r="B87" s="1" t="s">
        <v>303</v>
      </c>
      <c r="C87" s="22" t="s">
        <v>671</v>
      </c>
      <c r="D87" s="106">
        <v>11124141</v>
      </c>
      <c r="E87" s="107"/>
      <c r="F87" s="107"/>
      <c r="G87" s="369">
        <f>SUM(D87:F87)</f>
        <v>11124141</v>
      </c>
    </row>
    <row r="88" spans="1:7" ht="15.75" thickBot="1" x14ac:dyDescent="0.3">
      <c r="A88" s="13" t="s">
        <v>589</v>
      </c>
      <c r="B88" s="2" t="s">
        <v>304</v>
      </c>
      <c r="C88" s="23" t="s">
        <v>672</v>
      </c>
      <c r="D88" s="106"/>
      <c r="E88" s="108"/>
      <c r="F88" s="108"/>
      <c r="G88" s="392"/>
    </row>
    <row r="89" spans="1:7" ht="15" customHeight="1" thickBot="1" x14ac:dyDescent="0.3">
      <c r="A89" s="46" t="s">
        <v>590</v>
      </c>
      <c r="B89" s="44"/>
      <c r="C89" s="45" t="s">
        <v>591</v>
      </c>
      <c r="D89" s="109">
        <f>SUM(D85:D88)</f>
        <v>11124141</v>
      </c>
      <c r="E89" s="109"/>
      <c r="F89" s="109"/>
      <c r="G89" s="394">
        <f>SUM(D89:F89)</f>
        <v>11124141</v>
      </c>
    </row>
    <row r="90" spans="1:7" x14ac:dyDescent="0.25">
      <c r="A90" s="18" t="s">
        <v>592</v>
      </c>
      <c r="B90" s="3" t="s">
        <v>280</v>
      </c>
      <c r="C90" s="26" t="s">
        <v>674</v>
      </c>
      <c r="D90" s="103"/>
      <c r="E90" s="104"/>
      <c r="F90" s="104"/>
      <c r="G90" s="369"/>
    </row>
    <row r="91" spans="1:7" x14ac:dyDescent="0.25">
      <c r="A91" s="19" t="s">
        <v>593</v>
      </c>
      <c r="B91" s="1" t="s">
        <v>281</v>
      </c>
      <c r="C91" s="22" t="s">
        <v>673</v>
      </c>
      <c r="D91" s="103"/>
      <c r="E91" s="107"/>
      <c r="F91" s="107"/>
      <c r="G91" s="369"/>
    </row>
    <row r="92" spans="1:7" x14ac:dyDescent="0.25">
      <c r="A92" s="19" t="s">
        <v>594</v>
      </c>
      <c r="B92" s="1" t="s">
        <v>282</v>
      </c>
      <c r="C92" s="22" t="s">
        <v>509</v>
      </c>
      <c r="D92" s="103"/>
      <c r="E92" s="107"/>
      <c r="F92" s="107"/>
      <c r="G92" s="369"/>
    </row>
    <row r="93" spans="1:7" x14ac:dyDescent="0.25">
      <c r="A93" s="19" t="s">
        <v>595</v>
      </c>
      <c r="B93" s="1" t="s">
        <v>283</v>
      </c>
      <c r="C93" s="22" t="s">
        <v>510</v>
      </c>
      <c r="D93" s="103"/>
      <c r="E93" s="107"/>
      <c r="F93" s="107"/>
      <c r="G93" s="369"/>
    </row>
    <row r="94" spans="1:7" ht="15" customHeight="1" thickBot="1" x14ac:dyDescent="0.3">
      <c r="A94" s="20" t="s">
        <v>596</v>
      </c>
      <c r="B94" s="2" t="s">
        <v>284</v>
      </c>
      <c r="C94" s="23" t="s">
        <v>675</v>
      </c>
      <c r="D94" s="103"/>
      <c r="E94" s="108"/>
      <c r="F94" s="108"/>
      <c r="G94" s="392"/>
    </row>
    <row r="95" spans="1:7" ht="15.75" thickBot="1" x14ac:dyDescent="0.3">
      <c r="A95" s="76" t="s">
        <v>598</v>
      </c>
      <c r="B95" s="77"/>
      <c r="C95" s="79" t="s">
        <v>599</v>
      </c>
      <c r="D95" s="131">
        <f>SUM(D78,D89)</f>
        <v>11124141</v>
      </c>
      <c r="E95" s="131"/>
      <c r="F95" s="131"/>
      <c r="G95" s="396">
        <f>SUM(D95:F95)</f>
        <v>11124141</v>
      </c>
    </row>
    <row r="96" spans="1:7" ht="15" customHeight="1" x14ac:dyDescent="0.25">
      <c r="A96" s="16" t="s">
        <v>600</v>
      </c>
      <c r="B96" s="3" t="s">
        <v>285</v>
      </c>
      <c r="C96" s="26" t="s">
        <v>676</v>
      </c>
      <c r="D96" s="103"/>
      <c r="E96" s="104"/>
      <c r="F96" s="104"/>
      <c r="G96" s="129"/>
    </row>
    <row r="97" spans="1:7" ht="15" customHeight="1" x14ac:dyDescent="0.25">
      <c r="A97" s="12" t="s">
        <v>601</v>
      </c>
      <c r="B97" s="1" t="s">
        <v>286</v>
      </c>
      <c r="C97" s="22" t="s">
        <v>677</v>
      </c>
      <c r="D97" s="103"/>
      <c r="E97" s="107"/>
      <c r="F97" s="107"/>
      <c r="G97" s="129"/>
    </row>
    <row r="98" spans="1:7" x14ac:dyDescent="0.25">
      <c r="A98" s="12" t="s">
        <v>602</v>
      </c>
      <c r="B98" s="1" t="s">
        <v>287</v>
      </c>
      <c r="C98" s="22" t="s">
        <v>511</v>
      </c>
      <c r="D98" s="103"/>
      <c r="E98" s="107"/>
      <c r="F98" s="107"/>
      <c r="G98" s="129"/>
    </row>
    <row r="99" spans="1:7" ht="15.75" thickBot="1" x14ac:dyDescent="0.3">
      <c r="A99" s="13" t="s">
        <v>603</v>
      </c>
      <c r="B99" s="2" t="s">
        <v>288</v>
      </c>
      <c r="C99" s="23" t="s">
        <v>512</v>
      </c>
      <c r="D99" s="103"/>
      <c r="E99" s="108"/>
      <c r="F99" s="108"/>
      <c r="G99" s="240"/>
    </row>
    <row r="100" spans="1:7" ht="15.75" thickBot="1" x14ac:dyDescent="0.3">
      <c r="A100" s="76" t="s">
        <v>604</v>
      </c>
      <c r="B100" s="77"/>
      <c r="C100" s="79" t="s">
        <v>605</v>
      </c>
      <c r="D100" s="131"/>
      <c r="E100" s="132"/>
      <c r="F100" s="132"/>
      <c r="G100" s="243"/>
    </row>
    <row r="101" spans="1:7" ht="15.75" thickBot="1" x14ac:dyDescent="0.3">
      <c r="A101" s="76" t="s">
        <v>606</v>
      </c>
      <c r="B101" s="77" t="s">
        <v>236</v>
      </c>
      <c r="C101" s="79" t="s">
        <v>678</v>
      </c>
      <c r="D101" s="131"/>
      <c r="E101" s="132"/>
      <c r="F101" s="132"/>
      <c r="G101" s="243"/>
    </row>
    <row r="102" spans="1:7" ht="18" customHeight="1" thickBot="1" x14ac:dyDescent="0.3">
      <c r="A102" s="137" t="s">
        <v>597</v>
      </c>
      <c r="B102" s="138"/>
      <c r="C102" s="139" t="s">
        <v>607</v>
      </c>
      <c r="D102" s="140">
        <f>SUM(D95:D101)</f>
        <v>11124141</v>
      </c>
      <c r="E102" s="140"/>
      <c r="F102" s="140"/>
      <c r="G102" s="397">
        <f>SUM(D102:F102)</f>
        <v>11124141</v>
      </c>
    </row>
    <row r="103" spans="1:7" ht="21" customHeight="1" thickBot="1" x14ac:dyDescent="0.3">
      <c r="A103" s="6" t="s">
        <v>608</v>
      </c>
      <c r="B103" s="17"/>
      <c r="C103" s="75"/>
      <c r="D103" s="117">
        <f>SUM(D73,D102)</f>
        <v>76686047</v>
      </c>
      <c r="E103" s="117"/>
      <c r="F103" s="117">
        <f>SUM(F43)</f>
        <v>3105000</v>
      </c>
      <c r="G103" s="398">
        <f>SUM(D103:F103)</f>
        <v>79791047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17" activePane="bottomRight" state="frozen"/>
      <selection activeCell="K64" sqref="K64"/>
      <selection pane="topRight" activeCell="K64" sqref="K64"/>
      <selection pane="bottomLeft" activeCell="K64" sqref="K64"/>
      <selection pane="bottomRight" activeCell="L30" sqref="L30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95" customWidth="1"/>
    <col min="5" max="6" width="9.140625" style="95"/>
    <col min="7" max="7" width="10.5703125" style="95" customWidth="1"/>
  </cols>
  <sheetData>
    <row r="1" spans="1:7" x14ac:dyDescent="0.25">
      <c r="A1" s="437" t="s">
        <v>831</v>
      </c>
      <c r="B1" s="437"/>
      <c r="C1" s="437"/>
      <c r="D1" s="437"/>
      <c r="E1" s="437"/>
      <c r="F1" s="437"/>
      <c r="G1" s="437"/>
    </row>
    <row r="2" spans="1:7" x14ac:dyDescent="0.25">
      <c r="A2" s="438"/>
      <c r="B2" s="438"/>
      <c r="C2" s="438"/>
      <c r="D2" s="96"/>
      <c r="E2" s="96"/>
      <c r="F2" s="96"/>
      <c r="G2" s="96"/>
    </row>
    <row r="3" spans="1:7" ht="15.75" thickBot="1" x14ac:dyDescent="0.3">
      <c r="D3" s="454" t="s">
        <v>784</v>
      </c>
      <c r="E3" s="454"/>
      <c r="F3" s="454"/>
      <c r="G3" s="454"/>
    </row>
    <row r="4" spans="1:7" ht="25.5" customHeight="1" x14ac:dyDescent="0.25">
      <c r="A4" s="442" t="s">
        <v>613</v>
      </c>
      <c r="B4" s="445" t="s">
        <v>614</v>
      </c>
      <c r="C4" s="448" t="s">
        <v>114</v>
      </c>
      <c r="D4" s="439" t="s">
        <v>823</v>
      </c>
      <c r="E4" s="440"/>
      <c r="F4" s="440"/>
      <c r="G4" s="441"/>
    </row>
    <row r="5" spans="1:7" x14ac:dyDescent="0.25">
      <c r="A5" s="443"/>
      <c r="B5" s="446"/>
      <c r="C5" s="449"/>
      <c r="D5" s="451" t="s">
        <v>680</v>
      </c>
      <c r="E5" s="452"/>
      <c r="F5" s="453"/>
      <c r="G5" s="434" t="s">
        <v>612</v>
      </c>
    </row>
    <row r="6" spans="1:7" x14ac:dyDescent="0.25">
      <c r="A6" s="443"/>
      <c r="B6" s="446"/>
      <c r="C6" s="449"/>
      <c r="D6" s="100"/>
      <c r="E6" s="98"/>
      <c r="F6" s="99"/>
      <c r="G6" s="435"/>
    </row>
    <row r="7" spans="1:7" ht="18.75" customHeight="1" thickBot="1" x14ac:dyDescent="0.3">
      <c r="A7" s="444"/>
      <c r="B7" s="447"/>
      <c r="C7" s="450"/>
      <c r="D7" s="102" t="s">
        <v>610</v>
      </c>
      <c r="E7" s="101" t="s">
        <v>9</v>
      </c>
      <c r="F7" s="101" t="s">
        <v>611</v>
      </c>
      <c r="G7" s="436"/>
    </row>
    <row r="8" spans="1:7" x14ac:dyDescent="0.25">
      <c r="A8" s="14" t="s">
        <v>116</v>
      </c>
      <c r="B8" s="3"/>
      <c r="C8" s="141"/>
      <c r="D8" s="103"/>
      <c r="E8" s="104"/>
      <c r="F8" s="104"/>
      <c r="G8" s="245"/>
    </row>
    <row r="9" spans="1:7" x14ac:dyDescent="0.25">
      <c r="A9" s="12" t="s">
        <v>145</v>
      </c>
      <c r="B9" s="1" t="s">
        <v>126</v>
      </c>
      <c r="C9" s="50" t="s">
        <v>412</v>
      </c>
      <c r="D9" s="106">
        <v>17579698</v>
      </c>
      <c r="E9" s="107"/>
      <c r="F9" s="107"/>
      <c r="G9" s="245">
        <v>17576980</v>
      </c>
    </row>
    <row r="10" spans="1:7" x14ac:dyDescent="0.25">
      <c r="A10" s="12" t="s">
        <v>146</v>
      </c>
      <c r="B10" s="1" t="s">
        <v>127</v>
      </c>
      <c r="C10" s="50" t="s">
        <v>413</v>
      </c>
      <c r="D10" s="106"/>
      <c r="E10" s="107"/>
      <c r="F10" s="107"/>
      <c r="G10" s="245"/>
    </row>
    <row r="11" spans="1:7" x14ac:dyDescent="0.25">
      <c r="A11" s="12" t="s">
        <v>147</v>
      </c>
      <c r="B11" s="1" t="s">
        <v>128</v>
      </c>
      <c r="C11" s="50" t="s">
        <v>414</v>
      </c>
      <c r="D11" s="106"/>
      <c r="E11" s="107"/>
      <c r="F11" s="107"/>
      <c r="G11" s="245"/>
    </row>
    <row r="12" spans="1:7" x14ac:dyDescent="0.25">
      <c r="A12" s="12" t="s">
        <v>148</v>
      </c>
      <c r="B12" s="1" t="s">
        <v>129</v>
      </c>
      <c r="C12" s="50" t="s">
        <v>615</v>
      </c>
      <c r="D12" s="106"/>
      <c r="E12" s="107"/>
      <c r="F12" s="107"/>
      <c r="G12" s="245"/>
    </row>
    <row r="13" spans="1:7" x14ac:dyDescent="0.25">
      <c r="A13" s="12" t="s">
        <v>149</v>
      </c>
      <c r="B13" s="1" t="s">
        <v>130</v>
      </c>
      <c r="C13" s="50" t="s">
        <v>415</v>
      </c>
      <c r="D13" s="106"/>
      <c r="E13" s="107"/>
      <c r="F13" s="107"/>
      <c r="G13" s="245"/>
    </row>
    <row r="14" spans="1:7" x14ac:dyDescent="0.25">
      <c r="A14" s="12" t="s">
        <v>150</v>
      </c>
      <c r="B14" s="1" t="s">
        <v>131</v>
      </c>
      <c r="C14" s="50" t="s">
        <v>416</v>
      </c>
      <c r="D14" s="106"/>
      <c r="E14" s="107"/>
      <c r="F14" s="107"/>
      <c r="G14" s="245"/>
    </row>
    <row r="15" spans="1:7" x14ac:dyDescent="0.25">
      <c r="A15" s="12" t="s">
        <v>151</v>
      </c>
      <c r="B15" s="1" t="s">
        <v>132</v>
      </c>
      <c r="C15" s="50" t="s">
        <v>417</v>
      </c>
      <c r="D15" s="106">
        <v>100000</v>
      </c>
      <c r="E15" s="107"/>
      <c r="F15" s="107"/>
      <c r="G15" s="245">
        <f>SUM(D15:F15)</f>
        <v>100000</v>
      </c>
    </row>
    <row r="16" spans="1:7" x14ac:dyDescent="0.25">
      <c r="A16" s="12" t="s">
        <v>152</v>
      </c>
      <c r="B16" s="1" t="s">
        <v>133</v>
      </c>
      <c r="C16" s="50" t="s">
        <v>418</v>
      </c>
      <c r="D16" s="106"/>
      <c r="E16" s="107"/>
      <c r="F16" s="107"/>
      <c r="G16" s="245"/>
    </row>
    <row r="17" spans="1:7" x14ac:dyDescent="0.25">
      <c r="A17" s="12" t="s">
        <v>153</v>
      </c>
      <c r="B17" s="1" t="s">
        <v>134</v>
      </c>
      <c r="C17" s="50" t="s">
        <v>419</v>
      </c>
      <c r="D17" s="106"/>
      <c r="E17" s="107"/>
      <c r="F17" s="107"/>
      <c r="G17" s="245"/>
    </row>
    <row r="18" spans="1:7" x14ac:dyDescent="0.25">
      <c r="A18" s="12" t="s">
        <v>154</v>
      </c>
      <c r="B18" s="1" t="s">
        <v>135</v>
      </c>
      <c r="C18" s="50" t="s">
        <v>420</v>
      </c>
      <c r="D18" s="106"/>
      <c r="E18" s="107"/>
      <c r="F18" s="107"/>
      <c r="G18" s="245"/>
    </row>
    <row r="19" spans="1:7" x14ac:dyDescent="0.25">
      <c r="A19" s="12" t="s">
        <v>155</v>
      </c>
      <c r="B19" s="1" t="s">
        <v>136</v>
      </c>
      <c r="C19" s="50" t="s">
        <v>421</v>
      </c>
      <c r="D19" s="106"/>
      <c r="E19" s="107"/>
      <c r="F19" s="107"/>
      <c r="G19" s="245"/>
    </row>
    <row r="20" spans="1:7" x14ac:dyDescent="0.25">
      <c r="A20" s="12" t="s">
        <v>156</v>
      </c>
      <c r="B20" s="1" t="s">
        <v>137</v>
      </c>
      <c r="C20" s="50" t="s">
        <v>422</v>
      </c>
      <c r="D20" s="106"/>
      <c r="E20" s="107"/>
      <c r="F20" s="107"/>
      <c r="G20" s="245"/>
    </row>
    <row r="21" spans="1:7" ht="15.75" thickBot="1" x14ac:dyDescent="0.3">
      <c r="A21" s="13" t="s">
        <v>157</v>
      </c>
      <c r="B21" s="2" t="s">
        <v>138</v>
      </c>
      <c r="C21" s="49" t="s">
        <v>423</v>
      </c>
      <c r="D21" s="106">
        <v>108000</v>
      </c>
      <c r="E21" s="108"/>
      <c r="F21" s="108"/>
      <c r="G21" s="246">
        <v>110718</v>
      </c>
    </row>
    <row r="22" spans="1:7" ht="15.75" thickBot="1" x14ac:dyDescent="0.3">
      <c r="A22" s="46" t="s">
        <v>158</v>
      </c>
      <c r="B22" s="44" t="s">
        <v>143</v>
      </c>
      <c r="C22" s="142" t="s">
        <v>159</v>
      </c>
      <c r="D22" s="109">
        <f>SUM(D8:D21)</f>
        <v>17787698</v>
      </c>
      <c r="E22" s="109"/>
      <c r="F22" s="109"/>
      <c r="G22" s="247">
        <f>SUM(D22:F22)</f>
        <v>17787698</v>
      </c>
    </row>
    <row r="23" spans="1:7" x14ac:dyDescent="0.25">
      <c r="A23" s="14" t="s">
        <v>117</v>
      </c>
      <c r="B23" s="8"/>
      <c r="C23" s="143"/>
      <c r="D23" s="106"/>
      <c r="E23" s="104"/>
      <c r="F23" s="104"/>
      <c r="G23" s="245"/>
    </row>
    <row r="24" spans="1:7" x14ac:dyDescent="0.25">
      <c r="A24" s="12" t="s">
        <v>160</v>
      </c>
      <c r="B24" s="1" t="s">
        <v>139</v>
      </c>
      <c r="C24" s="50" t="s">
        <v>424</v>
      </c>
      <c r="D24" s="106">
        <v>3584976</v>
      </c>
      <c r="E24" s="107"/>
      <c r="F24" s="107"/>
      <c r="G24" s="245">
        <f>SUM(D24:F24)</f>
        <v>3584976</v>
      </c>
    </row>
    <row r="25" spans="1:7" x14ac:dyDescent="0.25">
      <c r="A25" s="12" t="s">
        <v>161</v>
      </c>
      <c r="B25" s="1" t="s">
        <v>140</v>
      </c>
      <c r="C25" s="50" t="s">
        <v>616</v>
      </c>
      <c r="D25" s="106"/>
      <c r="E25" s="107"/>
      <c r="F25" s="107"/>
      <c r="G25" s="245"/>
    </row>
    <row r="26" spans="1:7" ht="15.75" thickBot="1" x14ac:dyDescent="0.3">
      <c r="A26" s="13" t="s">
        <v>162</v>
      </c>
      <c r="B26" s="2" t="s">
        <v>141</v>
      </c>
      <c r="C26" s="49" t="s">
        <v>425</v>
      </c>
      <c r="D26" s="106">
        <v>1045600</v>
      </c>
      <c r="E26" s="108"/>
      <c r="F26" s="108"/>
      <c r="G26" s="246">
        <f>SUM(D26:F26)</f>
        <v>1045600</v>
      </c>
    </row>
    <row r="27" spans="1:7" ht="15.75" thickBot="1" x14ac:dyDescent="0.3">
      <c r="A27" s="46" t="s">
        <v>163</v>
      </c>
      <c r="B27" s="44" t="s">
        <v>144</v>
      </c>
      <c r="C27" s="142" t="s">
        <v>325</v>
      </c>
      <c r="D27" s="109">
        <f>SUM(D24:D26)</f>
        <v>4630576</v>
      </c>
      <c r="E27" s="110"/>
      <c r="F27" s="110"/>
      <c r="G27" s="247">
        <f>SUM(D27:F27)</f>
        <v>4630576</v>
      </c>
    </row>
    <row r="28" spans="1:7" ht="18" customHeight="1" thickBot="1" x14ac:dyDescent="0.3">
      <c r="A28" s="76" t="s">
        <v>326</v>
      </c>
      <c r="B28" s="77"/>
      <c r="C28" s="78" t="s">
        <v>399</v>
      </c>
      <c r="D28" s="111">
        <f>SUM(D22,D27)</f>
        <v>22418274</v>
      </c>
      <c r="E28" s="112"/>
      <c r="F28" s="112"/>
      <c r="G28" s="249">
        <f>SUM(D28:F28)</f>
        <v>22418274</v>
      </c>
    </row>
    <row r="29" spans="1:7" ht="15.75" thickBot="1" x14ac:dyDescent="0.3">
      <c r="A29" s="15" t="s">
        <v>118</v>
      </c>
      <c r="B29" s="11"/>
      <c r="C29" s="144"/>
      <c r="D29" s="106"/>
      <c r="E29" s="113"/>
      <c r="F29" s="113"/>
      <c r="G29" s="134"/>
    </row>
    <row r="30" spans="1:7" ht="18" customHeight="1" thickBot="1" x14ac:dyDescent="0.3">
      <c r="A30" s="76" t="s">
        <v>335</v>
      </c>
      <c r="B30" s="77" t="s">
        <v>142</v>
      </c>
      <c r="C30" s="78" t="s">
        <v>617</v>
      </c>
      <c r="D30" s="111">
        <v>3783016</v>
      </c>
      <c r="E30" s="112"/>
      <c r="F30" s="112"/>
      <c r="G30" s="249">
        <f>SUM(D30:F30)</f>
        <v>3783016</v>
      </c>
    </row>
    <row r="31" spans="1:7" x14ac:dyDescent="0.25">
      <c r="A31" s="14" t="s">
        <v>120</v>
      </c>
      <c r="B31" s="5"/>
      <c r="C31" s="141"/>
      <c r="D31" s="106"/>
      <c r="E31" s="105"/>
      <c r="F31" s="105"/>
      <c r="G31" s="245"/>
    </row>
    <row r="32" spans="1:7" x14ac:dyDescent="0.25">
      <c r="A32" s="12" t="s">
        <v>164</v>
      </c>
      <c r="B32" s="1" t="s">
        <v>165</v>
      </c>
      <c r="C32" s="50" t="s">
        <v>426</v>
      </c>
      <c r="D32" s="106">
        <v>77000</v>
      </c>
      <c r="E32" s="107"/>
      <c r="F32" s="107"/>
      <c r="G32" s="245">
        <f>SUM(D32:F32)</f>
        <v>77000</v>
      </c>
    </row>
    <row r="33" spans="1:7" x14ac:dyDescent="0.25">
      <c r="A33" s="12" t="s">
        <v>305</v>
      </c>
      <c r="B33" s="1" t="s">
        <v>166</v>
      </c>
      <c r="C33" s="50" t="s">
        <v>427</v>
      </c>
      <c r="D33" s="106">
        <v>4393357</v>
      </c>
      <c r="E33" s="107">
        <v>506046</v>
      </c>
      <c r="F33" s="107"/>
      <c r="G33" s="245">
        <f>SUM(D33:F33)</f>
        <v>4899403</v>
      </c>
    </row>
    <row r="34" spans="1:7" ht="15.75" thickBot="1" x14ac:dyDescent="0.3">
      <c r="A34" s="13" t="s">
        <v>306</v>
      </c>
      <c r="B34" s="2" t="s">
        <v>167</v>
      </c>
      <c r="C34" s="49" t="s">
        <v>428</v>
      </c>
      <c r="D34" s="106"/>
      <c r="E34" s="108"/>
      <c r="F34" s="108"/>
      <c r="G34" s="246"/>
    </row>
    <row r="35" spans="1:7" ht="15" customHeight="1" thickBot="1" x14ac:dyDescent="0.3">
      <c r="A35" s="46" t="s">
        <v>323</v>
      </c>
      <c r="B35" s="44" t="s">
        <v>142</v>
      </c>
      <c r="C35" s="142" t="s">
        <v>324</v>
      </c>
      <c r="D35" s="109">
        <f>SUM(D31:D34)</f>
        <v>4470357</v>
      </c>
      <c r="E35" s="109">
        <f>SUM(E31:E34)</f>
        <v>506046</v>
      </c>
      <c r="F35" s="109"/>
      <c r="G35" s="109">
        <f>SUM(G31:G34)</f>
        <v>4976403</v>
      </c>
    </row>
    <row r="36" spans="1:7" x14ac:dyDescent="0.25">
      <c r="A36" s="14" t="s">
        <v>336</v>
      </c>
      <c r="B36" s="3"/>
      <c r="C36" s="145"/>
      <c r="D36" s="106"/>
      <c r="E36" s="104"/>
      <c r="F36" s="104"/>
      <c r="G36" s="245"/>
    </row>
    <row r="37" spans="1:7" x14ac:dyDescent="0.25">
      <c r="A37" s="12" t="s">
        <v>307</v>
      </c>
      <c r="B37" s="1" t="s">
        <v>168</v>
      </c>
      <c r="C37" s="50" t="s">
        <v>429</v>
      </c>
      <c r="D37" s="106">
        <v>110000</v>
      </c>
      <c r="E37" s="107"/>
      <c r="F37" s="107"/>
      <c r="G37" s="245">
        <f>SUM(D37:F37)</f>
        <v>110000</v>
      </c>
    </row>
    <row r="38" spans="1:7" ht="15.75" thickBot="1" x14ac:dyDescent="0.3">
      <c r="A38" s="13" t="s">
        <v>308</v>
      </c>
      <c r="B38" s="2" t="s">
        <v>169</v>
      </c>
      <c r="C38" s="49" t="s">
        <v>430</v>
      </c>
      <c r="D38" s="106">
        <v>253541</v>
      </c>
      <c r="E38" s="108"/>
      <c r="F38" s="108"/>
      <c r="G38" s="246">
        <f>SUM(D38:F38)</f>
        <v>253541</v>
      </c>
    </row>
    <row r="39" spans="1:7" ht="15" customHeight="1" thickBot="1" x14ac:dyDescent="0.3">
      <c r="A39" s="46" t="s">
        <v>327</v>
      </c>
      <c r="B39" s="44"/>
      <c r="C39" s="142" t="s">
        <v>328</v>
      </c>
      <c r="D39" s="109">
        <f>SUM(D37:D38)</f>
        <v>363541</v>
      </c>
      <c r="E39" s="109"/>
      <c r="F39" s="109"/>
      <c r="G39" s="109">
        <f>SUM(G37:G38)</f>
        <v>363541</v>
      </c>
    </row>
    <row r="40" spans="1:7" x14ac:dyDescent="0.25">
      <c r="A40" s="14" t="s">
        <v>121</v>
      </c>
      <c r="B40" s="3"/>
      <c r="C40" s="145"/>
      <c r="D40" s="106"/>
      <c r="E40" s="104"/>
      <c r="F40" s="104"/>
      <c r="G40" s="245"/>
    </row>
    <row r="41" spans="1:7" x14ac:dyDescent="0.25">
      <c r="A41" s="12" t="s">
        <v>309</v>
      </c>
      <c r="B41" s="1" t="s">
        <v>170</v>
      </c>
      <c r="C41" s="50" t="s">
        <v>431</v>
      </c>
      <c r="D41" s="106">
        <v>1294370</v>
      </c>
      <c r="E41" s="107"/>
      <c r="F41" s="107"/>
      <c r="G41" s="245">
        <f t="shared" ref="G41:G47" si="0">SUM(D41:F41)</f>
        <v>1294370</v>
      </c>
    </row>
    <row r="42" spans="1:7" x14ac:dyDescent="0.25">
      <c r="A42" s="12" t="s">
        <v>310</v>
      </c>
      <c r="B42" s="1" t="s">
        <v>171</v>
      </c>
      <c r="C42" s="50" t="s">
        <v>432</v>
      </c>
      <c r="D42" s="106">
        <v>377953</v>
      </c>
      <c r="E42" s="107"/>
      <c r="F42" s="107"/>
      <c r="G42" s="245">
        <f t="shared" si="0"/>
        <v>377953</v>
      </c>
    </row>
    <row r="43" spans="1:7" x14ac:dyDescent="0.25">
      <c r="A43" s="12" t="s">
        <v>311</v>
      </c>
      <c r="B43" s="1" t="s">
        <v>172</v>
      </c>
      <c r="C43" s="50" t="s">
        <v>433</v>
      </c>
      <c r="D43" s="106"/>
      <c r="E43" s="107"/>
      <c r="F43" s="107"/>
      <c r="G43" s="245">
        <f t="shared" si="0"/>
        <v>0</v>
      </c>
    </row>
    <row r="44" spans="1:7" x14ac:dyDescent="0.25">
      <c r="A44" s="12" t="s">
        <v>312</v>
      </c>
      <c r="B44" s="1" t="s">
        <v>173</v>
      </c>
      <c r="C44" s="50" t="s">
        <v>434</v>
      </c>
      <c r="D44" s="106">
        <v>275000</v>
      </c>
      <c r="E44" s="107"/>
      <c r="F44" s="107"/>
      <c r="G44" s="245">
        <f t="shared" si="0"/>
        <v>275000</v>
      </c>
    </row>
    <row r="45" spans="1:7" x14ac:dyDescent="0.25">
      <c r="A45" s="12" t="s">
        <v>313</v>
      </c>
      <c r="B45" s="1" t="s">
        <v>174</v>
      </c>
      <c r="C45" s="50" t="s">
        <v>435</v>
      </c>
      <c r="D45" s="106">
        <v>1560000</v>
      </c>
      <c r="E45" s="107"/>
      <c r="F45" s="107"/>
      <c r="G45" s="245">
        <f t="shared" si="0"/>
        <v>1560000</v>
      </c>
    </row>
    <row r="46" spans="1:7" x14ac:dyDescent="0.25">
      <c r="A46" s="12" t="s">
        <v>314</v>
      </c>
      <c r="B46" s="1" t="s">
        <v>175</v>
      </c>
      <c r="C46" s="50" t="s">
        <v>436</v>
      </c>
      <c r="D46" s="106">
        <v>514626</v>
      </c>
      <c r="E46" s="107"/>
      <c r="F46" s="107"/>
      <c r="G46" s="245">
        <f t="shared" si="0"/>
        <v>514626</v>
      </c>
    </row>
    <row r="47" spans="1:7" ht="15.75" thickBot="1" x14ac:dyDescent="0.3">
      <c r="A47" s="13" t="s">
        <v>315</v>
      </c>
      <c r="B47" s="2" t="s">
        <v>176</v>
      </c>
      <c r="C47" s="49" t="s">
        <v>437</v>
      </c>
      <c r="D47" s="106">
        <v>1386331</v>
      </c>
      <c r="E47" s="108">
        <v>592000</v>
      </c>
      <c r="F47" s="108"/>
      <c r="G47" s="246">
        <f t="shared" si="0"/>
        <v>1978331</v>
      </c>
    </row>
    <row r="48" spans="1:7" ht="15" customHeight="1" thickBot="1" x14ac:dyDescent="0.3">
      <c r="A48" s="46" t="s">
        <v>329</v>
      </c>
      <c r="B48" s="44"/>
      <c r="C48" s="142" t="s">
        <v>330</v>
      </c>
      <c r="D48" s="109">
        <f>SUM(D41:D47)</f>
        <v>5408280</v>
      </c>
      <c r="E48" s="109">
        <f>SUM(E41:E47)</f>
        <v>592000</v>
      </c>
      <c r="F48" s="109"/>
      <c r="G48" s="109">
        <f>SUM(G41:G47)</f>
        <v>6000280</v>
      </c>
    </row>
    <row r="49" spans="1:7" x14ac:dyDescent="0.25">
      <c r="A49" s="14" t="s">
        <v>337</v>
      </c>
      <c r="B49" s="3"/>
      <c r="C49" s="145"/>
      <c r="D49" s="106"/>
      <c r="E49" s="104"/>
      <c r="F49" s="104"/>
      <c r="G49" s="245"/>
    </row>
    <row r="50" spans="1:7" x14ac:dyDescent="0.25">
      <c r="A50" s="12" t="s">
        <v>316</v>
      </c>
      <c r="B50" s="1" t="s">
        <v>177</v>
      </c>
      <c r="C50" s="50" t="s">
        <v>438</v>
      </c>
      <c r="D50" s="106">
        <v>180000</v>
      </c>
      <c r="E50" s="107"/>
      <c r="F50" s="107"/>
      <c r="G50" s="245">
        <f>SUM(D50:F50)</f>
        <v>180000</v>
      </c>
    </row>
    <row r="51" spans="1:7" ht="15.75" thickBot="1" x14ac:dyDescent="0.3">
      <c r="A51" s="13" t="s">
        <v>317</v>
      </c>
      <c r="B51" s="2" t="s">
        <v>178</v>
      </c>
      <c r="C51" s="49" t="s">
        <v>439</v>
      </c>
      <c r="D51" s="106"/>
      <c r="E51" s="108"/>
      <c r="F51" s="108"/>
      <c r="G51" s="246"/>
    </row>
    <row r="52" spans="1:7" ht="15" customHeight="1" thickBot="1" x14ac:dyDescent="0.3">
      <c r="A52" s="46" t="s">
        <v>331</v>
      </c>
      <c r="B52" s="44"/>
      <c r="C52" s="142" t="s">
        <v>618</v>
      </c>
      <c r="D52" s="109">
        <f>SUM(D50:D51)</f>
        <v>180000</v>
      </c>
      <c r="E52" s="109"/>
      <c r="F52" s="109"/>
      <c r="G52" s="109">
        <f>SUM(G50:G51)</f>
        <v>180000</v>
      </c>
    </row>
    <row r="53" spans="1:7" x14ac:dyDescent="0.25">
      <c r="A53" s="14" t="s">
        <v>122</v>
      </c>
      <c r="B53" s="3"/>
      <c r="C53" s="145"/>
      <c r="D53" s="106"/>
      <c r="E53" s="104"/>
      <c r="F53" s="104"/>
      <c r="G53" s="245"/>
    </row>
    <row r="54" spans="1:7" x14ac:dyDescent="0.25">
      <c r="A54" s="12" t="s">
        <v>318</v>
      </c>
      <c r="B54" s="1" t="s">
        <v>179</v>
      </c>
      <c r="C54" s="50" t="s">
        <v>619</v>
      </c>
      <c r="D54" s="106">
        <v>1997410</v>
      </c>
      <c r="E54" s="107">
        <v>255000</v>
      </c>
      <c r="F54" s="107"/>
      <c r="G54" s="245">
        <f>SUM(D54:F54)</f>
        <v>2252410</v>
      </c>
    </row>
    <row r="55" spans="1:7" x14ac:dyDescent="0.25">
      <c r="A55" s="12" t="s">
        <v>319</v>
      </c>
      <c r="B55" s="1" t="s">
        <v>180</v>
      </c>
      <c r="C55" s="50" t="s">
        <v>440</v>
      </c>
      <c r="D55" s="106"/>
      <c r="E55" s="107"/>
      <c r="F55" s="107"/>
      <c r="G55" s="245"/>
    </row>
    <row r="56" spans="1:7" x14ac:dyDescent="0.25">
      <c r="A56" s="12" t="s">
        <v>320</v>
      </c>
      <c r="B56" s="1" t="s">
        <v>181</v>
      </c>
      <c r="C56" s="50" t="s">
        <v>441</v>
      </c>
      <c r="D56" s="106"/>
      <c r="E56" s="107"/>
      <c r="F56" s="107"/>
      <c r="G56" s="245"/>
    </row>
    <row r="57" spans="1:7" x14ac:dyDescent="0.25">
      <c r="A57" s="12" t="s">
        <v>321</v>
      </c>
      <c r="B57" s="1" t="s">
        <v>182</v>
      </c>
      <c r="C57" s="50" t="s">
        <v>442</v>
      </c>
      <c r="D57" s="106"/>
      <c r="E57" s="107"/>
      <c r="F57" s="107"/>
      <c r="G57" s="245"/>
    </row>
    <row r="58" spans="1:7" ht="15.75" thickBot="1" x14ac:dyDescent="0.3">
      <c r="A58" s="13" t="s">
        <v>322</v>
      </c>
      <c r="B58" s="2" t="s">
        <v>183</v>
      </c>
      <c r="C58" s="49" t="s">
        <v>443</v>
      </c>
      <c r="D58" s="106">
        <v>50000</v>
      </c>
      <c r="E58" s="108"/>
      <c r="F58" s="108"/>
      <c r="G58" s="246">
        <f>SUM(D58:F58)</f>
        <v>50000</v>
      </c>
    </row>
    <row r="59" spans="1:7" ht="15" customHeight="1" thickBot="1" x14ac:dyDescent="0.3">
      <c r="A59" s="46" t="s">
        <v>332</v>
      </c>
      <c r="B59" s="44"/>
      <c r="C59" s="142" t="s">
        <v>620</v>
      </c>
      <c r="D59" s="109">
        <f>SUM(D54:D58)</f>
        <v>2047410</v>
      </c>
      <c r="E59" s="109">
        <f>SUM(E54:E58)</f>
        <v>255000</v>
      </c>
      <c r="F59" s="109"/>
      <c r="G59" s="247">
        <f>SUM(D59:F59)</f>
        <v>2302410</v>
      </c>
    </row>
    <row r="60" spans="1:7" ht="18" customHeight="1" thickBot="1" x14ac:dyDescent="0.3">
      <c r="A60" s="76" t="s">
        <v>333</v>
      </c>
      <c r="B60" s="77"/>
      <c r="C60" s="78" t="s">
        <v>334</v>
      </c>
      <c r="D60" s="111">
        <f>SUM(D35,D39,D48,D52,D59)</f>
        <v>12469588</v>
      </c>
      <c r="E60" s="111">
        <f>SUM(E35,E39,E48,E52,E59)</f>
        <v>1353046</v>
      </c>
      <c r="F60" s="111"/>
      <c r="G60" s="249">
        <f>SUM(D60:F60)</f>
        <v>13822634</v>
      </c>
    </row>
    <row r="61" spans="1:7" x14ac:dyDescent="0.25">
      <c r="A61" s="14" t="s">
        <v>123</v>
      </c>
      <c r="B61" s="5"/>
      <c r="C61" s="141"/>
      <c r="D61" s="106"/>
      <c r="E61" s="104"/>
      <c r="F61" s="104"/>
      <c r="G61" s="245"/>
    </row>
    <row r="62" spans="1:7" x14ac:dyDescent="0.25">
      <c r="A62" s="12" t="s">
        <v>338</v>
      </c>
      <c r="B62" s="1" t="s">
        <v>184</v>
      </c>
      <c r="C62" s="50" t="s">
        <v>444</v>
      </c>
      <c r="D62" s="106"/>
      <c r="E62" s="107"/>
      <c r="F62" s="107"/>
      <c r="G62" s="245"/>
    </row>
    <row r="63" spans="1:7" x14ac:dyDescent="0.25">
      <c r="A63" s="12" t="s">
        <v>339</v>
      </c>
      <c r="B63" s="1" t="s">
        <v>185</v>
      </c>
      <c r="C63" s="50" t="s">
        <v>445</v>
      </c>
      <c r="D63" s="106">
        <v>300000</v>
      </c>
      <c r="E63" s="107"/>
      <c r="F63" s="107"/>
      <c r="G63" s="245">
        <f>SUM(D63:F63)</f>
        <v>300000</v>
      </c>
    </row>
    <row r="64" spans="1:7" x14ac:dyDescent="0.25">
      <c r="A64" s="12" t="s">
        <v>340</v>
      </c>
      <c r="B64" s="1" t="s">
        <v>186</v>
      </c>
      <c r="C64" s="50" t="s">
        <v>446</v>
      </c>
      <c r="D64" s="106"/>
      <c r="E64" s="107"/>
      <c r="F64" s="107"/>
      <c r="G64" s="245"/>
    </row>
    <row r="65" spans="1:7" x14ac:dyDescent="0.25">
      <c r="A65" s="12" t="s">
        <v>341</v>
      </c>
      <c r="B65" s="1" t="s">
        <v>187</v>
      </c>
      <c r="C65" s="50" t="s">
        <v>621</v>
      </c>
      <c r="D65" s="106"/>
      <c r="E65" s="107"/>
      <c r="F65" s="107"/>
      <c r="G65" s="245"/>
    </row>
    <row r="66" spans="1:7" x14ac:dyDescent="0.25">
      <c r="A66" s="12" t="s">
        <v>342</v>
      </c>
      <c r="B66" s="1" t="s">
        <v>188</v>
      </c>
      <c r="C66" s="50" t="s">
        <v>622</v>
      </c>
      <c r="D66" s="106"/>
      <c r="E66" s="107"/>
      <c r="F66" s="107"/>
      <c r="G66" s="245"/>
    </row>
    <row r="67" spans="1:7" x14ac:dyDescent="0.25">
      <c r="A67" s="12" t="s">
        <v>343</v>
      </c>
      <c r="B67" s="1" t="s">
        <v>189</v>
      </c>
      <c r="C67" s="50" t="s">
        <v>447</v>
      </c>
      <c r="D67" s="106"/>
      <c r="E67" s="107"/>
      <c r="F67" s="107"/>
      <c r="G67" s="245"/>
    </row>
    <row r="68" spans="1:7" x14ac:dyDescent="0.25">
      <c r="A68" s="12" t="s">
        <v>344</v>
      </c>
      <c r="B68" s="1" t="s">
        <v>190</v>
      </c>
      <c r="C68" s="50" t="s">
        <v>448</v>
      </c>
      <c r="D68" s="106"/>
      <c r="E68" s="107"/>
      <c r="F68" s="107"/>
      <c r="G68" s="245"/>
    </row>
    <row r="69" spans="1:7" ht="15.75" thickBot="1" x14ac:dyDescent="0.3">
      <c r="A69" s="13" t="s">
        <v>345</v>
      </c>
      <c r="B69" s="2" t="s">
        <v>191</v>
      </c>
      <c r="C69" s="49" t="s">
        <v>449</v>
      </c>
      <c r="D69" s="106">
        <v>3017000</v>
      </c>
      <c r="E69" s="108"/>
      <c r="F69" s="108"/>
      <c r="G69" s="246">
        <f>SUM(D69:F69)</f>
        <v>3017000</v>
      </c>
    </row>
    <row r="70" spans="1:7" ht="18" customHeight="1" thickBot="1" x14ac:dyDescent="0.3">
      <c r="A70" s="76" t="s">
        <v>346</v>
      </c>
      <c r="B70" s="77"/>
      <c r="C70" s="78" t="s">
        <v>623</v>
      </c>
      <c r="D70" s="111">
        <f>SUM(D62:D69)</f>
        <v>3317000</v>
      </c>
      <c r="E70" s="111"/>
      <c r="F70" s="111"/>
      <c r="G70" s="249">
        <f>SUM(D70:F70)</f>
        <v>3317000</v>
      </c>
    </row>
    <row r="71" spans="1:7" x14ac:dyDescent="0.25">
      <c r="A71" s="14" t="s">
        <v>124</v>
      </c>
      <c r="B71" s="3"/>
      <c r="C71" s="145"/>
      <c r="D71" s="106"/>
      <c r="E71" s="104"/>
      <c r="F71" s="104"/>
      <c r="G71" s="133"/>
    </row>
    <row r="72" spans="1:7" x14ac:dyDescent="0.25">
      <c r="A72" s="12" t="s">
        <v>347</v>
      </c>
      <c r="B72" s="1" t="s">
        <v>237</v>
      </c>
      <c r="C72" s="50" t="s">
        <v>450</v>
      </c>
      <c r="D72" s="106"/>
      <c r="E72" s="107"/>
      <c r="F72" s="107"/>
      <c r="G72" s="133"/>
    </row>
    <row r="73" spans="1:7" x14ac:dyDescent="0.25">
      <c r="A73" s="12" t="s">
        <v>348</v>
      </c>
      <c r="B73" s="1" t="s">
        <v>238</v>
      </c>
      <c r="C73" s="50" t="s">
        <v>451</v>
      </c>
      <c r="D73" s="106"/>
      <c r="E73" s="107"/>
      <c r="F73" s="107"/>
      <c r="G73" s="133"/>
    </row>
    <row r="74" spans="1:7" ht="15" customHeight="1" x14ac:dyDescent="0.25">
      <c r="A74" s="12" t="s">
        <v>349</v>
      </c>
      <c r="B74" s="1" t="s">
        <v>239</v>
      </c>
      <c r="C74" s="50" t="s">
        <v>624</v>
      </c>
      <c r="D74" s="106"/>
      <c r="E74" s="107"/>
      <c r="F74" s="107"/>
      <c r="G74" s="133"/>
    </row>
    <row r="75" spans="1:7" ht="15" customHeight="1" x14ac:dyDescent="0.25">
      <c r="A75" s="12" t="s">
        <v>350</v>
      </c>
      <c r="B75" s="1" t="s">
        <v>240</v>
      </c>
      <c r="C75" s="50" t="s">
        <v>625</v>
      </c>
      <c r="D75" s="106"/>
      <c r="E75" s="107"/>
      <c r="F75" s="107"/>
      <c r="G75" s="133"/>
    </row>
    <row r="76" spans="1:7" x14ac:dyDescent="0.25">
      <c r="A76" s="12" t="s">
        <v>351</v>
      </c>
      <c r="B76" s="1" t="s">
        <v>241</v>
      </c>
      <c r="C76" s="50" t="s">
        <v>626</v>
      </c>
      <c r="D76" s="106"/>
      <c r="E76" s="107"/>
      <c r="F76" s="107"/>
      <c r="G76" s="133"/>
    </row>
    <row r="77" spans="1:7" x14ac:dyDescent="0.25">
      <c r="A77" s="12" t="s">
        <v>352</v>
      </c>
      <c r="B77" s="1" t="s">
        <v>242</v>
      </c>
      <c r="C77" s="50" t="s">
        <v>627</v>
      </c>
      <c r="D77" s="106">
        <v>5836050</v>
      </c>
      <c r="E77" s="107"/>
      <c r="F77" s="107"/>
      <c r="G77" s="245">
        <f>SUM(D77:F77)</f>
        <v>5836050</v>
      </c>
    </row>
    <row r="78" spans="1:7" ht="15" customHeight="1" x14ac:dyDescent="0.25">
      <c r="A78" s="12" t="s">
        <v>353</v>
      </c>
      <c r="B78" s="1" t="s">
        <v>243</v>
      </c>
      <c r="C78" s="50" t="s">
        <v>628</v>
      </c>
      <c r="D78" s="106"/>
      <c r="E78" s="107"/>
      <c r="F78" s="107"/>
      <c r="G78" s="245"/>
    </row>
    <row r="79" spans="1:7" ht="15" customHeight="1" x14ac:dyDescent="0.25">
      <c r="A79" s="12" t="s">
        <v>354</v>
      </c>
      <c r="B79" s="1" t="s">
        <v>244</v>
      </c>
      <c r="C79" s="50" t="s">
        <v>629</v>
      </c>
      <c r="D79" s="106">
        <v>200000</v>
      </c>
      <c r="E79" s="107"/>
      <c r="F79" s="107"/>
      <c r="G79" s="245">
        <f>SUM(D79:F79)</f>
        <v>200000</v>
      </c>
    </row>
    <row r="80" spans="1:7" x14ac:dyDescent="0.25">
      <c r="A80" s="12" t="s">
        <v>355</v>
      </c>
      <c r="B80" s="1" t="s">
        <v>245</v>
      </c>
      <c r="C80" s="50" t="s">
        <v>452</v>
      </c>
      <c r="D80" s="106"/>
      <c r="E80" s="107"/>
      <c r="F80" s="107"/>
      <c r="G80" s="245"/>
    </row>
    <row r="81" spans="1:7" x14ac:dyDescent="0.25">
      <c r="A81" s="12" t="s">
        <v>356</v>
      </c>
      <c r="B81" s="1" t="s">
        <v>246</v>
      </c>
      <c r="C81" s="50" t="s">
        <v>453</v>
      </c>
      <c r="D81" s="106"/>
      <c r="E81" s="107"/>
      <c r="F81" s="107"/>
      <c r="G81" s="245"/>
    </row>
    <row r="82" spans="1:7" x14ac:dyDescent="0.25">
      <c r="A82" s="12" t="s">
        <v>357</v>
      </c>
      <c r="B82" s="1" t="s">
        <v>788</v>
      </c>
      <c r="C82" s="50" t="s">
        <v>630</v>
      </c>
      <c r="D82" s="106"/>
      <c r="E82" s="107">
        <v>711829</v>
      </c>
      <c r="F82" s="107"/>
      <c r="G82" s="245">
        <f>SUM(D82:F82)</f>
        <v>711829</v>
      </c>
    </row>
    <row r="83" spans="1:7" ht="15.75" thickBot="1" x14ac:dyDescent="0.3">
      <c r="A83" s="13" t="s">
        <v>358</v>
      </c>
      <c r="B83" s="2" t="s">
        <v>773</v>
      </c>
      <c r="C83" s="49" t="s">
        <v>454</v>
      </c>
      <c r="D83" s="106">
        <v>5944721</v>
      </c>
      <c r="E83" s="114"/>
      <c r="F83" s="114"/>
      <c r="G83" s="246">
        <f>SUM(D83:F83)</f>
        <v>5944721</v>
      </c>
    </row>
    <row r="84" spans="1:7" ht="18" customHeight="1" thickBot="1" x14ac:dyDescent="0.3">
      <c r="A84" s="76" t="s">
        <v>359</v>
      </c>
      <c r="B84" s="77"/>
      <c r="C84" s="78" t="s">
        <v>59</v>
      </c>
      <c r="D84" s="111">
        <f>SUM(D72:D83)</f>
        <v>11980771</v>
      </c>
      <c r="E84" s="111">
        <f>SUM(E72:E83)</f>
        <v>711829</v>
      </c>
      <c r="F84" s="111"/>
      <c r="G84" s="249">
        <f>SUM(D84:F84)</f>
        <v>12692600</v>
      </c>
    </row>
    <row r="85" spans="1:7" x14ac:dyDescent="0.25">
      <c r="A85" s="14" t="s">
        <v>125</v>
      </c>
      <c r="B85" s="3"/>
      <c r="C85" s="145"/>
      <c r="D85" s="106"/>
      <c r="E85" s="104"/>
      <c r="F85" s="104"/>
      <c r="G85" s="360">
        <f t="shared" ref="G85:G92" si="1">SUM(D85:F85)</f>
        <v>0</v>
      </c>
    </row>
    <row r="86" spans="1:7" x14ac:dyDescent="0.25">
      <c r="A86" s="12" t="s">
        <v>360</v>
      </c>
      <c r="B86" s="1" t="s">
        <v>192</v>
      </c>
      <c r="C86" s="50" t="s">
        <v>455</v>
      </c>
      <c r="D86" s="106"/>
      <c r="E86" s="107"/>
      <c r="F86" s="107"/>
      <c r="G86" s="361">
        <f t="shared" si="1"/>
        <v>0</v>
      </c>
    </row>
    <row r="87" spans="1:7" x14ac:dyDescent="0.25">
      <c r="A87" s="12" t="s">
        <v>361</v>
      </c>
      <c r="B87" s="1" t="s">
        <v>193</v>
      </c>
      <c r="C87" s="50" t="s">
        <v>456</v>
      </c>
      <c r="D87" s="106">
        <v>1574803</v>
      </c>
      <c r="E87" s="107"/>
      <c r="F87" s="107"/>
      <c r="G87" s="361">
        <f t="shared" si="1"/>
        <v>1574803</v>
      </c>
    </row>
    <row r="88" spans="1:7" x14ac:dyDescent="0.25">
      <c r="A88" s="12" t="s">
        <v>362</v>
      </c>
      <c r="B88" s="1" t="s">
        <v>194</v>
      </c>
      <c r="C88" s="50" t="s">
        <v>457</v>
      </c>
      <c r="D88" s="106"/>
      <c r="E88" s="107"/>
      <c r="F88" s="107"/>
      <c r="G88" s="361">
        <f t="shared" si="1"/>
        <v>0</v>
      </c>
    </row>
    <row r="89" spans="1:7" x14ac:dyDescent="0.25">
      <c r="A89" s="12" t="s">
        <v>363</v>
      </c>
      <c r="B89" s="1" t="s">
        <v>195</v>
      </c>
      <c r="C89" s="50" t="s">
        <v>458</v>
      </c>
      <c r="D89" s="106">
        <v>391221</v>
      </c>
      <c r="E89" s="107"/>
      <c r="F89" s="107"/>
      <c r="G89" s="361">
        <f t="shared" si="1"/>
        <v>391221</v>
      </c>
    </row>
    <row r="90" spans="1:7" x14ac:dyDescent="0.25">
      <c r="A90" s="12" t="s">
        <v>364</v>
      </c>
      <c r="B90" s="1" t="s">
        <v>196</v>
      </c>
      <c r="C90" s="50" t="s">
        <v>459</v>
      </c>
      <c r="D90" s="106"/>
      <c r="E90" s="107"/>
      <c r="F90" s="107"/>
      <c r="G90" s="361">
        <f t="shared" si="1"/>
        <v>0</v>
      </c>
    </row>
    <row r="91" spans="1:7" x14ac:dyDescent="0.25">
      <c r="A91" s="12" t="s">
        <v>365</v>
      </c>
      <c r="B91" s="1" t="s">
        <v>197</v>
      </c>
      <c r="C91" s="50" t="s">
        <v>631</v>
      </c>
      <c r="D91" s="106"/>
      <c r="E91" s="107"/>
      <c r="F91" s="107"/>
      <c r="G91" s="361">
        <f t="shared" si="1"/>
        <v>0</v>
      </c>
    </row>
    <row r="92" spans="1:7" ht="15.75" thickBot="1" x14ac:dyDescent="0.3">
      <c r="A92" s="13" t="s">
        <v>366</v>
      </c>
      <c r="B92" s="2" t="s">
        <v>198</v>
      </c>
      <c r="C92" s="49" t="s">
        <v>632</v>
      </c>
      <c r="D92" s="106">
        <v>530826</v>
      </c>
      <c r="E92" s="114"/>
      <c r="F92" s="114"/>
      <c r="G92" s="362">
        <f t="shared" si="1"/>
        <v>530826</v>
      </c>
    </row>
    <row r="93" spans="1:7" ht="18" customHeight="1" thickBot="1" x14ac:dyDescent="0.3">
      <c r="A93" s="76" t="s">
        <v>367</v>
      </c>
      <c r="B93" s="77"/>
      <c r="C93" s="78" t="s">
        <v>400</v>
      </c>
      <c r="D93" s="111">
        <f>SUM(D86:D92)</f>
        <v>2496850</v>
      </c>
      <c r="E93" s="112"/>
      <c r="F93" s="112"/>
      <c r="G93" s="249">
        <f>SUM(D93:F93)</f>
        <v>2496850</v>
      </c>
    </row>
    <row r="94" spans="1:7" x14ac:dyDescent="0.25">
      <c r="A94" s="14" t="s">
        <v>98</v>
      </c>
      <c r="B94" s="3"/>
      <c r="C94" s="145"/>
      <c r="D94" s="106"/>
      <c r="E94" s="104"/>
      <c r="F94" s="104"/>
      <c r="G94" s="133"/>
    </row>
    <row r="95" spans="1:7" x14ac:dyDescent="0.25">
      <c r="A95" s="12" t="s">
        <v>369</v>
      </c>
      <c r="B95" s="1" t="s">
        <v>199</v>
      </c>
      <c r="C95" s="50" t="s">
        <v>460</v>
      </c>
      <c r="D95" s="106">
        <v>16062991</v>
      </c>
      <c r="E95" s="107"/>
      <c r="F95" s="107"/>
      <c r="G95" s="133">
        <f>SUM(D95:F95)</f>
        <v>16062991</v>
      </c>
    </row>
    <row r="96" spans="1:7" x14ac:dyDescent="0.25">
      <c r="A96" s="12" t="s">
        <v>370</v>
      </c>
      <c r="B96" s="1" t="s">
        <v>200</v>
      </c>
      <c r="C96" s="50" t="s">
        <v>461</v>
      </c>
      <c r="D96" s="106"/>
      <c r="E96" s="107"/>
      <c r="F96" s="107"/>
      <c r="G96" s="133">
        <f>SUM(D96:F96)</f>
        <v>0</v>
      </c>
    </row>
    <row r="97" spans="1:7" x14ac:dyDescent="0.25">
      <c r="A97" s="12" t="s">
        <v>371</v>
      </c>
      <c r="B97" s="1" t="s">
        <v>201</v>
      </c>
      <c r="C97" s="50" t="s">
        <v>462</v>
      </c>
      <c r="D97" s="106"/>
      <c r="E97" s="107"/>
      <c r="F97" s="107"/>
      <c r="G97" s="133">
        <f>SUM(D97:F97)</f>
        <v>0</v>
      </c>
    </row>
    <row r="98" spans="1:7" ht="15.75" thickBot="1" x14ac:dyDescent="0.3">
      <c r="A98" s="13" t="s">
        <v>372</v>
      </c>
      <c r="B98" s="2" t="s">
        <v>202</v>
      </c>
      <c r="C98" s="49" t="s">
        <v>633</v>
      </c>
      <c r="D98" s="106">
        <v>4337009</v>
      </c>
      <c r="E98" s="114"/>
      <c r="F98" s="114"/>
      <c r="G98" s="133">
        <f>SUM(D98:F98)</f>
        <v>4337009</v>
      </c>
    </row>
    <row r="99" spans="1:7" ht="18" customHeight="1" thickBot="1" x14ac:dyDescent="0.3">
      <c r="A99" s="76" t="s">
        <v>373</v>
      </c>
      <c r="B99" s="77"/>
      <c r="C99" s="78" t="s">
        <v>401</v>
      </c>
      <c r="D99" s="111">
        <f>SUM(D95:D98)</f>
        <v>20400000</v>
      </c>
      <c r="E99" s="111"/>
      <c r="F99" s="111"/>
      <c r="G99" s="111">
        <f>SUM(G95:G98)</f>
        <v>20400000</v>
      </c>
    </row>
    <row r="100" spans="1:7" x14ac:dyDescent="0.25">
      <c r="A100" s="14" t="s">
        <v>99</v>
      </c>
      <c r="B100" s="3"/>
      <c r="C100" s="145"/>
      <c r="D100" s="106"/>
      <c r="E100" s="104"/>
      <c r="F100" s="104"/>
      <c r="G100" s="133"/>
    </row>
    <row r="101" spans="1:7" ht="15" customHeight="1" x14ac:dyDescent="0.25">
      <c r="A101" s="12" t="s">
        <v>368</v>
      </c>
      <c r="B101" s="1" t="s">
        <v>203</v>
      </c>
      <c r="C101" s="50" t="s">
        <v>634</v>
      </c>
      <c r="D101" s="106"/>
      <c r="E101" s="107"/>
      <c r="F101" s="107"/>
      <c r="G101" s="133"/>
    </row>
    <row r="102" spans="1:7" x14ac:dyDescent="0.25">
      <c r="A102" s="12" t="s">
        <v>374</v>
      </c>
      <c r="B102" s="1" t="s">
        <v>204</v>
      </c>
      <c r="C102" s="50" t="s">
        <v>635</v>
      </c>
      <c r="D102" s="106"/>
      <c r="E102" s="107"/>
      <c r="F102" s="107"/>
      <c r="G102" s="133"/>
    </row>
    <row r="103" spans="1:7" x14ac:dyDescent="0.25">
      <c r="A103" s="12" t="s">
        <v>375</v>
      </c>
      <c r="B103" s="1" t="s">
        <v>205</v>
      </c>
      <c r="C103" s="50" t="s">
        <v>636</v>
      </c>
      <c r="D103" s="106"/>
      <c r="E103" s="107"/>
      <c r="F103" s="107"/>
      <c r="G103" s="133"/>
    </row>
    <row r="104" spans="1:7" x14ac:dyDescent="0.25">
      <c r="A104" s="12" t="s">
        <v>376</v>
      </c>
      <c r="B104" s="1" t="s">
        <v>206</v>
      </c>
      <c r="C104" s="50" t="s">
        <v>637</v>
      </c>
      <c r="D104" s="106"/>
      <c r="E104" s="107"/>
      <c r="F104" s="107"/>
      <c r="G104" s="133"/>
    </row>
    <row r="105" spans="1:7" ht="15" customHeight="1" x14ac:dyDescent="0.25">
      <c r="A105" s="12" t="s">
        <v>377</v>
      </c>
      <c r="B105" s="1" t="s">
        <v>207</v>
      </c>
      <c r="C105" s="50" t="s">
        <v>638</v>
      </c>
      <c r="D105" s="106"/>
      <c r="E105" s="107"/>
      <c r="F105" s="107"/>
      <c r="G105" s="133"/>
    </row>
    <row r="106" spans="1:7" x14ac:dyDescent="0.25">
      <c r="A106" s="12" t="s">
        <v>378</v>
      </c>
      <c r="B106" s="1" t="s">
        <v>208</v>
      </c>
      <c r="C106" s="50" t="s">
        <v>639</v>
      </c>
      <c r="D106" s="106"/>
      <c r="E106" s="107"/>
      <c r="F106" s="107"/>
      <c r="G106" s="133"/>
    </row>
    <row r="107" spans="1:7" x14ac:dyDescent="0.25">
      <c r="A107" s="12" t="s">
        <v>379</v>
      </c>
      <c r="B107" s="1" t="s">
        <v>209</v>
      </c>
      <c r="C107" s="50" t="s">
        <v>463</v>
      </c>
      <c r="D107" s="106"/>
      <c r="E107" s="107"/>
      <c r="F107" s="107"/>
      <c r="G107" s="133"/>
    </row>
    <row r="108" spans="1:7" ht="15.75" thickBot="1" x14ac:dyDescent="0.3">
      <c r="A108" s="13" t="s">
        <v>380</v>
      </c>
      <c r="B108" s="2" t="s">
        <v>210</v>
      </c>
      <c r="C108" s="49" t="s">
        <v>640</v>
      </c>
      <c r="D108" s="106"/>
      <c r="E108" s="114"/>
      <c r="F108" s="114"/>
      <c r="G108" s="134"/>
    </row>
    <row r="109" spans="1:7" ht="18" customHeight="1" thickBot="1" x14ac:dyDescent="0.3">
      <c r="A109" s="76" t="s">
        <v>381</v>
      </c>
      <c r="B109" s="77"/>
      <c r="C109" s="78" t="s">
        <v>61</v>
      </c>
      <c r="D109" s="111"/>
      <c r="E109" s="112"/>
      <c r="F109" s="112"/>
      <c r="G109" s="248"/>
    </row>
    <row r="110" spans="1:7" ht="21" customHeight="1" thickBot="1" x14ac:dyDescent="0.3">
      <c r="A110" s="91"/>
      <c r="B110" s="92"/>
      <c r="C110" s="146" t="s">
        <v>382</v>
      </c>
      <c r="D110" s="122">
        <f>SUM(D28,D30,D60,D70,D84,D93,D99)</f>
        <v>76865499</v>
      </c>
      <c r="E110" s="122">
        <f>SUM(E28,E30,E60,E70,E84,E93)</f>
        <v>2064875</v>
      </c>
      <c r="F110" s="122"/>
      <c r="G110" s="250">
        <f>SUM(D110:F110)</f>
        <v>78930374</v>
      </c>
    </row>
    <row r="111" spans="1:7" x14ac:dyDescent="0.25">
      <c r="A111" s="14" t="s">
        <v>100</v>
      </c>
      <c r="B111" s="3"/>
      <c r="C111" s="145"/>
      <c r="D111" s="106"/>
      <c r="E111" s="104"/>
      <c r="F111" s="104"/>
      <c r="G111" s="133"/>
    </row>
    <row r="112" spans="1:7" x14ac:dyDescent="0.25">
      <c r="A112" s="12" t="s">
        <v>383</v>
      </c>
      <c r="B112" s="1" t="s">
        <v>289</v>
      </c>
      <c r="C112" s="50" t="s">
        <v>464</v>
      </c>
      <c r="D112" s="106"/>
      <c r="E112" s="107"/>
      <c r="F112" s="107"/>
      <c r="G112" s="133"/>
    </row>
    <row r="113" spans="1:7" x14ac:dyDescent="0.25">
      <c r="A113" s="12" t="s">
        <v>384</v>
      </c>
      <c r="B113" s="1" t="s">
        <v>290</v>
      </c>
      <c r="C113" s="50" t="s">
        <v>641</v>
      </c>
      <c r="D113" s="106"/>
      <c r="E113" s="107"/>
      <c r="F113" s="107"/>
      <c r="G113" s="133"/>
    </row>
    <row r="114" spans="1:7" ht="15.75" thickBot="1" x14ac:dyDescent="0.3">
      <c r="A114" s="13" t="s">
        <v>385</v>
      </c>
      <c r="B114" s="2" t="s">
        <v>291</v>
      </c>
      <c r="C114" s="49" t="s">
        <v>465</v>
      </c>
      <c r="D114" s="321"/>
      <c r="E114" s="108"/>
      <c r="F114" s="108"/>
      <c r="G114" s="134"/>
    </row>
    <row r="115" spans="1:7" ht="15" customHeight="1" thickBot="1" x14ac:dyDescent="0.3">
      <c r="A115" s="46" t="s">
        <v>386</v>
      </c>
      <c r="B115" s="44"/>
      <c r="C115" s="142" t="s">
        <v>642</v>
      </c>
      <c r="D115" s="109"/>
      <c r="E115" s="110"/>
      <c r="F115" s="110"/>
      <c r="G115" s="270"/>
    </row>
    <row r="116" spans="1:7" x14ac:dyDescent="0.25">
      <c r="A116" s="14" t="s">
        <v>101</v>
      </c>
      <c r="B116" s="3"/>
      <c r="C116" s="145"/>
      <c r="D116" s="106"/>
      <c r="E116" s="104"/>
      <c r="F116" s="104"/>
      <c r="G116" s="133"/>
    </row>
    <row r="117" spans="1:7" x14ac:dyDescent="0.25">
      <c r="A117" s="12" t="s">
        <v>387</v>
      </c>
      <c r="B117" s="1" t="s">
        <v>292</v>
      </c>
      <c r="C117" s="50" t="s">
        <v>466</v>
      </c>
      <c r="D117" s="106"/>
      <c r="E117" s="107"/>
      <c r="F117" s="107"/>
      <c r="G117" s="133"/>
    </row>
    <row r="118" spans="1:7" x14ac:dyDescent="0.25">
      <c r="A118" s="12" t="s">
        <v>388</v>
      </c>
      <c r="B118" s="1" t="s">
        <v>293</v>
      </c>
      <c r="C118" s="50" t="s">
        <v>467</v>
      </c>
      <c r="D118" s="106"/>
      <c r="E118" s="107"/>
      <c r="F118" s="107"/>
      <c r="G118" s="133"/>
    </row>
    <row r="119" spans="1:7" x14ac:dyDescent="0.25">
      <c r="A119" s="12" t="s">
        <v>389</v>
      </c>
      <c r="B119" s="1" t="s">
        <v>294</v>
      </c>
      <c r="C119" s="50" t="s">
        <v>468</v>
      </c>
      <c r="D119" s="106"/>
      <c r="E119" s="107"/>
      <c r="F119" s="107"/>
      <c r="G119" s="133"/>
    </row>
    <row r="120" spans="1:7" ht="15.75" thickBot="1" x14ac:dyDescent="0.3">
      <c r="A120" s="13" t="s">
        <v>390</v>
      </c>
      <c r="B120" s="2" t="s">
        <v>295</v>
      </c>
      <c r="C120" s="49" t="s">
        <v>469</v>
      </c>
      <c r="D120" s="106"/>
      <c r="E120" s="108"/>
      <c r="F120" s="108"/>
      <c r="G120" s="134"/>
    </row>
    <row r="121" spans="1:7" ht="15.75" thickBot="1" x14ac:dyDescent="0.3">
      <c r="A121" s="46" t="s">
        <v>391</v>
      </c>
      <c r="B121" s="44"/>
      <c r="C121" s="142" t="s">
        <v>64</v>
      </c>
      <c r="D121" s="109"/>
      <c r="E121" s="110"/>
      <c r="F121" s="110"/>
      <c r="G121" s="244"/>
    </row>
    <row r="122" spans="1:7" x14ac:dyDescent="0.25">
      <c r="A122" s="16" t="s">
        <v>392</v>
      </c>
      <c r="B122" s="3" t="s">
        <v>247</v>
      </c>
      <c r="C122" s="145" t="s">
        <v>643</v>
      </c>
      <c r="D122" s="106"/>
      <c r="E122" s="104"/>
      <c r="F122" s="104"/>
      <c r="G122" s="133"/>
    </row>
    <row r="123" spans="1:7" x14ac:dyDescent="0.25">
      <c r="A123" s="12" t="s">
        <v>393</v>
      </c>
      <c r="B123" s="1" t="s">
        <v>248</v>
      </c>
      <c r="C123" s="50" t="s">
        <v>644</v>
      </c>
      <c r="D123" s="106">
        <v>860673</v>
      </c>
      <c r="E123" s="107"/>
      <c r="F123" s="107"/>
      <c r="G123" s="133">
        <f>SUM(D123:F123)</f>
        <v>860673</v>
      </c>
    </row>
    <row r="124" spans="1:7" x14ac:dyDescent="0.25">
      <c r="A124" s="12" t="s">
        <v>394</v>
      </c>
      <c r="B124" s="1" t="s">
        <v>249</v>
      </c>
      <c r="C124" s="50" t="s">
        <v>470</v>
      </c>
      <c r="D124" s="106"/>
      <c r="E124" s="107"/>
      <c r="F124" s="107"/>
      <c r="G124" s="133"/>
    </row>
    <row r="125" spans="1:7" x14ac:dyDescent="0.25">
      <c r="A125" s="12" t="s">
        <v>395</v>
      </c>
      <c r="B125" s="1" t="s">
        <v>250</v>
      </c>
      <c r="C125" s="50" t="s">
        <v>471</v>
      </c>
      <c r="D125" s="106"/>
      <c r="E125" s="107"/>
      <c r="F125" s="107"/>
      <c r="G125" s="133"/>
    </row>
    <row r="126" spans="1:7" x14ac:dyDescent="0.25">
      <c r="A126" s="12" t="s">
        <v>396</v>
      </c>
      <c r="B126" s="1" t="s">
        <v>251</v>
      </c>
      <c r="C126" s="50" t="s">
        <v>472</v>
      </c>
      <c r="D126" s="106"/>
      <c r="E126" s="107"/>
      <c r="F126" s="107"/>
      <c r="G126" s="133"/>
    </row>
    <row r="127" spans="1:7" ht="15" customHeight="1" thickBot="1" x14ac:dyDescent="0.3">
      <c r="A127" s="13" t="s">
        <v>397</v>
      </c>
      <c r="B127" s="2" t="s">
        <v>252</v>
      </c>
      <c r="C127" s="49" t="s">
        <v>645</v>
      </c>
      <c r="D127" s="106"/>
      <c r="E127" s="108"/>
      <c r="F127" s="108"/>
      <c r="G127" s="134"/>
    </row>
    <row r="128" spans="1:7" ht="18" customHeight="1" thickBot="1" x14ac:dyDescent="0.3">
      <c r="A128" s="46" t="s">
        <v>398</v>
      </c>
      <c r="B128" s="44"/>
      <c r="C128" s="142" t="s">
        <v>65</v>
      </c>
      <c r="D128" s="109">
        <f>SUM(D122:D127)</f>
        <v>860673</v>
      </c>
      <c r="E128" s="109"/>
      <c r="F128" s="109"/>
      <c r="G128" s="109">
        <f>SUM(G122:G127)</f>
        <v>860673</v>
      </c>
    </row>
    <row r="129" spans="1:7" x14ac:dyDescent="0.25">
      <c r="A129" s="14" t="s">
        <v>102</v>
      </c>
      <c r="B129" s="3"/>
      <c r="C129" s="145"/>
      <c r="D129" s="106"/>
      <c r="E129" s="104"/>
      <c r="F129" s="104"/>
      <c r="G129" s="133"/>
    </row>
    <row r="130" spans="1:7" x14ac:dyDescent="0.25">
      <c r="A130" s="12" t="s">
        <v>402</v>
      </c>
      <c r="B130" s="1" t="s">
        <v>253</v>
      </c>
      <c r="C130" s="50" t="s">
        <v>473</v>
      </c>
      <c r="D130" s="106"/>
      <c r="E130" s="107"/>
      <c r="F130" s="107"/>
      <c r="G130" s="133"/>
    </row>
    <row r="131" spans="1:7" x14ac:dyDescent="0.25">
      <c r="A131" s="12" t="s">
        <v>403</v>
      </c>
      <c r="B131" s="1" t="s">
        <v>254</v>
      </c>
      <c r="C131" s="50" t="s">
        <v>474</v>
      </c>
      <c r="D131" s="106"/>
      <c r="E131" s="107"/>
      <c r="F131" s="107"/>
      <c r="G131" s="133"/>
    </row>
    <row r="132" spans="1:7" x14ac:dyDescent="0.25">
      <c r="A132" s="12" t="s">
        <v>404</v>
      </c>
      <c r="B132" s="1" t="s">
        <v>255</v>
      </c>
      <c r="C132" s="50" t="s">
        <v>475</v>
      </c>
      <c r="D132" s="106"/>
      <c r="E132" s="107"/>
      <c r="F132" s="107"/>
      <c r="G132" s="133"/>
    </row>
    <row r="133" spans="1:7" ht="15.75" thickBot="1" x14ac:dyDescent="0.3">
      <c r="A133" s="13" t="s">
        <v>405</v>
      </c>
      <c r="B133" s="2" t="s">
        <v>256</v>
      </c>
      <c r="C133" s="49" t="s">
        <v>476</v>
      </c>
      <c r="D133" s="106"/>
      <c r="E133" s="108"/>
      <c r="F133" s="108"/>
      <c r="G133" s="134"/>
    </row>
    <row r="134" spans="1:7" ht="18" customHeight="1" thickBot="1" x14ac:dyDescent="0.3">
      <c r="A134" s="46" t="s">
        <v>406</v>
      </c>
      <c r="B134" s="44"/>
      <c r="C134" s="142" t="s">
        <v>407</v>
      </c>
      <c r="D134" s="109"/>
      <c r="E134" s="110"/>
      <c r="F134" s="110"/>
      <c r="G134" s="244"/>
    </row>
    <row r="135" spans="1:7" s="47" customFormat="1" ht="18" customHeight="1" thickBot="1" x14ac:dyDescent="0.3">
      <c r="A135" s="46" t="s">
        <v>408</v>
      </c>
      <c r="B135" s="44" t="s">
        <v>211</v>
      </c>
      <c r="C135" s="142" t="s">
        <v>646</v>
      </c>
      <c r="D135" s="109"/>
      <c r="E135" s="110"/>
      <c r="F135" s="110"/>
      <c r="G135" s="244"/>
    </row>
    <row r="136" spans="1:7" ht="18" customHeight="1" thickBot="1" x14ac:dyDescent="0.3">
      <c r="A136" s="93" t="s">
        <v>409</v>
      </c>
      <c r="B136" s="94"/>
      <c r="C136" s="147" t="s">
        <v>410</v>
      </c>
      <c r="D136" s="116"/>
      <c r="E136" s="116"/>
      <c r="F136" s="116"/>
      <c r="G136" s="116"/>
    </row>
    <row r="137" spans="1:7" ht="21" customHeight="1" thickBot="1" x14ac:dyDescent="0.3">
      <c r="A137" s="6" t="s">
        <v>411</v>
      </c>
      <c r="B137" s="7"/>
      <c r="C137" s="148"/>
      <c r="D137" s="117">
        <f>SUM(D110,D128,D136)</f>
        <v>77726172</v>
      </c>
      <c r="E137" s="117">
        <f>SUM(E110,E136)</f>
        <v>2064875</v>
      </c>
      <c r="F137" s="117"/>
      <c r="G137" s="251">
        <f>SUM(D137:F137)</f>
        <v>79791047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view="pageBreakPreview" zoomScaleNormal="100" zoomScaleSheetLayoutView="100" workbookViewId="0">
      <pane xSplit="2" ySplit="9" topLeftCell="W10" activePane="bottomRight" state="frozen"/>
      <selection activeCell="K64" sqref="K64"/>
      <selection pane="topRight" activeCell="K64" sqref="K64"/>
      <selection pane="bottomLeft" activeCell="K64" sqref="K64"/>
      <selection pane="bottomRight" activeCell="A2" sqref="A2:AD2"/>
    </sheetView>
  </sheetViews>
  <sheetFormatPr defaultRowHeight="12.95" customHeight="1" x14ac:dyDescent="0.25"/>
  <cols>
    <col min="1" max="1" width="8.7109375" style="53" customWidth="1"/>
    <col min="2" max="2" width="35.7109375" style="53" customWidth="1"/>
    <col min="3" max="3" width="9.7109375" style="53" bestFit="1" customWidth="1"/>
    <col min="4" max="8" width="9.140625" style="53"/>
    <col min="9" max="10" width="10.85546875" style="53" customWidth="1"/>
    <col min="11" max="11" width="10.5703125" style="53" customWidth="1"/>
    <col min="12" max="29" width="9.140625" style="53"/>
    <col min="30" max="30" width="10.7109375" style="53" customWidth="1"/>
    <col min="31" max="16384" width="9.140625" style="53"/>
  </cols>
  <sheetData>
    <row r="1" spans="1:30" ht="15" customHeight="1" x14ac:dyDescent="0.25">
      <c r="A1" s="465" t="s">
        <v>822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</row>
    <row r="2" spans="1:30" ht="15" customHeight="1" x14ac:dyDescent="0.25">
      <c r="A2" s="465" t="s">
        <v>12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</row>
    <row r="3" spans="1:30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" customHeight="1" x14ac:dyDescent="0.25">
      <c r="AD4" s="61" t="s">
        <v>780</v>
      </c>
    </row>
    <row r="5" spans="1:30" ht="9" customHeight="1" thickBot="1" x14ac:dyDescent="0.3"/>
    <row r="6" spans="1:30" ht="18" customHeight="1" x14ac:dyDescent="0.25">
      <c r="A6" s="466" t="s">
        <v>609</v>
      </c>
      <c r="B6" s="468" t="s">
        <v>763</v>
      </c>
      <c r="C6" s="457" t="s">
        <v>823</v>
      </c>
      <c r="D6" s="458"/>
      <c r="E6" s="458"/>
      <c r="F6" s="458"/>
      <c r="G6" s="458"/>
      <c r="H6" s="458"/>
      <c r="I6" s="458"/>
      <c r="J6" s="458"/>
      <c r="K6" s="459"/>
      <c r="L6" s="457" t="s">
        <v>823</v>
      </c>
      <c r="M6" s="458"/>
      <c r="N6" s="458"/>
      <c r="O6" s="458"/>
      <c r="P6" s="458"/>
      <c r="Q6" s="458"/>
      <c r="R6" s="458"/>
      <c r="S6" s="458"/>
      <c r="T6" s="459"/>
      <c r="U6" s="457" t="s">
        <v>823</v>
      </c>
      <c r="V6" s="458"/>
      <c r="W6" s="458"/>
      <c r="X6" s="458"/>
      <c r="Y6" s="458"/>
      <c r="Z6" s="458"/>
      <c r="AA6" s="458"/>
      <c r="AB6" s="458"/>
      <c r="AC6" s="459"/>
      <c r="AD6" s="470" t="s">
        <v>707</v>
      </c>
    </row>
    <row r="7" spans="1:30" ht="43.5" customHeight="1" x14ac:dyDescent="0.25">
      <c r="A7" s="467"/>
      <c r="B7" s="469"/>
      <c r="C7" s="60" t="s">
        <v>759</v>
      </c>
      <c r="D7" s="59" t="s">
        <v>760</v>
      </c>
      <c r="E7" s="59" t="s">
        <v>23</v>
      </c>
      <c r="F7" s="59" t="s">
        <v>761</v>
      </c>
      <c r="G7" s="59" t="s">
        <v>762</v>
      </c>
      <c r="H7" s="70" t="s">
        <v>1</v>
      </c>
      <c r="I7" s="70" t="s">
        <v>2</v>
      </c>
      <c r="J7" s="83" t="s">
        <v>3</v>
      </c>
      <c r="K7" s="460" t="s">
        <v>719</v>
      </c>
      <c r="L7" s="60" t="s">
        <v>759</v>
      </c>
      <c r="M7" s="59" t="s">
        <v>760</v>
      </c>
      <c r="N7" s="59" t="s">
        <v>23</v>
      </c>
      <c r="O7" s="59" t="s">
        <v>761</v>
      </c>
      <c r="P7" s="59" t="s">
        <v>762</v>
      </c>
      <c r="Q7" s="70" t="s">
        <v>1</v>
      </c>
      <c r="R7" s="70" t="s">
        <v>2</v>
      </c>
      <c r="S7" s="83" t="s">
        <v>3</v>
      </c>
      <c r="T7" s="460" t="s">
        <v>4</v>
      </c>
      <c r="U7" s="60" t="s">
        <v>759</v>
      </c>
      <c r="V7" s="59" t="s">
        <v>760</v>
      </c>
      <c r="W7" s="59" t="s">
        <v>23</v>
      </c>
      <c r="X7" s="59" t="s">
        <v>761</v>
      </c>
      <c r="Y7" s="59" t="s">
        <v>762</v>
      </c>
      <c r="Z7" s="70" t="s">
        <v>1</v>
      </c>
      <c r="AA7" s="70" t="s">
        <v>2</v>
      </c>
      <c r="AB7" s="83" t="s">
        <v>3</v>
      </c>
      <c r="AC7" s="473" t="s">
        <v>720</v>
      </c>
      <c r="AD7" s="471"/>
    </row>
    <row r="8" spans="1:30" s="54" customFormat="1" ht="15" customHeight="1" x14ac:dyDescent="0.25">
      <c r="A8" s="467"/>
      <c r="B8" s="469"/>
      <c r="C8" s="60" t="s">
        <v>525</v>
      </c>
      <c r="D8" s="59" t="s">
        <v>531</v>
      </c>
      <c r="E8" s="59" t="s">
        <v>547</v>
      </c>
      <c r="F8" s="59" t="s">
        <v>559</v>
      </c>
      <c r="G8" s="59" t="s">
        <v>567</v>
      </c>
      <c r="H8" s="59" t="s">
        <v>572</v>
      </c>
      <c r="I8" s="59" t="s">
        <v>576</v>
      </c>
      <c r="J8" s="88" t="s">
        <v>597</v>
      </c>
      <c r="K8" s="460"/>
      <c r="L8" s="60" t="s">
        <v>525</v>
      </c>
      <c r="M8" s="59" t="s">
        <v>531</v>
      </c>
      <c r="N8" s="59" t="s">
        <v>547</v>
      </c>
      <c r="O8" s="59" t="s">
        <v>559</v>
      </c>
      <c r="P8" s="59" t="s">
        <v>567</v>
      </c>
      <c r="Q8" s="59" t="s">
        <v>572</v>
      </c>
      <c r="R8" s="59" t="s">
        <v>576</v>
      </c>
      <c r="S8" s="88" t="s">
        <v>597</v>
      </c>
      <c r="T8" s="460"/>
      <c r="U8" s="60" t="s">
        <v>525</v>
      </c>
      <c r="V8" s="59" t="s">
        <v>531</v>
      </c>
      <c r="W8" s="59" t="s">
        <v>547</v>
      </c>
      <c r="X8" s="59" t="s">
        <v>559</v>
      </c>
      <c r="Y8" s="59" t="s">
        <v>567</v>
      </c>
      <c r="Z8" s="59" t="s">
        <v>572</v>
      </c>
      <c r="AA8" s="59" t="s">
        <v>576</v>
      </c>
      <c r="AB8" s="88" t="s">
        <v>597</v>
      </c>
      <c r="AC8" s="474"/>
      <c r="AD8" s="471"/>
    </row>
    <row r="9" spans="1:30" ht="27.75" customHeight="1" thickBot="1" x14ac:dyDescent="0.3">
      <c r="A9" s="467"/>
      <c r="B9" s="469"/>
      <c r="C9" s="462" t="s">
        <v>681</v>
      </c>
      <c r="D9" s="463"/>
      <c r="E9" s="463"/>
      <c r="F9" s="463"/>
      <c r="G9" s="463"/>
      <c r="H9" s="463"/>
      <c r="I9" s="463"/>
      <c r="J9" s="464"/>
      <c r="K9" s="461"/>
      <c r="L9" s="462" t="s">
        <v>682</v>
      </c>
      <c r="M9" s="463"/>
      <c r="N9" s="463"/>
      <c r="O9" s="463"/>
      <c r="P9" s="463"/>
      <c r="Q9" s="463"/>
      <c r="R9" s="463"/>
      <c r="S9" s="464"/>
      <c r="T9" s="461"/>
      <c r="U9" s="462" t="s">
        <v>11</v>
      </c>
      <c r="V9" s="463"/>
      <c r="W9" s="463"/>
      <c r="X9" s="463"/>
      <c r="Y9" s="463"/>
      <c r="Z9" s="463"/>
      <c r="AA9" s="463"/>
      <c r="AB9" s="464"/>
      <c r="AC9" s="475"/>
      <c r="AD9" s="472"/>
    </row>
    <row r="10" spans="1:30" ht="15" customHeight="1" thickBot="1" x14ac:dyDescent="0.3">
      <c r="A10" s="84" t="s">
        <v>721</v>
      </c>
      <c r="B10" s="69" t="s">
        <v>14</v>
      </c>
      <c r="C10" s="85"/>
      <c r="D10" s="58"/>
      <c r="E10" s="58"/>
      <c r="F10" s="58">
        <v>720000</v>
      </c>
      <c r="G10" s="58"/>
      <c r="H10" s="58">
        <v>200000</v>
      </c>
      <c r="I10" s="58">
        <v>33480</v>
      </c>
      <c r="J10" s="86"/>
      <c r="K10" s="87">
        <f>SUM(C10:J10)</f>
        <v>953480</v>
      </c>
      <c r="L10" s="66"/>
      <c r="M10" s="67"/>
      <c r="N10" s="67"/>
      <c r="O10" s="67"/>
      <c r="P10" s="67"/>
      <c r="Q10" s="67"/>
      <c r="R10" s="67"/>
      <c r="S10" s="68"/>
      <c r="T10" s="89"/>
      <c r="U10" s="66"/>
      <c r="V10" s="67"/>
      <c r="W10" s="67"/>
      <c r="X10" s="67"/>
      <c r="Y10" s="67"/>
      <c r="Z10" s="67"/>
      <c r="AA10" s="67"/>
      <c r="AB10" s="68"/>
      <c r="AC10" s="89"/>
      <c r="AD10" s="90">
        <f>SUM(K10,T10,AC10)</f>
        <v>953480</v>
      </c>
    </row>
    <row r="11" spans="1:30" ht="17.25" customHeight="1" thickBot="1" x14ac:dyDescent="0.3">
      <c r="A11" s="82" t="s">
        <v>722</v>
      </c>
      <c r="B11" s="69" t="s">
        <v>15</v>
      </c>
      <c r="C11" s="85"/>
      <c r="D11" s="58"/>
      <c r="E11" s="58"/>
      <c r="F11" s="58">
        <v>1471740</v>
      </c>
      <c r="G11" s="58"/>
      <c r="H11" s="58"/>
      <c r="I11" s="58"/>
      <c r="J11" s="86"/>
      <c r="K11" s="87">
        <f>SUM(C11:J11)</f>
        <v>1471740</v>
      </c>
      <c r="L11" s="66"/>
      <c r="M11" s="67"/>
      <c r="N11" s="67"/>
      <c r="O11" s="67"/>
      <c r="P11" s="67"/>
      <c r="Q11" s="67"/>
      <c r="R11" s="67"/>
      <c r="S11" s="68"/>
      <c r="T11" s="89"/>
      <c r="U11" s="62"/>
      <c r="V11" s="63"/>
      <c r="W11" s="63"/>
      <c r="X11" s="63"/>
      <c r="Y11" s="63"/>
      <c r="Z11" s="63"/>
      <c r="AA11" s="63"/>
      <c r="AB11" s="64"/>
      <c r="AC11" s="89"/>
      <c r="AD11" s="90">
        <f t="shared" ref="AD11:AD20" si="0">SUM(K11,T11,AC11)</f>
        <v>1471740</v>
      </c>
    </row>
    <row r="12" spans="1:30" ht="17.25" customHeight="1" thickBot="1" x14ac:dyDescent="0.3">
      <c r="A12" s="82" t="s">
        <v>723</v>
      </c>
      <c r="B12" s="69" t="s">
        <v>16</v>
      </c>
      <c r="C12" s="85"/>
      <c r="D12" s="58"/>
      <c r="E12" s="58"/>
      <c r="F12" s="58"/>
      <c r="G12" s="58"/>
      <c r="H12" s="58"/>
      <c r="I12" s="58"/>
      <c r="J12" s="86"/>
      <c r="K12" s="87"/>
      <c r="L12" s="66"/>
      <c r="M12" s="67"/>
      <c r="N12" s="67"/>
      <c r="O12" s="67"/>
      <c r="P12" s="67"/>
      <c r="Q12" s="67"/>
      <c r="R12" s="67"/>
      <c r="S12" s="68"/>
      <c r="T12" s="89"/>
      <c r="U12" s="62"/>
      <c r="V12" s="63"/>
      <c r="W12" s="63"/>
      <c r="X12" s="63"/>
      <c r="Y12" s="63"/>
      <c r="Z12" s="63"/>
      <c r="AA12" s="63"/>
      <c r="AB12" s="64"/>
      <c r="AC12" s="89"/>
      <c r="AD12" s="90"/>
    </row>
    <row r="13" spans="1:30" ht="17.25" customHeight="1" thickBot="1" x14ac:dyDescent="0.3">
      <c r="A13" s="82" t="s">
        <v>725</v>
      </c>
      <c r="B13" s="69" t="s">
        <v>17</v>
      </c>
      <c r="C13" s="85">
        <v>21670994</v>
      </c>
      <c r="D13" s="58"/>
      <c r="E13" s="58"/>
      <c r="F13" s="58"/>
      <c r="G13" s="58"/>
      <c r="H13" s="58"/>
      <c r="I13" s="58"/>
      <c r="J13" s="86"/>
      <c r="K13" s="87">
        <f t="shared" ref="K13:K18" si="1">SUM(C13:J13)</f>
        <v>21670994</v>
      </c>
      <c r="L13" s="66"/>
      <c r="M13" s="67"/>
      <c r="N13" s="67"/>
      <c r="O13" s="67"/>
      <c r="P13" s="67"/>
      <c r="Q13" s="67"/>
      <c r="R13" s="67"/>
      <c r="S13" s="68"/>
      <c r="T13" s="89"/>
      <c r="U13" s="62"/>
      <c r="V13" s="63"/>
      <c r="W13" s="63"/>
      <c r="X13" s="63"/>
      <c r="Y13" s="63"/>
      <c r="Z13" s="63"/>
      <c r="AA13" s="63"/>
      <c r="AB13" s="64"/>
      <c r="AC13" s="89"/>
      <c r="AD13" s="90">
        <f t="shared" si="0"/>
        <v>21670994</v>
      </c>
    </row>
    <row r="14" spans="1:30" ht="17.25" customHeight="1" thickBot="1" x14ac:dyDescent="0.3">
      <c r="A14" s="82" t="s">
        <v>726</v>
      </c>
      <c r="B14" s="69" t="s">
        <v>18</v>
      </c>
      <c r="C14" s="85"/>
      <c r="D14" s="58"/>
      <c r="E14" s="58"/>
      <c r="F14" s="58"/>
      <c r="G14" s="58"/>
      <c r="H14" s="58"/>
      <c r="I14" s="58"/>
      <c r="J14" s="86">
        <v>11124141</v>
      </c>
      <c r="K14" s="87">
        <f t="shared" si="1"/>
        <v>11124141</v>
      </c>
      <c r="L14" s="66"/>
      <c r="M14" s="67"/>
      <c r="N14" s="67"/>
      <c r="O14" s="67"/>
      <c r="P14" s="67"/>
      <c r="Q14" s="67"/>
      <c r="R14" s="67"/>
      <c r="S14" s="68"/>
      <c r="T14" s="89"/>
      <c r="U14" s="62"/>
      <c r="V14" s="63"/>
      <c r="W14" s="63"/>
      <c r="X14" s="63"/>
      <c r="Y14" s="63"/>
      <c r="Z14" s="63"/>
      <c r="AA14" s="63"/>
      <c r="AB14" s="64"/>
      <c r="AC14" s="89"/>
      <c r="AD14" s="90">
        <f t="shared" si="0"/>
        <v>11124141</v>
      </c>
    </row>
    <row r="15" spans="1:30" ht="17.25" customHeight="1" thickBot="1" x14ac:dyDescent="0.3">
      <c r="A15" s="84" t="s">
        <v>729</v>
      </c>
      <c r="B15" s="69" t="s">
        <v>19</v>
      </c>
      <c r="C15" s="85">
        <v>3542459</v>
      </c>
      <c r="D15" s="58"/>
      <c r="E15" s="58"/>
      <c r="F15" s="58"/>
      <c r="G15" s="58"/>
      <c r="H15" s="58"/>
      <c r="I15" s="58"/>
      <c r="J15" s="86"/>
      <c r="K15" s="87">
        <f t="shared" si="1"/>
        <v>3542459</v>
      </c>
      <c r="L15" s="66"/>
      <c r="M15" s="67"/>
      <c r="N15" s="67"/>
      <c r="O15" s="67"/>
      <c r="P15" s="67"/>
      <c r="Q15" s="67"/>
      <c r="R15" s="67"/>
      <c r="S15" s="68"/>
      <c r="T15" s="89"/>
      <c r="U15" s="62"/>
      <c r="V15" s="63"/>
      <c r="W15" s="63"/>
      <c r="X15" s="63"/>
      <c r="Y15" s="63"/>
      <c r="Z15" s="63"/>
      <c r="AA15" s="63"/>
      <c r="AB15" s="64"/>
      <c r="AC15" s="89"/>
      <c r="AD15" s="90">
        <f t="shared" si="0"/>
        <v>3542459</v>
      </c>
    </row>
    <row r="16" spans="1:30" ht="17.25" customHeight="1" thickBot="1" x14ac:dyDescent="0.3">
      <c r="A16" s="84" t="s">
        <v>730</v>
      </c>
      <c r="B16" s="69" t="s">
        <v>764</v>
      </c>
      <c r="C16" s="85">
        <v>6923000</v>
      </c>
      <c r="D16" s="58"/>
      <c r="E16" s="58"/>
      <c r="F16" s="58"/>
      <c r="G16" s="58"/>
      <c r="H16" s="58"/>
      <c r="I16" s="58"/>
      <c r="J16" s="86"/>
      <c r="K16" s="87">
        <f t="shared" si="1"/>
        <v>6923000</v>
      </c>
      <c r="L16" s="66"/>
      <c r="M16" s="67"/>
      <c r="N16" s="67"/>
      <c r="O16" s="67"/>
      <c r="P16" s="67"/>
      <c r="Q16" s="67"/>
      <c r="R16" s="67"/>
      <c r="S16" s="68"/>
      <c r="T16" s="89"/>
      <c r="U16" s="62"/>
      <c r="V16" s="63"/>
      <c r="W16" s="63"/>
      <c r="X16" s="63"/>
      <c r="Y16" s="63"/>
      <c r="Z16" s="63"/>
      <c r="AA16" s="63"/>
      <c r="AB16" s="64"/>
      <c r="AC16" s="89"/>
      <c r="AD16" s="90">
        <f t="shared" si="0"/>
        <v>6923000</v>
      </c>
    </row>
    <row r="17" spans="1:30" ht="33" customHeight="1" thickBot="1" x14ac:dyDescent="0.3">
      <c r="A17" s="84" t="s">
        <v>825</v>
      </c>
      <c r="B17" s="307" t="s">
        <v>828</v>
      </c>
      <c r="C17" s="85">
        <v>10700233</v>
      </c>
      <c r="D17" s="58"/>
      <c r="E17" s="58"/>
      <c r="F17" s="58"/>
      <c r="G17" s="58"/>
      <c r="H17" s="58"/>
      <c r="I17" s="58">
        <v>20000000</v>
      </c>
      <c r="J17" s="86"/>
      <c r="K17" s="87">
        <f t="shared" si="1"/>
        <v>30700233</v>
      </c>
      <c r="L17" s="66"/>
      <c r="M17" s="67"/>
      <c r="N17" s="67"/>
      <c r="O17" s="67"/>
      <c r="P17" s="67"/>
      <c r="Q17" s="67"/>
      <c r="R17" s="67"/>
      <c r="S17" s="68"/>
      <c r="T17" s="358"/>
      <c r="U17" s="62"/>
      <c r="V17" s="63"/>
      <c r="W17" s="63"/>
      <c r="X17" s="63"/>
      <c r="Y17" s="63"/>
      <c r="Z17" s="63"/>
      <c r="AA17" s="63"/>
      <c r="AB17" s="64"/>
      <c r="AC17" s="89"/>
      <c r="AD17" s="90">
        <f t="shared" si="0"/>
        <v>30700233</v>
      </c>
    </row>
    <row r="18" spans="1:30" ht="17.25" customHeight="1" thickBot="1" x14ac:dyDescent="0.3">
      <c r="A18" s="84" t="s">
        <v>816</v>
      </c>
      <c r="B18" s="69" t="s">
        <v>818</v>
      </c>
      <c r="C18" s="85">
        <v>300000</v>
      </c>
      <c r="D18" s="58"/>
      <c r="E18" s="58"/>
      <c r="F18" s="58"/>
      <c r="G18" s="58"/>
      <c r="H18" s="58"/>
      <c r="I18" s="58"/>
      <c r="J18" s="86"/>
      <c r="K18" s="87">
        <f t="shared" si="1"/>
        <v>300000</v>
      </c>
      <c r="L18" s="66"/>
      <c r="M18" s="67"/>
      <c r="N18" s="67"/>
      <c r="O18" s="67"/>
      <c r="P18" s="67"/>
      <c r="Q18" s="67"/>
      <c r="R18" s="67"/>
      <c r="S18" s="68"/>
      <c r="T18" s="358"/>
      <c r="U18" s="62"/>
      <c r="V18" s="63"/>
      <c r="W18" s="63"/>
      <c r="X18" s="63"/>
      <c r="Y18" s="63"/>
      <c r="Z18" s="63"/>
      <c r="AA18" s="63"/>
      <c r="AB18" s="64"/>
      <c r="AC18" s="89"/>
      <c r="AD18" s="90">
        <f t="shared" si="0"/>
        <v>300000</v>
      </c>
    </row>
    <row r="19" spans="1:30" ht="17.25" customHeight="1" thickBot="1" x14ac:dyDescent="0.3">
      <c r="A19" s="82" t="s">
        <v>47</v>
      </c>
      <c r="B19" s="253" t="s">
        <v>48</v>
      </c>
      <c r="C19" s="252"/>
      <c r="D19" s="58"/>
      <c r="E19" s="58"/>
      <c r="F19" s="58"/>
      <c r="G19" s="58"/>
      <c r="H19" s="58"/>
      <c r="I19" s="58"/>
      <c r="J19" s="86"/>
      <c r="K19" s="87"/>
      <c r="L19" s="66"/>
      <c r="M19" s="67"/>
      <c r="N19" s="67"/>
      <c r="O19" s="67"/>
      <c r="P19" s="67"/>
      <c r="Q19" s="67"/>
      <c r="R19" s="67"/>
      <c r="S19" s="68"/>
      <c r="T19" s="358"/>
      <c r="U19" s="62"/>
      <c r="V19" s="63"/>
      <c r="W19" s="63">
        <v>3105000</v>
      </c>
      <c r="X19" s="63"/>
      <c r="Y19" s="63"/>
      <c r="Z19" s="63"/>
      <c r="AA19" s="63"/>
      <c r="AB19" s="64"/>
      <c r="AC19" s="89">
        <f>SUM(U19:AB19)</f>
        <v>3105000</v>
      </c>
      <c r="AD19" s="90">
        <f t="shared" si="0"/>
        <v>3105000</v>
      </c>
    </row>
    <row r="20" spans="1:30" ht="19.5" customHeight="1" thickBot="1" x14ac:dyDescent="0.3">
      <c r="A20" s="455" t="s">
        <v>10</v>
      </c>
      <c r="B20" s="456"/>
      <c r="C20" s="56">
        <f t="shared" ref="C20:K20" si="2">SUM(C10:C19)</f>
        <v>43136686</v>
      </c>
      <c r="D20" s="56"/>
      <c r="E20" s="56"/>
      <c r="F20" s="56">
        <f t="shared" si="2"/>
        <v>2191740</v>
      </c>
      <c r="G20" s="56"/>
      <c r="H20" s="56">
        <f t="shared" si="2"/>
        <v>200000</v>
      </c>
      <c r="I20" s="56">
        <f t="shared" si="2"/>
        <v>20033480</v>
      </c>
      <c r="J20" s="56">
        <f t="shared" si="2"/>
        <v>11124141</v>
      </c>
      <c r="K20" s="56">
        <f t="shared" si="2"/>
        <v>76686047</v>
      </c>
      <c r="L20" s="57"/>
      <c r="M20" s="57"/>
      <c r="N20" s="57"/>
      <c r="O20" s="57"/>
      <c r="P20" s="57"/>
      <c r="Q20" s="57"/>
      <c r="R20" s="57"/>
      <c r="S20" s="57"/>
      <c r="T20" s="359"/>
      <c r="U20" s="56"/>
      <c r="V20" s="56"/>
      <c r="W20" s="56">
        <f>SUM(W10:W19)</f>
        <v>3105000</v>
      </c>
      <c r="X20" s="56"/>
      <c r="Y20" s="56"/>
      <c r="Z20" s="56"/>
      <c r="AA20" s="56"/>
      <c r="AB20" s="56"/>
      <c r="AC20" s="56">
        <f>SUM(AC10:AC19)</f>
        <v>3105000</v>
      </c>
      <c r="AD20" s="330">
        <f t="shared" si="0"/>
        <v>79791047</v>
      </c>
    </row>
    <row r="38" spans="28:28" ht="12.95" customHeight="1" x14ac:dyDescent="0.25">
      <c r="AB38" s="154"/>
    </row>
  </sheetData>
  <mergeCells count="15">
    <mergeCell ref="A1:AD1"/>
    <mergeCell ref="A2:AD2"/>
    <mergeCell ref="A6:A9"/>
    <mergeCell ref="B6:B9"/>
    <mergeCell ref="C9:J9"/>
    <mergeCell ref="AD6:AD9"/>
    <mergeCell ref="U6:AC6"/>
    <mergeCell ref="AC7:AC9"/>
    <mergeCell ref="U9:AB9"/>
    <mergeCell ref="A20:B20"/>
    <mergeCell ref="L6:T6"/>
    <mergeCell ref="T7:T9"/>
    <mergeCell ref="L9:S9"/>
    <mergeCell ref="C6:K6"/>
    <mergeCell ref="K7:K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view="pageBreakPreview" zoomScale="60" zoomScaleNormal="100" workbookViewId="0">
      <pane xSplit="2" ySplit="9" topLeftCell="M10" activePane="bottomRight" state="frozen"/>
      <selection activeCell="K64" sqref="K64"/>
      <selection pane="topRight" activeCell="K64" sqref="K64"/>
      <selection pane="bottomLeft" activeCell="K64" sqref="K64"/>
      <selection pane="bottomRight" activeCell="AJ8" sqref="AJ8"/>
    </sheetView>
  </sheetViews>
  <sheetFormatPr defaultRowHeight="12.95" customHeight="1" x14ac:dyDescent="0.25"/>
  <cols>
    <col min="1" max="1" width="8.7109375" style="53" customWidth="1"/>
    <col min="2" max="2" width="37.5703125" style="53" customWidth="1"/>
    <col min="3" max="3" width="16.140625" style="53" customWidth="1"/>
    <col min="4" max="4" width="15" style="53" customWidth="1"/>
    <col min="5" max="5" width="16.7109375" style="53" customWidth="1"/>
    <col min="6" max="7" width="16.140625" style="53" customWidth="1"/>
    <col min="8" max="8" width="15" style="53" customWidth="1"/>
    <col min="9" max="9" width="19.140625" style="53" customWidth="1"/>
    <col min="10" max="10" width="9.140625" style="53"/>
    <col min="11" max="11" width="12.28515625" style="53" bestFit="1" customWidth="1"/>
    <col min="12" max="12" width="17.85546875" style="53" customWidth="1"/>
    <col min="13" max="14" width="9.140625" style="53"/>
    <col min="15" max="15" width="14.7109375" style="53" bestFit="1" customWidth="1"/>
    <col min="16" max="16" width="9.140625" style="53"/>
    <col min="17" max="17" width="16.140625" style="53" customWidth="1"/>
    <col min="18" max="18" width="9.140625" style="53"/>
    <col min="19" max="19" width="12" style="53" customWidth="1"/>
    <col min="20" max="21" width="9.140625" style="53"/>
    <col min="22" max="22" width="16.140625" style="53" customWidth="1"/>
    <col min="23" max="25" width="9.140625" style="53"/>
    <col min="26" max="26" width="14.7109375" style="53" bestFit="1" customWidth="1"/>
    <col min="27" max="31" width="9.140625" style="53"/>
    <col min="32" max="32" width="14.42578125" style="53" customWidth="1"/>
    <col min="33" max="33" width="16.42578125" style="53" customWidth="1"/>
    <col min="34" max="16384" width="9.140625" style="53"/>
  </cols>
  <sheetData>
    <row r="1" spans="1:33" ht="15" customHeight="1" x14ac:dyDescent="0.25">
      <c r="A1" s="465" t="s">
        <v>822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</row>
    <row r="2" spans="1:33" ht="15" customHeight="1" x14ac:dyDescent="0.25">
      <c r="A2" s="465" t="s">
        <v>13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5"/>
      <c r="AG2" s="465"/>
    </row>
    <row r="3" spans="1:33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15" customHeight="1" x14ac:dyDescent="0.25">
      <c r="AG4" s="61" t="s">
        <v>780</v>
      </c>
    </row>
    <row r="5" spans="1:33" ht="9" customHeight="1" thickBot="1" x14ac:dyDescent="0.3"/>
    <row r="6" spans="1:33" ht="18" customHeight="1" x14ac:dyDescent="0.25">
      <c r="A6" s="466" t="s">
        <v>609</v>
      </c>
      <c r="B6" s="476" t="s">
        <v>763</v>
      </c>
      <c r="C6" s="457" t="s">
        <v>823</v>
      </c>
      <c r="D6" s="458"/>
      <c r="E6" s="458"/>
      <c r="F6" s="458"/>
      <c r="G6" s="458"/>
      <c r="H6" s="458"/>
      <c r="I6" s="458"/>
      <c r="J6" s="458"/>
      <c r="K6" s="458"/>
      <c r="L6" s="459"/>
      <c r="M6" s="457" t="s">
        <v>823</v>
      </c>
      <c r="N6" s="458"/>
      <c r="O6" s="458"/>
      <c r="P6" s="458"/>
      <c r="Q6" s="458"/>
      <c r="R6" s="458"/>
      <c r="S6" s="458"/>
      <c r="T6" s="458"/>
      <c r="U6" s="458"/>
      <c r="V6" s="459"/>
      <c r="W6" s="457" t="s">
        <v>824</v>
      </c>
      <c r="X6" s="458"/>
      <c r="Y6" s="458"/>
      <c r="Z6" s="458"/>
      <c r="AA6" s="458"/>
      <c r="AB6" s="458"/>
      <c r="AC6" s="458"/>
      <c r="AD6" s="458"/>
      <c r="AE6" s="458"/>
      <c r="AF6" s="459"/>
      <c r="AG6" s="470" t="s">
        <v>707</v>
      </c>
    </row>
    <row r="7" spans="1:33" ht="45" customHeight="1" x14ac:dyDescent="0.25">
      <c r="A7" s="467"/>
      <c r="B7" s="477"/>
      <c r="C7" s="60" t="s">
        <v>0</v>
      </c>
      <c r="D7" s="59" t="s">
        <v>5</v>
      </c>
      <c r="E7" s="59" t="s">
        <v>119</v>
      </c>
      <c r="F7" s="59" t="s">
        <v>6</v>
      </c>
      <c r="G7" s="178" t="s">
        <v>62</v>
      </c>
      <c r="H7" s="48" t="s">
        <v>125</v>
      </c>
      <c r="I7" s="48" t="s">
        <v>8</v>
      </c>
      <c r="J7" s="48" t="s">
        <v>60</v>
      </c>
      <c r="K7" s="83" t="s">
        <v>33</v>
      </c>
      <c r="L7" s="460" t="s">
        <v>719</v>
      </c>
      <c r="M7" s="60" t="s">
        <v>0</v>
      </c>
      <c r="N7" s="59" t="s">
        <v>5</v>
      </c>
      <c r="O7" s="59" t="s">
        <v>119</v>
      </c>
      <c r="P7" s="59" t="s">
        <v>6</v>
      </c>
      <c r="Q7" s="178" t="s">
        <v>62</v>
      </c>
      <c r="R7" s="48" t="s">
        <v>7</v>
      </c>
      <c r="S7" s="48" t="s">
        <v>8</v>
      </c>
      <c r="T7" s="48" t="s">
        <v>60</v>
      </c>
      <c r="U7" s="83" t="s">
        <v>33</v>
      </c>
      <c r="V7" s="478" t="s">
        <v>4</v>
      </c>
      <c r="W7" s="60" t="s">
        <v>0</v>
      </c>
      <c r="X7" s="59" t="s">
        <v>5</v>
      </c>
      <c r="Y7" s="59" t="s">
        <v>119</v>
      </c>
      <c r="Z7" s="59" t="s">
        <v>6</v>
      </c>
      <c r="AA7" s="178" t="s">
        <v>62</v>
      </c>
      <c r="AB7" s="48" t="s">
        <v>7</v>
      </c>
      <c r="AC7" s="48" t="s">
        <v>8</v>
      </c>
      <c r="AD7" s="48" t="s">
        <v>60</v>
      </c>
      <c r="AE7" s="83" t="s">
        <v>33</v>
      </c>
      <c r="AF7" s="473" t="s">
        <v>720</v>
      </c>
      <c r="AG7" s="471"/>
    </row>
    <row r="8" spans="1:33" s="54" customFormat="1" ht="15" customHeight="1" x14ac:dyDescent="0.25">
      <c r="A8" s="467"/>
      <c r="B8" s="477"/>
      <c r="C8" s="60" t="s">
        <v>326</v>
      </c>
      <c r="D8" s="59" t="s">
        <v>335</v>
      </c>
      <c r="E8" s="59" t="s">
        <v>333</v>
      </c>
      <c r="F8" s="59" t="s">
        <v>346</v>
      </c>
      <c r="G8" s="59" t="s">
        <v>359</v>
      </c>
      <c r="H8" s="59" t="s">
        <v>367</v>
      </c>
      <c r="I8" s="59" t="s">
        <v>373</v>
      </c>
      <c r="J8" s="88" t="s">
        <v>381</v>
      </c>
      <c r="K8" s="88" t="s">
        <v>409</v>
      </c>
      <c r="L8" s="460"/>
      <c r="M8" s="60" t="s">
        <v>326</v>
      </c>
      <c r="N8" s="59" t="s">
        <v>335</v>
      </c>
      <c r="O8" s="59" t="s">
        <v>333</v>
      </c>
      <c r="P8" s="59" t="s">
        <v>346</v>
      </c>
      <c r="Q8" s="59" t="s">
        <v>359</v>
      </c>
      <c r="R8" s="59" t="s">
        <v>367</v>
      </c>
      <c r="S8" s="59" t="s">
        <v>373</v>
      </c>
      <c r="T8" s="59" t="s">
        <v>381</v>
      </c>
      <c r="U8" s="88" t="s">
        <v>409</v>
      </c>
      <c r="V8" s="478"/>
      <c r="W8" s="60" t="s">
        <v>326</v>
      </c>
      <c r="X8" s="59" t="s">
        <v>335</v>
      </c>
      <c r="Y8" s="59" t="s">
        <v>333</v>
      </c>
      <c r="Z8" s="59" t="s">
        <v>346</v>
      </c>
      <c r="AA8" s="59" t="s">
        <v>359</v>
      </c>
      <c r="AB8" s="59" t="s">
        <v>367</v>
      </c>
      <c r="AC8" s="59" t="s">
        <v>373</v>
      </c>
      <c r="AD8" s="59" t="s">
        <v>381</v>
      </c>
      <c r="AE8" s="88" t="s">
        <v>409</v>
      </c>
      <c r="AF8" s="474"/>
      <c r="AG8" s="471"/>
    </row>
    <row r="9" spans="1:33" ht="12.75" customHeight="1" thickBot="1" x14ac:dyDescent="0.3">
      <c r="A9" s="467"/>
      <c r="B9" s="477"/>
      <c r="C9" s="462" t="s">
        <v>681</v>
      </c>
      <c r="D9" s="463"/>
      <c r="E9" s="463"/>
      <c r="F9" s="463"/>
      <c r="G9" s="463"/>
      <c r="H9" s="463"/>
      <c r="I9" s="463"/>
      <c r="J9" s="464"/>
      <c r="K9" s="464"/>
      <c r="L9" s="461"/>
      <c r="M9" s="462" t="s">
        <v>682</v>
      </c>
      <c r="N9" s="463"/>
      <c r="O9" s="463"/>
      <c r="P9" s="463"/>
      <c r="Q9" s="463"/>
      <c r="R9" s="463"/>
      <c r="S9" s="463"/>
      <c r="T9" s="463"/>
      <c r="U9" s="463"/>
      <c r="V9" s="479"/>
      <c r="W9" s="462" t="s">
        <v>11</v>
      </c>
      <c r="X9" s="463"/>
      <c r="Y9" s="463"/>
      <c r="Z9" s="463"/>
      <c r="AA9" s="463"/>
      <c r="AB9" s="463"/>
      <c r="AC9" s="463"/>
      <c r="AD9" s="463"/>
      <c r="AE9" s="463"/>
      <c r="AF9" s="475"/>
      <c r="AG9" s="472"/>
    </row>
    <row r="10" spans="1:33" ht="17.25" customHeight="1" thickBot="1" x14ac:dyDescent="0.3">
      <c r="A10" s="84" t="s">
        <v>721</v>
      </c>
      <c r="B10" s="69" t="s">
        <v>14</v>
      </c>
      <c r="C10" s="271">
        <v>3584976</v>
      </c>
      <c r="D10" s="272">
        <v>703981</v>
      </c>
      <c r="E10" s="272">
        <v>3027626</v>
      </c>
      <c r="F10" s="272"/>
      <c r="G10" s="272">
        <v>200000</v>
      </c>
      <c r="H10" s="272"/>
      <c r="I10" s="272"/>
      <c r="J10" s="273"/>
      <c r="K10" s="273"/>
      <c r="L10" s="274">
        <f>SUM(C10:K10)</f>
        <v>7516583</v>
      </c>
      <c r="M10" s="275"/>
      <c r="N10" s="276"/>
      <c r="O10" s="276"/>
      <c r="P10" s="276"/>
      <c r="Q10" s="276"/>
      <c r="R10" s="276"/>
      <c r="S10" s="276"/>
      <c r="T10" s="277"/>
      <c r="U10" s="277"/>
      <c r="V10" s="278"/>
      <c r="W10" s="275"/>
      <c r="X10" s="276"/>
      <c r="Y10" s="276"/>
      <c r="Z10" s="276"/>
      <c r="AA10" s="276"/>
      <c r="AB10" s="276"/>
      <c r="AC10" s="276"/>
      <c r="AD10" s="276"/>
      <c r="AE10" s="276"/>
      <c r="AF10" s="278"/>
      <c r="AG10" s="279">
        <f>SUM(L10,V10,AF10)</f>
        <v>7516583</v>
      </c>
    </row>
    <row r="11" spans="1:33" ht="17.25" customHeight="1" thickBot="1" x14ac:dyDescent="0.3">
      <c r="A11" s="84" t="s">
        <v>26</v>
      </c>
      <c r="B11" s="69" t="s">
        <v>27</v>
      </c>
      <c r="C11" s="271"/>
      <c r="D11" s="272"/>
      <c r="E11" s="272">
        <v>19000</v>
      </c>
      <c r="F11" s="272"/>
      <c r="G11" s="272"/>
      <c r="H11" s="272"/>
      <c r="I11" s="272"/>
      <c r="J11" s="273"/>
      <c r="K11" s="273"/>
      <c r="L11" s="274">
        <f>SUM(C11:K11)</f>
        <v>19000</v>
      </c>
      <c r="M11" s="275"/>
      <c r="N11" s="276"/>
      <c r="O11" s="276"/>
      <c r="P11" s="276"/>
      <c r="Q11" s="276"/>
      <c r="R11" s="276"/>
      <c r="S11" s="276"/>
      <c r="T11" s="277"/>
      <c r="U11" s="277"/>
      <c r="V11" s="278"/>
      <c r="W11" s="275"/>
      <c r="X11" s="276"/>
      <c r="Y11" s="276"/>
      <c r="Z11" s="276"/>
      <c r="AA11" s="276"/>
      <c r="AB11" s="276"/>
      <c r="AC11" s="276"/>
      <c r="AD11" s="276"/>
      <c r="AE11" s="276"/>
      <c r="AF11" s="278"/>
      <c r="AG11" s="280">
        <f t="shared" ref="AG11:AG30" si="0">SUM(L11,V11,AF11)</f>
        <v>19000</v>
      </c>
    </row>
    <row r="12" spans="1:33" ht="17.25" customHeight="1" thickBot="1" x14ac:dyDescent="0.3">
      <c r="A12" s="82" t="s">
        <v>722</v>
      </c>
      <c r="B12" s="69" t="s">
        <v>15</v>
      </c>
      <c r="C12" s="271"/>
      <c r="D12" s="272"/>
      <c r="E12" s="272">
        <v>1670000</v>
      </c>
      <c r="F12" s="272"/>
      <c r="G12" s="272"/>
      <c r="H12" s="272"/>
      <c r="I12" s="272">
        <v>400000</v>
      </c>
      <c r="J12" s="273"/>
      <c r="K12" s="273"/>
      <c r="L12" s="274">
        <f>SUM(C12:K12)</f>
        <v>2070000</v>
      </c>
      <c r="M12" s="275"/>
      <c r="N12" s="276"/>
      <c r="O12" s="276"/>
      <c r="P12" s="276"/>
      <c r="Q12" s="276"/>
      <c r="R12" s="276"/>
      <c r="S12" s="276"/>
      <c r="T12" s="277"/>
      <c r="U12" s="277"/>
      <c r="V12" s="278"/>
      <c r="W12" s="275"/>
      <c r="X12" s="276"/>
      <c r="Y12" s="276"/>
      <c r="Z12" s="276"/>
      <c r="AA12" s="276"/>
      <c r="AB12" s="276"/>
      <c r="AC12" s="276"/>
      <c r="AD12" s="276"/>
      <c r="AE12" s="276"/>
      <c r="AF12" s="278"/>
      <c r="AG12" s="280">
        <f t="shared" si="0"/>
        <v>2070000</v>
      </c>
    </row>
    <row r="13" spans="1:33" ht="17.25" customHeight="1" thickBot="1" x14ac:dyDescent="0.3">
      <c r="A13" s="82" t="s">
        <v>725</v>
      </c>
      <c r="B13" s="332" t="s">
        <v>794</v>
      </c>
      <c r="C13" s="331"/>
      <c r="D13" s="272"/>
      <c r="E13" s="272"/>
      <c r="F13" s="272"/>
      <c r="G13" s="272"/>
      <c r="H13" s="272"/>
      <c r="I13" s="272"/>
      <c r="J13" s="273"/>
      <c r="K13" s="273">
        <v>860673</v>
      </c>
      <c r="L13" s="274">
        <f>SUM(C13:K13)</f>
        <v>860673</v>
      </c>
      <c r="M13" s="275"/>
      <c r="N13" s="276"/>
      <c r="O13" s="276"/>
      <c r="P13" s="276"/>
      <c r="Q13" s="276"/>
      <c r="R13" s="276"/>
      <c r="S13" s="276"/>
      <c r="T13" s="277"/>
      <c r="U13" s="277"/>
      <c r="V13" s="278"/>
      <c r="W13" s="275"/>
      <c r="X13" s="276"/>
      <c r="Y13" s="276"/>
      <c r="Z13" s="276"/>
      <c r="AA13" s="276"/>
      <c r="AB13" s="276"/>
      <c r="AC13" s="276"/>
      <c r="AD13" s="276"/>
      <c r="AE13" s="276"/>
      <c r="AF13" s="278"/>
      <c r="AG13" s="280">
        <f t="shared" si="0"/>
        <v>860673</v>
      </c>
    </row>
    <row r="14" spans="1:33" ht="17.25" customHeight="1" thickBot="1" x14ac:dyDescent="0.3">
      <c r="A14" s="82" t="s">
        <v>726</v>
      </c>
      <c r="B14" s="69" t="s">
        <v>18</v>
      </c>
      <c r="C14" s="271"/>
      <c r="D14" s="272"/>
      <c r="E14" s="272"/>
      <c r="F14" s="272"/>
      <c r="G14" s="272">
        <v>5836050</v>
      </c>
      <c r="H14" s="272"/>
      <c r="I14" s="272"/>
      <c r="J14" s="273"/>
      <c r="K14" s="273"/>
      <c r="L14" s="274">
        <f>SUM(C14:K14)</f>
        <v>5836050</v>
      </c>
      <c r="M14" s="275"/>
      <c r="N14" s="276"/>
      <c r="O14" s="276"/>
      <c r="P14" s="276"/>
      <c r="Q14" s="276"/>
      <c r="R14" s="276"/>
      <c r="S14" s="276"/>
      <c r="T14" s="277"/>
      <c r="U14" s="277"/>
      <c r="V14" s="278"/>
      <c r="W14" s="275"/>
      <c r="X14" s="276"/>
      <c r="Y14" s="276"/>
      <c r="Z14" s="276"/>
      <c r="AA14" s="276"/>
      <c r="AB14" s="276"/>
      <c r="AC14" s="276"/>
      <c r="AD14" s="276"/>
      <c r="AE14" s="276"/>
      <c r="AF14" s="278"/>
      <c r="AG14" s="280">
        <f t="shared" si="0"/>
        <v>5836050</v>
      </c>
    </row>
    <row r="15" spans="1:33" ht="17.25" customHeight="1" thickBot="1" x14ac:dyDescent="0.3">
      <c r="A15" s="82" t="s">
        <v>729</v>
      </c>
      <c r="B15" s="69" t="s">
        <v>19</v>
      </c>
      <c r="C15" s="271">
        <v>2935080</v>
      </c>
      <c r="D15" s="272">
        <v>286164</v>
      </c>
      <c r="E15" s="272">
        <v>321215</v>
      </c>
      <c r="F15" s="272"/>
      <c r="G15" s="272"/>
      <c r="H15" s="272"/>
      <c r="I15" s="272"/>
      <c r="J15" s="273"/>
      <c r="K15" s="273"/>
      <c r="L15" s="274">
        <f t="shared" ref="L15:L26" si="1">SUM(C15:K15)</f>
        <v>3542459</v>
      </c>
      <c r="M15" s="275"/>
      <c r="N15" s="276"/>
      <c r="O15" s="276"/>
      <c r="P15" s="276"/>
      <c r="Q15" s="276"/>
      <c r="R15" s="276"/>
      <c r="S15" s="276"/>
      <c r="T15" s="277"/>
      <c r="U15" s="277"/>
      <c r="V15" s="278"/>
      <c r="W15" s="275"/>
      <c r="X15" s="276"/>
      <c r="Y15" s="276"/>
      <c r="Z15" s="276"/>
      <c r="AA15" s="276"/>
      <c r="AB15" s="276"/>
      <c r="AC15" s="276"/>
      <c r="AD15" s="276"/>
      <c r="AE15" s="276"/>
      <c r="AF15" s="278"/>
      <c r="AG15" s="280">
        <f t="shared" si="0"/>
        <v>3542459</v>
      </c>
    </row>
    <row r="16" spans="1:33" ht="17.25" customHeight="1" thickBot="1" x14ac:dyDescent="0.3">
      <c r="A16" s="82" t="s">
        <v>730</v>
      </c>
      <c r="B16" s="69" t="s">
        <v>764</v>
      </c>
      <c r="C16" s="271">
        <v>4879208</v>
      </c>
      <c r="D16" s="272">
        <v>475723</v>
      </c>
      <c r="E16" s="272">
        <v>1568069</v>
      </c>
      <c r="F16" s="272"/>
      <c r="G16" s="272"/>
      <c r="H16" s="272"/>
      <c r="I16" s="272"/>
      <c r="J16" s="273"/>
      <c r="K16" s="273"/>
      <c r="L16" s="274">
        <f>SUM(C16:K16)</f>
        <v>6923000</v>
      </c>
      <c r="M16" s="275"/>
      <c r="N16" s="276"/>
      <c r="O16" s="276"/>
      <c r="P16" s="276"/>
      <c r="Q16" s="276"/>
      <c r="R16" s="276"/>
      <c r="S16" s="276"/>
      <c r="T16" s="277"/>
      <c r="U16" s="277"/>
      <c r="V16" s="278"/>
      <c r="W16" s="275"/>
      <c r="X16" s="276"/>
      <c r="Y16" s="276"/>
      <c r="Z16" s="276"/>
      <c r="AA16" s="276"/>
      <c r="AB16" s="276"/>
      <c r="AC16" s="276"/>
      <c r="AD16" s="276"/>
      <c r="AE16" s="276"/>
      <c r="AF16" s="278"/>
      <c r="AG16" s="280">
        <f t="shared" si="0"/>
        <v>6923000</v>
      </c>
    </row>
    <row r="17" spans="1:33" ht="17.25" customHeight="1" thickBot="1" x14ac:dyDescent="0.3">
      <c r="A17" s="82" t="s">
        <v>732</v>
      </c>
      <c r="B17" s="69" t="s">
        <v>781</v>
      </c>
      <c r="C17" s="271"/>
      <c r="D17" s="272"/>
      <c r="E17" s="272"/>
      <c r="F17" s="272"/>
      <c r="G17" s="272"/>
      <c r="H17" s="272"/>
      <c r="I17" s="272"/>
      <c r="J17" s="273"/>
      <c r="K17" s="273"/>
      <c r="L17" s="274">
        <f>SUM(C17:K17)</f>
        <v>0</v>
      </c>
      <c r="M17" s="275"/>
      <c r="N17" s="276"/>
      <c r="O17" s="276"/>
      <c r="P17" s="276"/>
      <c r="Q17" s="276"/>
      <c r="R17" s="276"/>
      <c r="S17" s="276"/>
      <c r="T17" s="277"/>
      <c r="U17" s="277"/>
      <c r="V17" s="278"/>
      <c r="W17" s="275"/>
      <c r="X17" s="276"/>
      <c r="Y17" s="276"/>
      <c r="Z17" s="276"/>
      <c r="AA17" s="276"/>
      <c r="AB17" s="276"/>
      <c r="AC17" s="276"/>
      <c r="AD17" s="276"/>
      <c r="AE17" s="276"/>
      <c r="AF17" s="278"/>
      <c r="AG17" s="280">
        <f t="shared" si="0"/>
        <v>0</v>
      </c>
    </row>
    <row r="18" spans="1:33" ht="17.25" customHeight="1" thickBot="1" x14ac:dyDescent="0.3">
      <c r="A18" s="82" t="s">
        <v>734</v>
      </c>
      <c r="B18" s="69" t="s">
        <v>755</v>
      </c>
      <c r="C18" s="275"/>
      <c r="D18" s="276"/>
      <c r="E18" s="276">
        <v>466000</v>
      </c>
      <c r="F18" s="276"/>
      <c r="G18" s="276"/>
      <c r="H18" s="276"/>
      <c r="I18" s="276"/>
      <c r="J18" s="277"/>
      <c r="K18" s="277"/>
      <c r="L18" s="274">
        <f t="shared" si="1"/>
        <v>466000</v>
      </c>
      <c r="M18" s="275"/>
      <c r="N18" s="276"/>
      <c r="O18" s="276"/>
      <c r="P18" s="276"/>
      <c r="Q18" s="276"/>
      <c r="R18" s="276"/>
      <c r="S18" s="276"/>
      <c r="T18" s="277"/>
      <c r="U18" s="277"/>
      <c r="V18" s="278"/>
      <c r="W18" s="275"/>
      <c r="X18" s="276"/>
      <c r="Y18" s="276"/>
      <c r="Z18" s="276"/>
      <c r="AA18" s="276"/>
      <c r="AB18" s="276"/>
      <c r="AC18" s="276"/>
      <c r="AD18" s="276"/>
      <c r="AE18" s="276"/>
      <c r="AF18" s="278"/>
      <c r="AG18" s="280">
        <f t="shared" si="0"/>
        <v>466000</v>
      </c>
    </row>
    <row r="19" spans="1:33" ht="17.25" customHeight="1" thickBot="1" x14ac:dyDescent="0.3">
      <c r="A19" s="82" t="s">
        <v>735</v>
      </c>
      <c r="B19" s="69" t="s">
        <v>20</v>
      </c>
      <c r="C19" s="275"/>
      <c r="D19" s="276"/>
      <c r="E19" s="276">
        <v>1720000</v>
      </c>
      <c r="F19" s="276"/>
      <c r="G19" s="276"/>
      <c r="H19" s="276">
        <v>2300000</v>
      </c>
      <c r="I19" s="276"/>
      <c r="J19" s="277"/>
      <c r="K19" s="277"/>
      <c r="L19" s="274">
        <f t="shared" si="1"/>
        <v>4020000</v>
      </c>
      <c r="M19" s="275"/>
      <c r="N19" s="276"/>
      <c r="O19" s="276"/>
      <c r="P19" s="276"/>
      <c r="Q19" s="276"/>
      <c r="R19" s="276"/>
      <c r="S19" s="276"/>
      <c r="T19" s="277"/>
      <c r="U19" s="277"/>
      <c r="V19" s="278"/>
      <c r="W19" s="275"/>
      <c r="X19" s="276"/>
      <c r="Y19" s="276"/>
      <c r="Z19" s="276"/>
      <c r="AA19" s="276"/>
      <c r="AB19" s="276"/>
      <c r="AC19" s="276"/>
      <c r="AD19" s="276"/>
      <c r="AE19" s="276"/>
      <c r="AF19" s="278"/>
      <c r="AG19" s="280">
        <f t="shared" si="0"/>
        <v>4020000</v>
      </c>
    </row>
    <row r="20" spans="1:33" ht="17.25" customHeight="1" thickBot="1" x14ac:dyDescent="0.3">
      <c r="A20" s="82" t="s">
        <v>24</v>
      </c>
      <c r="B20" s="69" t="s">
        <v>25</v>
      </c>
      <c r="C20" s="275"/>
      <c r="D20" s="276"/>
      <c r="E20" s="276">
        <v>225000</v>
      </c>
      <c r="F20" s="276"/>
      <c r="G20" s="276"/>
      <c r="H20" s="276"/>
      <c r="I20" s="276"/>
      <c r="J20" s="277"/>
      <c r="K20" s="277"/>
      <c r="L20" s="274">
        <f t="shared" si="1"/>
        <v>225000</v>
      </c>
      <c r="M20" s="275"/>
      <c r="N20" s="276"/>
      <c r="O20" s="276"/>
      <c r="P20" s="276"/>
      <c r="Q20" s="276"/>
      <c r="R20" s="276"/>
      <c r="S20" s="276"/>
      <c r="T20" s="277"/>
      <c r="U20" s="277"/>
      <c r="V20" s="278"/>
      <c r="W20" s="275"/>
      <c r="X20" s="276"/>
      <c r="Y20" s="276"/>
      <c r="Z20" s="276"/>
      <c r="AA20" s="276"/>
      <c r="AB20" s="276"/>
      <c r="AC20" s="276"/>
      <c r="AD20" s="276"/>
      <c r="AE20" s="276"/>
      <c r="AF20" s="278"/>
      <c r="AG20" s="280">
        <f t="shared" si="0"/>
        <v>225000</v>
      </c>
    </row>
    <row r="21" spans="1:33" ht="17.25" customHeight="1" thickBot="1" x14ac:dyDescent="0.3">
      <c r="A21" s="82" t="s">
        <v>28</v>
      </c>
      <c r="B21" s="69" t="s">
        <v>29</v>
      </c>
      <c r="C21" s="275">
        <v>615600</v>
      </c>
      <c r="D21" s="276">
        <v>102773</v>
      </c>
      <c r="E21" s="276">
        <v>322045</v>
      </c>
      <c r="F21" s="276"/>
      <c r="G21" s="276"/>
      <c r="H21" s="276">
        <v>196850</v>
      </c>
      <c r="I21" s="276"/>
      <c r="J21" s="277"/>
      <c r="K21" s="277"/>
      <c r="L21" s="274">
        <f t="shared" si="1"/>
        <v>1237268</v>
      </c>
      <c r="M21" s="275"/>
      <c r="N21" s="276"/>
      <c r="O21" s="276"/>
      <c r="P21" s="276"/>
      <c r="Q21" s="276"/>
      <c r="R21" s="276"/>
      <c r="S21" s="276"/>
      <c r="T21" s="277"/>
      <c r="U21" s="277"/>
      <c r="V21" s="278"/>
      <c r="W21" s="275"/>
      <c r="X21" s="276"/>
      <c r="Y21" s="276"/>
      <c r="Z21" s="276"/>
      <c r="AA21" s="276"/>
      <c r="AB21" s="276"/>
      <c r="AC21" s="276"/>
      <c r="AD21" s="276"/>
      <c r="AE21" s="276"/>
      <c r="AF21" s="278"/>
      <c r="AG21" s="280">
        <f t="shared" si="0"/>
        <v>1237268</v>
      </c>
    </row>
    <row r="22" spans="1:33" ht="27" customHeight="1" thickBot="1" x14ac:dyDescent="0.3">
      <c r="A22" s="82" t="s">
        <v>782</v>
      </c>
      <c r="B22" s="307" t="s">
        <v>783</v>
      </c>
      <c r="C22" s="308"/>
      <c r="D22" s="309"/>
      <c r="E22" s="276"/>
      <c r="F22" s="276"/>
      <c r="G22" s="276"/>
      <c r="H22" s="276"/>
      <c r="I22" s="276"/>
      <c r="J22" s="277"/>
      <c r="K22" s="277"/>
      <c r="L22" s="274"/>
      <c r="M22" s="275"/>
      <c r="N22" s="276"/>
      <c r="O22" s="276">
        <v>1353046</v>
      </c>
      <c r="P22" s="276"/>
      <c r="Q22" s="276"/>
      <c r="R22" s="276"/>
      <c r="S22" s="276"/>
      <c r="T22" s="277"/>
      <c r="U22" s="277"/>
      <c r="V22" s="278">
        <f>SUM(M22:T22,T22:U22)</f>
        <v>1353046</v>
      </c>
      <c r="W22" s="275"/>
      <c r="X22" s="276"/>
      <c r="Y22" s="276"/>
      <c r="Z22" s="276"/>
      <c r="AA22" s="276"/>
      <c r="AB22" s="276"/>
      <c r="AC22" s="276"/>
      <c r="AD22" s="276"/>
      <c r="AE22" s="276"/>
      <c r="AF22" s="278"/>
      <c r="AG22" s="280">
        <f>SUM(L22,V22,AF22)</f>
        <v>1353046</v>
      </c>
    </row>
    <row r="23" spans="1:33" ht="17.25" customHeight="1" thickBot="1" x14ac:dyDescent="0.3">
      <c r="A23" s="82" t="s">
        <v>739</v>
      </c>
      <c r="B23" s="69" t="s">
        <v>32</v>
      </c>
      <c r="C23" s="275"/>
      <c r="D23" s="276"/>
      <c r="E23" s="276"/>
      <c r="F23" s="276"/>
      <c r="G23" s="276"/>
      <c r="H23" s="276"/>
      <c r="I23" s="276"/>
      <c r="J23" s="277"/>
      <c r="K23" s="277"/>
      <c r="L23" s="274"/>
      <c r="M23" s="275"/>
      <c r="N23" s="276"/>
      <c r="O23" s="276"/>
      <c r="P23" s="276"/>
      <c r="Q23" s="276">
        <v>711829</v>
      </c>
      <c r="R23" s="276"/>
      <c r="S23" s="276"/>
      <c r="T23" s="277"/>
      <c r="U23" s="277"/>
      <c r="V23" s="278">
        <f>SUM(M23:U23)</f>
        <v>711829</v>
      </c>
      <c r="W23" s="275"/>
      <c r="X23" s="276"/>
      <c r="Y23" s="276"/>
      <c r="Z23" s="276"/>
      <c r="AA23" s="276"/>
      <c r="AB23" s="276"/>
      <c r="AC23" s="276"/>
      <c r="AD23" s="276"/>
      <c r="AE23" s="276"/>
      <c r="AF23" s="278"/>
      <c r="AG23" s="280">
        <f>SUM(L23,V23,AF23)</f>
        <v>711829</v>
      </c>
    </row>
    <row r="24" spans="1:33" ht="17.25" customHeight="1" thickBot="1" x14ac:dyDescent="0.3">
      <c r="A24" s="82" t="s">
        <v>30</v>
      </c>
      <c r="B24" s="69" t="s">
        <v>31</v>
      </c>
      <c r="C24" s="275">
        <v>120000</v>
      </c>
      <c r="D24" s="276">
        <v>21285</v>
      </c>
      <c r="E24" s="276">
        <v>95000</v>
      </c>
      <c r="F24" s="276"/>
      <c r="G24" s="276"/>
      <c r="H24" s="276"/>
      <c r="I24" s="276"/>
      <c r="J24" s="277"/>
      <c r="K24" s="277"/>
      <c r="L24" s="274">
        <f t="shared" si="1"/>
        <v>236285</v>
      </c>
      <c r="M24" s="275"/>
      <c r="N24" s="276"/>
      <c r="O24" s="276"/>
      <c r="P24" s="276"/>
      <c r="Q24" s="276"/>
      <c r="R24" s="276"/>
      <c r="S24" s="276"/>
      <c r="T24" s="277"/>
      <c r="U24" s="277"/>
      <c r="V24" s="278"/>
      <c r="W24" s="275"/>
      <c r="X24" s="276"/>
      <c r="Y24" s="276"/>
      <c r="Z24" s="276"/>
      <c r="AA24" s="276"/>
      <c r="AB24" s="276"/>
      <c r="AC24" s="276"/>
      <c r="AD24" s="276"/>
      <c r="AE24" s="276"/>
      <c r="AF24" s="278"/>
      <c r="AG24" s="280">
        <f>SUM(L24,V24,AF24)</f>
        <v>236285</v>
      </c>
    </row>
    <row r="25" spans="1:33" ht="32.25" customHeight="1" thickBot="1" x14ac:dyDescent="0.3">
      <c r="A25" s="82" t="s">
        <v>825</v>
      </c>
      <c r="B25" s="307" t="s">
        <v>828</v>
      </c>
      <c r="C25" s="275">
        <v>7755410</v>
      </c>
      <c r="D25" s="276">
        <v>1706190</v>
      </c>
      <c r="E25" s="276">
        <v>1238633</v>
      </c>
      <c r="F25" s="276"/>
      <c r="G25" s="276"/>
      <c r="H25" s="276"/>
      <c r="I25" s="276">
        <v>20000000</v>
      </c>
      <c r="J25" s="277"/>
      <c r="K25" s="277"/>
      <c r="L25" s="274">
        <f t="shared" si="1"/>
        <v>30700233</v>
      </c>
      <c r="M25" s="275"/>
      <c r="N25" s="276"/>
      <c r="O25" s="276"/>
      <c r="P25" s="276"/>
      <c r="Q25" s="276"/>
      <c r="R25" s="276"/>
      <c r="S25" s="276"/>
      <c r="T25" s="277"/>
      <c r="U25" s="277"/>
      <c r="V25" s="278"/>
      <c r="W25" s="275"/>
      <c r="X25" s="276"/>
      <c r="Y25" s="276"/>
      <c r="Z25" s="276"/>
      <c r="AA25" s="276"/>
      <c r="AB25" s="276"/>
      <c r="AC25" s="276"/>
      <c r="AD25" s="276"/>
      <c r="AE25" s="276"/>
      <c r="AF25" s="278"/>
      <c r="AG25" s="280">
        <f>SUM(L25,V25,AF25)</f>
        <v>30700233</v>
      </c>
    </row>
    <row r="26" spans="1:33" ht="17.25" customHeight="1" thickBot="1" x14ac:dyDescent="0.3">
      <c r="A26" s="82" t="s">
        <v>816</v>
      </c>
      <c r="B26" s="69" t="s">
        <v>817</v>
      </c>
      <c r="C26" s="275"/>
      <c r="D26" s="276"/>
      <c r="E26" s="276"/>
      <c r="F26" s="276">
        <v>300000</v>
      </c>
      <c r="G26" s="276"/>
      <c r="H26" s="276"/>
      <c r="I26" s="276"/>
      <c r="J26" s="277"/>
      <c r="K26" s="277"/>
      <c r="L26" s="274">
        <f t="shared" si="1"/>
        <v>300000</v>
      </c>
      <c r="M26" s="275"/>
      <c r="N26" s="276"/>
      <c r="O26" s="276"/>
      <c r="P26" s="276"/>
      <c r="Q26" s="276"/>
      <c r="R26" s="276"/>
      <c r="S26" s="276"/>
      <c r="T26" s="277"/>
      <c r="U26" s="277"/>
      <c r="V26" s="278"/>
      <c r="W26" s="275"/>
      <c r="X26" s="276"/>
      <c r="Y26" s="276"/>
      <c r="Z26" s="276"/>
      <c r="AA26" s="276"/>
      <c r="AB26" s="276"/>
      <c r="AC26" s="276"/>
      <c r="AD26" s="276"/>
      <c r="AE26" s="276"/>
      <c r="AF26" s="278"/>
      <c r="AG26" s="280">
        <f>SUM(L26,V26,AF26)</f>
        <v>300000</v>
      </c>
    </row>
    <row r="27" spans="1:33" ht="17.25" customHeight="1" thickBot="1" x14ac:dyDescent="0.3">
      <c r="A27" s="82" t="s">
        <v>49</v>
      </c>
      <c r="B27" s="69" t="s">
        <v>50</v>
      </c>
      <c r="C27" s="275">
        <v>2528000</v>
      </c>
      <c r="D27" s="276">
        <v>486900</v>
      </c>
      <c r="E27" s="276">
        <v>1797000</v>
      </c>
      <c r="F27" s="276"/>
      <c r="G27" s="276"/>
      <c r="H27" s="276"/>
      <c r="I27" s="276"/>
      <c r="J27" s="277"/>
      <c r="K27" s="277"/>
      <c r="L27" s="274">
        <f>SUM(C27:K27)</f>
        <v>4811900</v>
      </c>
      <c r="M27" s="275"/>
      <c r="N27" s="276"/>
      <c r="O27" s="276"/>
      <c r="P27" s="276"/>
      <c r="Q27" s="276"/>
      <c r="R27" s="276"/>
      <c r="S27" s="276"/>
      <c r="T27" s="277"/>
      <c r="U27" s="277"/>
      <c r="V27" s="278"/>
      <c r="W27" s="275"/>
      <c r="X27" s="276"/>
      <c r="Y27" s="276"/>
      <c r="Z27" s="276"/>
      <c r="AA27" s="276"/>
      <c r="AB27" s="276"/>
      <c r="AC27" s="276"/>
      <c r="AD27" s="276"/>
      <c r="AE27" s="276"/>
      <c r="AF27" s="278"/>
      <c r="AG27" s="280">
        <f t="shared" si="0"/>
        <v>4811900</v>
      </c>
    </row>
    <row r="28" spans="1:33" ht="17.25" customHeight="1" thickBot="1" x14ac:dyDescent="0.3">
      <c r="A28" s="82" t="s">
        <v>738</v>
      </c>
      <c r="B28" s="69" t="s">
        <v>21</v>
      </c>
      <c r="C28" s="275"/>
      <c r="D28" s="276"/>
      <c r="E28" s="276"/>
      <c r="F28" s="276">
        <v>3017000</v>
      </c>
      <c r="G28" s="276"/>
      <c r="H28" s="276"/>
      <c r="I28" s="276"/>
      <c r="J28" s="277"/>
      <c r="K28" s="277"/>
      <c r="L28" s="274">
        <f>SUM(C28:K28)</f>
        <v>3017000</v>
      </c>
      <c r="M28" s="275"/>
      <c r="N28" s="276"/>
      <c r="O28" s="276"/>
      <c r="P28" s="276"/>
      <c r="Q28" s="276"/>
      <c r="R28" s="276"/>
      <c r="S28" s="276"/>
      <c r="T28" s="277"/>
      <c r="U28" s="277"/>
      <c r="V28" s="278"/>
      <c r="W28" s="275"/>
      <c r="X28" s="276"/>
      <c r="Y28" s="276"/>
      <c r="Z28" s="276"/>
      <c r="AA28" s="276"/>
      <c r="AB28" s="276"/>
      <c r="AC28" s="276"/>
      <c r="AD28" s="276"/>
      <c r="AE28" s="276"/>
      <c r="AF28" s="278"/>
      <c r="AG28" s="280">
        <f t="shared" si="0"/>
        <v>3017000</v>
      </c>
    </row>
    <row r="29" spans="1:33" ht="17.25" customHeight="1" thickBot="1" x14ac:dyDescent="0.3">
      <c r="A29" s="82" t="s">
        <v>741</v>
      </c>
      <c r="B29" s="69" t="s">
        <v>22</v>
      </c>
      <c r="C29" s="275"/>
      <c r="D29" s="276"/>
      <c r="E29" s="276"/>
      <c r="F29" s="276"/>
      <c r="G29" s="276">
        <v>5944721</v>
      </c>
      <c r="H29" s="276"/>
      <c r="I29" s="276"/>
      <c r="J29" s="277"/>
      <c r="K29" s="277"/>
      <c r="L29" s="274">
        <f>SUM(C29:K29)</f>
        <v>5944721</v>
      </c>
      <c r="M29" s="275"/>
      <c r="N29" s="276"/>
      <c r="O29" s="276"/>
      <c r="P29" s="276"/>
      <c r="Q29" s="276"/>
      <c r="R29" s="276"/>
      <c r="S29" s="276"/>
      <c r="T29" s="277"/>
      <c r="U29" s="277"/>
      <c r="V29" s="278"/>
      <c r="W29" s="275"/>
      <c r="X29" s="276"/>
      <c r="Y29" s="276"/>
      <c r="Z29" s="276"/>
      <c r="AA29" s="276"/>
      <c r="AB29" s="276"/>
      <c r="AC29" s="276"/>
      <c r="AD29" s="276"/>
      <c r="AE29" s="276"/>
      <c r="AF29" s="278"/>
      <c r="AG29" s="280">
        <f t="shared" si="0"/>
        <v>5944721</v>
      </c>
    </row>
    <row r="30" spans="1:33" ht="19.5" customHeight="1" thickBot="1" x14ac:dyDescent="0.3">
      <c r="A30" s="455" t="s">
        <v>68</v>
      </c>
      <c r="B30" s="456"/>
      <c r="C30" s="281">
        <f t="shared" ref="C30:I30" si="2">SUM(C10:C29)</f>
        <v>22418274</v>
      </c>
      <c r="D30" s="281">
        <f t="shared" si="2"/>
        <v>3783016</v>
      </c>
      <c r="E30" s="281">
        <f t="shared" si="2"/>
        <v>12469588</v>
      </c>
      <c r="F30" s="281">
        <f t="shared" si="2"/>
        <v>3317000</v>
      </c>
      <c r="G30" s="281">
        <f t="shared" si="2"/>
        <v>11980771</v>
      </c>
      <c r="H30" s="281">
        <f t="shared" si="2"/>
        <v>2496850</v>
      </c>
      <c r="I30" s="281">
        <f t="shared" si="2"/>
        <v>20400000</v>
      </c>
      <c r="J30" s="281"/>
      <c r="K30" s="281">
        <f>SUM(K10:K29)</f>
        <v>860673</v>
      </c>
      <c r="L30" s="281">
        <f>SUM(C30:K30)</f>
        <v>77726172</v>
      </c>
      <c r="M30" s="281"/>
      <c r="N30" s="282"/>
      <c r="O30" s="282">
        <f>SUM(O10:O29)</f>
        <v>1353046</v>
      </c>
      <c r="P30" s="282"/>
      <c r="Q30" s="282">
        <f>SUM(Q10:Q29)</f>
        <v>711829</v>
      </c>
      <c r="R30" s="282"/>
      <c r="S30" s="282"/>
      <c r="T30" s="282"/>
      <c r="U30" s="282"/>
      <c r="V30" s="283">
        <f>SUM(V10:V29)</f>
        <v>2064875</v>
      </c>
      <c r="W30" s="281"/>
      <c r="X30" s="282"/>
      <c r="Y30" s="282"/>
      <c r="Z30" s="282"/>
      <c r="AA30" s="282"/>
      <c r="AB30" s="282"/>
      <c r="AC30" s="282"/>
      <c r="AD30" s="282"/>
      <c r="AE30" s="282"/>
      <c r="AF30" s="283"/>
      <c r="AG30" s="284">
        <f t="shared" si="0"/>
        <v>79791047</v>
      </c>
    </row>
    <row r="39" spans="5:5" ht="12.95" customHeight="1" x14ac:dyDescent="0.25">
      <c r="E39" s="310"/>
    </row>
  </sheetData>
  <mergeCells count="15">
    <mergeCell ref="A30:B30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5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zoomScaleNormal="100" workbookViewId="0">
      <selection activeCell="AD62" sqref="AD62"/>
    </sheetView>
  </sheetViews>
  <sheetFormatPr defaultRowHeight="12.75" x14ac:dyDescent="0.2"/>
  <cols>
    <col min="1" max="1" width="7.7109375" style="155" customWidth="1"/>
    <col min="2" max="2" width="9.7109375" style="155" customWidth="1"/>
    <col min="3" max="3" width="39.7109375" style="155" customWidth="1"/>
    <col min="4" max="4" width="14.5703125" style="156" customWidth="1"/>
    <col min="5" max="24" width="9.28515625" style="156" hidden="1" customWidth="1"/>
    <col min="25" max="25" width="14.28515625" style="156" customWidth="1"/>
    <col min="26" max="26" width="12.7109375" style="156" customWidth="1"/>
    <col min="27" max="27" width="15.42578125" style="156" customWidth="1"/>
    <col min="28" max="28" width="13" style="156" customWidth="1"/>
    <col min="29" max="16384" width="9.140625" style="155"/>
  </cols>
  <sheetData>
    <row r="1" spans="1:31" ht="15" x14ac:dyDescent="0.25">
      <c r="A1" s="489" t="s">
        <v>831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90"/>
      <c r="Z1" s="490"/>
      <c r="AA1" s="490"/>
      <c r="AB1" s="490"/>
    </row>
    <row r="2" spans="1:31" ht="15" x14ac:dyDescent="0.25">
      <c r="A2" s="489" t="s">
        <v>58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90"/>
      <c r="Z2" s="490"/>
      <c r="AA2" s="490"/>
      <c r="AB2" s="490"/>
    </row>
    <row r="3" spans="1:31" ht="15" x14ac:dyDescent="0.25">
      <c r="A3" s="491" t="s">
        <v>784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0"/>
      <c r="Z3" s="490"/>
      <c r="AA3" s="490"/>
      <c r="AB3" s="490"/>
    </row>
    <row r="4" spans="1:31" ht="13.5" thickBot="1" x14ac:dyDescent="0.25"/>
    <row r="5" spans="1:31" ht="64.5" thickBot="1" x14ac:dyDescent="0.25">
      <c r="A5" s="495" t="s">
        <v>613</v>
      </c>
      <c r="B5" s="498" t="s">
        <v>614</v>
      </c>
      <c r="C5" s="492" t="s">
        <v>114</v>
      </c>
      <c r="D5" s="334" t="s">
        <v>829</v>
      </c>
      <c r="E5" s="311" t="s">
        <v>53</v>
      </c>
      <c r="F5" s="118" t="s">
        <v>34</v>
      </c>
      <c r="G5" s="118" t="s">
        <v>54</v>
      </c>
      <c r="H5" s="118" t="s">
        <v>35</v>
      </c>
      <c r="I5" s="118" t="s">
        <v>36</v>
      </c>
      <c r="J5" s="118" t="s">
        <v>56</v>
      </c>
      <c r="K5" s="118" t="s">
        <v>37</v>
      </c>
      <c r="L5" s="118" t="s">
        <v>55</v>
      </c>
      <c r="M5" s="118" t="s">
        <v>38</v>
      </c>
      <c r="N5" s="118" t="s">
        <v>66</v>
      </c>
      <c r="O5" s="118" t="s">
        <v>39</v>
      </c>
      <c r="P5" s="118" t="s">
        <v>40</v>
      </c>
      <c r="Q5" s="118" t="s">
        <v>755</v>
      </c>
      <c r="R5" s="118" t="s">
        <v>41</v>
      </c>
      <c r="S5" s="118" t="s">
        <v>52</v>
      </c>
      <c r="T5" s="118" t="s">
        <v>42</v>
      </c>
      <c r="U5" s="118" t="s">
        <v>43</v>
      </c>
      <c r="V5" s="118" t="s">
        <v>44</v>
      </c>
      <c r="W5" s="118" t="s">
        <v>45</v>
      </c>
      <c r="X5" s="333" t="s">
        <v>46</v>
      </c>
      <c r="Y5" s="334" t="s">
        <v>821</v>
      </c>
      <c r="Z5" s="334" t="s">
        <v>29</v>
      </c>
      <c r="AA5" s="334" t="s">
        <v>828</v>
      </c>
      <c r="AB5" s="486" t="s">
        <v>815</v>
      </c>
    </row>
    <row r="6" spans="1:31" x14ac:dyDescent="0.2">
      <c r="A6" s="496"/>
      <c r="B6" s="499"/>
      <c r="C6" s="493"/>
      <c r="D6" s="380" t="s">
        <v>722</v>
      </c>
      <c r="E6" s="119" t="s">
        <v>723</v>
      </c>
      <c r="F6" s="119" t="s">
        <v>724</v>
      </c>
      <c r="G6" s="119" t="s">
        <v>725</v>
      </c>
      <c r="H6" s="119" t="s">
        <v>726</v>
      </c>
      <c r="I6" s="119" t="s">
        <v>727</v>
      </c>
      <c r="J6" s="119" t="s">
        <v>728</v>
      </c>
      <c r="K6" s="119" t="s">
        <v>729</v>
      </c>
      <c r="L6" s="119" t="s">
        <v>730</v>
      </c>
      <c r="M6" s="119" t="s">
        <v>730</v>
      </c>
      <c r="N6" s="119" t="s">
        <v>731</v>
      </c>
      <c r="O6" s="119" t="s">
        <v>732</v>
      </c>
      <c r="P6" s="119" t="s">
        <v>733</v>
      </c>
      <c r="Q6" s="119" t="s">
        <v>734</v>
      </c>
      <c r="R6" s="119" t="s">
        <v>736</v>
      </c>
      <c r="S6" s="80" t="s">
        <v>51</v>
      </c>
      <c r="T6" s="119" t="s">
        <v>737</v>
      </c>
      <c r="U6" s="119" t="s">
        <v>738</v>
      </c>
      <c r="V6" s="119" t="s">
        <v>742</v>
      </c>
      <c r="W6" s="119" t="s">
        <v>740</v>
      </c>
      <c r="X6" s="119" t="s">
        <v>741</v>
      </c>
      <c r="Y6" s="350" t="s">
        <v>735</v>
      </c>
      <c r="Z6" s="350" t="s">
        <v>28</v>
      </c>
      <c r="AA6" s="350" t="s">
        <v>825</v>
      </c>
      <c r="AB6" s="487"/>
    </row>
    <row r="7" spans="1:31" x14ac:dyDescent="0.2">
      <c r="A7" s="496"/>
      <c r="B7" s="499"/>
      <c r="C7" s="493"/>
      <c r="D7" s="312"/>
      <c r="E7" s="120"/>
      <c r="F7" s="120"/>
      <c r="G7" s="120"/>
      <c r="H7" s="120"/>
      <c r="I7" s="120"/>
      <c r="J7" s="120"/>
      <c r="K7" s="120"/>
      <c r="L7" s="120"/>
      <c r="M7" s="120"/>
      <c r="N7" s="120" t="s">
        <v>67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335"/>
      <c r="Z7" s="335"/>
      <c r="AA7" s="335"/>
      <c r="AB7" s="487"/>
    </row>
    <row r="8" spans="1:31" ht="13.5" thickBot="1" x14ac:dyDescent="0.25">
      <c r="A8" s="497"/>
      <c r="B8" s="500"/>
      <c r="C8" s="494"/>
      <c r="D8" s="313" t="s">
        <v>610</v>
      </c>
      <c r="E8" s="121" t="s">
        <v>610</v>
      </c>
      <c r="F8" s="121" t="s">
        <v>610</v>
      </c>
      <c r="G8" s="121" t="s">
        <v>610</v>
      </c>
      <c r="H8" s="121" t="s">
        <v>610</v>
      </c>
      <c r="I8" s="121" t="s">
        <v>610</v>
      </c>
      <c r="J8" s="121" t="s">
        <v>610</v>
      </c>
      <c r="K8" s="121" t="s">
        <v>610</v>
      </c>
      <c r="L8" s="121" t="s">
        <v>610</v>
      </c>
      <c r="M8" s="121" t="s">
        <v>610</v>
      </c>
      <c r="N8" s="121" t="s">
        <v>610</v>
      </c>
      <c r="O8" s="121" t="s">
        <v>610</v>
      </c>
      <c r="P8" s="121" t="s">
        <v>610</v>
      </c>
      <c r="Q8" s="121" t="s">
        <v>610</v>
      </c>
      <c r="R8" s="121" t="s">
        <v>610</v>
      </c>
      <c r="S8" s="121" t="s">
        <v>610</v>
      </c>
      <c r="T8" s="121" t="s">
        <v>610</v>
      </c>
      <c r="U8" s="121" t="s">
        <v>610</v>
      </c>
      <c r="V8" s="121" t="s">
        <v>610</v>
      </c>
      <c r="W8" s="121" t="s">
        <v>610</v>
      </c>
      <c r="X8" s="121" t="s">
        <v>610</v>
      </c>
      <c r="Y8" s="313" t="s">
        <v>610</v>
      </c>
      <c r="Z8" s="313" t="s">
        <v>610</v>
      </c>
      <c r="AA8" s="313" t="s">
        <v>610</v>
      </c>
      <c r="AB8" s="488"/>
    </row>
    <row r="9" spans="1:31" ht="15" x14ac:dyDescent="0.2">
      <c r="A9" s="480" t="s">
        <v>125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2"/>
      <c r="AE9" s="156"/>
    </row>
    <row r="10" spans="1:31" s="166" customFormat="1" ht="0.75" customHeight="1" thickBot="1" x14ac:dyDescent="0.25">
      <c r="A10" s="340"/>
      <c r="B10" s="364"/>
      <c r="C10" s="365"/>
      <c r="D10" s="366"/>
      <c r="E10" s="367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9"/>
      <c r="Z10" s="376"/>
      <c r="AA10" s="376"/>
      <c r="AB10" s="356"/>
    </row>
    <row r="11" spans="1:31" ht="25.5" hidden="1" customHeight="1" x14ac:dyDescent="0.2">
      <c r="A11" s="167"/>
      <c r="B11" s="168"/>
      <c r="C11" s="169"/>
      <c r="D11" s="316"/>
      <c r="E11" s="150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336"/>
      <c r="Z11" s="377"/>
      <c r="AA11" s="377"/>
      <c r="AB11" s="354"/>
    </row>
    <row r="12" spans="1:31" ht="13.5" hidden="1" thickBot="1" x14ac:dyDescent="0.25">
      <c r="A12" s="167"/>
      <c r="B12" s="168"/>
      <c r="C12" s="169"/>
      <c r="D12" s="316"/>
      <c r="E12" s="150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336"/>
      <c r="Z12" s="377"/>
      <c r="AA12" s="377"/>
      <c r="AB12" s="354"/>
    </row>
    <row r="13" spans="1:31" ht="21" hidden="1" customHeight="1" x14ac:dyDescent="0.2">
      <c r="A13" s="167"/>
      <c r="B13" s="168"/>
      <c r="C13" s="169"/>
      <c r="D13" s="316"/>
      <c r="E13" s="150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336"/>
      <c r="Z13" s="377"/>
      <c r="AA13" s="377"/>
      <c r="AB13" s="354"/>
    </row>
    <row r="14" spans="1:31" ht="13.5" hidden="1" thickBot="1" x14ac:dyDescent="0.25">
      <c r="A14" s="167"/>
      <c r="B14" s="168"/>
      <c r="C14" s="169"/>
      <c r="D14" s="316"/>
      <c r="E14" s="150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336"/>
      <c r="Z14" s="377"/>
      <c r="AA14" s="377"/>
      <c r="AB14" s="354"/>
    </row>
    <row r="15" spans="1:31" ht="13.5" hidden="1" thickBot="1" x14ac:dyDescent="0.25">
      <c r="A15" s="167"/>
      <c r="B15" s="168"/>
      <c r="C15" s="169"/>
      <c r="D15" s="316"/>
      <c r="E15" s="150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336"/>
      <c r="Z15" s="377"/>
      <c r="AA15" s="377"/>
      <c r="AB15" s="354"/>
    </row>
    <row r="16" spans="1:31" ht="13.5" hidden="1" thickBot="1" x14ac:dyDescent="0.25">
      <c r="A16" s="167"/>
      <c r="B16" s="168"/>
      <c r="C16" s="169"/>
      <c r="D16" s="316"/>
      <c r="E16" s="150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336"/>
      <c r="Z16" s="377"/>
      <c r="AA16" s="377"/>
      <c r="AB16" s="354"/>
    </row>
    <row r="17" spans="1:28" ht="13.5" hidden="1" thickBot="1" x14ac:dyDescent="0.25">
      <c r="A17" s="167"/>
      <c r="B17" s="168"/>
      <c r="C17" s="169"/>
      <c r="D17" s="316"/>
      <c r="E17" s="150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336"/>
      <c r="Z17" s="377"/>
      <c r="AA17" s="377"/>
      <c r="AB17" s="354"/>
    </row>
    <row r="18" spans="1:28" s="166" customFormat="1" ht="13.5" hidden="1" thickBot="1" x14ac:dyDescent="0.25">
      <c r="A18" s="162"/>
      <c r="B18" s="163"/>
      <c r="C18" s="164"/>
      <c r="D18" s="315"/>
      <c r="E18" s="165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337"/>
      <c r="Z18" s="376"/>
      <c r="AA18" s="376"/>
      <c r="AB18" s="355"/>
    </row>
    <row r="19" spans="1:28" ht="13.5" hidden="1" thickBot="1" x14ac:dyDescent="0.25">
      <c r="A19" s="167"/>
      <c r="B19" s="168"/>
      <c r="C19" s="169"/>
      <c r="D19" s="316"/>
      <c r="E19" s="150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336"/>
      <c r="Z19" s="377"/>
      <c r="AA19" s="377"/>
      <c r="AB19" s="354"/>
    </row>
    <row r="20" spans="1:28" ht="13.5" hidden="1" thickBot="1" x14ac:dyDescent="0.25">
      <c r="A20" s="167"/>
      <c r="B20" s="168"/>
      <c r="C20" s="169"/>
      <c r="D20" s="316"/>
      <c r="E20" s="150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336"/>
      <c r="Z20" s="377"/>
      <c r="AA20" s="377"/>
      <c r="AB20" s="354"/>
    </row>
    <row r="21" spans="1:28" ht="13.5" hidden="1" thickBot="1" x14ac:dyDescent="0.25">
      <c r="A21" s="167"/>
      <c r="B21" s="168"/>
      <c r="C21" s="169"/>
      <c r="D21" s="316"/>
      <c r="E21" s="150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336"/>
      <c r="Z21" s="377"/>
      <c r="AA21" s="377"/>
      <c r="AB21" s="354"/>
    </row>
    <row r="22" spans="1:28" ht="13.5" hidden="1" thickBot="1" x14ac:dyDescent="0.25">
      <c r="A22" s="167"/>
      <c r="B22" s="168"/>
      <c r="C22" s="169"/>
      <c r="D22" s="316"/>
      <c r="E22" s="150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336"/>
      <c r="Z22" s="377"/>
      <c r="AA22" s="377"/>
      <c r="AB22" s="354"/>
    </row>
    <row r="23" spans="1:28" ht="13.5" hidden="1" thickBot="1" x14ac:dyDescent="0.25">
      <c r="A23" s="167"/>
      <c r="B23" s="168"/>
      <c r="C23" s="169"/>
      <c r="D23" s="316"/>
      <c r="E23" s="150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336"/>
      <c r="Z23" s="377"/>
      <c r="AA23" s="377"/>
      <c r="AB23" s="354"/>
    </row>
    <row r="24" spans="1:28" ht="13.5" hidden="1" thickBot="1" x14ac:dyDescent="0.25">
      <c r="A24" s="167"/>
      <c r="B24" s="168"/>
      <c r="C24" s="169"/>
      <c r="D24" s="316"/>
      <c r="E24" s="150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336"/>
      <c r="Z24" s="377"/>
      <c r="AA24" s="377"/>
      <c r="AB24" s="354"/>
    </row>
    <row r="25" spans="1:28" ht="13.5" hidden="1" thickBot="1" x14ac:dyDescent="0.25">
      <c r="A25" s="167"/>
      <c r="B25" s="168"/>
      <c r="C25" s="169"/>
      <c r="D25" s="316"/>
      <c r="E25" s="150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336"/>
      <c r="Z25" s="377"/>
      <c r="AA25" s="377"/>
      <c r="AB25" s="354"/>
    </row>
    <row r="26" spans="1:28" ht="13.5" hidden="1" thickBot="1" x14ac:dyDescent="0.25">
      <c r="A26" s="167"/>
      <c r="B26" s="168"/>
      <c r="C26" s="50"/>
      <c r="D26" s="316"/>
      <c r="E26" s="150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336"/>
      <c r="Z26" s="377"/>
      <c r="AA26" s="377"/>
      <c r="AB26" s="354"/>
    </row>
    <row r="27" spans="1:28" ht="13.5" hidden="1" thickBot="1" x14ac:dyDescent="0.25">
      <c r="A27" s="167"/>
      <c r="B27" s="168"/>
      <c r="C27" s="50"/>
      <c r="D27" s="316"/>
      <c r="E27" s="150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336"/>
      <c r="Z27" s="377"/>
      <c r="AA27" s="377"/>
      <c r="AB27" s="354"/>
    </row>
    <row r="28" spans="1:28" ht="13.5" hidden="1" thickBot="1" x14ac:dyDescent="0.25">
      <c r="A28" s="167"/>
      <c r="B28" s="168"/>
      <c r="C28" s="50"/>
      <c r="D28" s="316"/>
      <c r="E28" s="150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336"/>
      <c r="Z28" s="377"/>
      <c r="AA28" s="377"/>
      <c r="AB28" s="354"/>
    </row>
    <row r="29" spans="1:28" ht="13.5" hidden="1" thickBot="1" x14ac:dyDescent="0.25">
      <c r="A29" s="167"/>
      <c r="B29" s="168"/>
      <c r="C29" s="50"/>
      <c r="D29" s="316"/>
      <c r="E29" s="150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336"/>
      <c r="Z29" s="377"/>
      <c r="AA29" s="377"/>
      <c r="AB29" s="354"/>
    </row>
    <row r="30" spans="1:28" ht="13.5" hidden="1" thickBot="1" x14ac:dyDescent="0.25">
      <c r="A30" s="167"/>
      <c r="B30" s="168"/>
      <c r="C30" s="50"/>
      <c r="D30" s="316"/>
      <c r="E30" s="150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336"/>
      <c r="Z30" s="377"/>
      <c r="AA30" s="377"/>
      <c r="AB30" s="354"/>
    </row>
    <row r="31" spans="1:28" ht="13.5" hidden="1" thickBot="1" x14ac:dyDescent="0.25">
      <c r="A31" s="167"/>
      <c r="B31" s="168"/>
      <c r="C31" s="169"/>
      <c r="D31" s="316"/>
      <c r="E31" s="150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336"/>
      <c r="Z31" s="377"/>
      <c r="AA31" s="377"/>
      <c r="AB31" s="354"/>
    </row>
    <row r="32" spans="1:28" ht="13.5" hidden="1" thickBot="1" x14ac:dyDescent="0.25">
      <c r="A32" s="167"/>
      <c r="B32" s="168"/>
      <c r="C32" s="169"/>
      <c r="D32" s="316"/>
      <c r="E32" s="150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336"/>
      <c r="Z32" s="377"/>
      <c r="AA32" s="377"/>
      <c r="AB32" s="354"/>
    </row>
    <row r="33" spans="1:28" s="166" customFormat="1" ht="13.5" hidden="1" thickBot="1" x14ac:dyDescent="0.25">
      <c r="A33" s="162"/>
      <c r="B33" s="163"/>
      <c r="C33" s="164"/>
      <c r="D33" s="315"/>
      <c r="E33" s="165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337"/>
      <c r="Z33" s="376"/>
      <c r="AA33" s="376"/>
      <c r="AB33" s="355"/>
    </row>
    <row r="34" spans="1:28" ht="13.5" hidden="1" thickBot="1" x14ac:dyDescent="0.25">
      <c r="A34" s="167"/>
      <c r="B34" s="168"/>
      <c r="C34" s="169"/>
      <c r="D34" s="316"/>
      <c r="E34" s="150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336"/>
      <c r="Z34" s="377"/>
      <c r="AA34" s="377"/>
      <c r="AB34" s="354"/>
    </row>
    <row r="35" spans="1:28" ht="13.5" hidden="1" thickBot="1" x14ac:dyDescent="0.25">
      <c r="A35" s="167"/>
      <c r="B35" s="168"/>
      <c r="C35" s="169"/>
      <c r="D35" s="316"/>
      <c r="E35" s="150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336"/>
      <c r="Z35" s="377"/>
      <c r="AA35" s="377"/>
      <c r="AB35" s="354"/>
    </row>
    <row r="36" spans="1:28" ht="13.5" hidden="1" thickBot="1" x14ac:dyDescent="0.25">
      <c r="A36" s="167"/>
      <c r="B36" s="168"/>
      <c r="C36" s="169"/>
      <c r="D36" s="316"/>
      <c r="E36" s="150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336"/>
      <c r="Z36" s="377"/>
      <c r="AA36" s="377"/>
      <c r="AB36" s="354"/>
    </row>
    <row r="37" spans="1:28" ht="13.5" hidden="1" thickBot="1" x14ac:dyDescent="0.25">
      <c r="A37" s="167"/>
      <c r="B37" s="168"/>
      <c r="C37" s="169"/>
      <c r="D37" s="316"/>
      <c r="E37" s="150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336"/>
      <c r="Z37" s="377"/>
      <c r="AA37" s="377"/>
      <c r="AB37" s="354"/>
    </row>
    <row r="38" spans="1:28" ht="13.5" hidden="1" thickBot="1" x14ac:dyDescent="0.25">
      <c r="A38" s="167"/>
      <c r="B38" s="168"/>
      <c r="C38" s="169"/>
      <c r="D38" s="316"/>
      <c r="E38" s="150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336"/>
      <c r="Z38" s="377"/>
      <c r="AA38" s="377"/>
      <c r="AB38" s="354"/>
    </row>
    <row r="39" spans="1:28" ht="13.5" thickBot="1" x14ac:dyDescent="0.25">
      <c r="A39" s="162" t="s">
        <v>361</v>
      </c>
      <c r="B39" s="344" t="s">
        <v>830</v>
      </c>
      <c r="C39" s="382" t="s">
        <v>456</v>
      </c>
      <c r="D39" s="381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384">
        <v>1574803</v>
      </c>
      <c r="Z39" s="388"/>
      <c r="AA39" s="389"/>
      <c r="AB39" s="385">
        <f>SUM(Y39:Z39)</f>
        <v>1574803</v>
      </c>
    </row>
    <row r="40" spans="1:28" s="166" customFormat="1" ht="13.5" thickBot="1" x14ac:dyDescent="0.25">
      <c r="A40" s="162" t="s">
        <v>363</v>
      </c>
      <c r="B40" s="344" t="s">
        <v>819</v>
      </c>
      <c r="C40" s="164" t="s">
        <v>820</v>
      </c>
      <c r="D40" s="375"/>
      <c r="E40" s="165">
        <v>393701</v>
      </c>
      <c r="F40" s="165">
        <v>393701</v>
      </c>
      <c r="G40" s="165">
        <v>393701</v>
      </c>
      <c r="H40" s="165">
        <v>393701</v>
      </c>
      <c r="I40" s="165">
        <v>393701</v>
      </c>
      <c r="J40" s="165">
        <v>393701</v>
      </c>
      <c r="K40" s="165">
        <v>393701</v>
      </c>
      <c r="L40" s="165">
        <v>393701</v>
      </c>
      <c r="M40" s="165">
        <v>393701</v>
      </c>
      <c r="N40" s="165">
        <v>393701</v>
      </c>
      <c r="O40" s="165">
        <v>393701</v>
      </c>
      <c r="P40" s="165">
        <v>393701</v>
      </c>
      <c r="Q40" s="165">
        <v>393701</v>
      </c>
      <c r="R40" s="165">
        <v>393701</v>
      </c>
      <c r="S40" s="165">
        <v>393701</v>
      </c>
      <c r="T40" s="165">
        <v>393701</v>
      </c>
      <c r="U40" s="165">
        <v>393701</v>
      </c>
      <c r="V40" s="165">
        <v>393701</v>
      </c>
      <c r="W40" s="165">
        <v>393701</v>
      </c>
      <c r="X40" s="165">
        <v>393701</v>
      </c>
      <c r="Y40" s="149">
        <v>236221</v>
      </c>
      <c r="Z40" s="149">
        <v>155000</v>
      </c>
      <c r="AA40" s="337"/>
      <c r="AB40" s="355">
        <f>SUM(Y40:Z40)</f>
        <v>391221</v>
      </c>
    </row>
    <row r="41" spans="1:28" s="166" customFormat="1" ht="13.5" thickBot="1" x14ac:dyDescent="0.25">
      <c r="A41" s="170" t="s">
        <v>366</v>
      </c>
      <c r="B41" s="344" t="s">
        <v>796</v>
      </c>
      <c r="C41" s="171" t="s">
        <v>632</v>
      </c>
      <c r="D41" s="386"/>
      <c r="E41" s="172">
        <v>106299</v>
      </c>
      <c r="F41" s="172">
        <v>106299</v>
      </c>
      <c r="G41" s="172">
        <v>106299</v>
      </c>
      <c r="H41" s="172">
        <v>106299</v>
      </c>
      <c r="I41" s="172">
        <v>106299</v>
      </c>
      <c r="J41" s="172">
        <v>106299</v>
      </c>
      <c r="K41" s="172">
        <v>106299</v>
      </c>
      <c r="L41" s="172">
        <v>106299</v>
      </c>
      <c r="M41" s="172">
        <v>106299</v>
      </c>
      <c r="N41" s="172">
        <v>106299</v>
      </c>
      <c r="O41" s="172">
        <v>106299</v>
      </c>
      <c r="P41" s="172">
        <v>106299</v>
      </c>
      <c r="Q41" s="172">
        <v>106299</v>
      </c>
      <c r="R41" s="172">
        <v>106299</v>
      </c>
      <c r="S41" s="172">
        <v>106299</v>
      </c>
      <c r="T41" s="172">
        <v>106299</v>
      </c>
      <c r="U41" s="172">
        <v>106299</v>
      </c>
      <c r="V41" s="172">
        <v>106299</v>
      </c>
      <c r="W41" s="172">
        <v>106299</v>
      </c>
      <c r="X41" s="172">
        <v>106299</v>
      </c>
      <c r="Y41" s="149">
        <v>488976</v>
      </c>
      <c r="Z41" s="387">
        <v>41850</v>
      </c>
      <c r="AA41" s="337"/>
      <c r="AB41" s="355">
        <f>SUM(Y41:Z41)</f>
        <v>530826</v>
      </c>
    </row>
    <row r="42" spans="1:28" ht="1.5" customHeight="1" thickBot="1" x14ac:dyDescent="0.25">
      <c r="A42" s="167"/>
      <c r="B42" s="344" t="s">
        <v>797</v>
      </c>
      <c r="C42" s="169"/>
      <c r="D42" s="316"/>
      <c r="E42" s="150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336"/>
      <c r="Z42" s="377"/>
      <c r="AA42" s="377"/>
      <c r="AB42" s="354"/>
    </row>
    <row r="43" spans="1:28" ht="12.75" hidden="1" customHeight="1" thickBot="1" x14ac:dyDescent="0.25">
      <c r="A43" s="167"/>
      <c r="B43" s="344" t="s">
        <v>798</v>
      </c>
      <c r="C43" s="169"/>
      <c r="D43" s="316"/>
      <c r="E43" s="150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336"/>
      <c r="Z43" s="377"/>
      <c r="AA43" s="377"/>
      <c r="AB43" s="354"/>
    </row>
    <row r="44" spans="1:28" ht="13.5" hidden="1" thickBot="1" x14ac:dyDescent="0.25">
      <c r="A44" s="167"/>
      <c r="B44" s="344" t="s">
        <v>799</v>
      </c>
      <c r="C44" s="169"/>
      <c r="D44" s="316"/>
      <c r="E44" s="150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336"/>
      <c r="Z44" s="377"/>
      <c r="AA44" s="377"/>
      <c r="AB44" s="354"/>
    </row>
    <row r="45" spans="1:28" ht="13.5" hidden="1" thickBot="1" x14ac:dyDescent="0.25">
      <c r="A45" s="167"/>
      <c r="B45" s="344" t="s">
        <v>800</v>
      </c>
      <c r="C45" s="169"/>
      <c r="D45" s="316"/>
      <c r="E45" s="150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336"/>
      <c r="Z45" s="377"/>
      <c r="AA45" s="377"/>
      <c r="AB45" s="354"/>
    </row>
    <row r="46" spans="1:28" ht="4.5" hidden="1" customHeight="1" thickBot="1" x14ac:dyDescent="0.25">
      <c r="A46" s="167"/>
      <c r="B46" s="344" t="s">
        <v>801</v>
      </c>
      <c r="C46" s="169"/>
      <c r="D46" s="316"/>
      <c r="E46" s="150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336"/>
      <c r="Z46" s="377"/>
      <c r="AA46" s="377"/>
      <c r="AB46" s="354"/>
    </row>
    <row r="47" spans="1:28" ht="13.5" hidden="1" thickBot="1" x14ac:dyDescent="0.25">
      <c r="A47" s="167"/>
      <c r="B47" s="344" t="s">
        <v>802</v>
      </c>
      <c r="C47" s="169"/>
      <c r="D47" s="316"/>
      <c r="E47" s="150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336"/>
      <c r="Z47" s="377"/>
      <c r="AA47" s="377"/>
      <c r="AB47" s="354"/>
    </row>
    <row r="48" spans="1:28" ht="13.5" hidden="1" thickBot="1" x14ac:dyDescent="0.25">
      <c r="A48" s="167"/>
      <c r="B48" s="344" t="s">
        <v>803</v>
      </c>
      <c r="C48" s="169"/>
      <c r="D48" s="316"/>
      <c r="E48" s="150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336"/>
      <c r="Z48" s="377"/>
      <c r="AA48" s="377"/>
      <c r="AB48" s="354"/>
    </row>
    <row r="49" spans="1:32" ht="13.5" hidden="1" thickBot="1" x14ac:dyDescent="0.25">
      <c r="A49" s="167"/>
      <c r="B49" s="344" t="s">
        <v>804</v>
      </c>
      <c r="C49" s="169"/>
      <c r="D49" s="316"/>
      <c r="E49" s="150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336"/>
      <c r="Z49" s="377"/>
      <c r="AA49" s="377"/>
      <c r="AB49" s="354"/>
    </row>
    <row r="50" spans="1:32" ht="13.5" hidden="1" thickBot="1" x14ac:dyDescent="0.25">
      <c r="A50" s="167"/>
      <c r="B50" s="344" t="s">
        <v>805</v>
      </c>
      <c r="C50" s="169"/>
      <c r="D50" s="316"/>
      <c r="E50" s="150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336"/>
      <c r="Z50" s="377"/>
      <c r="AA50" s="377"/>
      <c r="AB50" s="354"/>
    </row>
    <row r="51" spans="1:32" ht="13.5" hidden="1" thickBot="1" x14ac:dyDescent="0.25">
      <c r="A51" s="167"/>
      <c r="B51" s="344" t="s">
        <v>806</v>
      </c>
      <c r="C51" s="169"/>
      <c r="D51" s="316"/>
      <c r="E51" s="150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336"/>
      <c r="Z51" s="377"/>
      <c r="AA51" s="377"/>
      <c r="AB51" s="354"/>
    </row>
    <row r="52" spans="1:32" ht="13.5" hidden="1" thickBot="1" x14ac:dyDescent="0.25">
      <c r="A52" s="167"/>
      <c r="B52" s="344" t="s">
        <v>807</v>
      </c>
      <c r="C52" s="169"/>
      <c r="D52" s="316"/>
      <c r="E52" s="150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336"/>
      <c r="Z52" s="377"/>
      <c r="AA52" s="377"/>
      <c r="AB52" s="354"/>
    </row>
    <row r="53" spans="1:32" ht="13.5" hidden="1" thickBot="1" x14ac:dyDescent="0.25">
      <c r="A53" s="167"/>
      <c r="B53" s="344" t="s">
        <v>808</v>
      </c>
      <c r="C53" s="50"/>
      <c r="D53" s="316"/>
      <c r="E53" s="150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336"/>
      <c r="Z53" s="377"/>
      <c r="AA53" s="377"/>
      <c r="AB53" s="354"/>
    </row>
    <row r="54" spans="1:32" ht="13.5" hidden="1" thickBot="1" x14ac:dyDescent="0.25">
      <c r="A54" s="167"/>
      <c r="B54" s="344" t="s">
        <v>809</v>
      </c>
      <c r="C54" s="169"/>
      <c r="D54" s="316"/>
      <c r="E54" s="150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336"/>
      <c r="Z54" s="377"/>
      <c r="AA54" s="377"/>
      <c r="AB54" s="354"/>
    </row>
    <row r="55" spans="1:32" ht="13.5" hidden="1" thickBot="1" x14ac:dyDescent="0.25">
      <c r="A55" s="167"/>
      <c r="B55" s="344" t="s">
        <v>810</v>
      </c>
      <c r="C55" s="169"/>
      <c r="D55" s="316"/>
      <c r="E55" s="150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336"/>
      <c r="Z55" s="377"/>
      <c r="AA55" s="377"/>
      <c r="AB55" s="354"/>
    </row>
    <row r="56" spans="1:32" ht="13.5" hidden="1" thickBot="1" x14ac:dyDescent="0.25">
      <c r="A56" s="167"/>
      <c r="B56" s="344" t="s">
        <v>811</v>
      </c>
      <c r="C56" s="169"/>
      <c r="D56" s="316"/>
      <c r="E56" s="150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336"/>
      <c r="Z56" s="377"/>
      <c r="AA56" s="377"/>
      <c r="AB56" s="354"/>
    </row>
    <row r="57" spans="1:32" ht="13.5" hidden="1" thickBot="1" x14ac:dyDescent="0.25">
      <c r="A57" s="167"/>
      <c r="B57" s="344" t="s">
        <v>812</v>
      </c>
      <c r="C57" s="169"/>
      <c r="D57" s="316"/>
      <c r="E57" s="150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336"/>
      <c r="Z57" s="377"/>
      <c r="AA57" s="377"/>
      <c r="AB57" s="354"/>
    </row>
    <row r="58" spans="1:32" ht="13.5" hidden="1" thickBot="1" x14ac:dyDescent="0.25">
      <c r="A58" s="157" t="s">
        <v>125</v>
      </c>
      <c r="B58" s="158"/>
      <c r="C58" s="159"/>
      <c r="D58" s="314"/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336"/>
      <c r="Z58" s="378"/>
      <c r="AA58" s="378"/>
      <c r="AB58" s="357"/>
    </row>
    <row r="59" spans="1:32" ht="16.5" customHeight="1" thickBot="1" x14ac:dyDescent="0.25">
      <c r="A59" s="345" t="s">
        <v>367</v>
      </c>
      <c r="B59" s="349"/>
      <c r="C59" s="346" t="s">
        <v>400</v>
      </c>
      <c r="D59" s="347">
        <f>SUM(D40:D41)</f>
        <v>0</v>
      </c>
      <c r="E59" s="347">
        <f t="shared" ref="E59:Z59" si="0">SUM(E40:E41)</f>
        <v>500000</v>
      </c>
      <c r="F59" s="347">
        <f t="shared" si="0"/>
        <v>500000</v>
      </c>
      <c r="G59" s="347">
        <f t="shared" si="0"/>
        <v>500000</v>
      </c>
      <c r="H59" s="347">
        <f t="shared" si="0"/>
        <v>500000</v>
      </c>
      <c r="I59" s="347">
        <f t="shared" si="0"/>
        <v>500000</v>
      </c>
      <c r="J59" s="347">
        <f t="shared" si="0"/>
        <v>500000</v>
      </c>
      <c r="K59" s="347">
        <f t="shared" si="0"/>
        <v>500000</v>
      </c>
      <c r="L59" s="347">
        <f t="shared" si="0"/>
        <v>500000</v>
      </c>
      <c r="M59" s="347">
        <f t="shared" si="0"/>
        <v>500000</v>
      </c>
      <c r="N59" s="347">
        <f t="shared" si="0"/>
        <v>500000</v>
      </c>
      <c r="O59" s="347">
        <f t="shared" si="0"/>
        <v>500000</v>
      </c>
      <c r="P59" s="347">
        <f t="shared" si="0"/>
        <v>500000</v>
      </c>
      <c r="Q59" s="347">
        <f t="shared" si="0"/>
        <v>500000</v>
      </c>
      <c r="R59" s="347">
        <f t="shared" si="0"/>
        <v>500000</v>
      </c>
      <c r="S59" s="347">
        <f t="shared" si="0"/>
        <v>500000</v>
      </c>
      <c r="T59" s="347">
        <f t="shared" si="0"/>
        <v>500000</v>
      </c>
      <c r="U59" s="347">
        <f t="shared" si="0"/>
        <v>500000</v>
      </c>
      <c r="V59" s="347">
        <f t="shared" si="0"/>
        <v>500000</v>
      </c>
      <c r="W59" s="347">
        <f t="shared" si="0"/>
        <v>500000</v>
      </c>
      <c r="X59" s="347">
        <f t="shared" si="0"/>
        <v>500000</v>
      </c>
      <c r="Y59" s="347">
        <f>SUM(Y39:Y41)</f>
        <v>2300000</v>
      </c>
      <c r="Z59" s="347">
        <f t="shared" si="0"/>
        <v>196850</v>
      </c>
      <c r="AA59" s="353"/>
      <c r="AB59" s="353">
        <f>SUM(AB39:AB41)</f>
        <v>2496850</v>
      </c>
    </row>
    <row r="60" spans="1:32" ht="12.75" customHeight="1" thickBot="1" x14ac:dyDescent="0.25">
      <c r="A60" s="483" t="s">
        <v>98</v>
      </c>
      <c r="B60" s="484"/>
      <c r="C60" s="484"/>
      <c r="D60" s="484"/>
      <c r="E60" s="484"/>
      <c r="F60" s="484"/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84"/>
      <c r="R60" s="484"/>
      <c r="S60" s="484"/>
      <c r="T60" s="484"/>
      <c r="U60" s="484"/>
      <c r="V60" s="484"/>
      <c r="W60" s="484"/>
      <c r="X60" s="484"/>
      <c r="Y60" s="484"/>
      <c r="Z60" s="484"/>
      <c r="AA60" s="484"/>
      <c r="AB60" s="485"/>
    </row>
    <row r="61" spans="1:32" x14ac:dyDescent="0.2">
      <c r="A61" s="340" t="s">
        <v>369</v>
      </c>
      <c r="B61" s="348" t="s">
        <v>813</v>
      </c>
      <c r="C61" s="342" t="s">
        <v>795</v>
      </c>
      <c r="D61" s="343">
        <v>314960</v>
      </c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3"/>
      <c r="Z61" s="390"/>
      <c r="AA61" s="379">
        <v>15748031</v>
      </c>
      <c r="AB61" s="363">
        <f>SUM(D61:AA61)</f>
        <v>16062991</v>
      </c>
    </row>
    <row r="62" spans="1:32" s="166" customFormat="1" ht="13.5" thickBot="1" x14ac:dyDescent="0.25">
      <c r="A62" s="340" t="s">
        <v>372</v>
      </c>
      <c r="B62" s="348" t="s">
        <v>814</v>
      </c>
      <c r="C62" s="339" t="s">
        <v>785</v>
      </c>
      <c r="D62" s="343">
        <v>85040</v>
      </c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51"/>
      <c r="Z62" s="391"/>
      <c r="AA62" s="383">
        <v>4251969</v>
      </c>
      <c r="AB62" s="363">
        <f>SUM(D62:AA62)</f>
        <v>4337009</v>
      </c>
    </row>
    <row r="63" spans="1:32" ht="16.5" customHeight="1" thickBot="1" x14ac:dyDescent="0.25">
      <c r="A63" s="345" t="s">
        <v>373</v>
      </c>
      <c r="B63" s="352"/>
      <c r="C63" s="346" t="s">
        <v>401</v>
      </c>
      <c r="D63" s="347">
        <f>SUM(D61:D62)</f>
        <v>400000</v>
      </c>
      <c r="E63" s="347">
        <f t="shared" ref="E63:AB63" si="1">SUM(E61:E62)</f>
        <v>0</v>
      </c>
      <c r="F63" s="347">
        <f t="shared" si="1"/>
        <v>0</v>
      </c>
      <c r="G63" s="347">
        <f t="shared" si="1"/>
        <v>0</v>
      </c>
      <c r="H63" s="347">
        <f t="shared" si="1"/>
        <v>0</v>
      </c>
      <c r="I63" s="347">
        <f t="shared" si="1"/>
        <v>0</v>
      </c>
      <c r="J63" s="347">
        <f t="shared" si="1"/>
        <v>0</v>
      </c>
      <c r="K63" s="347">
        <f t="shared" si="1"/>
        <v>0</v>
      </c>
      <c r="L63" s="347">
        <f t="shared" si="1"/>
        <v>0</v>
      </c>
      <c r="M63" s="347">
        <f t="shared" si="1"/>
        <v>0</v>
      </c>
      <c r="N63" s="347">
        <f t="shared" si="1"/>
        <v>0</v>
      </c>
      <c r="O63" s="347">
        <f t="shared" si="1"/>
        <v>0</v>
      </c>
      <c r="P63" s="347">
        <f t="shared" si="1"/>
        <v>0</v>
      </c>
      <c r="Q63" s="347">
        <f t="shared" si="1"/>
        <v>0</v>
      </c>
      <c r="R63" s="347">
        <f t="shared" si="1"/>
        <v>0</v>
      </c>
      <c r="S63" s="347">
        <f t="shared" si="1"/>
        <v>0</v>
      </c>
      <c r="T63" s="347">
        <f t="shared" si="1"/>
        <v>0</v>
      </c>
      <c r="U63" s="347">
        <f t="shared" si="1"/>
        <v>0</v>
      </c>
      <c r="V63" s="347">
        <f t="shared" si="1"/>
        <v>0</v>
      </c>
      <c r="W63" s="347">
        <f t="shared" si="1"/>
        <v>0</v>
      </c>
      <c r="X63" s="347">
        <f t="shared" si="1"/>
        <v>0</v>
      </c>
      <c r="Y63" s="347">
        <f t="shared" si="1"/>
        <v>0</v>
      </c>
      <c r="Z63" s="347">
        <f t="shared" si="1"/>
        <v>0</v>
      </c>
      <c r="AA63" s="347"/>
      <c r="AB63" s="347">
        <f t="shared" si="1"/>
        <v>20400000</v>
      </c>
    </row>
    <row r="64" spans="1:32" x14ac:dyDescent="0.2">
      <c r="AF64" s="156"/>
    </row>
    <row r="74" spans="1:28" s="166" customFormat="1" x14ac:dyDescent="0.2">
      <c r="A74" s="155"/>
      <c r="B74" s="155"/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</row>
    <row r="78" spans="1:28" s="166" customFormat="1" x14ac:dyDescent="0.2">
      <c r="A78" s="155"/>
      <c r="B78" s="155"/>
      <c r="C78" s="155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</row>
    <row r="84" spans="1:28" s="166" customFormat="1" x14ac:dyDescent="0.2">
      <c r="A84" s="155"/>
      <c r="B84" s="155"/>
      <c r="C84" s="155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</row>
    <row r="97" spans="1:28" ht="16.5" customHeight="1" x14ac:dyDescent="0.2"/>
    <row r="99" spans="1:28" s="166" customFormat="1" x14ac:dyDescent="0.2">
      <c r="A99" s="155"/>
      <c r="B99" s="155"/>
      <c r="C99" s="155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</row>
    <row r="102" spans="1:28" s="166" customFormat="1" x14ac:dyDescent="0.2">
      <c r="A102" s="155"/>
      <c r="B102" s="155"/>
      <c r="C102" s="155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</row>
    <row r="105" spans="1:28" s="166" customFormat="1" x14ac:dyDescent="0.2">
      <c r="A105" s="155"/>
      <c r="B105" s="155"/>
      <c r="C105" s="155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</row>
    <row r="108" spans="1:28" s="166" customFormat="1" x14ac:dyDescent="0.2">
      <c r="A108" s="155"/>
      <c r="B108" s="155"/>
      <c r="C108" s="155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</row>
    <row r="115" spans="1:28" s="166" customFormat="1" x14ac:dyDescent="0.2">
      <c r="A115" s="155"/>
      <c r="B115" s="155"/>
      <c r="C115" s="155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</row>
    <row r="118" spans="1:28" s="166" customFormat="1" ht="12.75" customHeight="1" x14ac:dyDescent="0.2">
      <c r="A118" s="155"/>
      <c r="B118" s="155"/>
      <c r="C118" s="155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</row>
    <row r="124" spans="1:28" s="166" customFormat="1" x14ac:dyDescent="0.2">
      <c r="A124" s="155"/>
      <c r="B124" s="155"/>
      <c r="C124" s="155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</row>
    <row r="127" spans="1:28" s="166" customFormat="1" x14ac:dyDescent="0.2">
      <c r="A127" s="155"/>
      <c r="B127" s="155"/>
      <c r="C127" s="155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</row>
    <row r="131" ht="16.5" customHeight="1" x14ac:dyDescent="0.2"/>
    <row r="132" ht="20.25" customHeight="1" x14ac:dyDescent="0.2"/>
  </sheetData>
  <mergeCells count="9">
    <mergeCell ref="A9:AB9"/>
    <mergeCell ref="A60:AB60"/>
    <mergeCell ref="AB5:AB8"/>
    <mergeCell ref="A1:AB1"/>
    <mergeCell ref="A2:AB2"/>
    <mergeCell ref="A3:AB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Normal="88" zoomScaleSheetLayoutView="100" workbookViewId="0">
      <pane xSplit="2" ySplit="6" topLeftCell="C7" activePane="bottomRight" state="frozen"/>
      <selection activeCell="F33" sqref="F33"/>
      <selection pane="topRight" activeCell="F33" sqref="F33"/>
      <selection pane="bottomLeft" activeCell="F33" sqref="F33"/>
      <selection pane="bottomRight" activeCell="G39" sqref="G39"/>
    </sheetView>
  </sheetViews>
  <sheetFormatPr defaultRowHeight="15" customHeight="1" x14ac:dyDescent="0.25"/>
  <cols>
    <col min="1" max="1" width="5.42578125" style="53" customWidth="1"/>
    <col min="2" max="2" width="35.7109375" style="54" customWidth="1"/>
    <col min="3" max="10" width="10.140625" style="154" customWidth="1"/>
    <col min="11" max="11" width="11.140625" style="154" customWidth="1"/>
    <col min="12" max="14" width="10.140625" style="154" customWidth="1"/>
    <col min="15" max="15" width="10.28515625" style="154" customWidth="1"/>
    <col min="16" max="16" width="9.140625" style="154"/>
    <col min="17" max="16384" width="9.140625" style="53"/>
  </cols>
  <sheetData>
    <row r="1" spans="1:15" ht="15" customHeight="1" x14ac:dyDescent="0.25">
      <c r="A1" s="501" t="s">
        <v>822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</row>
    <row r="2" spans="1:15" ht="15" customHeight="1" x14ac:dyDescent="0.25">
      <c r="A2" s="501" t="s">
        <v>82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</row>
    <row r="3" spans="1:15" ht="9" customHeight="1" x14ac:dyDescent="0.25">
      <c r="A3" s="190"/>
      <c r="B3" s="191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customHeight="1" x14ac:dyDescent="0.25">
      <c r="O4" s="61" t="s">
        <v>780</v>
      </c>
    </row>
    <row r="5" spans="1:15" ht="9" customHeight="1" thickBot="1" x14ac:dyDescent="0.3"/>
    <row r="6" spans="1:15" ht="25.5" customHeight="1" thickBot="1" x14ac:dyDescent="0.3">
      <c r="A6" s="187" t="s">
        <v>706</v>
      </c>
      <c r="B6" s="193" t="s">
        <v>114</v>
      </c>
      <c r="C6" s="194" t="s">
        <v>83</v>
      </c>
      <c r="D6" s="195" t="s">
        <v>84</v>
      </c>
      <c r="E6" s="195" t="s">
        <v>85</v>
      </c>
      <c r="F6" s="195" t="s">
        <v>86</v>
      </c>
      <c r="G6" s="195" t="s">
        <v>87</v>
      </c>
      <c r="H6" s="195" t="s">
        <v>88</v>
      </c>
      <c r="I6" s="195" t="s">
        <v>89</v>
      </c>
      <c r="J6" s="195" t="s">
        <v>90</v>
      </c>
      <c r="K6" s="195" t="s">
        <v>91</v>
      </c>
      <c r="L6" s="195" t="s">
        <v>92</v>
      </c>
      <c r="M6" s="195" t="s">
        <v>93</v>
      </c>
      <c r="N6" s="188" t="s">
        <v>94</v>
      </c>
      <c r="O6" s="189" t="s">
        <v>612</v>
      </c>
    </row>
    <row r="7" spans="1:15" ht="15" customHeight="1" x14ac:dyDescent="0.25">
      <c r="A7" s="196"/>
      <c r="B7" s="197" t="s">
        <v>756</v>
      </c>
      <c r="C7" s="198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211"/>
      <c r="O7" s="205"/>
    </row>
    <row r="8" spans="1:15" ht="15" customHeight="1" x14ac:dyDescent="0.25">
      <c r="A8" s="200" t="s">
        <v>684</v>
      </c>
      <c r="B8" s="169" t="s">
        <v>758</v>
      </c>
      <c r="C8" s="55">
        <v>2516661</v>
      </c>
      <c r="D8" s="67">
        <v>2074354</v>
      </c>
      <c r="E8" s="67">
        <v>2074354</v>
      </c>
      <c r="F8" s="67">
        <v>13320434</v>
      </c>
      <c r="G8" s="67">
        <v>2895201</v>
      </c>
      <c r="H8" s="67">
        <v>2895201</v>
      </c>
      <c r="I8" s="67">
        <v>2895201</v>
      </c>
      <c r="J8" s="67">
        <v>2895201</v>
      </c>
      <c r="K8" s="67">
        <v>2895201</v>
      </c>
      <c r="L8" s="67">
        <v>2895201</v>
      </c>
      <c r="M8" s="67">
        <v>2895201</v>
      </c>
      <c r="N8" s="65">
        <v>2884476</v>
      </c>
      <c r="O8" s="206">
        <f t="shared" ref="O8:O17" si="0">SUM(C8:N8)</f>
        <v>43136686</v>
      </c>
    </row>
    <row r="9" spans="1:15" ht="15" customHeight="1" x14ac:dyDescent="0.25">
      <c r="A9" s="200" t="s">
        <v>685</v>
      </c>
      <c r="B9" s="169" t="s">
        <v>697</v>
      </c>
      <c r="C9" s="55"/>
      <c r="D9" s="67"/>
      <c r="E9" s="67"/>
      <c r="F9" s="67"/>
      <c r="G9" s="67"/>
      <c r="H9" s="67"/>
      <c r="I9" s="67"/>
      <c r="J9" s="67"/>
      <c r="K9" s="67"/>
      <c r="L9" s="67"/>
      <c r="M9" s="67"/>
      <c r="N9" s="65"/>
      <c r="O9" s="206">
        <f t="shared" si="0"/>
        <v>0</v>
      </c>
    </row>
    <row r="10" spans="1:15" ht="15" customHeight="1" x14ac:dyDescent="0.25">
      <c r="A10" s="200" t="s">
        <v>686</v>
      </c>
      <c r="B10" s="169" t="s">
        <v>105</v>
      </c>
      <c r="C10" s="55"/>
      <c r="D10" s="67"/>
      <c r="E10" s="67">
        <v>1552500</v>
      </c>
      <c r="F10" s="67"/>
      <c r="G10" s="67"/>
      <c r="H10" s="67"/>
      <c r="I10" s="67"/>
      <c r="J10" s="67"/>
      <c r="K10" s="67">
        <v>1552500</v>
      </c>
      <c r="L10" s="67"/>
      <c r="M10" s="67"/>
      <c r="N10" s="65"/>
      <c r="O10" s="206">
        <f t="shared" si="0"/>
        <v>3105000</v>
      </c>
    </row>
    <row r="11" spans="1:15" ht="15" customHeight="1" x14ac:dyDescent="0.25">
      <c r="A11" s="200" t="s">
        <v>687</v>
      </c>
      <c r="B11" s="169" t="s">
        <v>106</v>
      </c>
      <c r="C11" s="55">
        <v>127645</v>
      </c>
      <c r="D11" s="55">
        <v>127645</v>
      </c>
      <c r="E11" s="55">
        <v>287645</v>
      </c>
      <c r="F11" s="55">
        <v>127645</v>
      </c>
      <c r="G11" s="55">
        <v>127645</v>
      </c>
      <c r="H11" s="55">
        <v>627645</v>
      </c>
      <c r="I11" s="55">
        <v>127645</v>
      </c>
      <c r="J11" s="55">
        <v>127645</v>
      </c>
      <c r="K11" s="55">
        <v>127645</v>
      </c>
      <c r="L11" s="55">
        <v>127645</v>
      </c>
      <c r="M11" s="55">
        <v>127645</v>
      </c>
      <c r="N11" s="55">
        <v>127645</v>
      </c>
      <c r="O11" s="206">
        <f t="shared" si="0"/>
        <v>2191740</v>
      </c>
    </row>
    <row r="12" spans="1:15" ht="15" customHeight="1" x14ac:dyDescent="0.25">
      <c r="A12" s="200" t="s">
        <v>688</v>
      </c>
      <c r="B12" s="169" t="s">
        <v>107</v>
      </c>
      <c r="C12" s="55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5"/>
      <c r="O12" s="206">
        <f t="shared" si="0"/>
        <v>0</v>
      </c>
    </row>
    <row r="13" spans="1:15" ht="15" customHeight="1" x14ac:dyDescent="0.25">
      <c r="A13" s="200" t="s">
        <v>701</v>
      </c>
      <c r="B13" s="169" t="s">
        <v>698</v>
      </c>
      <c r="C13" s="55">
        <v>20000</v>
      </c>
      <c r="D13" s="55">
        <v>20000</v>
      </c>
      <c r="E13" s="55">
        <v>20000</v>
      </c>
      <c r="F13" s="55">
        <v>20000</v>
      </c>
      <c r="G13" s="55">
        <v>20000</v>
      </c>
      <c r="H13" s="55">
        <v>20000</v>
      </c>
      <c r="I13" s="55">
        <v>20000</v>
      </c>
      <c r="J13" s="55">
        <v>20000</v>
      </c>
      <c r="K13" s="55">
        <v>20000</v>
      </c>
      <c r="L13" s="55">
        <v>20000</v>
      </c>
      <c r="M13" s="67"/>
      <c r="N13" s="67"/>
      <c r="O13" s="206">
        <f t="shared" si="0"/>
        <v>200000</v>
      </c>
    </row>
    <row r="14" spans="1:15" ht="15" customHeight="1" x14ac:dyDescent="0.25">
      <c r="A14" s="200" t="s">
        <v>702</v>
      </c>
      <c r="B14" s="169" t="s">
        <v>699</v>
      </c>
      <c r="C14" s="55">
        <v>5000</v>
      </c>
      <c r="D14" s="67">
        <v>5000</v>
      </c>
      <c r="E14" s="67">
        <v>5000</v>
      </c>
      <c r="F14" s="67">
        <v>5000</v>
      </c>
      <c r="G14" s="67">
        <v>5000</v>
      </c>
      <c r="H14" s="67">
        <v>20005000</v>
      </c>
      <c r="I14" s="67">
        <v>3480</v>
      </c>
      <c r="J14" s="67"/>
      <c r="K14" s="67"/>
      <c r="L14" s="67"/>
      <c r="M14" s="67"/>
      <c r="N14" s="65"/>
      <c r="O14" s="206">
        <f t="shared" si="0"/>
        <v>20033480</v>
      </c>
    </row>
    <row r="15" spans="1:15" ht="15" customHeight="1" x14ac:dyDescent="0.25">
      <c r="A15" s="200" t="s">
        <v>703</v>
      </c>
      <c r="B15" s="217" t="s">
        <v>74</v>
      </c>
      <c r="C15" s="55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5"/>
      <c r="O15" s="206">
        <f t="shared" si="0"/>
        <v>0</v>
      </c>
    </row>
    <row r="16" spans="1:15" ht="15" customHeight="1" x14ac:dyDescent="0.2">
      <c r="A16" s="200" t="s">
        <v>704</v>
      </c>
      <c r="B16" s="217" t="s">
        <v>69</v>
      </c>
      <c r="C16" s="306">
        <v>2835809</v>
      </c>
      <c r="D16" s="67">
        <v>2417443</v>
      </c>
      <c r="E16" s="67">
        <v>704943</v>
      </c>
      <c r="F16" s="67"/>
      <c r="G16" s="67">
        <v>1596596</v>
      </c>
      <c r="H16" s="67"/>
      <c r="I16" s="67"/>
      <c r="J16" s="67"/>
      <c r="K16" s="67"/>
      <c r="L16" s="67">
        <v>705980</v>
      </c>
      <c r="M16" s="67"/>
      <c r="N16" s="65"/>
      <c r="O16" s="206">
        <f t="shared" si="0"/>
        <v>8260771</v>
      </c>
    </row>
    <row r="17" spans="1:16" ht="15" customHeight="1" thickBot="1" x14ac:dyDescent="0.25">
      <c r="A17" s="212" t="s">
        <v>705</v>
      </c>
      <c r="B17" s="218" t="s">
        <v>70</v>
      </c>
      <c r="C17" s="215"/>
      <c r="D17" s="213"/>
      <c r="E17" s="213"/>
      <c r="F17" s="213"/>
      <c r="G17" s="213"/>
      <c r="H17" s="213">
        <v>2463370</v>
      </c>
      <c r="I17" s="213">
        <v>400000</v>
      </c>
      <c r="J17" s="213"/>
      <c r="K17" s="213"/>
      <c r="L17" s="213"/>
      <c r="M17" s="213"/>
      <c r="N17" s="214"/>
      <c r="O17" s="206">
        <f t="shared" si="0"/>
        <v>2863370</v>
      </c>
    </row>
    <row r="18" spans="1:16" ht="15" customHeight="1" x14ac:dyDescent="0.25">
      <c r="A18" s="259"/>
      <c r="B18" s="197" t="s">
        <v>757</v>
      </c>
      <c r="C18" s="260"/>
      <c r="D18" s="260"/>
      <c r="E18" s="260"/>
      <c r="F18" s="268"/>
      <c r="G18" s="260"/>
      <c r="H18" s="260"/>
      <c r="I18" s="260"/>
      <c r="J18" s="260"/>
      <c r="K18" s="260"/>
      <c r="L18" s="260"/>
      <c r="M18" s="260"/>
      <c r="N18" s="261"/>
      <c r="O18" s="254"/>
    </row>
    <row r="19" spans="1:16" ht="15" customHeight="1" x14ac:dyDescent="0.25">
      <c r="A19" s="255" t="s">
        <v>743</v>
      </c>
      <c r="B19" s="256" t="s">
        <v>115</v>
      </c>
      <c r="C19" s="257">
        <v>1868190</v>
      </c>
      <c r="D19" s="257">
        <v>1868190</v>
      </c>
      <c r="E19" s="257">
        <v>1868190</v>
      </c>
      <c r="F19" s="257">
        <v>1868190</v>
      </c>
      <c r="G19" s="257">
        <v>1868190</v>
      </c>
      <c r="H19" s="257">
        <v>1868190</v>
      </c>
      <c r="I19" s="257">
        <v>1868190</v>
      </c>
      <c r="J19" s="257">
        <v>1868190</v>
      </c>
      <c r="K19" s="257">
        <v>1868190</v>
      </c>
      <c r="L19" s="257">
        <v>1868190</v>
      </c>
      <c r="M19" s="257">
        <v>1868190</v>
      </c>
      <c r="N19" s="258">
        <v>1868184</v>
      </c>
      <c r="O19" s="206">
        <f t="shared" ref="O19:O28" si="1">SUM(C19:N19)</f>
        <v>22418274</v>
      </c>
    </row>
    <row r="20" spans="1:16" ht="15" customHeight="1" x14ac:dyDescent="0.25">
      <c r="A20" s="200" t="s">
        <v>744</v>
      </c>
      <c r="B20" s="169" t="s">
        <v>709</v>
      </c>
      <c r="C20" s="201">
        <v>315251</v>
      </c>
      <c r="D20" s="201">
        <v>315251</v>
      </c>
      <c r="E20" s="201">
        <v>315251</v>
      </c>
      <c r="F20" s="201">
        <v>315251</v>
      </c>
      <c r="G20" s="201">
        <v>315251</v>
      </c>
      <c r="H20" s="201">
        <v>315251</v>
      </c>
      <c r="I20" s="201">
        <v>315251</v>
      </c>
      <c r="J20" s="201">
        <v>315251</v>
      </c>
      <c r="K20" s="201">
        <v>315251</v>
      </c>
      <c r="L20" s="201">
        <v>315251</v>
      </c>
      <c r="M20" s="201">
        <v>315251</v>
      </c>
      <c r="N20" s="67">
        <v>315255</v>
      </c>
      <c r="O20" s="206">
        <f t="shared" si="1"/>
        <v>3783016</v>
      </c>
    </row>
    <row r="21" spans="1:16" ht="15" customHeight="1" x14ac:dyDescent="0.25">
      <c r="A21" s="200" t="s">
        <v>745</v>
      </c>
      <c r="B21" s="169" t="s">
        <v>119</v>
      </c>
      <c r="C21" s="201">
        <v>1151886</v>
      </c>
      <c r="D21" s="201">
        <v>1151886</v>
      </c>
      <c r="E21" s="201">
        <v>1151886</v>
      </c>
      <c r="F21" s="201">
        <v>1151886</v>
      </c>
      <c r="G21" s="201">
        <v>1151886</v>
      </c>
      <c r="H21" s="201">
        <v>1151886</v>
      </c>
      <c r="I21" s="201">
        <v>1151886</v>
      </c>
      <c r="J21" s="201">
        <v>1151886</v>
      </c>
      <c r="K21" s="201">
        <v>1151886</v>
      </c>
      <c r="L21" s="201">
        <v>1151886</v>
      </c>
      <c r="M21" s="201">
        <v>1151886</v>
      </c>
      <c r="N21" s="65">
        <v>1151888</v>
      </c>
      <c r="O21" s="206">
        <f t="shared" si="1"/>
        <v>13822634</v>
      </c>
    </row>
    <row r="22" spans="1:16" ht="15" customHeight="1" x14ac:dyDescent="0.25">
      <c r="A22" s="200" t="s">
        <v>746</v>
      </c>
      <c r="B22" s="169" t="s">
        <v>123</v>
      </c>
      <c r="C22" s="201">
        <v>251400</v>
      </c>
      <c r="D22" s="201">
        <v>251400</v>
      </c>
      <c r="E22" s="201">
        <v>251400</v>
      </c>
      <c r="F22" s="201">
        <v>251400</v>
      </c>
      <c r="G22" s="201">
        <v>251400</v>
      </c>
      <c r="H22" s="201">
        <v>251400</v>
      </c>
      <c r="I22" s="201">
        <v>251500</v>
      </c>
      <c r="J22" s="201">
        <v>401400</v>
      </c>
      <c r="K22" s="201">
        <v>251400</v>
      </c>
      <c r="L22" s="201">
        <v>251400</v>
      </c>
      <c r="M22" s="201">
        <v>251400</v>
      </c>
      <c r="N22" s="201">
        <v>401500</v>
      </c>
      <c r="O22" s="206">
        <f t="shared" si="1"/>
        <v>3317000</v>
      </c>
    </row>
    <row r="23" spans="1:16" ht="15" customHeight="1" x14ac:dyDescent="0.25">
      <c r="A23" s="200" t="s">
        <v>747</v>
      </c>
      <c r="B23" s="169" t="s">
        <v>124</v>
      </c>
      <c r="C23" s="55">
        <v>1057715</v>
      </c>
      <c r="D23" s="55">
        <v>1057715</v>
      </c>
      <c r="E23" s="55">
        <v>1057715</v>
      </c>
      <c r="F23" s="55">
        <v>1057715</v>
      </c>
      <c r="G23" s="55">
        <v>1057715</v>
      </c>
      <c r="H23" s="55">
        <v>1057715</v>
      </c>
      <c r="I23" s="55">
        <v>1057715</v>
      </c>
      <c r="J23" s="55">
        <v>1057715</v>
      </c>
      <c r="K23" s="55">
        <v>1057715</v>
      </c>
      <c r="L23" s="55">
        <v>1057715</v>
      </c>
      <c r="M23" s="55">
        <v>1057715</v>
      </c>
      <c r="N23" s="55">
        <v>1057735</v>
      </c>
      <c r="O23" s="207">
        <f t="shared" si="1"/>
        <v>12692600</v>
      </c>
    </row>
    <row r="24" spans="1:16" ht="15" customHeight="1" x14ac:dyDescent="0.25">
      <c r="A24" s="200" t="s">
        <v>748</v>
      </c>
      <c r="B24" s="169" t="s">
        <v>125</v>
      </c>
      <c r="C24" s="55"/>
      <c r="D24" s="67"/>
      <c r="E24" s="67"/>
      <c r="F24" s="67"/>
      <c r="G24" s="67"/>
      <c r="H24" s="67">
        <v>2496850</v>
      </c>
      <c r="I24" s="67"/>
      <c r="J24" s="67"/>
      <c r="K24" s="67"/>
      <c r="L24" s="67"/>
      <c r="M24" s="67"/>
      <c r="N24" s="65"/>
      <c r="O24" s="207">
        <f t="shared" si="1"/>
        <v>2496850</v>
      </c>
    </row>
    <row r="25" spans="1:16" ht="15" customHeight="1" x14ac:dyDescent="0.25">
      <c r="A25" s="200" t="s">
        <v>749</v>
      </c>
      <c r="B25" s="169" t="s">
        <v>98</v>
      </c>
      <c r="C25" s="55"/>
      <c r="D25" s="67"/>
      <c r="E25" s="67"/>
      <c r="F25" s="67"/>
      <c r="G25" s="67"/>
      <c r="H25" s="67"/>
      <c r="I25" s="67">
        <v>20400000</v>
      </c>
      <c r="J25" s="67"/>
      <c r="K25" s="67"/>
      <c r="L25" s="67"/>
      <c r="M25" s="67"/>
      <c r="N25" s="65"/>
      <c r="O25" s="207">
        <f t="shared" si="1"/>
        <v>20400000</v>
      </c>
    </row>
    <row r="26" spans="1:16" ht="15" customHeight="1" x14ac:dyDescent="0.25">
      <c r="A26" s="200" t="s">
        <v>750</v>
      </c>
      <c r="B26" s="169" t="s">
        <v>99</v>
      </c>
      <c r="C26" s="55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5"/>
      <c r="O26" s="207">
        <f t="shared" si="1"/>
        <v>0</v>
      </c>
    </row>
    <row r="27" spans="1:16" ht="15" customHeight="1" x14ac:dyDescent="0.25">
      <c r="A27" s="324" t="s">
        <v>751</v>
      </c>
      <c r="B27" s="49" t="s">
        <v>57</v>
      </c>
      <c r="C27" s="325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7"/>
      <c r="O27" s="207">
        <f t="shared" si="1"/>
        <v>0</v>
      </c>
    </row>
    <row r="28" spans="1:16" ht="15" customHeight="1" thickBot="1" x14ac:dyDescent="0.3">
      <c r="A28" s="212" t="s">
        <v>752</v>
      </c>
      <c r="B28" s="219" t="s">
        <v>793</v>
      </c>
      <c r="C28" s="216">
        <v>860673</v>
      </c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328"/>
      <c r="O28" s="329">
        <f t="shared" si="1"/>
        <v>860673</v>
      </c>
    </row>
    <row r="29" spans="1:16" s="52" customFormat="1" ht="18" customHeight="1" thickBot="1" x14ac:dyDescent="0.3">
      <c r="A29" s="208" t="s">
        <v>752</v>
      </c>
      <c r="B29" s="209" t="s">
        <v>95</v>
      </c>
      <c r="C29" s="210">
        <f>SUM(C8:C17)</f>
        <v>5505115</v>
      </c>
      <c r="D29" s="210">
        <f t="shared" ref="D29:O29" si="2">SUM(D8:D17)</f>
        <v>4644442</v>
      </c>
      <c r="E29" s="210">
        <f t="shared" si="2"/>
        <v>4644442</v>
      </c>
      <c r="F29" s="210">
        <f t="shared" si="2"/>
        <v>13473079</v>
      </c>
      <c r="G29" s="210">
        <f t="shared" si="2"/>
        <v>4644442</v>
      </c>
      <c r="H29" s="210">
        <f t="shared" si="2"/>
        <v>26011216</v>
      </c>
      <c r="I29" s="210">
        <f>SUM(I8:I17)</f>
        <v>3446326</v>
      </c>
      <c r="J29" s="210">
        <f t="shared" si="2"/>
        <v>3042846</v>
      </c>
      <c r="K29" s="210">
        <f t="shared" si="2"/>
        <v>4595346</v>
      </c>
      <c r="L29" s="210">
        <f t="shared" si="2"/>
        <v>3748826</v>
      </c>
      <c r="M29" s="210">
        <f t="shared" si="2"/>
        <v>3022846</v>
      </c>
      <c r="N29" s="210">
        <f t="shared" si="2"/>
        <v>3012121</v>
      </c>
      <c r="O29" s="210">
        <f t="shared" si="2"/>
        <v>79791047</v>
      </c>
      <c r="P29" s="202"/>
    </row>
    <row r="30" spans="1:16" s="52" customFormat="1" ht="18" customHeight="1" thickBot="1" x14ac:dyDescent="0.3">
      <c r="A30" s="262" t="s">
        <v>753</v>
      </c>
      <c r="B30" s="263" t="s">
        <v>96</v>
      </c>
      <c r="C30" s="90">
        <f>SUM(C19:C28)</f>
        <v>5505115</v>
      </c>
      <c r="D30" s="90">
        <f t="shared" ref="D30:N30" si="3">SUM(D19:D27)</f>
        <v>4644442</v>
      </c>
      <c r="E30" s="90">
        <f t="shared" si="3"/>
        <v>4644442</v>
      </c>
      <c r="F30" s="90">
        <f t="shared" si="3"/>
        <v>4644442</v>
      </c>
      <c r="G30" s="90">
        <f t="shared" si="3"/>
        <v>4644442</v>
      </c>
      <c r="H30" s="90">
        <f t="shared" si="3"/>
        <v>7141292</v>
      </c>
      <c r="I30" s="90">
        <f t="shared" si="3"/>
        <v>25044542</v>
      </c>
      <c r="J30" s="90">
        <f t="shared" si="3"/>
        <v>4794442</v>
      </c>
      <c r="K30" s="90">
        <f t="shared" si="3"/>
        <v>4644442</v>
      </c>
      <c r="L30" s="90">
        <f t="shared" si="3"/>
        <v>4644442</v>
      </c>
      <c r="M30" s="90">
        <f t="shared" si="3"/>
        <v>4644442</v>
      </c>
      <c r="N30" s="90">
        <f t="shared" si="3"/>
        <v>4794562</v>
      </c>
      <c r="O30" s="90">
        <f>SUM(C30:N30)</f>
        <v>79791047</v>
      </c>
      <c r="P30" s="202"/>
    </row>
    <row r="31" spans="1:16" s="267" customFormat="1" ht="18" customHeight="1" thickBot="1" x14ac:dyDescent="0.3">
      <c r="A31" s="264" t="s">
        <v>754</v>
      </c>
      <c r="B31" s="265" t="s">
        <v>97</v>
      </c>
      <c r="C31" s="203">
        <f>C29-C30</f>
        <v>0</v>
      </c>
      <c r="D31" s="203">
        <f>D29-D30</f>
        <v>0</v>
      </c>
      <c r="E31" s="203">
        <f>E29-E30</f>
        <v>0</v>
      </c>
      <c r="F31" s="203">
        <f>F29-F30</f>
        <v>8828637</v>
      </c>
      <c r="G31" s="203">
        <f t="shared" ref="G31:O31" si="4">G29-G30</f>
        <v>0</v>
      </c>
      <c r="H31" s="203">
        <f t="shared" si="4"/>
        <v>18869924</v>
      </c>
      <c r="I31" s="203">
        <f t="shared" si="4"/>
        <v>-21598216</v>
      </c>
      <c r="J31" s="203">
        <f t="shared" si="4"/>
        <v>-1751596</v>
      </c>
      <c r="K31" s="203">
        <f t="shared" si="4"/>
        <v>-49096</v>
      </c>
      <c r="L31" s="203">
        <f t="shared" si="4"/>
        <v>-895616</v>
      </c>
      <c r="M31" s="203">
        <f t="shared" si="4"/>
        <v>-1621596</v>
      </c>
      <c r="N31" s="203">
        <f t="shared" si="4"/>
        <v>-1782441</v>
      </c>
      <c r="O31" s="203">
        <f t="shared" si="4"/>
        <v>0</v>
      </c>
      <c r="P31" s="266"/>
    </row>
    <row r="34" spans="1:4" ht="15" customHeight="1" x14ac:dyDescent="0.25">
      <c r="A34" s="204"/>
    </row>
    <row r="40" spans="1:4" ht="15" customHeight="1" x14ac:dyDescent="0.25">
      <c r="C40" s="502"/>
      <c r="D40" s="502"/>
    </row>
    <row r="42" spans="1:4" ht="15" customHeight="1" x14ac:dyDescent="0.25">
      <c r="C42" s="502"/>
      <c r="D42" s="502"/>
    </row>
  </sheetData>
  <mergeCells count="4">
    <mergeCell ref="A1:O1"/>
    <mergeCell ref="A2:O2"/>
    <mergeCell ref="C40:D40"/>
    <mergeCell ref="C42:D42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6.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zoomScaleSheetLayoutView="100" workbookViewId="0">
      <selection activeCell="L30" sqref="L30"/>
    </sheetView>
  </sheetViews>
  <sheetFormatPr defaultRowHeight="15" x14ac:dyDescent="0.25"/>
  <sheetData>
    <row r="1" spans="1:9" x14ac:dyDescent="0.25">
      <c r="D1" s="503" t="s">
        <v>779</v>
      </c>
      <c r="E1" s="503"/>
      <c r="F1" s="503"/>
      <c r="G1" s="503"/>
      <c r="H1" s="503"/>
      <c r="I1" s="503"/>
    </row>
    <row r="8" spans="1:9" x14ac:dyDescent="0.25">
      <c r="A8" s="504" t="s">
        <v>775</v>
      </c>
      <c r="B8" s="504"/>
      <c r="C8" s="504"/>
      <c r="D8" s="504"/>
    </row>
    <row r="13" spans="1:9" x14ac:dyDescent="0.25">
      <c r="A13" s="505" t="s">
        <v>776</v>
      </c>
      <c r="B13" s="505"/>
      <c r="C13" s="505"/>
      <c r="F13" s="490" t="s">
        <v>777</v>
      </c>
      <c r="G13" s="490"/>
    </row>
    <row r="18" spans="1:7" x14ac:dyDescent="0.25">
      <c r="A18" s="506" t="s">
        <v>778</v>
      </c>
      <c r="B18" s="506"/>
      <c r="C18" s="506"/>
      <c r="D18" s="506"/>
      <c r="F18" s="507" t="s">
        <v>833</v>
      </c>
      <c r="G18" s="507"/>
    </row>
  </sheetData>
  <mergeCells count="6">
    <mergeCell ref="D1:I1"/>
    <mergeCell ref="A8:D8"/>
    <mergeCell ref="A13:C13"/>
    <mergeCell ref="F13:G13"/>
    <mergeCell ref="A18:D18"/>
    <mergeCell ref="F18:G18"/>
  </mergeCells>
  <phoneticPr fontId="0" type="noConversion"/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opLeftCell="A4" zoomScaleNormal="100" workbookViewId="0">
      <selection activeCell="A4" sqref="A1:A1048576"/>
    </sheetView>
  </sheetViews>
  <sheetFormatPr defaultRowHeight="15" x14ac:dyDescent="0.25"/>
  <cols>
    <col min="6" max="6" width="12.7109375" customWidth="1"/>
  </cols>
  <sheetData>
    <row r="4" spans="2:9" x14ac:dyDescent="0.25">
      <c r="H4" s="503" t="s">
        <v>839</v>
      </c>
      <c r="I4" s="503"/>
    </row>
    <row r="5" spans="2:9" x14ac:dyDescent="0.25">
      <c r="B5" s="553" t="s">
        <v>832</v>
      </c>
      <c r="C5" s="553"/>
      <c r="D5" s="553"/>
      <c r="E5" s="553"/>
      <c r="F5" s="553"/>
      <c r="G5" s="553"/>
      <c r="H5" s="553"/>
      <c r="I5" s="553"/>
    </row>
    <row r="6" spans="2:9" x14ac:dyDescent="0.25">
      <c r="B6" s="554" t="s">
        <v>765</v>
      </c>
      <c r="C6" s="554"/>
      <c r="D6" s="554"/>
      <c r="E6" s="554"/>
      <c r="F6" s="554"/>
      <c r="G6" s="554"/>
      <c r="H6" s="554"/>
      <c r="I6" s="554"/>
    </row>
    <row r="7" spans="2:9" ht="15.75" thickBot="1" x14ac:dyDescent="0.3">
      <c r="B7" s="555" t="s">
        <v>786</v>
      </c>
      <c r="C7" s="555"/>
      <c r="D7" s="555"/>
      <c r="E7" s="555"/>
      <c r="F7" s="555"/>
      <c r="G7" s="555"/>
      <c r="H7" s="555"/>
      <c r="I7" s="555"/>
    </row>
    <row r="8" spans="2:9" x14ac:dyDescent="0.25">
      <c r="B8" s="556" t="s">
        <v>766</v>
      </c>
      <c r="C8" s="557"/>
      <c r="D8" s="557"/>
      <c r="E8" s="558"/>
      <c r="F8" s="563">
        <v>2019</v>
      </c>
      <c r="G8" s="563">
        <v>2020</v>
      </c>
      <c r="H8" s="563">
        <v>2021</v>
      </c>
      <c r="I8" s="565">
        <v>2022</v>
      </c>
    </row>
    <row r="9" spans="2:9" x14ac:dyDescent="0.25">
      <c r="B9" s="559"/>
      <c r="C9" s="560"/>
      <c r="D9" s="560"/>
      <c r="E9" s="561"/>
      <c r="F9" s="564"/>
      <c r="G9" s="564"/>
      <c r="H9" s="564"/>
      <c r="I9" s="566"/>
    </row>
    <row r="10" spans="2:9" x14ac:dyDescent="0.25">
      <c r="B10" s="416"/>
      <c r="C10" s="417"/>
      <c r="D10" s="417"/>
      <c r="E10" s="562"/>
      <c r="F10" s="509"/>
      <c r="G10" s="509"/>
      <c r="H10" s="509"/>
      <c r="I10" s="551"/>
    </row>
    <row r="11" spans="2:9" x14ac:dyDescent="0.25">
      <c r="B11" s="512" t="s">
        <v>767</v>
      </c>
      <c r="C11" s="513"/>
      <c r="D11" s="513"/>
      <c r="E11" s="514"/>
      <c r="F11" s="510">
        <v>735000</v>
      </c>
      <c r="G11" s="508">
        <v>800000</v>
      </c>
      <c r="H11" s="508">
        <v>800000</v>
      </c>
      <c r="I11" s="539">
        <v>800000</v>
      </c>
    </row>
    <row r="12" spans="2:9" x14ac:dyDescent="0.25">
      <c r="B12" s="515"/>
      <c r="C12" s="516"/>
      <c r="D12" s="516"/>
      <c r="E12" s="517"/>
      <c r="F12" s="511"/>
      <c r="G12" s="509"/>
      <c r="H12" s="509"/>
      <c r="I12" s="551"/>
    </row>
    <row r="13" spans="2:9" ht="15" customHeight="1" x14ac:dyDescent="0.25">
      <c r="B13" s="522" t="s">
        <v>768</v>
      </c>
      <c r="C13" s="523"/>
      <c r="D13" s="523"/>
      <c r="E13" s="524"/>
      <c r="F13" s="510">
        <v>160000</v>
      </c>
      <c r="G13" s="508">
        <v>350000</v>
      </c>
      <c r="H13" s="508">
        <v>350000</v>
      </c>
      <c r="I13" s="539">
        <v>350000</v>
      </c>
    </row>
    <row r="14" spans="2:9" x14ac:dyDescent="0.25">
      <c r="B14" s="528"/>
      <c r="C14" s="529"/>
      <c r="D14" s="529"/>
      <c r="E14" s="530"/>
      <c r="F14" s="511"/>
      <c r="G14" s="509"/>
      <c r="H14" s="509"/>
      <c r="I14" s="551"/>
    </row>
    <row r="15" spans="2:9" ht="15" customHeight="1" x14ac:dyDescent="0.25">
      <c r="B15" s="531" t="s">
        <v>769</v>
      </c>
      <c r="C15" s="532"/>
      <c r="D15" s="532"/>
      <c r="E15" s="533"/>
      <c r="F15" s="401">
        <v>150000</v>
      </c>
      <c r="G15" s="399">
        <v>50000</v>
      </c>
      <c r="H15" s="399">
        <v>50000</v>
      </c>
      <c r="I15" s="400">
        <v>50000</v>
      </c>
    </row>
    <row r="16" spans="2:9" ht="15" customHeight="1" x14ac:dyDescent="0.25">
      <c r="B16" s="522" t="s">
        <v>789</v>
      </c>
      <c r="C16" s="523"/>
      <c r="D16" s="523"/>
      <c r="E16" s="524"/>
      <c r="F16" s="510"/>
      <c r="G16" s="518"/>
      <c r="H16" s="518"/>
      <c r="I16" s="543"/>
    </row>
    <row r="17" spans="2:14" ht="35.25" customHeight="1" x14ac:dyDescent="0.25">
      <c r="B17" s="525"/>
      <c r="C17" s="526"/>
      <c r="D17" s="526"/>
      <c r="E17" s="527"/>
      <c r="F17" s="521"/>
      <c r="G17" s="519"/>
      <c r="H17" s="519"/>
      <c r="I17" s="552"/>
      <c r="N17" s="74"/>
    </row>
    <row r="18" spans="2:14" ht="15" hidden="1" customHeight="1" x14ac:dyDescent="0.25">
      <c r="B18" s="528"/>
      <c r="C18" s="529"/>
      <c r="D18" s="529"/>
      <c r="E18" s="530"/>
      <c r="F18" s="511"/>
      <c r="G18" s="520"/>
      <c r="H18" s="520"/>
      <c r="I18" s="544"/>
      <c r="M18" s="287"/>
    </row>
    <row r="19" spans="2:14" ht="15" customHeight="1" x14ac:dyDescent="0.25">
      <c r="B19" s="522" t="s">
        <v>790</v>
      </c>
      <c r="C19" s="523"/>
      <c r="D19" s="523"/>
      <c r="E19" s="524"/>
      <c r="F19" s="541"/>
      <c r="G19" s="518"/>
      <c r="H19" s="518"/>
      <c r="I19" s="543"/>
    </row>
    <row r="20" spans="2:14" x14ac:dyDescent="0.25">
      <c r="B20" s="528"/>
      <c r="C20" s="529"/>
      <c r="D20" s="529"/>
      <c r="E20" s="530"/>
      <c r="F20" s="542"/>
      <c r="G20" s="520"/>
      <c r="H20" s="520"/>
      <c r="I20" s="544"/>
      <c r="M20" s="287"/>
    </row>
    <row r="21" spans="2:14" ht="15" customHeight="1" x14ac:dyDescent="0.25">
      <c r="B21" s="522" t="s">
        <v>791</v>
      </c>
      <c r="C21" s="523"/>
      <c r="D21" s="523"/>
      <c r="E21" s="524"/>
      <c r="F21" s="541"/>
      <c r="G21" s="518"/>
      <c r="H21" s="518"/>
      <c r="I21" s="543"/>
    </row>
    <row r="22" spans="2:14" x14ac:dyDescent="0.25">
      <c r="B22" s="528"/>
      <c r="C22" s="529"/>
      <c r="D22" s="529"/>
      <c r="E22" s="530"/>
      <c r="F22" s="542"/>
      <c r="G22" s="520"/>
      <c r="H22" s="520"/>
      <c r="I22" s="544"/>
    </row>
    <row r="23" spans="2:14" ht="15" customHeight="1" x14ac:dyDescent="0.25">
      <c r="B23" s="522" t="s">
        <v>770</v>
      </c>
      <c r="C23" s="523"/>
      <c r="D23" s="523"/>
      <c r="E23" s="524"/>
      <c r="F23" s="541"/>
      <c r="G23" s="518"/>
      <c r="H23" s="518"/>
      <c r="I23" s="543"/>
    </row>
    <row r="24" spans="2:14" x14ac:dyDescent="0.25">
      <c r="B24" s="528"/>
      <c r="C24" s="529"/>
      <c r="D24" s="529"/>
      <c r="E24" s="530"/>
      <c r="F24" s="542"/>
      <c r="G24" s="520"/>
      <c r="H24" s="520"/>
      <c r="I24" s="544"/>
    </row>
    <row r="25" spans="2:14" x14ac:dyDescent="0.25">
      <c r="B25" s="545" t="s">
        <v>771</v>
      </c>
      <c r="C25" s="546"/>
      <c r="D25" s="546"/>
      <c r="E25" s="547"/>
      <c r="F25" s="510">
        <f>SUM(F11:F24)</f>
        <v>1045000</v>
      </c>
      <c r="G25" s="508">
        <f>SUM(G11:G24)</f>
        <v>1200000</v>
      </c>
      <c r="H25" s="508">
        <f>SUM(H11:H24)</f>
        <v>1200000</v>
      </c>
      <c r="I25" s="539">
        <f>SUM(I11:I24)</f>
        <v>1200000</v>
      </c>
    </row>
    <row r="26" spans="2:14" x14ac:dyDescent="0.25">
      <c r="B26" s="548"/>
      <c r="C26" s="549"/>
      <c r="D26" s="549"/>
      <c r="E26" s="550"/>
      <c r="F26" s="511"/>
      <c r="G26" s="509"/>
      <c r="H26" s="509"/>
      <c r="I26" s="551"/>
    </row>
    <row r="27" spans="2:14" ht="15" customHeight="1" x14ac:dyDescent="0.25">
      <c r="B27" s="522" t="s">
        <v>772</v>
      </c>
      <c r="C27" s="523"/>
      <c r="D27" s="523"/>
      <c r="E27" s="524"/>
      <c r="F27" s="510">
        <v>0</v>
      </c>
      <c r="G27" s="508">
        <v>0</v>
      </c>
      <c r="H27" s="508">
        <v>0</v>
      </c>
      <c r="I27" s="539">
        <v>0</v>
      </c>
    </row>
    <row r="28" spans="2:14" ht="15.75" thickBot="1" x14ac:dyDescent="0.3">
      <c r="B28" s="534"/>
      <c r="C28" s="535"/>
      <c r="D28" s="535"/>
      <c r="E28" s="536"/>
      <c r="F28" s="537"/>
      <c r="G28" s="538"/>
      <c r="H28" s="538"/>
      <c r="I28" s="540"/>
    </row>
  </sheetData>
  <mergeCells count="50">
    <mergeCell ref="H4:I4"/>
    <mergeCell ref="B5:I5"/>
    <mergeCell ref="B6:I6"/>
    <mergeCell ref="B7:I7"/>
    <mergeCell ref="B8:E10"/>
    <mergeCell ref="F8:F10"/>
    <mergeCell ref="G8:G10"/>
    <mergeCell ref="H8:H10"/>
    <mergeCell ref="I8:I10"/>
    <mergeCell ref="I16:I18"/>
    <mergeCell ref="H11:H12"/>
    <mergeCell ref="I11:I12"/>
    <mergeCell ref="H13:H14"/>
    <mergeCell ref="I13:I14"/>
    <mergeCell ref="H16:H18"/>
    <mergeCell ref="B21:E22"/>
    <mergeCell ref="F21:F22"/>
    <mergeCell ref="G21:G22"/>
    <mergeCell ref="H21:H22"/>
    <mergeCell ref="I21:I22"/>
    <mergeCell ref="B19:E20"/>
    <mergeCell ref="F19:F20"/>
    <mergeCell ref="G19:G20"/>
    <mergeCell ref="H19:H20"/>
    <mergeCell ref="I19:I20"/>
    <mergeCell ref="B25:E26"/>
    <mergeCell ref="F25:F26"/>
    <mergeCell ref="G25:G26"/>
    <mergeCell ref="H25:H26"/>
    <mergeCell ref="I25:I26"/>
    <mergeCell ref="B23:E24"/>
    <mergeCell ref="F23:F24"/>
    <mergeCell ref="G23:G24"/>
    <mergeCell ref="H23:H24"/>
    <mergeCell ref="I23:I24"/>
    <mergeCell ref="B27:E28"/>
    <mergeCell ref="F27:F28"/>
    <mergeCell ref="G27:G28"/>
    <mergeCell ref="H27:H28"/>
    <mergeCell ref="I27:I28"/>
    <mergeCell ref="G11:G12"/>
    <mergeCell ref="F11:F12"/>
    <mergeCell ref="B11:E12"/>
    <mergeCell ref="G16:G18"/>
    <mergeCell ref="F16:F18"/>
    <mergeCell ref="B16:E18"/>
    <mergeCell ref="B15:E15"/>
    <mergeCell ref="G13:G14"/>
    <mergeCell ref="F13:F14"/>
    <mergeCell ref="B13:E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7. céltartalék</vt:lpstr>
      <vt:lpstr>8. saját bevételek</vt:lpstr>
      <vt:lpstr>9. EU-s programok 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  <vt:lpstr>'7. céltartalék'!Nyomtatási_terület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2019-04-02T07:01:05Z</cp:lastPrinted>
  <dcterms:created xsi:type="dcterms:W3CDTF">2013-12-03T07:09:19Z</dcterms:created>
  <dcterms:modified xsi:type="dcterms:W3CDTF">2019-04-03T12:22:08Z</dcterms:modified>
</cp:coreProperties>
</file>