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H22" i="1"/>
  <c r="O22" i="1" s="1"/>
  <c r="Q22" i="1" s="1"/>
  <c r="P21" i="1"/>
  <c r="N21" i="1"/>
  <c r="K21" i="1"/>
  <c r="J21" i="1"/>
  <c r="I21" i="1"/>
  <c r="G21" i="1"/>
  <c r="O21" i="1" s="1"/>
  <c r="Q21" i="1" s="1"/>
  <c r="P20" i="1"/>
  <c r="J20" i="1"/>
  <c r="I20" i="1"/>
  <c r="H20" i="1"/>
  <c r="G20" i="1"/>
  <c r="E20" i="1"/>
  <c r="O20" i="1" s="1"/>
  <c r="Q20" i="1" s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O16" i="1" s="1"/>
  <c r="Q16" i="1" s="1"/>
  <c r="Q15" i="1"/>
  <c r="P13" i="1"/>
  <c r="O13" i="1"/>
  <c r="Q13" i="1" s="1"/>
  <c r="C13" i="1"/>
  <c r="P12" i="1"/>
  <c r="O12" i="1"/>
  <c r="Q12" i="1" s="1"/>
  <c r="P11" i="1"/>
  <c r="K11" i="1"/>
  <c r="I11" i="1"/>
  <c r="E11" i="1"/>
  <c r="O11" i="1" s="1"/>
  <c r="Q11" i="1" s="1"/>
  <c r="P10" i="1"/>
  <c r="O10" i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H8" i="1"/>
  <c r="O8" i="1" s="1"/>
  <c r="Q8" i="1" s="1"/>
  <c r="P7" i="1"/>
  <c r="N7" i="1"/>
  <c r="N14" i="1" s="1"/>
  <c r="N27" i="1" s="1"/>
  <c r="K7" i="1"/>
  <c r="O7" i="1" s="1"/>
  <c r="Q7" i="1" s="1"/>
  <c r="P6" i="1"/>
  <c r="I6" i="1"/>
  <c r="G6" i="1"/>
  <c r="O6" i="1" s="1"/>
  <c r="Q6" i="1" s="1"/>
  <c r="F6" i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D5" i="1"/>
  <c r="D14" i="1" s="1"/>
  <c r="D27" i="1" s="1"/>
  <c r="C5" i="1"/>
  <c r="C14" i="1" s="1"/>
  <c r="C27" i="1" l="1"/>
  <c r="O14" i="1"/>
  <c r="O5" i="1"/>
  <c r="Q5" i="1" s="1"/>
  <c r="E26" i="1"/>
  <c r="O26" i="1" s="1"/>
  <c r="Q26" i="1" s="1"/>
  <c r="E27" i="1" l="1"/>
  <c r="O27" i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<sst xmlns="http://schemas.openxmlformats.org/spreadsheetml/2006/main" count="65" uniqueCount="65">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</sst>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0" fontId="7" fillId="0" borderId="14" xfId="1" applyFont="1" applyFill="1" applyBorder="1" applyAlignment="1" applyProtection="1">
      <alignment horizontal="left" vertical="center" indent="1"/>
    </xf>
    <xf numFmtId="164" fontId="9" fillId="0" borderId="14" xfId="1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ont="1" applyFill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>
        <row r="5">
          <cell r="C5">
            <v>1464239112</v>
          </cell>
        </row>
        <row r="12">
          <cell r="C12">
            <v>246935908</v>
          </cell>
        </row>
        <row r="19">
          <cell r="C19">
            <v>165284566</v>
          </cell>
        </row>
        <row r="26">
          <cell r="C26">
            <v>482500000</v>
          </cell>
        </row>
        <row r="34">
          <cell r="C34">
            <v>357907405</v>
          </cell>
        </row>
        <row r="46">
          <cell r="C46">
            <v>22087500</v>
          </cell>
        </row>
        <row r="52">
          <cell r="C52">
            <v>2712700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1074146950</v>
          </cell>
        </row>
        <row r="95">
          <cell r="C95">
            <v>224465267</v>
          </cell>
        </row>
        <row r="96">
          <cell r="C96">
            <v>926625722</v>
          </cell>
        </row>
        <row r="97">
          <cell r="C97">
            <v>75850000</v>
          </cell>
        </row>
        <row r="98">
          <cell r="C98">
            <v>227457707</v>
          </cell>
        </row>
        <row r="111">
          <cell r="C111">
            <v>69710650</v>
          </cell>
        </row>
        <row r="115">
          <cell r="C115">
            <v>387934097</v>
          </cell>
        </row>
        <row r="117">
          <cell r="C117">
            <v>106237901</v>
          </cell>
        </row>
        <row r="119">
          <cell r="C119">
            <v>26919106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  <pageSetUpPr fitToPage="1"/>
  </sheetPr>
  <dimension ref="A1:Q82"/>
  <sheetViews>
    <sheetView tabSelected="1" view="pageLayout" topLeftCell="B1" zoomScaleNormal="100" workbookViewId="0">
      <selection sqref="A1:O1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1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</f>
        <v>128404000</v>
      </c>
      <c r="I5" s="18">
        <f>120000000+8000000-1000000+9625137</f>
        <v>136625137</v>
      </c>
      <c r="J5" s="18">
        <f>125000000+8451187-500000</f>
        <v>132951187</v>
      </c>
      <c r="K5" s="18">
        <f>116990000+8000000-500000</f>
        <v>124490000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1464239112</v>
      </c>
      <c r="P5" s="20">
        <f>'[1]1.1.sz.mell. '!C5</f>
        <v>1464239112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2824075+6246596+1659858+1398150</f>
        <v>12128679</v>
      </c>
      <c r="H6" s="24"/>
      <c r="I6" s="24">
        <f>50000000+5441280</f>
        <v>55441280</v>
      </c>
      <c r="J6" s="24"/>
      <c r="K6" s="24">
        <v>50000000</v>
      </c>
      <c r="L6" s="24">
        <v>539500</v>
      </c>
      <c r="M6" s="24">
        <v>25441256</v>
      </c>
      <c r="N6" s="24"/>
      <c r="O6" s="19">
        <f t="shared" si="0"/>
        <v>246935908</v>
      </c>
      <c r="P6" s="25">
        <f>'[1]1.1.sz.mell. '!C12</f>
        <v>246935908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/>
      <c r="K7" s="29">
        <f>40000000+30000000</f>
        <v>70000000</v>
      </c>
      <c r="L7" s="29"/>
      <c r="M7" s="29">
        <v>30409566</v>
      </c>
      <c r="N7" s="29">
        <f>22875000</f>
        <v>22875000</v>
      </c>
      <c r="O7" s="30">
        <f t="shared" si="0"/>
        <v>165284566</v>
      </c>
      <c r="P7" s="25">
        <f>'[1]1.1.sz.mell. '!C19</f>
        <v>165284566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5">
        <f>'[1]1.1.sz.mell. '!C26</f>
        <v>482500000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1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</f>
        <v>28869465</v>
      </c>
      <c r="K9" s="24">
        <f>25000000+1624450+245015</f>
        <v>26869465</v>
      </c>
      <c r="L9" s="24">
        <f>25000000+1624450+245015</f>
        <v>26869465</v>
      </c>
      <c r="M9" s="24">
        <f>30000000+4594921+245015</f>
        <v>34839936</v>
      </c>
      <c r="N9" s="24">
        <f>26003657+1625205+245013</f>
        <v>27873875</v>
      </c>
      <c r="O9" s="19">
        <f t="shared" si="0"/>
        <v>357907405</v>
      </c>
      <c r="P9" s="25">
        <f>'[1]1.1.sz.mell. '!C34</f>
        <v>357907405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1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30">
        <f t="shared" si="0"/>
        <v>22087500</v>
      </c>
      <c r="P10" s="25">
        <f>'[1]1.1.sz.mell. '!C46</f>
        <v>22087500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1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32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v>120000</v>
      </c>
      <c r="N11" s="24">
        <v>110000</v>
      </c>
      <c r="O11" s="19">
        <f t="shared" si="0"/>
        <v>2712700</v>
      </c>
      <c r="P11" s="25">
        <f>'[1]1.1.sz.mell. '!C52</f>
        <v>2712700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0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1" t="s">
        <v>36</v>
      </c>
      <c r="C13" s="33">
        <f>374667600+1269106+2600335</f>
        <v>378537041</v>
      </c>
      <c r="D13" s="33">
        <v>10000000</v>
      </c>
      <c r="E13" s="33">
        <v>35000000</v>
      </c>
      <c r="F13" s="33">
        <v>10000000</v>
      </c>
      <c r="G13" s="33">
        <v>10000000</v>
      </c>
      <c r="H13" s="33">
        <v>33000000</v>
      </c>
      <c r="I13" s="33">
        <v>10000000</v>
      </c>
      <c r="J13" s="33">
        <v>10000000</v>
      </c>
      <c r="K13" s="33">
        <v>10000000</v>
      </c>
      <c r="L13" s="33">
        <v>10000000</v>
      </c>
      <c r="M13" s="33">
        <v>10000000</v>
      </c>
      <c r="N13" s="33">
        <v>10000000</v>
      </c>
      <c r="O13" s="30">
        <f t="shared" si="0"/>
        <v>536537041</v>
      </c>
      <c r="P13" s="34">
        <f>'[1]1.1.sz.mell. '!C86</f>
        <v>536537041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474657041</v>
      </c>
      <c r="D14" s="37">
        <f t="shared" si="2"/>
        <v>231110000</v>
      </c>
      <c r="E14" s="37">
        <f t="shared" si="2"/>
        <v>397522214</v>
      </c>
      <c r="F14" s="37">
        <f t="shared" si="2"/>
        <v>226749173</v>
      </c>
      <c r="G14" s="37">
        <f t="shared" si="2"/>
        <v>211863129</v>
      </c>
      <c r="H14" s="37">
        <f t="shared" si="2"/>
        <v>200501790</v>
      </c>
      <c r="I14" s="37">
        <f t="shared" si="2"/>
        <v>237585882</v>
      </c>
      <c r="J14" s="37">
        <f t="shared" si="2"/>
        <v>181340652</v>
      </c>
      <c r="K14" s="37">
        <f t="shared" si="2"/>
        <v>488479465</v>
      </c>
      <c r="L14" s="37">
        <f t="shared" si="2"/>
        <v>168948088</v>
      </c>
      <c r="M14" s="37">
        <f t="shared" si="2"/>
        <v>230200423</v>
      </c>
      <c r="N14" s="37">
        <f t="shared" si="2"/>
        <v>229246375</v>
      </c>
      <c r="O14" s="38">
        <f>SUM(C14:N14)</f>
        <v>3278204232</v>
      </c>
      <c r="P14" s="39">
        <f>SUM(P5:P13)</f>
        <v>3278204232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7" customFormat="1" ht="14.1" customHeight="1" x14ac:dyDescent="0.2">
      <c r="A16" s="42" t="s">
        <v>41</v>
      </c>
      <c r="B16" s="43" t="s">
        <v>42</v>
      </c>
      <c r="C16" s="44">
        <v>87210315</v>
      </c>
      <c r="D16" s="44">
        <v>88000000</v>
      </c>
      <c r="E16" s="44">
        <f>88000000+316325</f>
        <v>88316325</v>
      </c>
      <c r="F16" s="44">
        <f>88000000+316325</f>
        <v>88316325</v>
      </c>
      <c r="G16" s="44">
        <f>88000000+2081772+316325+353650</f>
        <v>90751747</v>
      </c>
      <c r="H16" s="44">
        <f>88000000+316325+353650+715183</f>
        <v>89385158</v>
      </c>
      <c r="I16" s="44">
        <f>88000000+316325+353650+715183+195000+751432</f>
        <v>90331590</v>
      </c>
      <c r="J16" s="44">
        <f>88000000+316325+353650+715183+195000+751432</f>
        <v>90331590</v>
      </c>
      <c r="K16" s="44">
        <f>88000000+316325+353650+715183+195000+751432</f>
        <v>90331590</v>
      </c>
      <c r="L16" s="44">
        <f>88000000+316325+353650+110000+715183+195000+751432</f>
        <v>90441590</v>
      </c>
      <c r="M16" s="44">
        <f>88000000+316325+353650+715183+195000+751432</f>
        <v>90331590</v>
      </c>
      <c r="N16" s="44">
        <f>88000000+383890+353621+715186+195000+751433</f>
        <v>90399130</v>
      </c>
      <c r="O16" s="19">
        <f t="shared" ref="O16:O26" si="3">SUM(C16:N16)</f>
        <v>1074146950</v>
      </c>
      <c r="P16" s="45">
        <f>'[1]1.1.sz.mell. '!C94</f>
        <v>1074146950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</f>
        <v>18933072</v>
      </c>
      <c r="K17" s="24">
        <f>18336560+63000+68950+139461+38025+287075</f>
        <v>18933071</v>
      </c>
      <c r="L17" s="24">
        <f>18336560+63000+68950+44781+139461+38025+287075</f>
        <v>18977852</v>
      </c>
      <c r="M17" s="24">
        <f>18336560+63000+68950+139461+38025+287075</f>
        <v>18933071</v>
      </c>
      <c r="N17" s="24">
        <f>18336560+63277+68950+89+139461+38025+287074</f>
        <v>18933436</v>
      </c>
      <c r="O17" s="19">
        <f t="shared" si="3"/>
        <v>224465267</v>
      </c>
      <c r="P17" s="25">
        <f>'[1]1.1.sz.mell. '!C95</f>
        <v>224465267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1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</f>
        <v>73869551</v>
      </c>
      <c r="J18" s="24">
        <f>71500000+1500000+3444300-3000000+369551</f>
        <v>73813851</v>
      </c>
      <c r="K18" s="24">
        <f>75000000+2000000-3000000+369551</f>
        <v>74369551</v>
      </c>
      <c r="L18" s="24">
        <f>76000000+1500000+2444319+369551</f>
        <v>80313870</v>
      </c>
      <c r="M18" s="24">
        <f>77000000+4063544+2000000-1393166+369551</f>
        <v>82039929</v>
      </c>
      <c r="N18" s="24">
        <f>78000000+1362039+2221560+369551</f>
        <v>81953150</v>
      </c>
      <c r="O18" s="19">
        <f t="shared" si="3"/>
        <v>926625722</v>
      </c>
      <c r="P18" s="25">
        <f>'[1]1.1.sz.mell. '!C96</f>
        <v>926625722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1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30">
        <f t="shared" si="3"/>
        <v>75850000</v>
      </c>
      <c r="P19" s="25">
        <f>'[1]1.1.sz.mell. '!C97</f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1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</f>
        <v>45493137</v>
      </c>
      <c r="J20" s="24">
        <f>15000000-4020997</f>
        <v>10979003</v>
      </c>
      <c r="K20" s="24">
        <v>15000000</v>
      </c>
      <c r="L20" s="24">
        <v>15000000</v>
      </c>
      <c r="M20" s="24">
        <v>15000000</v>
      </c>
      <c r="N20" s="24">
        <v>15000000</v>
      </c>
      <c r="O20" s="19">
        <f t="shared" si="3"/>
        <v>227457707</v>
      </c>
      <c r="P20" s="25">
        <f>'[1]1.1.sz.mell. '!C98</f>
        <v>227457707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1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</f>
        <v>8454000</v>
      </c>
      <c r="K21" s="24">
        <f>7000000+30000000+7815116</f>
        <v>44815116</v>
      </c>
      <c r="L21" s="24">
        <v>6800000</v>
      </c>
      <c r="M21" s="24">
        <v>6800000</v>
      </c>
      <c r="N21" s="24">
        <f>6733751+22307980</f>
        <v>29041731</v>
      </c>
      <c r="O21" s="19">
        <f t="shared" si="3"/>
        <v>387934097</v>
      </c>
      <c r="P21" s="25">
        <f>'[1]1.1.sz.mell. '!C115</f>
        <v>387934097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v>5250000</v>
      </c>
      <c r="K22" s="24">
        <v>4900000</v>
      </c>
      <c r="L22" s="24">
        <v>5100000</v>
      </c>
      <c r="M22" s="24">
        <v>5100000</v>
      </c>
      <c r="N22" s="24">
        <v>7000000</v>
      </c>
      <c r="O22" s="30">
        <f t="shared" si="3"/>
        <v>106237901</v>
      </c>
      <c r="P22" s="25">
        <f>'[1]1.1.sz.mell. '!C117</f>
        <v>106237901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1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/>
      <c r="K23" s="24"/>
      <c r="L23" s="24"/>
      <c r="M23" s="24">
        <v>4269106</v>
      </c>
      <c r="N23" s="24"/>
      <c r="O23" s="30">
        <f t="shared" si="3"/>
        <v>26919106</v>
      </c>
      <c r="P23" s="25">
        <f>'[1]1.1.sz.mell. '!C119</f>
        <v>26919106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1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</f>
        <v>8693020</v>
      </c>
      <c r="J24" s="24">
        <f>8650000+250000-3444300-1000000</f>
        <v>4455700</v>
      </c>
      <c r="K24" s="24">
        <f>8700000+250000-1000000</f>
        <v>7950000</v>
      </c>
      <c r="L24" s="24">
        <f>8900000+250000-110000-44781-1000000</f>
        <v>7995219</v>
      </c>
      <c r="M24" s="24">
        <f>9200000+500000-2444319</f>
        <v>7255681</v>
      </c>
      <c r="N24" s="24">
        <f>9340965+423731</f>
        <v>9764696</v>
      </c>
      <c r="O24" s="19">
        <f t="shared" si="3"/>
        <v>69710650</v>
      </c>
      <c r="P24" s="25">
        <f>'[1]1.1.sz.mell. '!C111</f>
        <v>69710650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1" t="s">
        <v>60</v>
      </c>
      <c r="C25" s="33">
        <v>41904332</v>
      </c>
      <c r="D25" s="33"/>
      <c r="E25" s="33">
        <v>21500000</v>
      </c>
      <c r="F25" s="24"/>
      <c r="G25" s="33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30">
        <f t="shared" si="3"/>
        <v>158856832</v>
      </c>
      <c r="P25" s="34">
        <f>'[1]1.1.sz.mell. '!C153</f>
        <v>158856832</v>
      </c>
      <c r="Q25" s="35">
        <f t="shared" si="1"/>
        <v>0</v>
      </c>
    </row>
    <row r="26" spans="1:17" s="15" customFormat="1" ht="15.95" customHeight="1" thickBot="1" x14ac:dyDescent="0.25">
      <c r="A26" s="46" t="s">
        <v>61</v>
      </c>
      <c r="B26" s="36" t="s">
        <v>62</v>
      </c>
      <c r="C26" s="37">
        <f t="shared" ref="C26:N26" si="4">SUM(C16:C25)</f>
        <v>241286847</v>
      </c>
      <c r="D26" s="37">
        <f t="shared" si="4"/>
        <v>209150061</v>
      </c>
      <c r="E26" s="37">
        <f t="shared" si="4"/>
        <v>280319449</v>
      </c>
      <c r="F26" s="37">
        <f t="shared" si="4"/>
        <v>268345451</v>
      </c>
      <c r="G26" s="37">
        <f t="shared" si="4"/>
        <v>261970757</v>
      </c>
      <c r="H26" s="37">
        <f t="shared" si="4"/>
        <v>262518953</v>
      </c>
      <c r="I26" s="37">
        <f t="shared" si="4"/>
        <v>453943619</v>
      </c>
      <c r="J26" s="37">
        <f t="shared" si="4"/>
        <v>225217216</v>
      </c>
      <c r="K26" s="37">
        <f t="shared" si="4"/>
        <v>279949328</v>
      </c>
      <c r="L26" s="37">
        <f t="shared" si="4"/>
        <v>258028531</v>
      </c>
      <c r="M26" s="37">
        <f t="shared" si="4"/>
        <v>242929377</v>
      </c>
      <c r="N26" s="37">
        <f t="shared" si="4"/>
        <v>294544643</v>
      </c>
      <c r="O26" s="38">
        <f t="shared" si="3"/>
        <v>3278204232</v>
      </c>
      <c r="P26" s="39">
        <f>SUM(P16:P25)</f>
        <v>3278204232</v>
      </c>
      <c r="Q26" s="40">
        <f t="shared" si="1"/>
        <v>0</v>
      </c>
    </row>
    <row r="27" spans="1:17" ht="16.5" thickBot="1" x14ac:dyDescent="0.3">
      <c r="A27" s="46" t="s">
        <v>63</v>
      </c>
      <c r="B27" s="47" t="s">
        <v>64</v>
      </c>
      <c r="C27" s="48">
        <f t="shared" ref="C27:O27" si="5">C14-C26</f>
        <v>233370194</v>
      </c>
      <c r="D27" s="48">
        <f t="shared" si="5"/>
        <v>21959939</v>
      </c>
      <c r="E27" s="48">
        <f t="shared" si="5"/>
        <v>117202765</v>
      </c>
      <c r="F27" s="48">
        <f t="shared" si="5"/>
        <v>-41596278</v>
      </c>
      <c r="G27" s="48">
        <f t="shared" si="5"/>
        <v>-50107628</v>
      </c>
      <c r="H27" s="48">
        <f t="shared" si="5"/>
        <v>-62017163</v>
      </c>
      <c r="I27" s="48">
        <f t="shared" si="5"/>
        <v>-216357737</v>
      </c>
      <c r="J27" s="48">
        <f t="shared" si="5"/>
        <v>-43876564</v>
      </c>
      <c r="K27" s="48">
        <f t="shared" si="5"/>
        <v>208530137</v>
      </c>
      <c r="L27" s="48">
        <f t="shared" si="5"/>
        <v>-89080443</v>
      </c>
      <c r="M27" s="48">
        <f t="shared" si="5"/>
        <v>-12728954</v>
      </c>
      <c r="N27" s="48">
        <f t="shared" si="5"/>
        <v>-65298268</v>
      </c>
      <c r="O27" s="49">
        <f t="shared" si="5"/>
        <v>0</v>
      </c>
    </row>
    <row r="28" spans="1:17" x14ac:dyDescent="0.25">
      <c r="A28" s="50"/>
    </row>
    <row r="29" spans="1:17" x14ac:dyDescent="0.25">
      <c r="B29" s="52"/>
      <c r="C29" s="53"/>
      <c r="D29" s="53"/>
      <c r="O29" s="54"/>
    </row>
    <row r="30" spans="1:17" x14ac:dyDescent="0.25">
      <c r="O30" s="54"/>
    </row>
    <row r="31" spans="1:17" x14ac:dyDescent="0.25">
      <c r="O31" s="54"/>
    </row>
    <row r="32" spans="1:17" x14ac:dyDescent="0.25">
      <c r="O32" s="54"/>
    </row>
    <row r="33" spans="15:15" x14ac:dyDescent="0.25">
      <c r="O33" s="54"/>
    </row>
    <row r="34" spans="15:15" x14ac:dyDescent="0.25">
      <c r="O34" s="54"/>
    </row>
    <row r="35" spans="15:15" x14ac:dyDescent="0.25">
      <c r="O35" s="54"/>
    </row>
    <row r="36" spans="15:15" x14ac:dyDescent="0.25">
      <c r="O36" s="54"/>
    </row>
    <row r="37" spans="15:15" x14ac:dyDescent="0.25">
      <c r="O37" s="54"/>
    </row>
    <row r="38" spans="15:15" x14ac:dyDescent="0.25">
      <c r="O38" s="54"/>
    </row>
    <row r="39" spans="15:15" x14ac:dyDescent="0.25">
      <c r="O39" s="54"/>
    </row>
    <row r="40" spans="15:15" x14ac:dyDescent="0.25">
      <c r="O40" s="54"/>
    </row>
    <row r="41" spans="15:15" x14ac:dyDescent="0.25">
      <c r="O41" s="54"/>
    </row>
    <row r="42" spans="15:15" x14ac:dyDescent="0.25">
      <c r="O42" s="54"/>
    </row>
    <row r="43" spans="15:15" x14ac:dyDescent="0.25">
      <c r="O43" s="54"/>
    </row>
    <row r="44" spans="15:15" x14ac:dyDescent="0.25">
      <c r="O44" s="54"/>
    </row>
    <row r="45" spans="15:15" x14ac:dyDescent="0.25">
      <c r="O45" s="54"/>
    </row>
    <row r="46" spans="15:15" x14ac:dyDescent="0.25">
      <c r="O46" s="54"/>
    </row>
    <row r="47" spans="15:15" x14ac:dyDescent="0.25">
      <c r="O47" s="54"/>
    </row>
    <row r="48" spans="15:15" x14ac:dyDescent="0.25">
      <c r="O48" s="54"/>
    </row>
    <row r="49" spans="15:15" x14ac:dyDescent="0.25">
      <c r="O49" s="54"/>
    </row>
    <row r="50" spans="15:15" x14ac:dyDescent="0.25">
      <c r="O50" s="54"/>
    </row>
    <row r="51" spans="15:15" x14ac:dyDescent="0.25">
      <c r="O51" s="54"/>
    </row>
    <row r="52" spans="15:15" x14ac:dyDescent="0.25">
      <c r="O52" s="54"/>
    </row>
    <row r="53" spans="15:15" x14ac:dyDescent="0.25">
      <c r="O53" s="54"/>
    </row>
    <row r="54" spans="15:15" x14ac:dyDescent="0.25">
      <c r="O54" s="54"/>
    </row>
    <row r="55" spans="15:15" x14ac:dyDescent="0.25">
      <c r="O55" s="54"/>
    </row>
    <row r="56" spans="15:15" x14ac:dyDescent="0.25">
      <c r="O56" s="54"/>
    </row>
    <row r="57" spans="15:15" x14ac:dyDescent="0.25">
      <c r="O57" s="54"/>
    </row>
    <row r="58" spans="15:15" x14ac:dyDescent="0.25">
      <c r="O58" s="54"/>
    </row>
    <row r="59" spans="15:15" x14ac:dyDescent="0.25">
      <c r="O59" s="54"/>
    </row>
    <row r="60" spans="15:15" x14ac:dyDescent="0.25">
      <c r="O60" s="54"/>
    </row>
    <row r="61" spans="15:15" x14ac:dyDescent="0.25">
      <c r="O61" s="54"/>
    </row>
    <row r="62" spans="15:15" x14ac:dyDescent="0.25">
      <c r="O62" s="54"/>
    </row>
    <row r="63" spans="15:15" x14ac:dyDescent="0.25">
      <c r="O63" s="54"/>
    </row>
    <row r="64" spans="15:15" x14ac:dyDescent="0.25">
      <c r="O64" s="54"/>
    </row>
    <row r="65" spans="15:15" x14ac:dyDescent="0.25">
      <c r="O65" s="54"/>
    </row>
    <row r="66" spans="15:15" x14ac:dyDescent="0.25">
      <c r="O66" s="54"/>
    </row>
    <row r="67" spans="15:15" x14ac:dyDescent="0.25">
      <c r="O67" s="54"/>
    </row>
    <row r="68" spans="15:15" x14ac:dyDescent="0.25">
      <c r="O68" s="54"/>
    </row>
    <row r="69" spans="15:15" x14ac:dyDescent="0.25">
      <c r="O69" s="54"/>
    </row>
    <row r="70" spans="15:15" x14ac:dyDescent="0.25">
      <c r="O70" s="54"/>
    </row>
    <row r="71" spans="15:15" x14ac:dyDescent="0.25">
      <c r="O71" s="54"/>
    </row>
    <row r="72" spans="15:15" x14ac:dyDescent="0.25">
      <c r="O72" s="54"/>
    </row>
    <row r="73" spans="15:15" x14ac:dyDescent="0.25">
      <c r="O73" s="54"/>
    </row>
    <row r="74" spans="15:15" x14ac:dyDescent="0.25">
      <c r="O74" s="54"/>
    </row>
    <row r="75" spans="15:15" x14ac:dyDescent="0.25">
      <c r="O75" s="54"/>
    </row>
    <row r="76" spans="15:15" x14ac:dyDescent="0.25">
      <c r="O76" s="54"/>
    </row>
    <row r="77" spans="15:15" x14ac:dyDescent="0.25">
      <c r="O77" s="54"/>
    </row>
    <row r="78" spans="15:15" x14ac:dyDescent="0.25">
      <c r="O78" s="54"/>
    </row>
    <row r="79" spans="15:15" x14ac:dyDescent="0.25">
      <c r="O79" s="54"/>
    </row>
    <row r="80" spans="15:15" x14ac:dyDescent="0.25">
      <c r="O80" s="54"/>
    </row>
    <row r="81" spans="15:15" x14ac:dyDescent="0.25">
      <c r="O81" s="54"/>
    </row>
    <row r="82" spans="15:15" x14ac:dyDescent="0.25">
      <c r="O82" s="5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6" orientation="landscape" r:id="rId1"/>
  <headerFooter alignWithMargins="0">
    <oddHeader>&amp;R&amp;"Times New Roman CE,Félkövér dőlt"&amp;11 28. számú tájékoztató tábla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2019-06-27T14:34:57Z</dcterms:created>
  <dcterms:modified xsi:type="dcterms:W3CDTF">2019-06-27T14:34:58Z</dcterms:modified>
</cp:coreProperties>
</file>