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727" firstSheet="6" activeTab="8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számítás" sheetId="10" r:id="rId10"/>
    <sheet name="9.sz.mell" sheetId="11" r:id="rId11"/>
    <sheet name="10.sz.mell" sheetId="12" r:id="rId12"/>
    <sheet name="1. sz tájékoztató t." sheetId="13" r:id="rId13"/>
    <sheet name="2. sz tájékoztató t" sheetId="14" r:id="rId14"/>
    <sheet name="3. sz tájékoztató t." sheetId="15" r:id="rId15"/>
    <sheet name="4.sz tájékoztató t." sheetId="16" r:id="rId16"/>
    <sheet name="5.sz tájékoztató t." sheetId="17" r:id="rId17"/>
    <sheet name="6.sz tájékoztató t." sheetId="18" r:id="rId18"/>
    <sheet name="Munka1" sheetId="19" r:id="rId19"/>
  </sheets>
  <definedNames>
    <definedName name="_xlfn.IFERROR" hidden="1">#NAME?</definedName>
    <definedName name="_xlnm.Print_Titles" localSheetId="9">'számítás'!$1:$6</definedName>
    <definedName name="_xlnm.Print_Area" localSheetId="12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<sst xmlns="http://schemas.openxmlformats.org/spreadsheetml/2006/main" count="1444" uniqueCount="554">
  <si>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</si>
  <si>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</si>
  <si>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</si>
  <si>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</si>
  <si>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</si>
  <si>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</si>
  <si>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</si>
  <si>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</si>
  <si>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</si>
  <si>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</si>
  <si>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</si>
  <si>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</si>
  <si>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</si>
  <si>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</si>
  <si>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</si>
  <si>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</si>
  <si>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</si>
  <si>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</si>
  <si>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</si>
  <si>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</si>
  <si>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</si>
  <si>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</si>
  <si>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</si>
  <si>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</si>
  <si>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</si>
  <si>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</si>
  <si>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</si>
  <si>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</si>
  <si>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</si>
  <si>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</si>
  <si>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</si>
  <si>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</si>
  <si>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</si>
  <si>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</si>
  <si>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</si>
  <si>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</si>
  <si>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</si>
  <si>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</si>
  <si>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</si>
  <si>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</si>
  <si>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</si>
  <si>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</si>
  <si>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</si>
  <si>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</si>
  <si>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</si>
  <si>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</si>
  <si>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</si>
  <si>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</si>
  <si>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</si>
  <si>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</si>
  <si>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</si>
  <si>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</si>
  <si>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</si>
  <si>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</si>
  <si>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</si>
  <si>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</si>
  <si>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</si>
  <si>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</si>
  <si>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</si>
  <si>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</si>
  <si>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</si>
  <si>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</si>
  <si>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</si>
  <si>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</si>
  <si>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</si>
  <si>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</si>
  <si>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</si>
  <si>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</si>
  <si>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</si>
  <si>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</si>
  <si>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</si>
  <si>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</si>
  <si>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</si>
  <si>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</si>
  <si>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</si>
  <si>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</si>
  <si>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</si>
  <si>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</si>
  <si>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</si>
  <si>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</si>
  <si>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</si>
  <si>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</si>
  <si>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</si>
  <si>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</si>
  <si>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</si>
  <si>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</si>
  <si>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</si>
  <si>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</si>
  <si>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</si>
  <si>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</si>
  <si>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</si>
  <si>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</si>
  <si>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</si>
  <si>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</si>
  <si>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</si>
  <si>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</si>
  <si>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</si>
  <si>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</si>
  <si>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</si>
  <si>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</si>
  <si>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</si>
  <si>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</si>
  <si>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</si>
  <si>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</si>
  <si>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</si>
  <si>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</si>
  <si>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</si>
  <si>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</si>
  <si>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</si>
  <si>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</si>
  <si>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</si>
  <si>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</si>
  <si>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</si>
  <si>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</si>
  <si>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</si>
  <si>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</si>
  <si>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</si>
  <si>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</si>
  <si>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</si>
  <si>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</si>
  <si>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</si>
  <si>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</si>
  <si>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</si>
  <si>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</si>
  <si>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</si>
  <si>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</si>
  <si>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</si>
  <si>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</si>
  <si>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</si>
  <si>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</si>
  <si>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</si>
  <si>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</si>
  <si>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</si>
  <si>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</si>
  <si>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</si>
  <si>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</si>
  <si>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</si>
  <si>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</si>
  <si>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</si>
  <si>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</si>
  <si>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</si>
  <si>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</si>
  <si>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</si>
  <si>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</si>
  <si>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</si>
  <si>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</si>
  <si>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</si>
  <si>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</si>
  <si>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</si>
  <si>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</si>
  <si>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</si>
  <si>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</si>
  <si>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</si>
  <si>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</si>
  <si>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</si>
  <si>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</si>
  <si>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</si>
  <si>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</si>
  <si>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</si>
  <si>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</si>
  <si>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</si>
  <si>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</si>
  <si>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</si>
  <si>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</si>
  <si>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</si>
  <si>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</si>
  <si>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</si>
  <si>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</si>
  <si>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</si>
  <si>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</si>
  <si>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</si>
  <si>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</si>
  <si>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</si>
  <si>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</si>
  <si>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</si>
  <si>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</si>
  <si>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</si>
  <si>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</si>
  <si>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</si>
  <si>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</si>
  <si>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</si>
  <si>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</si>
  <si>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</si>
  <si>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</si>
  <si>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</si>
  <si>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</si>
  <si>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</si>
  <si>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</si>
  <si>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</si>
  <si>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</si>
  <si>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</si>
  <si>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</si>
  <si>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</si>
  <si>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</si>
  <si>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</si>
  <si>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</si>
  <si>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</si>
  <si>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</si>
  <si>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</si>
  <si>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</si>
  <si>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</si>
  <si>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</si>
  <si>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</si>
  <si>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</si>
  <si>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</si>
  <si>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</si>
  <si>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</si>
  <si>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</si>
  <si>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</si>
  <si>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</si>
  <si>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</si>
  <si>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</si>
  <si>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</si>
  <si>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</si>
  <si>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</si>
  <si>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</si>
  <si>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</si>
  <si>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</si>
  <si>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</si>
  <si>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</si>
  <si>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</si>
  <si>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</si>
  <si>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</si>
  <si>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</si>
  <si>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</si>
  <si>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</si>
  <si>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</si>
  <si>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</si>
  <si>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</si>
  <si>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</si>
  <si>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</si>
  <si>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</si>
  <si>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</si>
  <si>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</si>
  <si>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</si>
  <si>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</si>
  <si>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</si>
  <si>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</si>
  <si>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</si>
  <si>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</si>
  <si>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</si>
  <si>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</si>
  <si>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</si>
  <si>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</si>
  <si>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</si>
  <si>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</si>
  <si>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</si>
  <si>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</si>
  <si>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</si>
  <si>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</si>
  <si>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</si>
  <si>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</si>
  <si>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</si>
  <si>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</si>
  <si>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</si>
  <si>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</si>
  <si>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</si>
  <si>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</si>
  <si>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</si>
  <si>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</si>
  <si>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</si>
  <si>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</si>
  <si>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</si>
  <si>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</si>
  <si>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</si>
  <si>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</si>
  <si>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</si>
  <si>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</si>
  <si>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</si>
  <si>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</si>
  <si>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</si>
  <si>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</si>
  <si>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</si>
  <si>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</si>
  <si>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</si>
  <si>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</si>
  <si>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</si>
  <si>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</si>
  <si>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</si>
  <si>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</si>
  <si>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</si>
  <si>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</si>
  <si>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</si>
  <si>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</si>
  <si>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</si>
  <si>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</si>
  <si>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</si>
  <si>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</si>
  <si>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</si>
  <si>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</si>
  <si>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</si>
  <si>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</si>
  <si>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</si>
  <si>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</si>
  <si>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</si>
  <si>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</si>
  <si>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</si>
  <si>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</si>
  <si>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</si>
  <si>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</si>
  <si>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</si>
  <si>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</si>
  <si>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</si>
  <si>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</si>
  <si>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</si>
  <si>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</si>
  <si>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</si>
  <si>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</si>
  <si>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</si>
  <si>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</si>
  <si>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</si>
  <si>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</si>
  <si>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</si>
  <si>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</si>
  <si>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</si>
  <si>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</si>
  <si>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</si>
  <si>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</si>
  <si>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</si>
  <si>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</si>
  <si>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</si>
  <si>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</si>
  <si>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</si>
  <si>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</si>
  <si>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</si>
  <si>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</si>
  <si>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</si>
  <si>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</si>
  <si>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</si>
  <si>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</si>
  <si>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</si>
  <si>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</si>
  <si>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</si>
  <si>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</si>
  <si>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</si>
  <si>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</si>
  <si>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</si>
  <si>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</si>
  <si>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</si>
  <si>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</si>
  <si>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</si>
  <si>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</si>
  <si>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</si>
  <si>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</si>
  <si>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</si>
  <si>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</si>
  <si>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</si>
  <si>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</si>
  <si>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</si>
  <si>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</si>
  <si>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</si>
  <si>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</si>
  <si>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</si>
  <si>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</si>
  <si>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</si>
  <si>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</si>
  <si>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</si>
  <si>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</si>
  <si>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</si>
  <si>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</si>
  <si>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</si>
  <si>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</si>
  <si>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</si>
  <si>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</si>
  <si>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</si>
  <si>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</si>
  <si>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</si>
  <si>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</si>
  <si>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</si>
  <si>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</si>
  <si>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</si>
  <si>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</si>
  <si>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</si>
  <si>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</si>
  <si>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</si>
  <si>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</si>
  <si>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</si>
  <si>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</si>
  <si>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</si>
  <si>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</si>
  <si>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</si>
  <si>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</si>
  <si>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</si>
  <si>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</si>
  <si>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</si>
  <si>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</si>
  <si>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</si>
  <si>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</si>
  <si>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</si>
  <si>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</si>
  <si>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</si>
  <si>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</si>
  <si>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</si>
  <si>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</si>
  <si>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</si>
  <si>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</si>
  <si>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</si>
  <si>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</si>
  <si>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</si>
  <si>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</si>
  <si>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</si>
  <si>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</si>
  <si>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</si>
  <si>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</si>
  <si>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</si>
  <si>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</si>
  <si>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</si>
  <si>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</si>
  <si>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</si>
  <si>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</si>
  <si>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</si>
  <si>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</si>
  <si>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</si>
  <si>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</si>
  <si>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</si>
  <si>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</si>
  <si>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</si>
  <si>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</si>
  <si>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</si>
  <si>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</si>
  <si>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</si>
  <si>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</si>
  <si>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</si>
  <si>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</si>
  <si>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</si>
  <si>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</si>
  <si>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</si>
  <si>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</si>
  <si>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</si>
  <si>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</si>
  <si>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</si>
  <si>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</si>
  <si>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</si>
  <si>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</si>
  <si>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</si>
  <si>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</si>
  <si>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</si>
  <si>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</si>
  <si>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</si>
  <si>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</si>
  <si>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</si>
  <si>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</si>
  <si>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</si>
  <si>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</si>
  <si>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</si>
  <si>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</si>
  <si>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</si>
  <si>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</si>
  <si>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</si>
  <si>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</si>
  <si>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</si>
  <si>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</si>
  <si>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</si>
  <si>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</si>
  <si>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</si>
  <si>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</si>
  <si>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</si>
  <si>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</si>
  <si>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</si>
  <si>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</si>
  <si>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</si>
  <si>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</si>
  <si>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</si>
  <si>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</si>
  <si>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</si>
  <si>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</si>
  <si>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</si>
  <si>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</si>
  <si>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</si>
  <si>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</si>
  <si>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</si>
  <si>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</si>
  <si>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</si>
  <si>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</si>
  <si>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</si>
  <si>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</si>
  <si>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</si>
  <si>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5</t>
  </si>
  <si>
    <t>7</t>
  </si>
  <si>
    <t>9</t>
  </si>
  <si>
    <t>11</t>
  </si>
  <si>
    <t>12</t>
  </si>
  <si>
    <t>13</t>
  </si>
  <si>
    <t>066020 Város és községgazdálkodási feladatok</t>
  </si>
  <si>
    <t>072111 Háziorvosi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</si>
  <si>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</si>
  <si>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</si>
  <si>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</si>
  <si>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041236 Országos közfoglalkoztatási program</t>
  </si>
  <si>
    <t>011130 Önkormányzatok és önkormányzati hivatalok jogalkotó és általános igazgatási tevékenysége</t>
  </si>
  <si>
    <t>tartalék</t>
  </si>
  <si>
    <t>Működési célú  pénzmaradvány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</si>
  <si>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</si>
  <si>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</si>
  <si>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</si>
  <si>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</si>
  <si>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</si>
  <si>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</si>
  <si>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</si>
  <si>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</si>
  <si>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 Márokpapi Község Önkormányzata</t>
  </si>
  <si>
    <t>Márokpapi Község Önkormányzat adósságot keletkeztető ügyletekből és kezességvállalásokból fennálló kötelezettségei</t>
  </si>
  <si>
    <t>Márokpapi Községi Önkormányzat saját bevételeinek részletezése az adósságot keletkeztető ügyletből származó tárgyévi fizetési kötelezettség megállapításához</t>
  </si>
  <si>
    <t>Márokpapi Község Önkormányzata</t>
  </si>
  <si>
    <t>Szociális étkeztetés</t>
  </si>
  <si>
    <t>Márokpapi Község Önkormányzatának létszám előirányzata</t>
  </si>
  <si>
    <t>Márokpapi Község Önkormányzat Önállóan működő és gazdálkodó Intézmény létszámelőirányzata</t>
  </si>
  <si>
    <t xml:space="preserve">Egyéb önkormányzati feladatok támogatása-beszámítás után </t>
  </si>
  <si>
    <t>egyéb kiegészítő támogatás</t>
  </si>
  <si>
    <t>Falugondnok, tanyagondnoki szolgálat</t>
  </si>
  <si>
    <t>Házi segítségnyújtás</t>
  </si>
  <si>
    <t xml:space="preserve"> </t>
  </si>
  <si>
    <t>Falugondnok</t>
  </si>
  <si>
    <t>2018.</t>
  </si>
  <si>
    <t>2019.</t>
  </si>
  <si>
    <t>Vagyoni típusú adók</t>
  </si>
  <si>
    <t>Termékek és szolgáltatások adói</t>
  </si>
  <si>
    <t>EFOP</t>
  </si>
  <si>
    <t>Költségvetési szerv számlaszáma: 11744065-15443443</t>
  </si>
  <si>
    <t>107080 EFOP</t>
  </si>
  <si>
    <t>Polgármester bértámogatás</t>
  </si>
  <si>
    <t>Tarpai Közös Önkormányzati Hivatal</t>
  </si>
  <si>
    <t>Működtetési támogatás</t>
  </si>
  <si>
    <t>Felújítás</t>
  </si>
  <si>
    <t>Kamat</t>
  </si>
  <si>
    <t>KEHOP</t>
  </si>
  <si>
    <t>Márokpapi Községi Önkormányzat 2020. évi adósságot keletkeztető fejlesztési céljai</t>
  </si>
  <si>
    <t>2020. évi előirányzat</t>
  </si>
  <si>
    <t>2020.</t>
  </si>
  <si>
    <t>Márokpapi, 2020. február hó . nap</t>
  </si>
  <si>
    <t>062020 KEHOP</t>
  </si>
  <si>
    <t>2020 előtti kifizetés</t>
  </si>
  <si>
    <t>2020. 
után</t>
  </si>
  <si>
    <t>A 2020. évi általános működés és ágazati feladatok támogatásának alakulása jogcímenként</t>
  </si>
  <si>
    <t>2020. évi támogatás összesen</t>
  </si>
  <si>
    <t>K I M U T A T Á S
a 2020. évben céljelleggel juttatott támogatásokról</t>
  </si>
  <si>
    <t>Előirányzat 2020 évre</t>
  </si>
  <si>
    <t>A 2020 évi előirányzatból kötelező feladat</t>
  </si>
  <si>
    <t xml:space="preserve">A 2020 évi előirányzatból önként vállalt feladat </t>
  </si>
  <si>
    <t xml:space="preserve">A 2020 évi előirányzatból államigazgatási feladat </t>
  </si>
  <si>
    <t xml:space="preserve">2.1. melléklet a ………../2020. (……….) önkormányzati rendelethez     </t>
  </si>
  <si>
    <t xml:space="preserve">2.2. melléklet a ………../2020. (……….) önkormányzati rendelethez     </t>
  </si>
  <si>
    <t>Felhasználás            2019. XII. 31.</t>
  </si>
  <si>
    <t>2020. év utáni szükséglet</t>
  </si>
  <si>
    <t>Felhasználás
2019. XII.31-ig</t>
  </si>
  <si>
    <t>2020. év utáni szükséglet
(6=2 - 4 - 5)</t>
  </si>
  <si>
    <t>2020. után</t>
  </si>
  <si>
    <t>Önkormányzaton kívüli EU-s projektekhez történő hozzájárulás 2020. évi előirányzat</t>
  </si>
  <si>
    <t>2018. évi tény</t>
  </si>
  <si>
    <t>2019. évi 
várható</t>
  </si>
  <si>
    <t>Éves eredeti kiadási előirányzat: 113 612 140.- Ft</t>
  </si>
  <si>
    <t>Előirányzat-felhasználási terv
2020. évre</t>
  </si>
  <si>
    <t>9. melléklet a 1/2020. (II.20.) önkormányzati rendelethez</t>
  </si>
  <si>
    <t>10. melléklet a 1/2020.(II. 12.)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</si>
</sst>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74" fontId="17" fillId="0" borderId="19" xfId="0" applyNumberFormat="1" applyFont="1" applyFill="1" applyBorder="1" applyAlignment="1" applyProtection="1">
      <alignment vertical="center" wrapText="1"/>
      <protection locked="0"/>
    </xf>
    <xf numFmtId="174" fontId="17" fillId="0" borderId="20" xfId="0" applyNumberFormat="1" applyFont="1" applyFill="1" applyBorder="1" applyAlignment="1" applyProtection="1">
      <alignment vertical="center" wrapText="1"/>
      <protection locked="0"/>
    </xf>
    <xf numFmtId="174" fontId="17" fillId="0" borderId="21" xfId="0" applyNumberFormat="1" applyFont="1" applyFill="1" applyBorder="1" applyAlignment="1" applyProtection="1">
      <alignment vertical="center" wrapText="1"/>
      <protection locked="0"/>
    </xf>
    <xf numFmtId="174" fontId="17" fillId="0" borderId="22" xfId="0" applyNumberFormat="1" applyFont="1" applyFill="1" applyBorder="1" applyAlignment="1" applyProtection="1">
      <alignment vertical="center" wrapText="1"/>
      <protection locked="0"/>
    </xf>
    <xf numFmtId="17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center" vertical="center" wrapText="1"/>
    </xf>
    <xf numFmtId="17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4" fontId="5" fillId="0" borderId="0" xfId="0" applyNumberFormat="1" applyFont="1" applyFill="1" applyAlignment="1" applyProtection="1">
      <alignment horizontal="right" wrapText="1"/>
      <protection/>
    </xf>
    <xf numFmtId="174" fontId="7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27" xfId="0" applyNumberFormat="1" applyFont="1" applyFill="1" applyBorder="1" applyAlignment="1" applyProtection="1">
      <alignment horizontal="center" vertical="center" wrapText="1"/>
      <protection/>
    </xf>
    <xf numFmtId="174" fontId="15" fillId="0" borderId="28" xfId="0" applyNumberFormat="1" applyFont="1" applyFill="1" applyBorder="1" applyAlignment="1" applyProtection="1">
      <alignment horizontal="center" vertical="center" wrapText="1"/>
      <protection/>
    </xf>
    <xf numFmtId="174" fontId="15" fillId="0" borderId="29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174" fontId="17" fillId="0" borderId="19" xfId="0" applyNumberFormat="1" applyFont="1" applyFill="1" applyBorder="1" applyAlignment="1" applyProtection="1">
      <alignment vertical="center" wrapText="1"/>
      <protection/>
    </xf>
    <xf numFmtId="17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21" xfId="0" applyNumberFormat="1" applyFont="1" applyFill="1" applyBorder="1" applyAlignment="1" applyProtection="1">
      <alignment vertical="center" wrapText="1"/>
      <protection/>
    </xf>
    <xf numFmtId="174" fontId="15" fillId="0" borderId="18" xfId="0" applyNumberFormat="1" applyFont="1" applyFill="1" applyBorder="1" applyAlignment="1" applyProtection="1">
      <alignment vertical="center" wrapText="1"/>
      <protection/>
    </xf>
    <xf numFmtId="174" fontId="15" fillId="0" borderId="26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22" xfId="0" applyNumberFormat="1" applyFont="1" applyFill="1" applyBorder="1" applyAlignment="1" applyProtection="1">
      <alignment vertical="center" wrapText="1"/>
      <protection locked="0"/>
    </xf>
    <xf numFmtId="174" fontId="14" fillId="0" borderId="19" xfId="0" applyNumberFormat="1" applyFont="1" applyFill="1" applyBorder="1" applyAlignment="1" applyProtection="1">
      <alignment vertical="center" wrapText="1"/>
      <protection/>
    </xf>
    <xf numFmtId="17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23" xfId="0" applyNumberFormat="1" applyFont="1" applyFill="1" applyBorder="1" applyAlignment="1" applyProtection="1">
      <alignment vertical="center" wrapText="1"/>
      <protection locked="0"/>
    </xf>
    <xf numFmtId="174" fontId="14" fillId="0" borderId="21" xfId="0" applyNumberFormat="1" applyFont="1" applyFill="1" applyBorder="1" applyAlignment="1" applyProtection="1">
      <alignment vertical="center" wrapText="1"/>
      <protection/>
    </xf>
    <xf numFmtId="17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4" fontId="17" fillId="0" borderId="30" xfId="0" applyNumberFormat="1" applyFont="1" applyFill="1" applyBorder="1" applyAlignment="1" applyProtection="1">
      <alignment vertical="center" wrapText="1"/>
      <protection/>
    </xf>
    <xf numFmtId="174" fontId="17" fillId="0" borderId="16" xfId="0" applyNumberFormat="1" applyFont="1" applyFill="1" applyBorder="1" applyAlignment="1" applyProtection="1">
      <alignment vertical="center" wrapText="1"/>
      <protection/>
    </xf>
    <xf numFmtId="174" fontId="17" fillId="0" borderId="18" xfId="0" applyNumberFormat="1" applyFont="1" applyFill="1" applyBorder="1" applyAlignment="1" applyProtection="1">
      <alignment vertical="center" wrapText="1"/>
      <protection/>
    </xf>
    <xf numFmtId="174" fontId="17" fillId="0" borderId="26" xfId="0" applyNumberFormat="1" applyFont="1" applyFill="1" applyBorder="1" applyAlignment="1" applyProtection="1">
      <alignment vertical="center" wrapText="1"/>
      <protection/>
    </xf>
    <xf numFmtId="17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1" xfId="0" applyNumberFormat="1" applyFont="1" applyFill="1" applyBorder="1" applyAlignment="1" applyProtection="1">
      <alignment vertical="center" wrapText="1"/>
      <protection locked="0"/>
    </xf>
    <xf numFmtId="174" fontId="17" fillId="0" borderId="11" xfId="0" applyNumberFormat="1" applyFont="1" applyFill="1" applyBorder="1" applyAlignment="1" applyProtection="1">
      <alignment vertical="center" wrapText="1"/>
      <protection locked="0"/>
    </xf>
    <xf numFmtId="17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2" xfId="0" applyNumberFormat="1" applyFont="1" applyFill="1" applyBorder="1" applyAlignment="1" applyProtection="1">
      <alignment vertical="center" wrapText="1"/>
      <protection locked="0"/>
    </xf>
    <xf numFmtId="174" fontId="17" fillId="0" borderId="13" xfId="0" applyNumberFormat="1" applyFont="1" applyFill="1" applyBorder="1" applyAlignment="1" applyProtection="1">
      <alignment vertical="center" wrapText="1"/>
      <protection locked="0"/>
    </xf>
    <xf numFmtId="17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4" fontId="17" fillId="0" borderId="34" xfId="0" applyNumberFormat="1" applyFont="1" applyFill="1" applyBorder="1" applyAlignment="1" applyProtection="1">
      <alignment vertical="center" wrapText="1"/>
      <protection locked="0"/>
    </xf>
    <xf numFmtId="174" fontId="17" fillId="0" borderId="10" xfId="0" applyNumberFormat="1" applyFont="1" applyFill="1" applyBorder="1" applyAlignment="1" applyProtection="1">
      <alignment vertical="center" wrapText="1"/>
      <protection locked="0"/>
    </xf>
    <xf numFmtId="174" fontId="17" fillId="0" borderId="35" xfId="0" applyNumberFormat="1" applyFont="1" applyFill="1" applyBorder="1" applyAlignment="1" applyProtection="1">
      <alignment vertical="center" wrapText="1"/>
      <protection locked="0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7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7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74" fontId="17" fillId="0" borderId="35" xfId="59" applyNumberFormat="1" applyFont="1" applyFill="1" applyBorder="1" applyAlignment="1" applyProtection="1">
      <alignment vertical="center"/>
      <protection locked="0"/>
    </xf>
    <xf numFmtId="17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74" fontId="17" fillId="0" borderId="22" xfId="59" applyNumberFormat="1" applyFont="1" applyFill="1" applyBorder="1" applyAlignment="1" applyProtection="1">
      <alignment vertical="center"/>
      <protection locked="0"/>
    </xf>
    <xf numFmtId="17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4" fontId="17" fillId="0" borderId="41" xfId="59" applyNumberFormat="1" applyFont="1" applyFill="1" applyBorder="1" applyAlignment="1" applyProtection="1">
      <alignment vertical="center"/>
      <protection locked="0"/>
    </xf>
    <xf numFmtId="174" fontId="17" fillId="0" borderId="36" xfId="59" applyNumberFormat="1" applyFont="1" applyFill="1" applyBorder="1" applyAlignment="1" applyProtection="1">
      <alignment vertical="center"/>
      <protection/>
    </xf>
    <xf numFmtId="174" fontId="15" fillId="0" borderId="18" xfId="59" applyNumberFormat="1" applyFont="1" applyFill="1" applyBorder="1" applyAlignment="1" applyProtection="1">
      <alignment vertical="center"/>
      <protection/>
    </xf>
    <xf numFmtId="174" fontId="15" fillId="0" borderId="26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74" fontId="15" fillId="0" borderId="18" xfId="59" applyNumberFormat="1" applyFont="1" applyFill="1" applyBorder="1" applyProtection="1">
      <alignment/>
      <protection/>
    </xf>
    <xf numFmtId="17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7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7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7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74" fontId="16" fillId="0" borderId="48" xfId="58" applyNumberFormat="1" applyFont="1" applyFill="1" applyBorder="1" applyAlignment="1" applyProtection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76" fontId="0" fillId="0" borderId="36" xfId="40" applyNumberFormat="1" applyFont="1" applyFill="1" applyBorder="1" applyAlignment="1">
      <alignment/>
    </xf>
    <xf numFmtId="17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7" fillId="0" borderId="41" xfId="0" applyNumberFormat="1" applyFont="1" applyFill="1" applyBorder="1" applyAlignment="1" applyProtection="1">
      <alignment vertical="center"/>
      <protection locked="0"/>
    </xf>
    <xf numFmtId="174" fontId="17" fillId="0" borderId="22" xfId="0" applyNumberFormat="1" applyFont="1" applyFill="1" applyBorder="1" applyAlignment="1" applyProtection="1">
      <alignment vertical="center"/>
      <protection locked="0"/>
    </xf>
    <xf numFmtId="17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1" xfId="58" applyFont="1" applyFill="1" applyBorder="1" applyProtection="1">
      <alignment/>
      <protection locked="0"/>
    </xf>
    <xf numFmtId="176" fontId="0" fillId="0" borderId="41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7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7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76" fontId="15" fillId="0" borderId="26" xfId="40" applyNumberFormat="1" applyFont="1" applyFill="1" applyBorder="1" applyAlignment="1" applyProtection="1">
      <alignment/>
      <protection/>
    </xf>
    <xf numFmtId="176" fontId="17" fillId="0" borderId="25" xfId="40" applyNumberFormat="1" applyFont="1" applyFill="1" applyBorder="1" applyAlignment="1" applyProtection="1">
      <alignment/>
      <protection locked="0"/>
    </xf>
    <xf numFmtId="176" fontId="17" fillId="0" borderId="19" xfId="40" applyNumberFormat="1" applyFont="1" applyFill="1" applyBorder="1" applyAlignment="1" applyProtection="1">
      <alignment/>
      <protection locked="0"/>
    </xf>
    <xf numFmtId="176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16" xfId="0" applyNumberFormat="1" applyFont="1" applyFill="1" applyBorder="1" applyAlignment="1" applyProtection="1">
      <alignment horizontal="center" vertical="center" wrapText="1"/>
      <protection/>
    </xf>
    <xf numFmtId="174" fontId="7" fillId="0" borderId="18" xfId="0" applyNumberFormat="1" applyFont="1" applyFill="1" applyBorder="1" applyAlignment="1" applyProtection="1">
      <alignment horizontal="center" vertical="center" wrapText="1"/>
      <protection/>
    </xf>
    <xf numFmtId="174" fontId="7" fillId="0" borderId="16" xfId="0" applyNumberFormat="1" applyFont="1" applyFill="1" applyBorder="1" applyAlignment="1" applyProtection="1">
      <alignment horizontal="left" vertical="center" wrapText="1"/>
      <protection/>
    </xf>
    <xf numFmtId="17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8"/>
      <protection/>
    </xf>
    <xf numFmtId="0" fontId="17" fillId="0" borderId="41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74" fontId="15" fillId="0" borderId="28" xfId="0" applyNumberFormat="1" applyFont="1" applyFill="1" applyBorder="1" applyAlignment="1" applyProtection="1">
      <alignment vertical="center" wrapText="1"/>
      <protection/>
    </xf>
    <xf numFmtId="17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7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74" fontId="2" fillId="0" borderId="0" xfId="0" applyNumberFormat="1" applyFont="1" applyFill="1" applyAlignment="1" applyProtection="1">
      <alignment horizontal="left" vertical="center" wrapText="1"/>
      <protection/>
    </xf>
    <xf numFmtId="17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74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7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7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74" fontId="15" fillId="0" borderId="18" xfId="0" applyNumberFormat="1" applyFont="1" applyFill="1" applyBorder="1" applyAlignment="1" applyProtection="1">
      <alignment vertical="center"/>
      <protection/>
    </xf>
    <xf numFmtId="17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74" fontId="7" fillId="0" borderId="55" xfId="0" applyNumberFormat="1" applyFont="1" applyFill="1" applyBorder="1" applyAlignment="1" applyProtection="1">
      <alignment horizontal="center" vertical="center"/>
      <protection/>
    </xf>
    <xf numFmtId="174" fontId="7" fillId="0" borderId="38" xfId="0" applyNumberFormat="1" applyFont="1" applyFill="1" applyBorder="1" applyAlignment="1" applyProtection="1">
      <alignment horizontal="center" vertical="center" wrapText="1"/>
      <protection/>
    </xf>
    <xf numFmtId="174" fontId="15" fillId="0" borderId="53" xfId="0" applyNumberFormat="1" applyFont="1" applyFill="1" applyBorder="1" applyAlignment="1" applyProtection="1">
      <alignment horizontal="center" vertical="center" wrapText="1"/>
      <protection/>
    </xf>
    <xf numFmtId="174" fontId="15" fillId="0" borderId="30" xfId="0" applyNumberFormat="1" applyFont="1" applyFill="1" applyBorder="1" applyAlignment="1" applyProtection="1">
      <alignment horizontal="center" vertical="center" wrapText="1"/>
      <protection/>
    </xf>
    <xf numFmtId="174" fontId="15" fillId="0" borderId="45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34" xfId="0" applyNumberFormat="1" applyFont="1" applyFill="1" applyBorder="1" applyAlignment="1" applyProtection="1">
      <alignment horizontal="center" vertical="center" wrapTex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1" xfId="0" applyNumberFormat="1" applyFont="1" applyFill="1" applyBorder="1" applyAlignment="1" applyProtection="1">
      <alignment horizontal="center" vertical="center" wrapText="1"/>
      <protection/>
    </xf>
    <xf numFmtId="174" fontId="17" fillId="0" borderId="31" xfId="0" applyNumberFormat="1" applyFont="1" applyFill="1" applyBorder="1" applyAlignment="1" applyProtection="1">
      <alignment vertical="center" wrapText="1"/>
      <protection/>
    </xf>
    <xf numFmtId="174" fontId="15" fillId="0" borderId="13" xfId="0" applyNumberFormat="1" applyFont="1" applyFill="1" applyBorder="1" applyAlignment="1" applyProtection="1">
      <alignment horizontal="center" vertical="center" wrapText="1"/>
      <protection/>
    </xf>
    <xf numFmtId="174" fontId="17" fillId="0" borderId="32" xfId="0" applyNumberFormat="1" applyFont="1" applyFill="1" applyBorder="1" applyAlignment="1" applyProtection="1">
      <alignment vertical="center" wrapText="1"/>
      <protection/>
    </xf>
    <xf numFmtId="17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74" fontId="15" fillId="0" borderId="10" xfId="0" applyNumberFormat="1" applyFont="1" applyFill="1" applyBorder="1" applyAlignment="1" applyProtection="1">
      <alignment horizontal="center" vertical="center" wrapText="1"/>
      <protection/>
    </xf>
    <xf numFmtId="174" fontId="17" fillId="0" borderId="34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1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1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7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7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5" fillId="0" borderId="0" xfId="0" applyNumberFormat="1" applyFont="1" applyFill="1" applyAlignment="1" applyProtection="1">
      <alignment horizontal="right" vertical="center"/>
      <protection/>
    </xf>
    <xf numFmtId="17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5" fillId="0" borderId="30" xfId="0" applyNumberFormat="1" applyFont="1" applyFill="1" applyBorder="1" applyAlignment="1" applyProtection="1">
      <alignment horizontal="center" vertical="center" wrapText="1"/>
      <protection/>
    </xf>
    <xf numFmtId="174" fontId="15" fillId="0" borderId="16" xfId="0" applyNumberFormat="1" applyFont="1" applyFill="1" applyBorder="1" applyAlignment="1" applyProtection="1">
      <alignment horizontal="center" vertical="center" wrapText="1"/>
      <protection/>
    </xf>
    <xf numFmtId="174" fontId="15" fillId="0" borderId="18" xfId="0" applyNumberFormat="1" applyFont="1" applyFill="1" applyBorder="1" applyAlignment="1" applyProtection="1">
      <alignment horizontal="center" vertical="center" wrapText="1"/>
      <protection/>
    </xf>
    <xf numFmtId="174" fontId="15" fillId="0" borderId="26" xfId="0" applyNumberFormat="1" applyFont="1" applyFill="1" applyBorder="1" applyAlignment="1" applyProtection="1">
      <alignment horizontal="center" vertical="center" wrapText="1"/>
      <protection/>
    </xf>
    <xf numFmtId="174" fontId="15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33" xfId="0" applyNumberFormat="1" applyFill="1" applyBorder="1" applyAlignment="1" applyProtection="1">
      <alignment horizontal="left" vertical="center" wrapText="1" indent="1"/>
      <protection/>
    </xf>
    <xf numFmtId="17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1" xfId="0" applyNumberFormat="1" applyFill="1" applyBorder="1" applyAlignment="1" applyProtection="1">
      <alignment horizontal="left" vertical="center" wrapText="1" indent="1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7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7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76" fontId="17" fillId="0" borderId="58" xfId="40" applyNumberFormat="1" applyFont="1" applyFill="1" applyBorder="1" applyAlignment="1" applyProtection="1">
      <alignment/>
      <protection locked="0"/>
    </xf>
    <xf numFmtId="176" fontId="17" fillId="0" borderId="59" xfId="40" applyNumberFormat="1" applyFont="1" applyFill="1" applyBorder="1" applyAlignment="1" applyProtection="1">
      <alignment/>
      <protection locked="0"/>
    </xf>
    <xf numFmtId="176" fontId="17" fillId="0" borderId="60" xfId="40" applyNumberFormat="1" applyFont="1" applyFill="1" applyBorder="1" applyAlignment="1" applyProtection="1">
      <alignment/>
      <protection locked="0"/>
    </xf>
    <xf numFmtId="0" fontId="17" fillId="0" borderId="41" xfId="58" applyFont="1" applyFill="1" applyBorder="1" applyProtection="1">
      <alignment/>
      <protection/>
    </xf>
    <xf numFmtId="17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7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7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0" fillId="0" borderId="34" xfId="0" applyNumberFormat="1" applyFill="1" applyBorder="1" applyAlignment="1" applyProtection="1">
      <alignment horizontal="left" vertical="center" wrapText="1" indent="1"/>
      <protection/>
    </xf>
    <xf numFmtId="17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7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17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7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7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7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76" fontId="3" fillId="0" borderId="18" xfId="58" applyNumberFormat="1" applyFont="1" applyFill="1" applyBorder="1">
      <alignment/>
      <protection/>
    </xf>
    <xf numFmtId="17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7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7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0" applyNumberFormat="1" applyFont="1" applyFill="1" applyAlignment="1" applyProtection="1">
      <alignment horizontal="right"/>
      <protection/>
    </xf>
    <xf numFmtId="174" fontId="4" fillId="0" borderId="0" xfId="0" applyNumberFormat="1" applyFont="1" applyFill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center" vertical="center"/>
      <protection/>
    </xf>
    <xf numFmtId="17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7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18" xfId="0" applyNumberFormat="1" applyFont="1" applyBorder="1" applyAlignment="1" applyProtection="1">
      <alignment horizontal="right" vertical="center" wrapText="1" indent="1"/>
      <protection/>
    </xf>
    <xf numFmtId="174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left" vertical="center" wrapText="1" indent="1"/>
      <protection/>
    </xf>
    <xf numFmtId="17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7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70" xfId="58" applyFont="1" applyFill="1" applyBorder="1" applyAlignment="1" applyProtection="1">
      <alignment horizontal="center" vertical="center" wrapText="1"/>
      <protection/>
    </xf>
    <xf numFmtId="0" fontId="15" fillId="0" borderId="71" xfId="58" applyFont="1" applyFill="1" applyBorder="1" applyAlignment="1" applyProtection="1">
      <alignment vertical="center" wrapText="1"/>
      <protection/>
    </xf>
    <xf numFmtId="0" fontId="21" fillId="0" borderId="68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67" xfId="0" applyFont="1" applyBorder="1" applyAlignment="1" applyProtection="1">
      <alignment horizontal="left" wrapText="1" inden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wrapText="1"/>
      <protection/>
    </xf>
    <xf numFmtId="0" fontId="22" fillId="0" borderId="45" xfId="0" applyFont="1" applyBorder="1" applyAlignment="1" applyProtection="1">
      <alignment wrapText="1"/>
      <protection/>
    </xf>
    <xf numFmtId="0" fontId="15" fillId="0" borderId="45" xfId="58" applyFont="1" applyFill="1" applyBorder="1" applyAlignment="1" applyProtection="1">
      <alignment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0" fillId="0" borderId="70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1" xfId="58" applyNumberFormat="1" applyFont="1" applyFill="1" applyBorder="1" applyAlignment="1" applyProtection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6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2" xfId="58" applyFont="1" applyFill="1" applyBorder="1" applyAlignment="1" applyProtection="1">
      <alignment horizontal="left" vertical="center" wrapText="1" indent="1"/>
      <protection/>
    </xf>
    <xf numFmtId="0" fontId="7" fillId="0" borderId="40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17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7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74" fontId="3" fillId="0" borderId="0" xfId="58" applyNumberFormat="1" applyFont="1" applyFill="1" applyBorder="1" applyAlignment="1" applyProtection="1">
      <alignment vertical="center" wrapText="1"/>
      <protection/>
    </xf>
    <xf numFmtId="174" fontId="15" fillId="0" borderId="45" xfId="58" applyNumberFormat="1" applyFont="1" applyFill="1" applyBorder="1" applyAlignment="1" applyProtection="1">
      <alignment horizontal="right" vertical="center" wrapText="1"/>
      <protection/>
    </xf>
    <xf numFmtId="174" fontId="15" fillId="0" borderId="45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7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74" fontId="15" fillId="0" borderId="26" xfId="58" applyNumberFormat="1" applyFont="1" applyFill="1" applyBorder="1" applyAlignment="1" applyProtection="1">
      <alignment horizontal="right" vertical="center" wrapText="1"/>
      <protection/>
    </xf>
    <xf numFmtId="174" fontId="15" fillId="0" borderId="26" xfId="58" applyNumberFormat="1" applyFont="1" applyFill="1" applyBorder="1" applyAlignment="1" applyProtection="1">
      <alignment horizontal="right" vertical="center" wrapText="1"/>
      <protection/>
    </xf>
    <xf numFmtId="174" fontId="22" fillId="0" borderId="26" xfId="0" applyNumberFormat="1" applyFont="1" applyBorder="1" applyAlignment="1" applyProtection="1">
      <alignment horizontal="right" vertical="center" wrapText="1"/>
      <protection/>
    </xf>
    <xf numFmtId="174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174" fontId="17" fillId="0" borderId="73" xfId="58" applyNumberFormat="1" applyFont="1" applyFill="1" applyBorder="1" applyAlignment="1" applyProtection="1">
      <alignment vertical="center" wrapText="1"/>
      <protection locked="0"/>
    </xf>
    <xf numFmtId="174" fontId="17" fillId="0" borderId="51" xfId="58" applyNumberFormat="1" applyFont="1" applyFill="1" applyBorder="1" applyAlignment="1" applyProtection="1">
      <alignment vertical="center" wrapText="1"/>
      <protection locked="0"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72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7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21" fillId="0" borderId="67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17" fillId="0" borderId="62" xfId="58" applyFont="1" applyFill="1" applyBorder="1" applyAlignment="1" applyProtection="1">
      <alignment horizontal="left" vertical="center" wrapText="1"/>
      <protection/>
    </xf>
    <xf numFmtId="0" fontId="22" fillId="0" borderId="70" xfId="0" applyFont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 applyProtection="1">
      <alignment vertical="center" wrapText="1"/>
      <protection/>
    </xf>
    <xf numFmtId="174" fontId="15" fillId="0" borderId="30" xfId="58" applyNumberFormat="1" applyFont="1" applyFill="1" applyBorder="1" applyAlignment="1" applyProtection="1">
      <alignment horizontal="right" vertical="center" wrapText="1"/>
      <protection/>
    </xf>
    <xf numFmtId="174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174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174" fontId="17" fillId="0" borderId="32" xfId="58" applyNumberFormat="1" applyFont="1" applyFill="1" applyBorder="1" applyAlignment="1" applyProtection="1">
      <alignment horizontal="right" vertical="center" wrapText="1"/>
      <protection locked="0"/>
    </xf>
    <xf numFmtId="174" fontId="15" fillId="0" borderId="30" xfId="58" applyNumberFormat="1" applyFont="1" applyFill="1" applyBorder="1" applyAlignment="1" applyProtection="1">
      <alignment horizontal="right" vertical="center" wrapText="1"/>
      <protection/>
    </xf>
    <xf numFmtId="174" fontId="22" fillId="0" borderId="30" xfId="0" applyNumberFormat="1" applyFont="1" applyBorder="1" applyAlignment="1" applyProtection="1">
      <alignment horizontal="right" vertical="center" wrapText="1"/>
      <protection/>
    </xf>
    <xf numFmtId="174" fontId="22" fillId="0" borderId="30" xfId="0" applyNumberFormat="1" applyFont="1" applyBorder="1" applyAlignment="1" applyProtection="1" quotePrefix="1">
      <alignment horizontal="right" vertical="center" wrapText="1"/>
      <protection/>
    </xf>
    <xf numFmtId="0" fontId="17" fillId="0" borderId="34" xfId="0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6" xfId="0" applyFont="1" applyFill="1" applyBorder="1" applyAlignment="1">
      <alignment horizontal="right" vertical="center" wrapText="1"/>
    </xf>
    <xf numFmtId="174" fontId="22" fillId="0" borderId="45" xfId="0" applyNumberFormat="1" applyFont="1" applyBorder="1" applyAlignment="1" applyProtection="1">
      <alignment horizontal="right" vertical="center" wrapText="1"/>
      <protection/>
    </xf>
    <xf numFmtId="174" fontId="22" fillId="0" borderId="45" xfId="0" applyNumberFormat="1" applyFont="1" applyBorder="1" applyAlignment="1" applyProtection="1" quotePrefix="1">
      <alignment horizontal="right" vertical="center" wrapText="1"/>
      <protection/>
    </xf>
    <xf numFmtId="174" fontId="15" fillId="0" borderId="53" xfId="58" applyNumberFormat="1" applyFont="1" applyFill="1" applyBorder="1" applyAlignment="1" applyProtection="1">
      <alignment horizontal="right" vertical="center" wrapText="1"/>
      <protection/>
    </xf>
    <xf numFmtId="0" fontId="15" fillId="0" borderId="75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right" vertical="center" wrapText="1"/>
    </xf>
    <xf numFmtId="174" fontId="15" fillId="0" borderId="53" xfId="58" applyNumberFormat="1" applyFont="1" applyFill="1" applyBorder="1" applyAlignment="1" applyProtection="1">
      <alignment horizontal="right" vertical="center" wrapText="1"/>
      <protection/>
    </xf>
    <xf numFmtId="174" fontId="22" fillId="0" borderId="53" xfId="0" applyNumberFormat="1" applyFont="1" applyBorder="1" applyAlignment="1" applyProtection="1">
      <alignment horizontal="right" vertical="center" wrapText="1"/>
      <protection/>
    </xf>
    <xf numFmtId="174" fontId="22" fillId="0" borderId="53" xfId="0" applyNumberFormat="1" applyFont="1" applyBorder="1" applyAlignment="1" applyProtection="1" quotePrefix="1">
      <alignment horizontal="right" vertical="center" wrapText="1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17" fillId="0" borderId="73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3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3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horizontal="right" vertical="center" wrapText="1"/>
    </xf>
    <xf numFmtId="0" fontId="21" fillId="0" borderId="68" xfId="0" applyFont="1" applyBorder="1" applyAlignment="1" applyProtection="1">
      <alignment horizontal="left" wrapText="1"/>
      <protection/>
    </xf>
    <xf numFmtId="0" fontId="21" fillId="0" borderId="56" xfId="0" applyFont="1" applyBorder="1" applyAlignment="1" applyProtection="1">
      <alignment horizontal="left" wrapText="1"/>
      <protection/>
    </xf>
    <xf numFmtId="0" fontId="21" fillId="0" borderId="67" xfId="0" applyFont="1" applyBorder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 applyProtection="1">
      <alignment horizontal="left" wrapText="1"/>
      <protection/>
    </xf>
    <xf numFmtId="0" fontId="22" fillId="0" borderId="70" xfId="0" applyFont="1" applyBorder="1" applyAlignment="1" applyProtection="1">
      <alignment horizontal="left" wrapText="1"/>
      <protection/>
    </xf>
    <xf numFmtId="174" fontId="7" fillId="0" borderId="76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5" fillId="0" borderId="30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/>
    </xf>
    <xf numFmtId="3" fontId="17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7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15" fillId="0" borderId="68" xfId="0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71" xfId="58" applyFont="1" applyFill="1" applyBorder="1" applyAlignment="1" applyProtection="1">
      <alignment horizontal="center"/>
      <protection/>
    </xf>
    <xf numFmtId="0" fontId="17" fillId="0" borderId="40" xfId="58" applyFont="1" applyFill="1" applyBorder="1" applyProtection="1">
      <alignment/>
      <protection/>
    </xf>
    <xf numFmtId="3" fontId="0" fillId="0" borderId="19" xfId="58" applyNumberFormat="1" applyFont="1" applyFill="1" applyBorder="1" applyAlignment="1" applyProtection="1">
      <alignment/>
      <protection/>
    </xf>
    <xf numFmtId="3" fontId="0" fillId="0" borderId="36" xfId="58" applyNumberFormat="1" applyFont="1" applyFill="1" applyBorder="1" applyAlignment="1" applyProtection="1">
      <alignment/>
      <protection/>
    </xf>
    <xf numFmtId="3" fontId="0" fillId="0" borderId="21" xfId="58" applyNumberFormat="1" applyFont="1" applyFill="1" applyBorder="1" applyAlignment="1" applyProtection="1">
      <alignment/>
      <protection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1" fillId="0" borderId="68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74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74" fontId="15" fillId="0" borderId="77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40" xfId="58" applyNumberFormat="1" applyFont="1" applyFill="1" applyBorder="1" applyAlignment="1" applyProtection="1">
      <alignment vertical="center" wrapText="1"/>
      <protection locked="0"/>
    </xf>
    <xf numFmtId="17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7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 vertical="center" wrapText="1"/>
      <protection locked="0"/>
    </xf>
    <xf numFmtId="17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74" fontId="22" fillId="0" borderId="53" xfId="0" applyNumberFormat="1" applyFont="1" applyBorder="1" applyAlignment="1" applyProtection="1">
      <alignment horizontal="right" vertical="center" wrapText="1" indent="1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70" xfId="0" applyFont="1" applyBorder="1" applyAlignment="1" applyProtection="1">
      <alignment vertical="center" wrapText="1"/>
      <protection/>
    </xf>
    <xf numFmtId="17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40" xfId="58" applyNumberFormat="1" applyFont="1" applyFill="1" applyBorder="1" applyAlignment="1" applyProtection="1">
      <alignment vertical="center" wrapTex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9" xfId="58" applyNumberFormat="1" applyFont="1" applyFill="1" applyBorder="1" applyAlignment="1" applyProtection="1">
      <alignment vertical="center" wrapText="1"/>
      <protection locked="0"/>
    </xf>
    <xf numFmtId="174" fontId="0" fillId="0" borderId="20" xfId="58" applyNumberFormat="1" applyFont="1" applyFill="1" applyBorder="1" applyAlignment="1" applyProtection="1">
      <alignment vertical="center" wrapText="1"/>
      <protection locked="0"/>
    </xf>
    <xf numFmtId="174" fontId="0" fillId="0" borderId="36" xfId="58" applyNumberFormat="1" applyFont="1" applyFill="1" applyBorder="1" applyAlignment="1" applyProtection="1">
      <alignment vertical="center" wrapText="1"/>
      <protection locked="0"/>
    </xf>
    <xf numFmtId="174" fontId="0" fillId="0" borderId="25" xfId="58" applyNumberFormat="1" applyFont="1" applyFill="1" applyBorder="1" applyAlignment="1" applyProtection="1">
      <alignment vertical="center" wrapText="1"/>
      <protection locked="0"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7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7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1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49" fontId="28" fillId="0" borderId="78" xfId="0" applyNumberFormat="1" applyFont="1" applyBorder="1" applyAlignment="1">
      <alignment horizontal="center" vertical="top" wrapText="1"/>
    </xf>
    <xf numFmtId="49" fontId="28" fillId="0" borderId="31" xfId="0" applyNumberFormat="1" applyFont="1" applyBorder="1" applyAlignment="1">
      <alignment horizontal="center" vertical="top" wrapText="1"/>
    </xf>
    <xf numFmtId="49" fontId="28" fillId="0" borderId="79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3" fontId="68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/>
      <protection locked="0"/>
    </xf>
    <xf numFmtId="174" fontId="3" fillId="0" borderId="39" xfId="58" applyNumberFormat="1" applyFont="1" applyFill="1" applyBorder="1" applyAlignment="1" applyProtection="1">
      <alignment vertical="center" wrapText="1"/>
      <protection/>
    </xf>
    <xf numFmtId="174" fontId="3" fillId="0" borderId="28" xfId="58" applyNumberFormat="1" applyFont="1" applyFill="1" applyBorder="1" applyAlignment="1" applyProtection="1">
      <alignment vertical="center" wrapText="1"/>
      <protection/>
    </xf>
    <xf numFmtId="174" fontId="3" fillId="0" borderId="22" xfId="58" applyNumberFormat="1" applyFont="1" applyFill="1" applyBorder="1" applyAlignment="1" applyProtection="1">
      <alignment vertical="center" wrapText="1"/>
      <protection/>
    </xf>
    <xf numFmtId="174" fontId="3" fillId="0" borderId="35" xfId="58" applyNumberFormat="1" applyFont="1" applyFill="1" applyBorder="1" applyAlignment="1" applyProtection="1">
      <alignment vertical="center" wrapText="1"/>
      <protection/>
    </xf>
    <xf numFmtId="174" fontId="3" fillId="0" borderId="41" xfId="58" applyNumberFormat="1" applyFont="1" applyFill="1" applyBorder="1" applyAlignment="1" applyProtection="1">
      <alignment vertical="center" wrapText="1"/>
      <protection/>
    </xf>
    <xf numFmtId="17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74" fontId="16" fillId="0" borderId="0" xfId="58" applyNumberFormat="1" applyFont="1" applyFill="1" applyBorder="1" applyAlignment="1" applyProtection="1">
      <alignment horizontal="left"/>
      <protection/>
    </xf>
    <xf numFmtId="174" fontId="7" fillId="0" borderId="76" xfId="0" applyNumberFormat="1" applyFont="1" applyFill="1" applyBorder="1" applyAlignment="1" applyProtection="1">
      <alignment horizontal="center" vertical="center" wrapText="1"/>
      <protection/>
    </xf>
    <xf numFmtId="174" fontId="7" fillId="0" borderId="8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Alignment="1" applyProtection="1">
      <alignment horizontal="center" textRotation="180" wrapText="1"/>
      <protection/>
    </xf>
    <xf numFmtId="174" fontId="27" fillId="0" borderId="61" xfId="0" applyNumberFormat="1" applyFont="1" applyFill="1" applyBorder="1" applyAlignment="1" applyProtection="1">
      <alignment horizontal="center" vertical="center" wrapText="1"/>
      <protection/>
    </xf>
    <xf numFmtId="174" fontId="7" fillId="0" borderId="78" xfId="0" applyNumberFormat="1" applyFont="1" applyFill="1" applyBorder="1" applyAlignment="1" applyProtection="1">
      <alignment horizontal="center" vertical="center" wrapText="1"/>
      <protection/>
    </xf>
    <xf numFmtId="174" fontId="7" fillId="0" borderId="79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7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74" fontId="16" fillId="0" borderId="48" xfId="58" applyNumberFormat="1" applyFont="1" applyFill="1" applyBorder="1" applyAlignment="1" applyProtection="1">
      <alignment horizontal="left"/>
      <protection/>
    </xf>
    <xf numFmtId="174" fontId="16" fillId="0" borderId="48" xfId="58" applyNumberFormat="1" applyFont="1" applyFill="1" applyBorder="1" applyAlignment="1" applyProtection="1">
      <alignment horizontal="left" vertical="center"/>
      <protection/>
    </xf>
    <xf numFmtId="174" fontId="6" fillId="0" borderId="0" xfId="0" applyNumberFormat="1" applyFont="1" applyFill="1" applyAlignment="1" applyProtection="1">
      <alignment horizontal="center" vertical="center" wrapText="1"/>
      <protection/>
    </xf>
    <xf numFmtId="17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76" xfId="0" applyNumberFormat="1" applyFont="1" applyFill="1" applyBorder="1" applyAlignment="1" applyProtection="1">
      <alignment horizontal="center" vertical="center"/>
      <protection/>
    </xf>
    <xf numFmtId="174" fontId="7" fillId="0" borderId="80" xfId="0" applyNumberFormat="1" applyFont="1" applyFill="1" applyBorder="1" applyAlignment="1" applyProtection="1">
      <alignment horizontal="center" vertical="center"/>
      <protection/>
    </xf>
    <xf numFmtId="174" fontId="7" fillId="0" borderId="65" xfId="0" applyNumberFormat="1" applyFont="1" applyFill="1" applyBorder="1" applyAlignment="1" applyProtection="1">
      <alignment horizontal="center" vertical="center"/>
      <protection/>
    </xf>
    <xf numFmtId="174" fontId="7" fillId="0" borderId="82" xfId="0" applyNumberFormat="1" applyFont="1" applyFill="1" applyBorder="1" applyAlignment="1" applyProtection="1">
      <alignment horizontal="center" vertical="center"/>
      <protection/>
    </xf>
    <xf numFmtId="174" fontId="7" fillId="0" borderId="58" xfId="0" applyNumberFormat="1" applyFont="1" applyFill="1" applyBorder="1" applyAlignment="1" applyProtection="1">
      <alignment horizontal="center" vertical="center"/>
      <protection/>
    </xf>
    <xf numFmtId="174" fontId="7" fillId="0" borderId="76" xfId="0" applyNumberFormat="1" applyFont="1" applyFill="1" applyBorder="1" applyAlignment="1" applyProtection="1">
      <alignment horizontal="center" vertical="center" wrapText="1"/>
      <protection/>
    </xf>
    <xf numFmtId="17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7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9"/>
  <sheetViews>
    <sheetView zoomScale="120" zoomScaleNormal="120" zoomScaleSheetLayoutView="100" workbookViewId="0" topLeftCell="A1">
      <selection activeCell="D98" sqref="D98"/>
    </sheetView>
  </sheetViews>
  <sheetFormatPr defaultColWidth="9.00390625" defaultRowHeight="12.75"/>
  <cols>
    <col min="1" max="1" width="9.50390625" style="350" customWidth="1"/>
    <col min="2" max="2" width="63.875" style="350" customWidth="1"/>
    <col min="3" max="3" width="16.875" style="351" customWidth="1"/>
    <col min="4" max="4" width="15.00390625" style="375" customWidth="1"/>
    <col min="5" max="6" width="14.50390625" style="375" customWidth="1"/>
    <col min="7" max="16384" width="9.375" style="375" customWidth="1"/>
  </cols>
  <sheetData>
    <row r="1" spans="1:6" ht="15.75" customHeight="1">
      <c r="A1" s="705" t="s">
        <v>15</v>
      </c>
      <c r="B1" s="705"/>
      <c r="C1" s="705"/>
      <c r="D1" s="706"/>
      <c r="E1" s="706"/>
      <c r="F1" s="706"/>
    </row>
    <row r="2" spans="1:3" ht="15.75" customHeight="1" thickBot="1">
      <c r="A2" s="707" t="s">
        <v>154</v>
      </c>
      <c r="B2" s="707"/>
      <c r="C2" s="440"/>
    </row>
    <row r="3" spans="1:6" ht="51" customHeight="1" thickBot="1">
      <c r="A3" s="14" t="s">
        <v>69</v>
      </c>
      <c r="B3" s="15" t="s">
        <v>17</v>
      </c>
      <c r="C3" s="439" t="s">
        <v>527</v>
      </c>
      <c r="D3" s="483" t="s">
        <v>537</v>
      </c>
      <c r="E3" s="476" t="s">
        <v>538</v>
      </c>
      <c r="F3" s="476" t="s">
        <v>539</v>
      </c>
    </row>
    <row r="4" spans="1:6" s="376" customFormat="1" ht="12" customHeight="1" thickBot="1">
      <c r="A4" s="441">
        <v>1</v>
      </c>
      <c r="B4" s="442">
        <v>2</v>
      </c>
      <c r="C4" s="443">
        <v>3</v>
      </c>
      <c r="D4" s="623">
        <v>4</v>
      </c>
      <c r="E4" s="624">
        <v>5</v>
      </c>
      <c r="F4" s="625"/>
    </row>
    <row r="5" spans="1:6" s="377" customFormat="1" ht="12" customHeight="1" thickBot="1">
      <c r="A5" s="12" t="s">
        <v>18</v>
      </c>
      <c r="B5" s="454" t="s">
        <v>255</v>
      </c>
      <c r="C5" s="491">
        <f>SUM(számítás!C8)</f>
        <v>45593032</v>
      </c>
      <c r="D5" s="491">
        <f>SUM(számítás!D8)</f>
        <v>45593032</v>
      </c>
      <c r="E5" s="491">
        <f>+E6+E7+E8+E9+E10+E11</f>
        <v>0</v>
      </c>
      <c r="F5" s="489">
        <f>+F6+F7+F8+F9+F10+F11</f>
        <v>0</v>
      </c>
    </row>
    <row r="6" spans="1:6" s="377" customFormat="1" ht="12" customHeight="1">
      <c r="A6" s="7" t="s">
        <v>100</v>
      </c>
      <c r="B6" s="451" t="s">
        <v>256</v>
      </c>
      <c r="C6" s="700">
        <f>SUM(számítás!C9)</f>
        <v>17111387</v>
      </c>
      <c r="D6" s="700">
        <f>SUM(számítás!D9)</f>
        <v>17111387</v>
      </c>
      <c r="E6" s="462">
        <f>SUM(számítás!E9)</f>
        <v>0</v>
      </c>
      <c r="F6" s="627">
        <f>SUM(számítás!F9)</f>
        <v>0</v>
      </c>
    </row>
    <row r="7" spans="1:6" s="377" customFormat="1" ht="12" customHeight="1">
      <c r="A7" s="6" t="s">
        <v>101</v>
      </c>
      <c r="B7" s="452" t="s">
        <v>257</v>
      </c>
      <c r="C7" s="702">
        <f>SUM(számítás!C10)</f>
        <v>0</v>
      </c>
      <c r="D7" s="702">
        <f>SUM(számítás!D10)</f>
        <v>0</v>
      </c>
      <c r="E7" s="460">
        <f>SUM(számítás!E10)</f>
        <v>0</v>
      </c>
      <c r="F7" s="626">
        <f>SUM(számítás!F10)</f>
        <v>0</v>
      </c>
    </row>
    <row r="8" spans="1:6" s="377" customFormat="1" ht="12" customHeight="1">
      <c r="A8" s="6" t="s">
        <v>102</v>
      </c>
      <c r="B8" s="452" t="s">
        <v>258</v>
      </c>
      <c r="C8" s="703">
        <f>SUM(számítás!C11)</f>
        <v>18695460</v>
      </c>
      <c r="D8" s="703">
        <f>SUM(számítás!D11)</f>
        <v>18695460</v>
      </c>
      <c r="E8" s="460">
        <f>SUM(számítás!E11)</f>
        <v>0</v>
      </c>
      <c r="F8" s="626">
        <f>SUM(számítás!F11)</f>
        <v>0</v>
      </c>
    </row>
    <row r="9" spans="1:6" s="377" customFormat="1" ht="12" customHeight="1">
      <c r="A9" s="6" t="s">
        <v>103</v>
      </c>
      <c r="B9" s="452" t="s">
        <v>259</v>
      </c>
      <c r="C9" s="702">
        <f>SUM(számítás!C12)</f>
        <v>1800000</v>
      </c>
      <c r="D9" s="702">
        <f>SUM(számítás!D12)</f>
        <v>1800000</v>
      </c>
      <c r="E9" s="460">
        <f>SUM(számítás!E12)</f>
        <v>0</v>
      </c>
      <c r="F9" s="626">
        <f>SUM(számítás!F12)</f>
        <v>0</v>
      </c>
    </row>
    <row r="10" spans="1:6" s="377" customFormat="1" ht="12" customHeight="1">
      <c r="A10" s="6" t="s">
        <v>151</v>
      </c>
      <c r="B10" s="452" t="s">
        <v>260</v>
      </c>
      <c r="C10" s="702">
        <f>SUM(számítás!C13)</f>
        <v>0</v>
      </c>
      <c r="D10" s="702">
        <f>SUM(számítás!D13)</f>
        <v>0</v>
      </c>
      <c r="E10" s="460">
        <f>SUM(számítás!E13)</f>
        <v>0</v>
      </c>
      <c r="F10" s="626">
        <f>SUM(számítás!F13)</f>
        <v>0</v>
      </c>
    </row>
    <row r="11" spans="1:6" s="377" customFormat="1" ht="12" customHeight="1" thickBot="1">
      <c r="A11" s="8" t="s">
        <v>104</v>
      </c>
      <c r="B11" s="453" t="s">
        <v>261</v>
      </c>
      <c r="C11" s="701">
        <f>SUM(számítás!C14)</f>
        <v>7986185</v>
      </c>
      <c r="D11" s="701">
        <f>SUM(számítás!D14)</f>
        <v>7986185</v>
      </c>
      <c r="E11" s="461">
        <f>SUM(számítás!E14)</f>
        <v>0</v>
      </c>
      <c r="F11" s="628">
        <f>SUM(számítás!F14)</f>
        <v>0</v>
      </c>
    </row>
    <row r="12" spans="1:6" s="377" customFormat="1" ht="12" customHeight="1" thickBot="1">
      <c r="A12" s="12" t="s">
        <v>19</v>
      </c>
      <c r="B12" s="444" t="s">
        <v>262</v>
      </c>
      <c r="C12" s="491">
        <f>SUM(számítás!C15)</f>
        <v>54848176</v>
      </c>
      <c r="D12" s="491">
        <f>SUM(számítás!D15)</f>
        <v>54848176</v>
      </c>
      <c r="E12" s="492">
        <f>SUM(számítás!E15)</f>
        <v>0</v>
      </c>
      <c r="F12" s="490">
        <f>SUM(számítás!F15)</f>
        <v>0</v>
      </c>
    </row>
    <row r="13" spans="1:6" s="377" customFormat="1" ht="12" customHeight="1">
      <c r="A13" s="7" t="s">
        <v>106</v>
      </c>
      <c r="B13" s="451" t="s">
        <v>263</v>
      </c>
      <c r="C13" s="700">
        <f>SUM(számítás!C16)</f>
        <v>0</v>
      </c>
      <c r="D13" s="700">
        <f>SUM(számítás!D16)</f>
        <v>0</v>
      </c>
      <c r="E13" s="462">
        <f>SUM(számítás!E16)</f>
        <v>0</v>
      </c>
      <c r="F13" s="627">
        <f>SUM(számítás!F16)</f>
        <v>0</v>
      </c>
    </row>
    <row r="14" spans="1:6" s="377" customFormat="1" ht="12" customHeight="1">
      <c r="A14" s="6" t="s">
        <v>107</v>
      </c>
      <c r="B14" s="452" t="s">
        <v>264</v>
      </c>
      <c r="C14" s="702">
        <f>SUM(számítás!C17)</f>
        <v>0</v>
      </c>
      <c r="D14" s="702">
        <f>SUM(számítás!D17)</f>
        <v>0</v>
      </c>
      <c r="E14" s="460">
        <f>SUM(számítás!E17)</f>
        <v>0</v>
      </c>
      <c r="F14" s="626">
        <f>SUM(számítás!F17)</f>
        <v>0</v>
      </c>
    </row>
    <row r="15" spans="1:6" s="377" customFormat="1" ht="12" customHeight="1">
      <c r="A15" s="6" t="s">
        <v>108</v>
      </c>
      <c r="B15" s="452" t="s">
        <v>451</v>
      </c>
      <c r="C15" s="703">
        <f>SUM(számítás!C18)</f>
        <v>0</v>
      </c>
      <c r="D15" s="703">
        <f>SUM(számítás!D18)</f>
        <v>0</v>
      </c>
      <c r="E15" s="460">
        <f>SUM(számítás!E18)</f>
        <v>0</v>
      </c>
      <c r="F15" s="626">
        <f>SUM(számítás!F18)</f>
        <v>0</v>
      </c>
    </row>
    <row r="16" spans="1:6" s="377" customFormat="1" ht="12" customHeight="1">
      <c r="A16" s="6" t="s">
        <v>109</v>
      </c>
      <c r="B16" s="452" t="s">
        <v>452</v>
      </c>
      <c r="C16" s="702">
        <f>SUM(számítás!C19)</f>
        <v>0</v>
      </c>
      <c r="D16" s="702">
        <f>SUM(számítás!D19)</f>
        <v>0</v>
      </c>
      <c r="E16" s="460">
        <f>SUM(számítás!E19)</f>
        <v>0</v>
      </c>
      <c r="F16" s="626">
        <f>SUM(számítás!F19)</f>
        <v>0</v>
      </c>
    </row>
    <row r="17" spans="1:6" s="377" customFormat="1" ht="12" customHeight="1">
      <c r="A17" s="6" t="s">
        <v>110</v>
      </c>
      <c r="B17" s="452" t="s">
        <v>265</v>
      </c>
      <c r="C17" s="702">
        <f>SUM(számítás!C20)</f>
        <v>54848176</v>
      </c>
      <c r="D17" s="702">
        <f>SUM(számítás!D20)</f>
        <v>54848176</v>
      </c>
      <c r="E17" s="460">
        <f>SUM(számítás!E20)</f>
        <v>0</v>
      </c>
      <c r="F17" s="626">
        <f>SUM(számítás!F20)</f>
        <v>0</v>
      </c>
    </row>
    <row r="18" spans="1:6" s="377" customFormat="1" ht="12" customHeight="1" thickBot="1">
      <c r="A18" s="8" t="s">
        <v>119</v>
      </c>
      <c r="B18" s="453" t="s">
        <v>266</v>
      </c>
      <c r="C18" s="701">
        <f>SUM(számítás!C21)</f>
        <v>0</v>
      </c>
      <c r="D18" s="701">
        <f>SUM(számítás!D21)</f>
        <v>0</v>
      </c>
      <c r="E18" s="461">
        <f>SUM(számítás!E21)</f>
        <v>0</v>
      </c>
      <c r="F18" s="628">
        <f>SUM(számítás!F21)</f>
        <v>0</v>
      </c>
    </row>
    <row r="19" spans="1:6" s="377" customFormat="1" ht="21" customHeight="1" thickBot="1">
      <c r="A19" s="12" t="s">
        <v>20</v>
      </c>
      <c r="B19" s="454" t="s">
        <v>267</v>
      </c>
      <c r="C19" s="491">
        <f>SUM(számítás!C22)</f>
        <v>0</v>
      </c>
      <c r="D19" s="491">
        <f>SUM(számítás!D22)</f>
        <v>0</v>
      </c>
      <c r="E19" s="492">
        <f>SUM(számítás!E22)</f>
        <v>0</v>
      </c>
      <c r="F19" s="490">
        <f>SUM(számítás!F22)</f>
        <v>0</v>
      </c>
    </row>
    <row r="20" spans="1:6" s="377" customFormat="1" ht="12" customHeight="1">
      <c r="A20" s="7" t="s">
        <v>89</v>
      </c>
      <c r="B20" s="451" t="s">
        <v>268</v>
      </c>
      <c r="C20" s="700">
        <f>SUM(számítás!C23)</f>
        <v>0</v>
      </c>
      <c r="D20" s="700">
        <f>SUM(számítás!D23)</f>
        <v>0</v>
      </c>
      <c r="E20" s="462">
        <f>SUM(számítás!E23)</f>
        <v>0</v>
      </c>
      <c r="F20" s="627">
        <f>SUM(számítás!F23)</f>
        <v>0</v>
      </c>
    </row>
    <row r="21" spans="1:6" s="377" customFormat="1" ht="12" customHeight="1">
      <c r="A21" s="6" t="s">
        <v>90</v>
      </c>
      <c r="B21" s="452" t="s">
        <v>269</v>
      </c>
      <c r="C21" s="702">
        <f>SUM(számítás!C24)</f>
        <v>0</v>
      </c>
      <c r="D21" s="702">
        <f>SUM(számítás!D24)</f>
        <v>0</v>
      </c>
      <c r="E21" s="460">
        <f>SUM(számítás!E24)</f>
        <v>0</v>
      </c>
      <c r="F21" s="626">
        <f>SUM(számítás!F24)</f>
        <v>0</v>
      </c>
    </row>
    <row r="22" spans="1:6" s="377" customFormat="1" ht="12" customHeight="1">
      <c r="A22" s="6" t="s">
        <v>91</v>
      </c>
      <c r="B22" s="452" t="s">
        <v>453</v>
      </c>
      <c r="C22" s="703">
        <f>SUM(számítás!C25)</f>
        <v>0</v>
      </c>
      <c r="D22" s="703">
        <f>SUM(számítás!D25)</f>
        <v>0</v>
      </c>
      <c r="E22" s="460">
        <f>SUM(számítás!E25)</f>
        <v>0</v>
      </c>
      <c r="F22" s="626">
        <f>SUM(számítás!F25)</f>
        <v>0</v>
      </c>
    </row>
    <row r="23" spans="1:6" s="377" customFormat="1" ht="12" customHeight="1">
      <c r="A23" s="6" t="s">
        <v>92</v>
      </c>
      <c r="B23" s="452" t="s">
        <v>454</v>
      </c>
      <c r="C23" s="702">
        <f>SUM(számítás!C26)</f>
        <v>0</v>
      </c>
      <c r="D23" s="702">
        <f>SUM(számítás!D26)</f>
        <v>0</v>
      </c>
      <c r="E23" s="460">
        <f>SUM(számítás!E26)</f>
        <v>0</v>
      </c>
      <c r="F23" s="626">
        <f>SUM(számítás!F26)</f>
        <v>0</v>
      </c>
    </row>
    <row r="24" spans="1:6" s="377" customFormat="1" ht="12" customHeight="1">
      <c r="A24" s="6" t="s">
        <v>172</v>
      </c>
      <c r="B24" s="452" t="s">
        <v>270</v>
      </c>
      <c r="C24" s="702">
        <f>SUM(számítás!C27)</f>
        <v>0</v>
      </c>
      <c r="D24" s="702">
        <f>SUM(számítás!D27)</f>
        <v>0</v>
      </c>
      <c r="E24" s="460">
        <f>SUM(számítás!E27)</f>
        <v>0</v>
      </c>
      <c r="F24" s="626">
        <f>SUM(számítás!F27)</f>
        <v>0</v>
      </c>
    </row>
    <row r="25" spans="1:6" s="377" customFormat="1" ht="12" customHeight="1" thickBot="1">
      <c r="A25" s="8" t="s">
        <v>173</v>
      </c>
      <c r="B25" s="453" t="s">
        <v>271</v>
      </c>
      <c r="C25" s="701">
        <f>SUM(számítás!C28)</f>
        <v>0</v>
      </c>
      <c r="D25" s="701">
        <f>SUM(számítás!D28)</f>
        <v>0</v>
      </c>
      <c r="E25" s="461">
        <f>SUM(számítás!E28)</f>
        <v>0</v>
      </c>
      <c r="F25" s="628">
        <f>SUM(számítás!F28)</f>
        <v>0</v>
      </c>
    </row>
    <row r="26" spans="1:6" s="377" customFormat="1" ht="12" customHeight="1" thickBot="1">
      <c r="A26" s="12" t="s">
        <v>174</v>
      </c>
      <c r="B26" s="454" t="s">
        <v>272</v>
      </c>
      <c r="C26" s="491">
        <f>SUM(számítás!C29)</f>
        <v>2821658</v>
      </c>
      <c r="D26" s="491">
        <f>SUM(számítás!D29)</f>
        <v>2821658</v>
      </c>
      <c r="E26" s="492">
        <f>SUM(számítás!E29)</f>
        <v>0</v>
      </c>
      <c r="F26" s="490">
        <f>SUM(számítás!F29)</f>
        <v>0</v>
      </c>
    </row>
    <row r="27" spans="1:6" s="377" customFormat="1" ht="12" customHeight="1">
      <c r="A27" s="7" t="s">
        <v>273</v>
      </c>
      <c r="B27" s="451" t="s">
        <v>279</v>
      </c>
      <c r="C27" s="700">
        <f>SUM(számítás!C30)</f>
        <v>1749692</v>
      </c>
      <c r="D27" s="700">
        <f>SUM(számítás!D30)</f>
        <v>1749692</v>
      </c>
      <c r="E27" s="462">
        <f>SUM(számítás!E30)</f>
        <v>0</v>
      </c>
      <c r="F27" s="627">
        <f>SUM(számítás!F30)</f>
        <v>0</v>
      </c>
    </row>
    <row r="28" spans="1:6" s="377" customFormat="1" ht="12" customHeight="1">
      <c r="A28" s="6" t="s">
        <v>274</v>
      </c>
      <c r="B28" s="452" t="s">
        <v>515</v>
      </c>
      <c r="C28" s="702">
        <f>SUM(számítás!C31)</f>
        <v>471130</v>
      </c>
      <c r="D28" s="702">
        <f>SUM(számítás!D31)</f>
        <v>471130</v>
      </c>
      <c r="E28" s="460">
        <f>SUM(számítás!E31)</f>
        <v>0</v>
      </c>
      <c r="F28" s="626">
        <f>SUM(számítás!F31)</f>
        <v>0</v>
      </c>
    </row>
    <row r="29" spans="1:6" s="377" customFormat="1" ht="12" customHeight="1">
      <c r="A29" s="6" t="s">
        <v>275</v>
      </c>
      <c r="B29" s="452" t="s">
        <v>516</v>
      </c>
      <c r="C29" s="703">
        <f>SUM(számítás!C32)</f>
        <v>1278562</v>
      </c>
      <c r="D29" s="703">
        <f>SUM(számítás!D32)</f>
        <v>1278562</v>
      </c>
      <c r="E29" s="460">
        <f>SUM(számítás!E32)</f>
        <v>0</v>
      </c>
      <c r="F29" s="626">
        <f>SUM(számítás!F32)</f>
        <v>0</v>
      </c>
    </row>
    <row r="30" spans="1:6" s="377" customFormat="1" ht="12" customHeight="1">
      <c r="A30" s="6" t="s">
        <v>276</v>
      </c>
      <c r="B30" s="452" t="s">
        <v>282</v>
      </c>
      <c r="C30" s="702">
        <f>SUM(számítás!C33)</f>
        <v>1025966</v>
      </c>
      <c r="D30" s="702">
        <f>SUM(számítás!D33)</f>
        <v>1025966</v>
      </c>
      <c r="E30" s="460">
        <f>SUM(számítás!E33)</f>
        <v>0</v>
      </c>
      <c r="F30" s="626">
        <f>SUM(számítás!F33)</f>
        <v>0</v>
      </c>
    </row>
    <row r="31" spans="1:6" s="377" customFormat="1" ht="12" customHeight="1">
      <c r="A31" s="6" t="s">
        <v>277</v>
      </c>
      <c r="B31" s="452" t="s">
        <v>283</v>
      </c>
      <c r="C31" s="702">
        <f>SUM(számítás!C34)</f>
        <v>0</v>
      </c>
      <c r="D31" s="702">
        <f>SUM(számítás!D34)</f>
        <v>0</v>
      </c>
      <c r="E31" s="460">
        <f>SUM(számítás!E34)</f>
        <v>0</v>
      </c>
      <c r="F31" s="626">
        <f>SUM(számítás!F34)</f>
        <v>0</v>
      </c>
    </row>
    <row r="32" spans="1:6" s="377" customFormat="1" ht="12" customHeight="1" thickBot="1">
      <c r="A32" s="8" t="s">
        <v>278</v>
      </c>
      <c r="B32" s="453" t="s">
        <v>284</v>
      </c>
      <c r="C32" s="701">
        <f>SUM(számítás!C35)</f>
        <v>46000</v>
      </c>
      <c r="D32" s="701">
        <f>SUM(számítás!D35)</f>
        <v>46000</v>
      </c>
      <c r="E32" s="461">
        <f>SUM(számítás!E35)</f>
        <v>0</v>
      </c>
      <c r="F32" s="628">
        <f>SUM(számítás!F35)</f>
        <v>0</v>
      </c>
    </row>
    <row r="33" spans="1:6" s="377" customFormat="1" ht="12" customHeight="1" thickBot="1">
      <c r="A33" s="12" t="s">
        <v>22</v>
      </c>
      <c r="B33" s="454" t="s">
        <v>285</v>
      </c>
      <c r="C33" s="491">
        <f>SUM(számítás!C36)</f>
        <v>4345000</v>
      </c>
      <c r="D33" s="491">
        <f>SUM(számítás!D36)</f>
        <v>4345000</v>
      </c>
      <c r="E33" s="492">
        <f>SUM(számítás!E36)</f>
        <v>0</v>
      </c>
      <c r="F33" s="490">
        <f>SUM(számítás!F36)</f>
        <v>0</v>
      </c>
    </row>
    <row r="34" spans="1:6" s="377" customFormat="1" ht="12" customHeight="1">
      <c r="A34" s="7" t="s">
        <v>93</v>
      </c>
      <c r="B34" s="451" t="s">
        <v>288</v>
      </c>
      <c r="C34" s="700">
        <f>SUM(számítás!C37)</f>
        <v>0</v>
      </c>
      <c r="D34" s="700">
        <f>SUM(számítás!D37)</f>
        <v>0</v>
      </c>
      <c r="E34" s="462">
        <f>SUM(számítás!E37)</f>
        <v>0</v>
      </c>
      <c r="F34" s="627">
        <f>SUM(számítás!F37)</f>
        <v>0</v>
      </c>
    </row>
    <row r="35" spans="1:6" s="377" customFormat="1" ht="12" customHeight="1">
      <c r="A35" s="6" t="s">
        <v>94</v>
      </c>
      <c r="B35" s="452" t="s">
        <v>289</v>
      </c>
      <c r="C35" s="702">
        <f>SUM(számítás!C38)</f>
        <v>1739000</v>
      </c>
      <c r="D35" s="702">
        <f>SUM(számítás!D38)</f>
        <v>1739000</v>
      </c>
      <c r="E35" s="460">
        <f>SUM(számítás!E38)</f>
        <v>0</v>
      </c>
      <c r="F35" s="626">
        <f>SUM(számítás!F38)</f>
        <v>0</v>
      </c>
    </row>
    <row r="36" spans="1:6" s="377" customFormat="1" ht="12" customHeight="1">
      <c r="A36" s="6" t="s">
        <v>95</v>
      </c>
      <c r="B36" s="452" t="s">
        <v>290</v>
      </c>
      <c r="C36" s="703">
        <f>SUM(számítás!C39)</f>
        <v>261000</v>
      </c>
      <c r="D36" s="703">
        <f>SUM(számítás!D39)</f>
        <v>261000</v>
      </c>
      <c r="E36" s="460">
        <f>SUM(számítás!E39)</f>
        <v>0</v>
      </c>
      <c r="F36" s="626">
        <f>SUM(számítás!F39)</f>
        <v>0</v>
      </c>
    </row>
    <row r="37" spans="1:6" s="377" customFormat="1" ht="12" customHeight="1">
      <c r="A37" s="6" t="s">
        <v>176</v>
      </c>
      <c r="B37" s="452" t="s">
        <v>291</v>
      </c>
      <c r="C37" s="702">
        <f>SUM(számítás!C40)</f>
        <v>0</v>
      </c>
      <c r="D37" s="702">
        <f>SUM(számítás!D40)</f>
        <v>0</v>
      </c>
      <c r="E37" s="460">
        <f>SUM(számítás!E40)</f>
        <v>0</v>
      </c>
      <c r="F37" s="626">
        <f>SUM(számítás!F40)</f>
        <v>0</v>
      </c>
    </row>
    <row r="38" spans="1:6" s="377" customFormat="1" ht="12" customHeight="1">
      <c r="A38" s="6" t="s">
        <v>177</v>
      </c>
      <c r="B38" s="452" t="s">
        <v>292</v>
      </c>
      <c r="C38" s="703">
        <f>SUM(számítás!C41)</f>
        <v>1181102</v>
      </c>
      <c r="D38" s="703">
        <f>SUM(számítás!D41)</f>
        <v>1181102</v>
      </c>
      <c r="E38" s="460">
        <f>SUM(számítás!E41)</f>
        <v>0</v>
      </c>
      <c r="F38" s="626">
        <f>SUM(számítás!F41)</f>
        <v>0</v>
      </c>
    </row>
    <row r="39" spans="1:6" s="377" customFormat="1" ht="12" customHeight="1">
      <c r="A39" s="6" t="s">
        <v>178</v>
      </c>
      <c r="B39" s="452" t="s">
        <v>293</v>
      </c>
      <c r="C39" s="702">
        <f>SUM(számítás!C42)</f>
        <v>318898</v>
      </c>
      <c r="D39" s="702">
        <f>SUM(számítás!D42)</f>
        <v>318898</v>
      </c>
      <c r="E39" s="460">
        <f>SUM(számítás!E42)</f>
        <v>0</v>
      </c>
      <c r="F39" s="626">
        <f>SUM(számítás!F42)</f>
        <v>0</v>
      </c>
    </row>
    <row r="40" spans="1:6" s="377" customFormat="1" ht="12" customHeight="1">
      <c r="A40" s="6" t="s">
        <v>179</v>
      </c>
      <c r="B40" s="452" t="s">
        <v>294</v>
      </c>
      <c r="C40" s="703">
        <f>SUM(számítás!C43)</f>
        <v>845000</v>
      </c>
      <c r="D40" s="703">
        <f>SUM(számítás!D43)</f>
        <v>845000</v>
      </c>
      <c r="E40" s="460">
        <f>SUM(számítás!E43)</f>
        <v>0</v>
      </c>
      <c r="F40" s="626">
        <f>SUM(számítás!F43)</f>
        <v>0</v>
      </c>
    </row>
    <row r="41" spans="1:6" s="377" customFormat="1" ht="12" customHeight="1">
      <c r="A41" s="6" t="s">
        <v>180</v>
      </c>
      <c r="B41" s="452" t="s">
        <v>295</v>
      </c>
      <c r="C41" s="702">
        <f>SUM(számítás!C44)</f>
        <v>0</v>
      </c>
      <c r="D41" s="702">
        <f>SUM(számítás!D44)</f>
        <v>0</v>
      </c>
      <c r="E41" s="460">
        <f>SUM(számítás!E44)</f>
        <v>0</v>
      </c>
      <c r="F41" s="626">
        <f>SUM(számítás!F44)</f>
        <v>0</v>
      </c>
    </row>
    <row r="42" spans="1:6" s="377" customFormat="1" ht="12" customHeight="1">
      <c r="A42" s="6" t="s">
        <v>286</v>
      </c>
      <c r="B42" s="452" t="s">
        <v>296</v>
      </c>
      <c r="C42" s="702">
        <f>SUM(számítás!C45)</f>
        <v>0</v>
      </c>
      <c r="D42" s="702">
        <f>SUM(számítás!D45)</f>
        <v>0</v>
      </c>
      <c r="E42" s="460">
        <f>SUM(számítás!E45)</f>
        <v>0</v>
      </c>
      <c r="F42" s="626">
        <f>SUM(számítás!F45)</f>
        <v>0</v>
      </c>
    </row>
    <row r="43" spans="1:6" s="377" customFormat="1" ht="12" customHeight="1" thickBot="1">
      <c r="A43" s="8" t="s">
        <v>287</v>
      </c>
      <c r="B43" s="453" t="s">
        <v>297</v>
      </c>
      <c r="C43" s="701">
        <f>SUM(számítás!C46)</f>
        <v>0</v>
      </c>
      <c r="D43" s="701">
        <f>SUM(számítás!D46)</f>
        <v>0</v>
      </c>
      <c r="E43" s="461">
        <f>SUM(számítás!E46)</f>
        <v>0</v>
      </c>
      <c r="F43" s="628">
        <f>SUM(számítás!F46)</f>
        <v>0</v>
      </c>
    </row>
    <row r="44" spans="1:6" s="377" customFormat="1" ht="12" customHeight="1" thickBot="1">
      <c r="A44" s="12" t="s">
        <v>23</v>
      </c>
      <c r="B44" s="454" t="s">
        <v>298</v>
      </c>
      <c r="C44" s="491">
        <f>SUM(számítás!C47)</f>
        <v>0</v>
      </c>
      <c r="D44" s="491">
        <f>SUM(számítás!D47)</f>
        <v>0</v>
      </c>
      <c r="E44" s="492">
        <f>SUM(számítás!E47)</f>
        <v>0</v>
      </c>
      <c r="F44" s="490">
        <f>SUM(számítás!F47)</f>
        <v>0</v>
      </c>
    </row>
    <row r="45" spans="1:6" s="377" customFormat="1" ht="12" customHeight="1">
      <c r="A45" s="7" t="s">
        <v>96</v>
      </c>
      <c r="B45" s="451" t="s">
        <v>302</v>
      </c>
      <c r="C45" s="700">
        <f>SUM(számítás!C48)</f>
        <v>0</v>
      </c>
      <c r="D45" s="700">
        <f>SUM(számítás!D48)</f>
        <v>0</v>
      </c>
      <c r="E45" s="462">
        <f>SUM(számítás!E48)</f>
        <v>0</v>
      </c>
      <c r="F45" s="627">
        <f>SUM(számítás!F48)</f>
        <v>0</v>
      </c>
    </row>
    <row r="46" spans="1:6" s="377" customFormat="1" ht="12" customHeight="1">
      <c r="A46" s="6" t="s">
        <v>97</v>
      </c>
      <c r="B46" s="452" t="s">
        <v>303</v>
      </c>
      <c r="C46" s="702">
        <f>SUM(számítás!C49)</f>
        <v>0</v>
      </c>
      <c r="D46" s="702">
        <f>SUM(számítás!D49)</f>
        <v>0</v>
      </c>
      <c r="E46" s="460">
        <f>SUM(számítás!E49)</f>
        <v>0</v>
      </c>
      <c r="F46" s="626">
        <f>SUM(számítás!F49)</f>
        <v>0</v>
      </c>
    </row>
    <row r="47" spans="1:6" s="377" customFormat="1" ht="12" customHeight="1">
      <c r="A47" s="6" t="s">
        <v>299</v>
      </c>
      <c r="B47" s="452" t="s">
        <v>304</v>
      </c>
      <c r="C47" s="703">
        <f>SUM(számítás!C50)</f>
        <v>0</v>
      </c>
      <c r="D47" s="703">
        <f>SUM(számítás!D50)</f>
        <v>0</v>
      </c>
      <c r="E47" s="460">
        <f>SUM(számítás!E50)</f>
        <v>0</v>
      </c>
      <c r="F47" s="626">
        <f>SUM(számítás!F50)</f>
        <v>0</v>
      </c>
    </row>
    <row r="48" spans="1:6" s="377" customFormat="1" ht="12" customHeight="1">
      <c r="A48" s="6" t="s">
        <v>300</v>
      </c>
      <c r="B48" s="452" t="s">
        <v>305</v>
      </c>
      <c r="C48" s="702">
        <f>SUM(számítás!C51)</f>
        <v>0</v>
      </c>
      <c r="D48" s="702">
        <f>SUM(számítás!D51)</f>
        <v>0</v>
      </c>
      <c r="E48" s="460">
        <f>SUM(számítás!E51)</f>
        <v>0</v>
      </c>
      <c r="F48" s="626">
        <f>SUM(számítás!F51)</f>
        <v>0</v>
      </c>
    </row>
    <row r="49" spans="1:6" s="377" customFormat="1" ht="12" customHeight="1" thickBot="1">
      <c r="A49" s="8" t="s">
        <v>301</v>
      </c>
      <c r="B49" s="453" t="s">
        <v>306</v>
      </c>
      <c r="C49" s="701">
        <f>SUM(számítás!C52)</f>
        <v>0</v>
      </c>
      <c r="D49" s="701">
        <f>SUM(számítás!D52)</f>
        <v>0</v>
      </c>
      <c r="E49" s="461">
        <f>SUM(számítás!E52)</f>
        <v>0</v>
      </c>
      <c r="F49" s="628">
        <f>SUM(számítás!F52)</f>
        <v>0</v>
      </c>
    </row>
    <row r="50" spans="1:6" s="377" customFormat="1" ht="12" customHeight="1" thickBot="1">
      <c r="A50" s="12" t="s">
        <v>181</v>
      </c>
      <c r="B50" s="454" t="s">
        <v>307</v>
      </c>
      <c r="C50" s="491">
        <f>SUM(számítás!C53)</f>
        <v>0</v>
      </c>
      <c r="D50" s="491">
        <f>SUM(számítás!D53)</f>
        <v>0</v>
      </c>
      <c r="E50" s="492">
        <f>SUM(számítás!E53)</f>
        <v>0</v>
      </c>
      <c r="F50" s="490">
        <f>SUM(számítás!F53)</f>
        <v>0</v>
      </c>
    </row>
    <row r="51" spans="1:6" s="377" customFormat="1" ht="12" customHeight="1">
      <c r="A51" s="7" t="s">
        <v>98</v>
      </c>
      <c r="B51" s="451" t="s">
        <v>308</v>
      </c>
      <c r="C51" s="700">
        <f>SUM(számítás!C54)</f>
        <v>0</v>
      </c>
      <c r="D51" s="700">
        <f>SUM(számítás!D54)</f>
        <v>0</v>
      </c>
      <c r="E51" s="462">
        <f>SUM(számítás!E54)</f>
        <v>0</v>
      </c>
      <c r="F51" s="627">
        <f>SUM(számítás!F54)</f>
        <v>0</v>
      </c>
    </row>
    <row r="52" spans="1:6" s="377" customFormat="1" ht="12" customHeight="1">
      <c r="A52" s="6" t="s">
        <v>99</v>
      </c>
      <c r="B52" s="452" t="s">
        <v>455</v>
      </c>
      <c r="C52" s="702">
        <f>SUM(számítás!C55)</f>
        <v>0</v>
      </c>
      <c r="D52" s="702">
        <f>SUM(számítás!D55)</f>
        <v>0</v>
      </c>
      <c r="E52" s="460">
        <f>SUM(számítás!E55)</f>
        <v>0</v>
      </c>
      <c r="F52" s="626">
        <f>SUM(számítás!F55)</f>
        <v>0</v>
      </c>
    </row>
    <row r="53" spans="1:6" s="377" customFormat="1" ht="12" customHeight="1">
      <c r="A53" s="6" t="s">
        <v>311</v>
      </c>
      <c r="B53" s="452" t="s">
        <v>309</v>
      </c>
      <c r="C53" s="702">
        <f>SUM(számítás!C56)</f>
        <v>0</v>
      </c>
      <c r="D53" s="702">
        <f>SUM(számítás!D56)</f>
        <v>0</v>
      </c>
      <c r="E53" s="460">
        <f>SUM(számítás!E56)</f>
        <v>0</v>
      </c>
      <c r="F53" s="626">
        <f>SUM(számítás!F56)</f>
        <v>0</v>
      </c>
    </row>
    <row r="54" spans="1:6" s="377" customFormat="1" ht="12" customHeight="1" thickBot="1">
      <c r="A54" s="8" t="s">
        <v>312</v>
      </c>
      <c r="B54" s="453" t="s">
        <v>310</v>
      </c>
      <c r="C54" s="701">
        <f>SUM(számítás!C57)</f>
        <v>0</v>
      </c>
      <c r="D54" s="701">
        <f>SUM(számítás!D57)</f>
        <v>0</v>
      </c>
      <c r="E54" s="461">
        <f>SUM(számítás!E57)</f>
        <v>0</v>
      </c>
      <c r="F54" s="628">
        <f>SUM(számítás!F57)</f>
        <v>0</v>
      </c>
    </row>
    <row r="55" spans="1:6" s="377" customFormat="1" ht="12" customHeight="1" thickBot="1">
      <c r="A55" s="12" t="s">
        <v>25</v>
      </c>
      <c r="B55" s="444" t="s">
        <v>313</v>
      </c>
      <c r="C55" s="491">
        <f>SUM(számítás!C58)</f>
        <v>0</v>
      </c>
      <c r="D55" s="491">
        <f>SUM(számítás!D58)</f>
        <v>0</v>
      </c>
      <c r="E55" s="492">
        <f>SUM(számítás!E58)</f>
        <v>0</v>
      </c>
      <c r="F55" s="490">
        <f>SUM(számítás!F58)</f>
        <v>0</v>
      </c>
    </row>
    <row r="56" spans="1:6" s="377" customFormat="1" ht="12" customHeight="1">
      <c r="A56" s="7" t="s">
        <v>182</v>
      </c>
      <c r="B56" s="451" t="s">
        <v>315</v>
      </c>
      <c r="C56" s="700">
        <f>SUM(számítás!C59)</f>
        <v>0</v>
      </c>
      <c r="D56" s="700">
        <f>SUM(számítás!D59)</f>
        <v>0</v>
      </c>
      <c r="E56" s="462">
        <f>SUM(számítás!E59)</f>
        <v>0</v>
      </c>
      <c r="F56" s="627">
        <f>SUM(számítás!F59)</f>
        <v>0</v>
      </c>
    </row>
    <row r="57" spans="1:6" s="377" customFormat="1" ht="12" customHeight="1">
      <c r="A57" s="6" t="s">
        <v>183</v>
      </c>
      <c r="B57" s="452" t="s">
        <v>456</v>
      </c>
      <c r="C57" s="702">
        <f>SUM(számítás!C60)</f>
        <v>0</v>
      </c>
      <c r="D57" s="702">
        <f>SUM(számítás!D60)</f>
        <v>0</v>
      </c>
      <c r="E57" s="460">
        <f>SUM(számítás!E60)</f>
        <v>0</v>
      </c>
      <c r="F57" s="626">
        <f>SUM(számítás!F60)</f>
        <v>0</v>
      </c>
    </row>
    <row r="58" spans="1:6" s="377" customFormat="1" ht="12" customHeight="1">
      <c r="A58" s="6" t="s">
        <v>230</v>
      </c>
      <c r="B58" s="452" t="s">
        <v>316</v>
      </c>
      <c r="C58" s="702">
        <f>SUM(számítás!C61)</f>
        <v>0</v>
      </c>
      <c r="D58" s="702">
        <f>SUM(számítás!D61)</f>
        <v>0</v>
      </c>
      <c r="E58" s="460">
        <f>SUM(számítás!E61)</f>
        <v>0</v>
      </c>
      <c r="F58" s="626">
        <f>SUM(számítás!F61)</f>
        <v>0</v>
      </c>
    </row>
    <row r="59" spans="1:6" s="377" customFormat="1" ht="12" customHeight="1" thickBot="1">
      <c r="A59" s="8" t="s">
        <v>314</v>
      </c>
      <c r="B59" s="453" t="s">
        <v>317</v>
      </c>
      <c r="C59" s="701">
        <f>SUM(számítás!C62)</f>
        <v>0</v>
      </c>
      <c r="D59" s="701">
        <f>SUM(számítás!D62)</f>
        <v>0</v>
      </c>
      <c r="E59" s="461">
        <f>SUM(számítás!E62)</f>
        <v>0</v>
      </c>
      <c r="F59" s="628">
        <f>SUM(számítás!F62)</f>
        <v>0</v>
      </c>
    </row>
    <row r="60" spans="1:6" s="377" customFormat="1" ht="12" customHeight="1" thickBot="1">
      <c r="A60" s="12" t="s">
        <v>26</v>
      </c>
      <c r="B60" s="454" t="s">
        <v>318</v>
      </c>
      <c r="C60" s="491">
        <f>SUM(számítás!C63)</f>
        <v>107607866</v>
      </c>
      <c r="D60" s="491">
        <f>SUM(számítás!D63)</f>
        <v>107607866</v>
      </c>
      <c r="E60" s="492">
        <f>SUM(számítás!E63)</f>
        <v>0</v>
      </c>
      <c r="F60" s="490">
        <f>SUM(számítás!F63)</f>
        <v>0</v>
      </c>
    </row>
    <row r="61" spans="1:6" s="377" customFormat="1" ht="12" customHeight="1" thickBot="1">
      <c r="A61" s="378" t="s">
        <v>319</v>
      </c>
      <c r="B61" s="444" t="s">
        <v>320</v>
      </c>
      <c r="C61" s="491">
        <f>SUM(számítás!C64)</f>
        <v>0</v>
      </c>
      <c r="D61" s="491">
        <f>SUM(számítás!D64)</f>
        <v>0</v>
      </c>
      <c r="E61" s="492">
        <f>SUM(számítás!E64)</f>
        <v>0</v>
      </c>
      <c r="F61" s="490">
        <f>SUM(számítás!F64)</f>
        <v>0</v>
      </c>
    </row>
    <row r="62" spans="1:6" s="377" customFormat="1" ht="12" customHeight="1">
      <c r="A62" s="7" t="s">
        <v>353</v>
      </c>
      <c r="B62" s="451" t="s">
        <v>321</v>
      </c>
      <c r="C62" s="700">
        <f>SUM(számítás!C65)</f>
        <v>0</v>
      </c>
      <c r="D62" s="700">
        <f>SUM(számítás!D65)</f>
        <v>0</v>
      </c>
      <c r="E62" s="462">
        <f>SUM(számítás!E65)</f>
        <v>0</v>
      </c>
      <c r="F62" s="627">
        <f>SUM(számítás!F65)</f>
        <v>0</v>
      </c>
    </row>
    <row r="63" spans="1:6" s="377" customFormat="1" ht="12" customHeight="1">
      <c r="A63" s="6" t="s">
        <v>362</v>
      </c>
      <c r="B63" s="452" t="s">
        <v>322</v>
      </c>
      <c r="C63" s="702">
        <f>SUM(számítás!C66)</f>
        <v>0</v>
      </c>
      <c r="D63" s="702">
        <f>SUM(számítás!D66)</f>
        <v>0</v>
      </c>
      <c r="E63" s="460">
        <f>SUM(számítás!E66)</f>
        <v>0</v>
      </c>
      <c r="F63" s="626">
        <f>SUM(számítás!F66)</f>
        <v>0</v>
      </c>
    </row>
    <row r="64" spans="1:6" s="377" customFormat="1" ht="12" customHeight="1" thickBot="1">
      <c r="A64" s="8" t="s">
        <v>363</v>
      </c>
      <c r="B64" s="455" t="s">
        <v>323</v>
      </c>
      <c r="C64" s="701">
        <f>SUM(számítás!C67)</f>
        <v>0</v>
      </c>
      <c r="D64" s="701">
        <f>SUM(számítás!D67)</f>
        <v>0</v>
      </c>
      <c r="E64" s="461">
        <f>SUM(számítás!E67)</f>
        <v>0</v>
      </c>
      <c r="F64" s="628">
        <f>SUM(számítás!F67)</f>
        <v>0</v>
      </c>
    </row>
    <row r="65" spans="1:6" s="377" customFormat="1" ht="12" customHeight="1" thickBot="1">
      <c r="A65" s="378" t="s">
        <v>324</v>
      </c>
      <c r="B65" s="444" t="s">
        <v>325</v>
      </c>
      <c r="C65" s="491">
        <f>SUM(számítás!C68)</f>
        <v>0</v>
      </c>
      <c r="D65" s="491">
        <f>SUM(számítás!D68)</f>
        <v>0</v>
      </c>
      <c r="E65" s="492">
        <f>SUM(számítás!E68)</f>
        <v>0</v>
      </c>
      <c r="F65" s="490">
        <f>SUM(számítás!F68)</f>
        <v>0</v>
      </c>
    </row>
    <row r="66" spans="1:6" s="377" customFormat="1" ht="12" customHeight="1">
      <c r="A66" s="7" t="s">
        <v>152</v>
      </c>
      <c r="B66" s="451" t="s">
        <v>326</v>
      </c>
      <c r="C66" s="700">
        <f>SUM(számítás!C69)</f>
        <v>0</v>
      </c>
      <c r="D66" s="700">
        <f>SUM(számítás!D69)</f>
        <v>0</v>
      </c>
      <c r="E66" s="462">
        <f>SUM(számítás!E69)</f>
        <v>0</v>
      </c>
      <c r="F66" s="627">
        <f>SUM(számítás!F69)</f>
        <v>0</v>
      </c>
    </row>
    <row r="67" spans="1:6" s="377" customFormat="1" ht="12" customHeight="1">
      <c r="A67" s="6" t="s">
        <v>153</v>
      </c>
      <c r="B67" s="452" t="s">
        <v>327</v>
      </c>
      <c r="C67" s="702">
        <f>SUM(számítás!C70)</f>
        <v>0</v>
      </c>
      <c r="D67" s="702">
        <f>SUM(számítás!D70)</f>
        <v>0</v>
      </c>
      <c r="E67" s="460">
        <f>SUM(számítás!E70)</f>
        <v>0</v>
      </c>
      <c r="F67" s="626">
        <f>SUM(számítás!F70)</f>
        <v>0</v>
      </c>
    </row>
    <row r="68" spans="1:6" s="377" customFormat="1" ht="12" customHeight="1">
      <c r="A68" s="6" t="s">
        <v>354</v>
      </c>
      <c r="B68" s="452" t="s">
        <v>328</v>
      </c>
      <c r="C68" s="702">
        <f>SUM(számítás!C71)</f>
        <v>0</v>
      </c>
      <c r="D68" s="702">
        <f>SUM(számítás!D71)</f>
        <v>0</v>
      </c>
      <c r="E68" s="460">
        <f>SUM(számítás!E71)</f>
        <v>0</v>
      </c>
      <c r="F68" s="626">
        <f>SUM(számítás!F71)</f>
        <v>0</v>
      </c>
    </row>
    <row r="69" spans="1:6" s="377" customFormat="1" ht="12" customHeight="1" thickBot="1">
      <c r="A69" s="8" t="s">
        <v>355</v>
      </c>
      <c r="B69" s="453" t="s">
        <v>329</v>
      </c>
      <c r="C69" s="701">
        <f>SUM(számítás!C72)</f>
        <v>0</v>
      </c>
      <c r="D69" s="701">
        <f>SUM(számítás!D72)</f>
        <v>0</v>
      </c>
      <c r="E69" s="461">
        <f>SUM(számítás!E72)</f>
        <v>0</v>
      </c>
      <c r="F69" s="628">
        <f>SUM(számítás!F72)</f>
        <v>0</v>
      </c>
    </row>
    <row r="70" spans="1:6" s="377" customFormat="1" ht="12" customHeight="1" thickBot="1">
      <c r="A70" s="378" t="s">
        <v>330</v>
      </c>
      <c r="B70" s="444" t="s">
        <v>331</v>
      </c>
      <c r="C70" s="491">
        <f>SUM(számítás!C73)</f>
        <v>4500000</v>
      </c>
      <c r="D70" s="491">
        <f>SUM(számítás!D73)</f>
        <v>4500000</v>
      </c>
      <c r="E70" s="492">
        <f>SUM(számítás!E73)</f>
        <v>0</v>
      </c>
      <c r="F70" s="490">
        <f>SUM(számítás!F73)</f>
        <v>0</v>
      </c>
    </row>
    <row r="71" spans="1:6" s="377" customFormat="1" ht="12" customHeight="1">
      <c r="A71" s="7" t="s">
        <v>356</v>
      </c>
      <c r="B71" s="451" t="s">
        <v>332</v>
      </c>
      <c r="C71" s="704">
        <f>SUM(számítás!C74)</f>
        <v>4500000</v>
      </c>
      <c r="D71" s="704">
        <f>SUM(számítás!D74)</f>
        <v>4500000</v>
      </c>
      <c r="E71" s="462">
        <f>SUM(számítás!E74)</f>
        <v>0</v>
      </c>
      <c r="F71" s="627">
        <f>SUM(számítás!F74)</f>
        <v>0</v>
      </c>
    </row>
    <row r="72" spans="1:6" s="377" customFormat="1" ht="12" customHeight="1" thickBot="1">
      <c r="A72" s="8" t="s">
        <v>357</v>
      </c>
      <c r="B72" s="453" t="s">
        <v>333</v>
      </c>
      <c r="C72" s="701">
        <f>SUM(számítás!C75)</f>
        <v>0</v>
      </c>
      <c r="D72" s="701">
        <f>SUM(számítás!D75)</f>
        <v>0</v>
      </c>
      <c r="E72" s="461">
        <f>SUM(számítás!E75)</f>
        <v>0</v>
      </c>
      <c r="F72" s="628">
        <f>SUM(számítás!F75)</f>
        <v>0</v>
      </c>
    </row>
    <row r="73" spans="1:6" s="377" customFormat="1" ht="12" customHeight="1" thickBot="1">
      <c r="A73" s="378" t="s">
        <v>334</v>
      </c>
      <c r="B73" s="444" t="s">
        <v>335</v>
      </c>
      <c r="C73" s="491">
        <f>SUM(számítás!C76)</f>
        <v>1504274</v>
      </c>
      <c r="D73" s="491">
        <f>SUM(számítás!D76)</f>
        <v>1504274</v>
      </c>
      <c r="E73" s="492">
        <f>SUM(számítás!E76)</f>
        <v>0</v>
      </c>
      <c r="F73" s="490">
        <f>SUM(számítás!F76)</f>
        <v>0</v>
      </c>
    </row>
    <row r="74" spans="1:6" s="377" customFormat="1" ht="12" customHeight="1">
      <c r="A74" s="7" t="s">
        <v>358</v>
      </c>
      <c r="B74" s="451" t="s">
        <v>336</v>
      </c>
      <c r="C74" s="700">
        <f>SUM(számítás!C77)</f>
        <v>1504274</v>
      </c>
      <c r="D74" s="700">
        <f>SUM(számítás!D77)</f>
        <v>1504274</v>
      </c>
      <c r="E74" s="462">
        <f>SUM(számítás!E77)</f>
        <v>0</v>
      </c>
      <c r="F74" s="627">
        <f>SUM(számítás!F77)</f>
        <v>0</v>
      </c>
    </row>
    <row r="75" spans="1:6" s="377" customFormat="1" ht="12" customHeight="1">
      <c r="A75" s="6" t="s">
        <v>359</v>
      </c>
      <c r="B75" s="452" t="s">
        <v>337</v>
      </c>
      <c r="C75" s="702">
        <f>SUM(számítás!C78)</f>
        <v>0</v>
      </c>
      <c r="D75" s="702">
        <f>SUM(számítás!D78)</f>
        <v>0</v>
      </c>
      <c r="E75" s="460">
        <f>SUM(számítás!E78)</f>
        <v>0</v>
      </c>
      <c r="F75" s="626">
        <f>SUM(számítás!F78)</f>
        <v>0</v>
      </c>
    </row>
    <row r="76" spans="1:6" s="377" customFormat="1" ht="12" customHeight="1" thickBot="1">
      <c r="A76" s="8" t="s">
        <v>360</v>
      </c>
      <c r="B76" s="453" t="s">
        <v>338</v>
      </c>
      <c r="C76" s="701">
        <f>SUM(számítás!C79)</f>
        <v>0</v>
      </c>
      <c r="D76" s="701">
        <f>SUM(számítás!D79)</f>
        <v>0</v>
      </c>
      <c r="E76" s="461">
        <f>SUM(számítás!E79)</f>
        <v>0</v>
      </c>
      <c r="F76" s="628">
        <f>SUM(számítás!F79)</f>
        <v>0</v>
      </c>
    </row>
    <row r="77" spans="1:6" s="377" customFormat="1" ht="12" customHeight="1" thickBot="1">
      <c r="A77" s="378" t="s">
        <v>339</v>
      </c>
      <c r="B77" s="444" t="s">
        <v>361</v>
      </c>
      <c r="C77" s="491">
        <f>SUM(számítás!C80)</f>
        <v>0</v>
      </c>
      <c r="D77" s="491">
        <f>SUM(számítás!D80)</f>
        <v>0</v>
      </c>
      <c r="E77" s="492">
        <f>SUM(számítás!E80)</f>
        <v>0</v>
      </c>
      <c r="F77" s="490">
        <f>SUM(számítás!F80)</f>
        <v>0</v>
      </c>
    </row>
    <row r="78" spans="1:6" s="377" customFormat="1" ht="12" customHeight="1">
      <c r="A78" s="379" t="s">
        <v>340</v>
      </c>
      <c r="B78" s="451" t="s">
        <v>341</v>
      </c>
      <c r="C78" s="700">
        <f>SUM(számítás!C81)</f>
        <v>0</v>
      </c>
      <c r="D78" s="700">
        <f>SUM(számítás!D81)</f>
        <v>0</v>
      </c>
      <c r="E78" s="462">
        <f>SUM(számítás!E81)</f>
        <v>0</v>
      </c>
      <c r="F78" s="627">
        <f>SUM(számítás!F81)</f>
        <v>0</v>
      </c>
    </row>
    <row r="79" spans="1:6" s="377" customFormat="1" ht="12" customHeight="1">
      <c r="A79" s="380" t="s">
        <v>342</v>
      </c>
      <c r="B79" s="452" t="s">
        <v>343</v>
      </c>
      <c r="C79" s="702">
        <f>SUM(számítás!C82)</f>
        <v>0</v>
      </c>
      <c r="D79" s="702">
        <f>SUM(számítás!D82)</f>
        <v>0</v>
      </c>
      <c r="E79" s="460">
        <f>SUM(számítás!E82)</f>
        <v>0</v>
      </c>
      <c r="F79" s="626">
        <f>SUM(számítás!F82)</f>
        <v>0</v>
      </c>
    </row>
    <row r="80" spans="1:6" s="377" customFormat="1" ht="12" customHeight="1">
      <c r="A80" s="380" t="s">
        <v>344</v>
      </c>
      <c r="B80" s="452" t="s">
        <v>345</v>
      </c>
      <c r="C80" s="702">
        <f>SUM(számítás!C83)</f>
        <v>0</v>
      </c>
      <c r="D80" s="702">
        <f>SUM(számítás!D83)</f>
        <v>0</v>
      </c>
      <c r="E80" s="460">
        <f>SUM(számítás!E83)</f>
        <v>0</v>
      </c>
      <c r="F80" s="626">
        <f>SUM(számítás!F83)</f>
        <v>0</v>
      </c>
    </row>
    <row r="81" spans="1:6" s="377" customFormat="1" ht="12" customHeight="1" thickBot="1">
      <c r="A81" s="381" t="s">
        <v>346</v>
      </c>
      <c r="B81" s="453" t="s">
        <v>347</v>
      </c>
      <c r="C81" s="701">
        <f>SUM(számítás!C84)</f>
        <v>0</v>
      </c>
      <c r="D81" s="701">
        <f>SUM(számítás!D84)</f>
        <v>0</v>
      </c>
      <c r="E81" s="461">
        <f>SUM(számítás!E84)</f>
        <v>0</v>
      </c>
      <c r="F81" s="628">
        <f>SUM(számítás!F84)</f>
        <v>0</v>
      </c>
    </row>
    <row r="82" spans="1:6" s="377" customFormat="1" ht="13.5" customHeight="1" thickBot="1">
      <c r="A82" s="378" t="s">
        <v>348</v>
      </c>
      <c r="B82" s="444" t="s">
        <v>349</v>
      </c>
      <c r="C82" s="491">
        <f>SUM(számítás!C85)</f>
        <v>0</v>
      </c>
      <c r="D82" s="491">
        <f>SUM(számítás!D85)</f>
        <v>0</v>
      </c>
      <c r="E82" s="492">
        <f>SUM(számítás!E85)</f>
        <v>0</v>
      </c>
      <c r="F82" s="490">
        <f>SUM(számítás!F85)</f>
        <v>0</v>
      </c>
    </row>
    <row r="83" spans="1:6" s="377" customFormat="1" ht="15.75" customHeight="1" thickBot="1">
      <c r="A83" s="378" t="s">
        <v>350</v>
      </c>
      <c r="B83" s="456" t="s">
        <v>351</v>
      </c>
      <c r="C83" s="491">
        <f>SUM(számítás!C86)</f>
        <v>6004274</v>
      </c>
      <c r="D83" s="491">
        <f>SUM(számítás!D86)</f>
        <v>6004274</v>
      </c>
      <c r="E83" s="492">
        <f>SUM(számítás!E86)</f>
        <v>0</v>
      </c>
      <c r="F83" s="490">
        <f>SUM(számítás!F86)</f>
        <v>0</v>
      </c>
    </row>
    <row r="84" spans="1:6" s="377" customFormat="1" ht="16.5" customHeight="1" thickBot="1">
      <c r="A84" s="382" t="s">
        <v>364</v>
      </c>
      <c r="B84" s="446" t="s">
        <v>352</v>
      </c>
      <c r="C84" s="491">
        <f>SUM(számítás!C87)</f>
        <v>113612140</v>
      </c>
      <c r="D84" s="491">
        <f>SUM(számítás!D87)</f>
        <v>113612140</v>
      </c>
      <c r="E84" s="629">
        <f>SUM(számítás!E87)</f>
        <v>0</v>
      </c>
      <c r="F84" s="630">
        <f>SUM(számítás!F87)</f>
        <v>0</v>
      </c>
    </row>
    <row r="85" spans="1:6" s="377" customFormat="1" ht="16.5" customHeight="1">
      <c r="A85" s="495"/>
      <c r="B85" s="495"/>
      <c r="C85" s="496"/>
      <c r="D85" s="496"/>
      <c r="E85" s="496"/>
      <c r="F85" s="496"/>
    </row>
    <row r="86" spans="1:6" ht="16.5" customHeight="1">
      <c r="A86" s="705" t="s">
        <v>47</v>
      </c>
      <c r="B86" s="705"/>
      <c r="C86" s="705"/>
      <c r="D86" s="706"/>
      <c r="E86" s="706"/>
      <c r="F86" s="706"/>
    </row>
    <row r="87" spans="1:5" s="383" customFormat="1" ht="16.5" customHeight="1" thickBot="1">
      <c r="A87" s="709" t="s">
        <v>155</v>
      </c>
      <c r="B87" s="709"/>
      <c r="C87" s="447"/>
      <c r="E87" s="447"/>
    </row>
    <row r="88" spans="1:6" ht="51" customHeight="1" thickBot="1">
      <c r="A88" s="14" t="s">
        <v>69</v>
      </c>
      <c r="B88" s="15" t="s">
        <v>48</v>
      </c>
      <c r="C88" s="439" t="s">
        <v>527</v>
      </c>
      <c r="D88" s="483" t="s">
        <v>537</v>
      </c>
      <c r="E88" s="476" t="s">
        <v>538</v>
      </c>
      <c r="F88" s="476" t="s">
        <v>539</v>
      </c>
    </row>
    <row r="89" spans="1:6" s="376" customFormat="1" ht="12" customHeight="1" thickBot="1">
      <c r="A89" s="448">
        <v>1</v>
      </c>
      <c r="B89" s="449">
        <v>2</v>
      </c>
      <c r="C89" s="477">
        <v>3</v>
      </c>
      <c r="D89" s="494">
        <v>4</v>
      </c>
      <c r="E89" s="478">
        <v>5</v>
      </c>
      <c r="F89" s="493">
        <v>6</v>
      </c>
    </row>
    <row r="90" spans="1:6" ht="12" customHeight="1" thickBot="1">
      <c r="A90" s="13" t="s">
        <v>18</v>
      </c>
      <c r="B90" s="450" t="s">
        <v>367</v>
      </c>
      <c r="C90" s="664">
        <f>SUM(számítás!C91)</f>
        <v>110107866</v>
      </c>
      <c r="D90" s="664">
        <f>SUM(számítás!D91)</f>
        <v>110107866</v>
      </c>
      <c r="E90" s="664">
        <f>SUM(számítás!E91)</f>
        <v>0</v>
      </c>
      <c r="F90" s="664">
        <f>SUM(számítás!F91)</f>
        <v>0</v>
      </c>
    </row>
    <row r="91" spans="1:6" ht="12" customHeight="1">
      <c r="A91" s="9" t="s">
        <v>100</v>
      </c>
      <c r="B91" s="463" t="s">
        <v>49</v>
      </c>
      <c r="C91" s="665">
        <f>SUM(számítás!C92)</f>
        <v>50224013</v>
      </c>
      <c r="D91" s="666">
        <v>50224013</v>
      </c>
      <c r="E91" s="666">
        <f>SUM(számítás!E92)</f>
        <v>0</v>
      </c>
      <c r="F91" s="667">
        <f>SUM(számítás!F92)</f>
        <v>0</v>
      </c>
    </row>
    <row r="92" spans="1:6" ht="12" customHeight="1">
      <c r="A92" s="6" t="s">
        <v>101</v>
      </c>
      <c r="B92" s="464" t="s">
        <v>184</v>
      </c>
      <c r="C92" s="668">
        <f>SUM(számítás!C93)</f>
        <v>6167267</v>
      </c>
      <c r="D92" s="669">
        <v>6167267</v>
      </c>
      <c r="E92" s="669">
        <f>SUM(számítás!E93)</f>
        <v>0</v>
      </c>
      <c r="F92" s="670">
        <f>SUM(számítás!F93)</f>
        <v>0</v>
      </c>
    </row>
    <row r="93" spans="1:6" ht="12" customHeight="1">
      <c r="A93" s="6" t="s">
        <v>102</v>
      </c>
      <c r="B93" s="464" t="s">
        <v>142</v>
      </c>
      <c r="C93" s="668">
        <f>SUM(számítás!C94)</f>
        <v>36727986</v>
      </c>
      <c r="D93" s="669">
        <v>36727986</v>
      </c>
      <c r="E93" s="669">
        <f>SUM(számítás!E94)</f>
        <v>0</v>
      </c>
      <c r="F93" s="670">
        <f>SUM(számítás!F94)</f>
        <v>0</v>
      </c>
    </row>
    <row r="94" spans="1:6" ht="12" customHeight="1">
      <c r="A94" s="6" t="s">
        <v>103</v>
      </c>
      <c r="B94" s="465" t="s">
        <v>185</v>
      </c>
      <c r="C94" s="668">
        <f>SUM(számítás!C95)</f>
        <v>10009000</v>
      </c>
      <c r="D94" s="669">
        <v>10009000</v>
      </c>
      <c r="E94" s="669">
        <f>SUM(számítás!E95)</f>
        <v>0</v>
      </c>
      <c r="F94" s="670">
        <f>SUM(számítás!F95)</f>
        <v>0</v>
      </c>
    </row>
    <row r="95" spans="1:6" ht="12" customHeight="1">
      <c r="A95" s="6" t="s">
        <v>114</v>
      </c>
      <c r="B95" s="11" t="s">
        <v>186</v>
      </c>
      <c r="C95" s="668">
        <f>SUM(számítás!C96)</f>
        <v>6979600</v>
      </c>
      <c r="D95" s="669">
        <v>6979600</v>
      </c>
      <c r="E95" s="669">
        <f>SUM(számítás!E96)</f>
        <v>0</v>
      </c>
      <c r="F95" s="670">
        <f>SUM(számítás!F96)</f>
        <v>0</v>
      </c>
    </row>
    <row r="96" spans="1:6" ht="12" customHeight="1">
      <c r="A96" s="6" t="s">
        <v>104</v>
      </c>
      <c r="B96" s="464" t="s">
        <v>368</v>
      </c>
      <c r="C96" s="668">
        <f>SUM(számítás!C97)</f>
        <v>0</v>
      </c>
      <c r="D96" s="669">
        <f>SUM(számítás!D97)</f>
        <v>0</v>
      </c>
      <c r="E96" s="669">
        <f>SUM(számítás!E97)</f>
        <v>0</v>
      </c>
      <c r="F96" s="670">
        <f>SUM(számítás!F97)</f>
        <v>0</v>
      </c>
    </row>
    <row r="97" spans="1:6" ht="12" customHeight="1">
      <c r="A97" s="6" t="s">
        <v>105</v>
      </c>
      <c r="B97" s="466" t="s">
        <v>369</v>
      </c>
      <c r="C97" s="668">
        <f>SUM(számítás!C98)</f>
        <v>0</v>
      </c>
      <c r="D97" s="669">
        <f>SUM(számítás!D98)</f>
        <v>0</v>
      </c>
      <c r="E97" s="669">
        <f>SUM(számítás!E98)</f>
        <v>0</v>
      </c>
      <c r="F97" s="670">
        <f>SUM(számítás!F98)</f>
        <v>0</v>
      </c>
    </row>
    <row r="98" spans="1:6" ht="12" customHeight="1">
      <c r="A98" s="6" t="s">
        <v>115</v>
      </c>
      <c r="B98" s="467" t="s">
        <v>370</v>
      </c>
      <c r="C98" s="668">
        <f>SUM(számítás!C99)</f>
        <v>0</v>
      </c>
      <c r="D98" s="669">
        <f>SUM(számítás!D99)</f>
        <v>0</v>
      </c>
      <c r="E98" s="669">
        <f>SUM(számítás!E99)</f>
        <v>0</v>
      </c>
      <c r="F98" s="670">
        <f>SUM(számítás!F99)</f>
        <v>0</v>
      </c>
    </row>
    <row r="99" spans="1:6" ht="12" customHeight="1">
      <c r="A99" s="6" t="s">
        <v>116</v>
      </c>
      <c r="B99" s="467" t="s">
        <v>371</v>
      </c>
      <c r="C99" s="668">
        <f>SUM(számítás!C100)</f>
        <v>0</v>
      </c>
      <c r="D99" s="669">
        <f>SUM(számítás!D100)</f>
        <v>0</v>
      </c>
      <c r="E99" s="669">
        <f>SUM(számítás!E100)</f>
        <v>0</v>
      </c>
      <c r="F99" s="670">
        <f>SUM(számítás!F100)</f>
        <v>0</v>
      </c>
    </row>
    <row r="100" spans="1:6" ht="12" customHeight="1">
      <c r="A100" s="6" t="s">
        <v>117</v>
      </c>
      <c r="B100" s="466" t="s">
        <v>372</v>
      </c>
      <c r="C100" s="668">
        <f>SUM(számítás!C101)</f>
        <v>0</v>
      </c>
      <c r="D100" s="669"/>
      <c r="E100" s="669">
        <f>SUM(számítás!E101)</f>
        <v>0</v>
      </c>
      <c r="F100" s="670">
        <f>SUM(számítás!F101)</f>
        <v>0</v>
      </c>
    </row>
    <row r="101" spans="1:6" ht="12" customHeight="1">
      <c r="A101" s="6" t="s">
        <v>118</v>
      </c>
      <c r="B101" s="466" t="s">
        <v>373</v>
      </c>
      <c r="C101" s="668">
        <f>SUM(számítás!C102)</f>
        <v>0</v>
      </c>
      <c r="D101" s="669">
        <f>SUM(számítás!D102)</f>
        <v>0</v>
      </c>
      <c r="E101" s="669">
        <f>SUM(számítás!E102)</f>
        <v>0</v>
      </c>
      <c r="F101" s="670">
        <f>SUM(számítás!F102)</f>
        <v>0</v>
      </c>
    </row>
    <row r="102" spans="1:6" ht="12" customHeight="1">
      <c r="A102" s="6" t="s">
        <v>120</v>
      </c>
      <c r="B102" s="467" t="s">
        <v>374</v>
      </c>
      <c r="C102" s="668">
        <f>SUM(számítás!C103)</f>
        <v>0</v>
      </c>
      <c r="D102" s="669">
        <f>SUM(számítás!D103)</f>
        <v>0</v>
      </c>
      <c r="E102" s="669">
        <f>SUM(számítás!E103)</f>
        <v>0</v>
      </c>
      <c r="F102" s="670">
        <f>SUM(számítás!F103)</f>
        <v>0</v>
      </c>
    </row>
    <row r="103" spans="1:6" ht="12" customHeight="1">
      <c r="A103" s="5" t="s">
        <v>187</v>
      </c>
      <c r="B103" s="468" t="s">
        <v>375</v>
      </c>
      <c r="C103" s="668">
        <f>SUM(számítás!C104)</f>
        <v>0</v>
      </c>
      <c r="D103" s="669">
        <f>SUM(számítás!D104)</f>
        <v>0</v>
      </c>
      <c r="E103" s="669">
        <f>SUM(számítás!E104)</f>
        <v>0</v>
      </c>
      <c r="F103" s="670">
        <f>SUM(számítás!F104)</f>
        <v>0</v>
      </c>
    </row>
    <row r="104" spans="1:6" ht="12" customHeight="1">
      <c r="A104" s="6" t="s">
        <v>365</v>
      </c>
      <c r="B104" s="468" t="s">
        <v>376</v>
      </c>
      <c r="C104" s="668">
        <f>SUM(számítás!C105)</f>
        <v>0</v>
      </c>
      <c r="D104" s="669">
        <f>SUM(számítás!D105)</f>
        <v>0</v>
      </c>
      <c r="E104" s="669">
        <f>SUM(számítás!E105)</f>
        <v>0</v>
      </c>
      <c r="F104" s="670">
        <f>SUM(számítás!F105)</f>
        <v>0</v>
      </c>
    </row>
    <row r="105" spans="1:6" ht="12" customHeight="1" thickBot="1">
      <c r="A105" s="10" t="s">
        <v>366</v>
      </c>
      <c r="B105" s="469" t="s">
        <v>377</v>
      </c>
      <c r="C105" s="671">
        <f>SUM(számítás!C106)</f>
        <v>0</v>
      </c>
      <c r="D105" s="672"/>
      <c r="E105" s="672">
        <f>SUM(számítás!E106)</f>
        <v>0</v>
      </c>
      <c r="F105" s="673">
        <f>SUM(számítás!F106)</f>
        <v>0</v>
      </c>
    </row>
    <row r="106" spans="1:6" ht="12" customHeight="1" thickBot="1">
      <c r="A106" s="12" t="s">
        <v>19</v>
      </c>
      <c r="B106" s="457" t="s">
        <v>378</v>
      </c>
      <c r="C106" s="677">
        <f>SUM(számítás!C107)</f>
        <v>0</v>
      </c>
      <c r="D106" s="678">
        <f>SUM(számítás!D107)</f>
        <v>0</v>
      </c>
      <c r="E106" s="678">
        <f>SUM(számítás!E107)</f>
        <v>0</v>
      </c>
      <c r="F106" s="679">
        <f>SUM(számítás!F107)</f>
        <v>0</v>
      </c>
    </row>
    <row r="107" spans="1:6" ht="12" customHeight="1">
      <c r="A107" s="7" t="s">
        <v>106</v>
      </c>
      <c r="B107" s="464" t="s">
        <v>229</v>
      </c>
      <c r="C107" s="674">
        <f>SUM(számítás!C108)</f>
        <v>0</v>
      </c>
      <c r="D107" s="675"/>
      <c r="E107" s="675">
        <f>SUM(számítás!E108)</f>
        <v>0</v>
      </c>
      <c r="F107" s="676">
        <f>SUM(számítás!F108)</f>
        <v>0</v>
      </c>
    </row>
    <row r="108" spans="1:6" ht="12" customHeight="1">
      <c r="A108" s="7" t="s">
        <v>107</v>
      </c>
      <c r="B108" s="470" t="s">
        <v>382</v>
      </c>
      <c r="C108" s="668">
        <f>SUM(számítás!C109)</f>
        <v>0</v>
      </c>
      <c r="D108" s="669">
        <f>SUM(számítás!D109)</f>
        <v>0</v>
      </c>
      <c r="E108" s="669">
        <f>SUM(számítás!E109)</f>
        <v>0</v>
      </c>
      <c r="F108" s="670">
        <f>SUM(számítás!F109)</f>
        <v>0</v>
      </c>
    </row>
    <row r="109" spans="1:6" ht="12" customHeight="1">
      <c r="A109" s="7" t="s">
        <v>108</v>
      </c>
      <c r="B109" s="470" t="s">
        <v>188</v>
      </c>
      <c r="C109" s="668">
        <f>SUM(számítás!C110)</f>
        <v>0</v>
      </c>
      <c r="D109" s="669"/>
      <c r="E109" s="669">
        <f>SUM(számítás!E110)</f>
        <v>0</v>
      </c>
      <c r="F109" s="670">
        <f>SUM(számítás!F110)</f>
        <v>0</v>
      </c>
    </row>
    <row r="110" spans="1:6" ht="12" customHeight="1">
      <c r="A110" s="7" t="s">
        <v>109</v>
      </c>
      <c r="B110" s="470" t="s">
        <v>383</v>
      </c>
      <c r="C110" s="668">
        <f>SUM(számítás!C111)</f>
        <v>0</v>
      </c>
      <c r="D110" s="669">
        <f>SUM(számítás!D111)</f>
        <v>0</v>
      </c>
      <c r="E110" s="669">
        <f>SUM(számítás!E111)</f>
        <v>0</v>
      </c>
      <c r="F110" s="670">
        <f>SUM(számítás!F111)</f>
        <v>0</v>
      </c>
    </row>
    <row r="111" spans="1:6" ht="12" customHeight="1">
      <c r="A111" s="7" t="s">
        <v>110</v>
      </c>
      <c r="B111" s="471" t="s">
        <v>231</v>
      </c>
      <c r="C111" s="668">
        <f>SUM(számítás!C112)</f>
        <v>0</v>
      </c>
      <c r="D111" s="669">
        <f>SUM(számítás!D112)</f>
        <v>0</v>
      </c>
      <c r="E111" s="669">
        <f>SUM(számítás!E112)</f>
        <v>0</v>
      </c>
      <c r="F111" s="670">
        <f>SUM(számítás!F112)</f>
        <v>0</v>
      </c>
    </row>
    <row r="112" spans="1:6" ht="12" customHeight="1">
      <c r="A112" s="7" t="s">
        <v>119</v>
      </c>
      <c r="B112" s="472" t="s">
        <v>457</v>
      </c>
      <c r="C112" s="668">
        <f>SUM(számítás!C113)</f>
        <v>0</v>
      </c>
      <c r="D112" s="669">
        <f>SUM(számítás!D113)</f>
        <v>0</v>
      </c>
      <c r="E112" s="669">
        <f>SUM(számítás!E113)</f>
        <v>0</v>
      </c>
      <c r="F112" s="670">
        <f>SUM(számítás!F113)</f>
        <v>0</v>
      </c>
    </row>
    <row r="113" spans="1:6" ht="12" customHeight="1">
      <c r="A113" s="7" t="s">
        <v>121</v>
      </c>
      <c r="B113" s="473" t="s">
        <v>388</v>
      </c>
      <c r="C113" s="668">
        <f>SUM(számítás!C114)</f>
        <v>0</v>
      </c>
      <c r="D113" s="669">
        <f>SUM(számítás!D114)</f>
        <v>0</v>
      </c>
      <c r="E113" s="669">
        <f>SUM(számítás!E114)</f>
        <v>0</v>
      </c>
      <c r="F113" s="670">
        <f>SUM(számítás!F114)</f>
        <v>0</v>
      </c>
    </row>
    <row r="114" spans="1:6" ht="22.5">
      <c r="A114" s="7" t="s">
        <v>189</v>
      </c>
      <c r="B114" s="467" t="s">
        <v>371</v>
      </c>
      <c r="C114" s="668">
        <f>SUM(számítás!C115)</f>
        <v>0</v>
      </c>
      <c r="D114" s="669">
        <f>SUM(számítás!D115)</f>
        <v>0</v>
      </c>
      <c r="E114" s="669">
        <f>SUM(számítás!E115)</f>
        <v>0</v>
      </c>
      <c r="F114" s="670">
        <f>SUM(számítás!F115)</f>
        <v>0</v>
      </c>
    </row>
    <row r="115" spans="1:6" ht="12" customHeight="1">
      <c r="A115" s="7" t="s">
        <v>190</v>
      </c>
      <c r="B115" s="467" t="s">
        <v>387</v>
      </c>
      <c r="C115" s="668">
        <f>SUM(számítás!C116)</f>
        <v>0</v>
      </c>
      <c r="D115" s="669">
        <f>SUM(számítás!D116)</f>
        <v>0</v>
      </c>
      <c r="E115" s="669">
        <f>SUM(számítás!E116)</f>
        <v>0</v>
      </c>
      <c r="F115" s="670">
        <f>SUM(számítás!F116)</f>
        <v>0</v>
      </c>
    </row>
    <row r="116" spans="1:6" ht="12" customHeight="1">
      <c r="A116" s="7" t="s">
        <v>191</v>
      </c>
      <c r="B116" s="467" t="s">
        <v>386</v>
      </c>
      <c r="C116" s="668">
        <f>SUM(számítás!C117)</f>
        <v>0</v>
      </c>
      <c r="D116" s="669">
        <f>SUM(számítás!D117)</f>
        <v>0</v>
      </c>
      <c r="E116" s="669">
        <f>SUM(számítás!E117)</f>
        <v>0</v>
      </c>
      <c r="F116" s="670">
        <f>SUM(számítás!F117)</f>
        <v>0</v>
      </c>
    </row>
    <row r="117" spans="1:6" ht="12" customHeight="1">
      <c r="A117" s="7" t="s">
        <v>379</v>
      </c>
      <c r="B117" s="467" t="s">
        <v>374</v>
      </c>
      <c r="C117" s="668">
        <f>SUM(számítás!C118)</f>
        <v>0</v>
      </c>
      <c r="D117" s="669">
        <f>SUM(számítás!D118)</f>
        <v>0</v>
      </c>
      <c r="E117" s="669">
        <f>SUM(számítás!E118)</f>
        <v>0</v>
      </c>
      <c r="F117" s="670">
        <f>SUM(számítás!F118)</f>
        <v>0</v>
      </c>
    </row>
    <row r="118" spans="1:6" ht="12" customHeight="1">
      <c r="A118" s="7" t="s">
        <v>380</v>
      </c>
      <c r="B118" s="467" t="s">
        <v>385</v>
      </c>
      <c r="C118" s="668">
        <f>SUM(számítás!C119)</f>
        <v>0</v>
      </c>
      <c r="D118" s="669">
        <f>SUM(számítás!D119)</f>
        <v>0</v>
      </c>
      <c r="E118" s="669">
        <f>SUM(számítás!E119)</f>
        <v>0</v>
      </c>
      <c r="F118" s="670">
        <f>SUM(számítás!F119)</f>
        <v>0</v>
      </c>
    </row>
    <row r="119" spans="1:6" ht="16.5" thickBot="1">
      <c r="A119" s="5" t="s">
        <v>381</v>
      </c>
      <c r="B119" s="467" t="s">
        <v>384</v>
      </c>
      <c r="C119" s="671">
        <f>SUM(számítás!C120)</f>
        <v>0</v>
      </c>
      <c r="D119" s="672">
        <f>SUM(számítás!D120)</f>
        <v>0</v>
      </c>
      <c r="E119" s="672">
        <f>SUM(számítás!E120)</f>
        <v>0</v>
      </c>
      <c r="F119" s="673">
        <f>SUM(számítás!F120)</f>
        <v>0</v>
      </c>
    </row>
    <row r="120" spans="1:6" ht="12" customHeight="1" thickBot="1">
      <c r="A120" s="12" t="s">
        <v>20</v>
      </c>
      <c r="B120" s="458" t="s">
        <v>389</v>
      </c>
      <c r="C120" s="677">
        <f>SUM(számítás!C121)</f>
        <v>2000000</v>
      </c>
      <c r="D120" s="678">
        <f>SUM(számítás!D121)</f>
        <v>2000000</v>
      </c>
      <c r="E120" s="678">
        <f>SUM(számítás!E121)</f>
        <v>0</v>
      </c>
      <c r="F120" s="679">
        <f>SUM(számítás!F121)</f>
        <v>0</v>
      </c>
    </row>
    <row r="121" spans="1:6" ht="12" customHeight="1">
      <c r="A121" s="7" t="s">
        <v>89</v>
      </c>
      <c r="B121" s="474" t="s">
        <v>58</v>
      </c>
      <c r="C121" s="674">
        <f>SUM(számítás!C122)</f>
        <v>2000000</v>
      </c>
      <c r="D121" s="675">
        <v>2000000</v>
      </c>
      <c r="E121" s="675">
        <f>SUM(számítás!E122)</f>
        <v>0</v>
      </c>
      <c r="F121" s="676">
        <f>SUM(számítás!F122)</f>
        <v>0</v>
      </c>
    </row>
    <row r="122" spans="1:6" ht="12" customHeight="1" thickBot="1">
      <c r="A122" s="8" t="s">
        <v>90</v>
      </c>
      <c r="B122" s="470" t="s">
        <v>59</v>
      </c>
      <c r="C122" s="671">
        <f>SUM(számítás!C123)</f>
        <v>0</v>
      </c>
      <c r="D122" s="672">
        <f>SUM(számítás!D123)</f>
        <v>0</v>
      </c>
      <c r="E122" s="672">
        <f>SUM(számítás!E123)</f>
        <v>0</v>
      </c>
      <c r="F122" s="673">
        <f>SUM(számítás!F123)</f>
        <v>0</v>
      </c>
    </row>
    <row r="123" spans="1:6" ht="12" customHeight="1" thickBot="1">
      <c r="A123" s="12" t="s">
        <v>21</v>
      </c>
      <c r="B123" s="458" t="s">
        <v>390</v>
      </c>
      <c r="C123" s="677">
        <f>SUM(számítás!C124)</f>
        <v>112107866</v>
      </c>
      <c r="D123" s="678">
        <f>SUM(számítás!D124)</f>
        <v>112107866</v>
      </c>
      <c r="E123" s="678">
        <f>SUM(számítás!E124)</f>
        <v>0</v>
      </c>
      <c r="F123" s="679">
        <f>SUM(számítás!F124)</f>
        <v>0</v>
      </c>
    </row>
    <row r="124" spans="1:6" ht="12" customHeight="1" thickBot="1">
      <c r="A124" s="12" t="s">
        <v>22</v>
      </c>
      <c r="B124" s="458" t="s">
        <v>391</v>
      </c>
      <c r="C124" s="677">
        <f>SUM(számítás!C125)</f>
        <v>0</v>
      </c>
      <c r="D124" s="678">
        <f>SUM(számítás!D125)</f>
        <v>0</v>
      </c>
      <c r="E124" s="678">
        <f>SUM(számítás!E125)</f>
        <v>0</v>
      </c>
      <c r="F124" s="679">
        <f>SUM(számítás!F125)</f>
        <v>0</v>
      </c>
    </row>
    <row r="125" spans="1:6" ht="12" customHeight="1">
      <c r="A125" s="7" t="s">
        <v>93</v>
      </c>
      <c r="B125" s="474" t="s">
        <v>392</v>
      </c>
      <c r="C125" s="674">
        <f>SUM(számítás!C126)</f>
        <v>0</v>
      </c>
      <c r="D125" s="675">
        <f>SUM(számítás!D126)</f>
        <v>0</v>
      </c>
      <c r="E125" s="675">
        <f>SUM(számítás!E126)</f>
        <v>0</v>
      </c>
      <c r="F125" s="676">
        <f>SUM(számítás!F126)</f>
        <v>0</v>
      </c>
    </row>
    <row r="126" spans="1:6" ht="12" customHeight="1">
      <c r="A126" s="7" t="s">
        <v>94</v>
      </c>
      <c r="B126" s="474" t="s">
        <v>393</v>
      </c>
      <c r="C126" s="668">
        <f>SUM(számítás!C127)</f>
        <v>0</v>
      </c>
      <c r="D126" s="669">
        <f>SUM(számítás!D127)</f>
        <v>0</v>
      </c>
      <c r="E126" s="669">
        <f>SUM(számítás!E127)</f>
        <v>0</v>
      </c>
      <c r="F126" s="670">
        <f>SUM(számítás!F127)</f>
        <v>0</v>
      </c>
    </row>
    <row r="127" spans="1:6" ht="12" customHeight="1" thickBot="1">
      <c r="A127" s="5" t="s">
        <v>95</v>
      </c>
      <c r="B127" s="475" t="s">
        <v>394</v>
      </c>
      <c r="C127" s="671">
        <f>SUM(számítás!C128)</f>
        <v>0</v>
      </c>
      <c r="D127" s="672">
        <f>SUM(számítás!D128)</f>
        <v>0</v>
      </c>
      <c r="E127" s="672">
        <f>SUM(számítás!E128)</f>
        <v>0</v>
      </c>
      <c r="F127" s="673">
        <f>SUM(számítás!F128)</f>
        <v>0</v>
      </c>
    </row>
    <row r="128" spans="1:6" ht="12" customHeight="1" thickBot="1">
      <c r="A128" s="12" t="s">
        <v>23</v>
      </c>
      <c r="B128" s="458" t="s">
        <v>440</v>
      </c>
      <c r="C128" s="677">
        <f>SUM(számítás!C129)</f>
        <v>0</v>
      </c>
      <c r="D128" s="678">
        <f>SUM(számítás!D129)</f>
        <v>0</v>
      </c>
      <c r="E128" s="678">
        <f>SUM(számítás!E129)</f>
        <v>0</v>
      </c>
      <c r="F128" s="679">
        <f>SUM(számítás!F129)</f>
        <v>0</v>
      </c>
    </row>
    <row r="129" spans="1:6" ht="12" customHeight="1">
      <c r="A129" s="7" t="s">
        <v>96</v>
      </c>
      <c r="B129" s="474" t="s">
        <v>395</v>
      </c>
      <c r="C129" s="674">
        <f>SUM(számítás!C130)</f>
        <v>0</v>
      </c>
      <c r="D129" s="675">
        <f>SUM(számítás!D130)</f>
        <v>0</v>
      </c>
      <c r="E129" s="675">
        <f>SUM(számítás!E130)</f>
        <v>0</v>
      </c>
      <c r="F129" s="676">
        <f>SUM(számítás!F130)</f>
        <v>0</v>
      </c>
    </row>
    <row r="130" spans="1:6" ht="12" customHeight="1">
      <c r="A130" s="7" t="s">
        <v>97</v>
      </c>
      <c r="B130" s="474" t="s">
        <v>396</v>
      </c>
      <c r="C130" s="668">
        <f>SUM(számítás!C131)</f>
        <v>0</v>
      </c>
      <c r="D130" s="669">
        <f>SUM(számítás!D131)</f>
        <v>0</v>
      </c>
      <c r="E130" s="669">
        <f>SUM(számítás!E131)</f>
        <v>0</v>
      </c>
      <c r="F130" s="670">
        <f>SUM(számítás!F131)</f>
        <v>0</v>
      </c>
    </row>
    <row r="131" spans="1:6" ht="12" customHeight="1">
      <c r="A131" s="7" t="s">
        <v>299</v>
      </c>
      <c r="B131" s="474" t="s">
        <v>397</v>
      </c>
      <c r="C131" s="668">
        <f>SUM(számítás!C132)</f>
        <v>0</v>
      </c>
      <c r="D131" s="669">
        <f>SUM(számítás!D132)</f>
        <v>0</v>
      </c>
      <c r="E131" s="669">
        <f>SUM(számítás!E132)</f>
        <v>0</v>
      </c>
      <c r="F131" s="670">
        <f>SUM(számítás!F132)</f>
        <v>0</v>
      </c>
    </row>
    <row r="132" spans="1:6" ht="12" customHeight="1" thickBot="1">
      <c r="A132" s="5" t="s">
        <v>300</v>
      </c>
      <c r="B132" s="475" t="s">
        <v>398</v>
      </c>
      <c r="C132" s="671">
        <f>SUM(számítás!C133)</f>
        <v>0</v>
      </c>
      <c r="D132" s="672">
        <f>SUM(számítás!D133)</f>
        <v>0</v>
      </c>
      <c r="E132" s="672">
        <f>SUM(számítás!E133)</f>
        <v>0</v>
      </c>
      <c r="F132" s="673">
        <f>SUM(számítás!F133)</f>
        <v>0</v>
      </c>
    </row>
    <row r="133" spans="1:6" ht="12" customHeight="1" thickBot="1">
      <c r="A133" s="12" t="s">
        <v>24</v>
      </c>
      <c r="B133" s="458" t="s">
        <v>399</v>
      </c>
      <c r="C133" s="677">
        <f>SUM(számítás!C134)</f>
        <v>1504274</v>
      </c>
      <c r="D133" s="678">
        <f>SUM(számítás!D134)</f>
        <v>1504274</v>
      </c>
      <c r="E133" s="678">
        <f>SUM(számítás!E134)</f>
        <v>0</v>
      </c>
      <c r="F133" s="679">
        <f>SUM(számítás!F134)</f>
        <v>0</v>
      </c>
    </row>
    <row r="134" spans="1:6" ht="12" customHeight="1">
      <c r="A134" s="7" t="s">
        <v>98</v>
      </c>
      <c r="B134" s="474" t="s">
        <v>400</v>
      </c>
      <c r="C134" s="674">
        <f>SUM(számítás!C135)</f>
        <v>0</v>
      </c>
      <c r="D134" s="675">
        <f>SUM(számítás!D135)</f>
        <v>0</v>
      </c>
      <c r="E134" s="675">
        <f>SUM(számítás!E135)</f>
        <v>0</v>
      </c>
      <c r="F134" s="676">
        <f>SUM(számítás!F135)</f>
        <v>0</v>
      </c>
    </row>
    <row r="135" spans="1:6" ht="12" customHeight="1">
      <c r="A135" s="7" t="s">
        <v>99</v>
      </c>
      <c r="B135" s="474" t="s">
        <v>410</v>
      </c>
      <c r="C135" s="668">
        <f>SUM(számítás!C136)</f>
        <v>1504274</v>
      </c>
      <c r="D135" s="669">
        <v>1504274</v>
      </c>
      <c r="E135" s="669">
        <f>SUM(számítás!E136)</f>
        <v>0</v>
      </c>
      <c r="F135" s="670">
        <f>SUM(számítás!F136)</f>
        <v>0</v>
      </c>
    </row>
    <row r="136" spans="1:6" ht="12" customHeight="1">
      <c r="A136" s="7" t="s">
        <v>311</v>
      </c>
      <c r="B136" s="474" t="s">
        <v>401</v>
      </c>
      <c r="C136" s="668">
        <f>SUM(számítás!C137)</f>
        <v>0</v>
      </c>
      <c r="D136" s="669">
        <f>SUM(számítás!D137)</f>
        <v>0</v>
      </c>
      <c r="E136" s="669">
        <f>SUM(számítás!E137)</f>
        <v>0</v>
      </c>
      <c r="F136" s="670">
        <f>SUM(számítás!F137)</f>
        <v>0</v>
      </c>
    </row>
    <row r="137" spans="1:6" ht="12" customHeight="1" thickBot="1">
      <c r="A137" s="5" t="s">
        <v>312</v>
      </c>
      <c r="B137" s="475" t="s">
        <v>402</v>
      </c>
      <c r="C137" s="671">
        <f>SUM(számítás!C138)</f>
        <v>0</v>
      </c>
      <c r="D137" s="672">
        <f>SUM(számítás!D138)</f>
        <v>0</v>
      </c>
      <c r="E137" s="672">
        <f>SUM(számítás!E138)</f>
        <v>0</v>
      </c>
      <c r="F137" s="673">
        <f>SUM(számítás!F138)</f>
        <v>0</v>
      </c>
    </row>
    <row r="138" spans="1:6" ht="12" customHeight="1" thickBot="1">
      <c r="A138" s="12" t="s">
        <v>25</v>
      </c>
      <c r="B138" s="458" t="s">
        <v>403</v>
      </c>
      <c r="C138" s="677">
        <f>SUM(számítás!C139)</f>
        <v>0</v>
      </c>
      <c r="D138" s="678">
        <f>SUM(számítás!D139)</f>
        <v>0</v>
      </c>
      <c r="E138" s="678">
        <f>SUM(számítás!E139)</f>
        <v>0</v>
      </c>
      <c r="F138" s="679">
        <f>SUM(számítás!F139)</f>
        <v>0</v>
      </c>
    </row>
    <row r="139" spans="1:6" ht="12" customHeight="1">
      <c r="A139" s="7" t="s">
        <v>182</v>
      </c>
      <c r="B139" s="474" t="s">
        <v>404</v>
      </c>
      <c r="C139" s="674">
        <f>SUM(számítás!C140)</f>
        <v>0</v>
      </c>
      <c r="D139" s="675">
        <f>SUM(számítás!D140)</f>
        <v>0</v>
      </c>
      <c r="E139" s="675">
        <f>SUM(számítás!E140)</f>
        <v>0</v>
      </c>
      <c r="F139" s="676">
        <f>SUM(számítás!F140)</f>
        <v>0</v>
      </c>
    </row>
    <row r="140" spans="1:6" ht="12" customHeight="1">
      <c r="A140" s="7" t="s">
        <v>183</v>
      </c>
      <c r="B140" s="474" t="s">
        <v>405</v>
      </c>
      <c r="C140" s="668">
        <f>SUM(számítás!C141)</f>
        <v>0</v>
      </c>
      <c r="D140" s="669">
        <f>SUM(számítás!D141)</f>
        <v>0</v>
      </c>
      <c r="E140" s="669">
        <f>SUM(számítás!E141)</f>
        <v>0</v>
      </c>
      <c r="F140" s="670">
        <f>SUM(számítás!F141)</f>
        <v>0</v>
      </c>
    </row>
    <row r="141" spans="1:6" ht="12" customHeight="1">
      <c r="A141" s="7" t="s">
        <v>230</v>
      </c>
      <c r="B141" s="474" t="s">
        <v>406</v>
      </c>
      <c r="C141" s="668">
        <f>SUM(számítás!C142)</f>
        <v>0</v>
      </c>
      <c r="D141" s="669">
        <f>SUM(számítás!D142)</f>
        <v>0</v>
      </c>
      <c r="E141" s="669">
        <f>SUM(számítás!E142)</f>
        <v>0</v>
      </c>
      <c r="F141" s="670">
        <f>SUM(számítás!F142)</f>
        <v>0</v>
      </c>
    </row>
    <row r="142" spans="1:6" ht="12" customHeight="1" thickBot="1">
      <c r="A142" s="7" t="s">
        <v>314</v>
      </c>
      <c r="B142" s="474" t="s">
        <v>407</v>
      </c>
      <c r="C142" s="671">
        <f>SUM(számítás!C143)</f>
        <v>0</v>
      </c>
      <c r="D142" s="672">
        <f>SUM(számítás!D143)</f>
        <v>0</v>
      </c>
      <c r="E142" s="672">
        <f>SUM(számítás!E143)</f>
        <v>0</v>
      </c>
      <c r="F142" s="673">
        <f>SUM(számítás!F143)</f>
        <v>0</v>
      </c>
    </row>
    <row r="143" spans="1:8" ht="15" customHeight="1" thickBot="1">
      <c r="A143" s="12" t="s">
        <v>26</v>
      </c>
      <c r="B143" s="458" t="s">
        <v>408</v>
      </c>
      <c r="C143" s="677">
        <f>SUM(számítás!C144)</f>
        <v>1504274</v>
      </c>
      <c r="D143" s="678">
        <f>SUM(számítás!D144)</f>
        <v>1504274</v>
      </c>
      <c r="E143" s="678">
        <f>SUM(számítás!E144)</f>
        <v>0</v>
      </c>
      <c r="F143" s="679">
        <f>SUM(számítás!F144)</f>
        <v>0</v>
      </c>
      <c r="G143" s="384"/>
      <c r="H143" s="384"/>
    </row>
    <row r="144" spans="1:6" s="377" customFormat="1" ht="12.75" customHeight="1" thickBot="1">
      <c r="A144" s="284" t="s">
        <v>27</v>
      </c>
      <c r="B144" s="459" t="s">
        <v>409</v>
      </c>
      <c r="C144" s="680">
        <f>SUM(számítás!C145)</f>
        <v>113612140</v>
      </c>
      <c r="D144" s="681">
        <f>SUM(számítás!D145)</f>
        <v>113612140</v>
      </c>
      <c r="E144" s="681">
        <f>SUM(számítás!E145)</f>
        <v>0</v>
      </c>
      <c r="F144" s="682">
        <f>SUM(számítás!F145)</f>
        <v>0</v>
      </c>
    </row>
    <row r="145" ht="7.5" customHeight="1"/>
    <row r="146" spans="1:5" ht="15.75">
      <c r="A146" s="708" t="s">
        <v>411</v>
      </c>
      <c r="B146" s="708"/>
      <c r="C146" s="708"/>
      <c r="D146" s="706"/>
      <c r="E146" s="706"/>
    </row>
    <row r="147" spans="1:5" ht="15" customHeight="1" thickBot="1">
      <c r="A147" s="707" t="s">
        <v>156</v>
      </c>
      <c r="B147" s="707"/>
      <c r="C147" s="440"/>
      <c r="E147" s="440"/>
    </row>
    <row r="148" spans="1:6" ht="21.75" customHeight="1" thickBot="1">
      <c r="A148" s="12">
        <v>1</v>
      </c>
      <c r="B148" s="457" t="s">
        <v>412</v>
      </c>
      <c r="C148" s="445">
        <f>+C60-C123</f>
        <v>-4500000</v>
      </c>
      <c r="D148" s="434">
        <f>+D60-D123</f>
        <v>-4500000</v>
      </c>
      <c r="E148" s="285">
        <f>+E60-E123</f>
        <v>0</v>
      </c>
      <c r="F148" s="285">
        <f>+F60-F123</f>
        <v>0</v>
      </c>
    </row>
    <row r="149" spans="1:6" ht="27.75" customHeight="1" thickBot="1">
      <c r="A149" s="12" t="s">
        <v>19</v>
      </c>
      <c r="B149" s="457" t="s">
        <v>413</v>
      </c>
      <c r="C149" s="445">
        <f>+C83-C143</f>
        <v>4500000</v>
      </c>
      <c r="D149" s="434">
        <f>+D83-D143</f>
        <v>4500000</v>
      </c>
      <c r="E149" s="285">
        <f>+E83-E143</f>
        <v>0</v>
      </c>
      <c r="F149" s="285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eadings="1"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8" r:id="rId1"/>
  <headerFooter alignWithMargins="0">
    <oddHeader>&amp;C&amp;"Times New Roman CE,Félkövér"&amp;12
Márokpapi Község Önkormányzat
2020. ÉVI KÖLTSÉGVETÉSÉNEK ÖSSZEVONT MÉRLEGE&amp;10
&amp;R&amp;"Times New Roman CE,Félkövér dőlt"&amp;11 1.melléklet a ........./2020. (.......)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8"/>
  <sheetViews>
    <sheetView zoomScaleSheetLayoutView="85" workbookViewId="0" topLeftCell="B1">
      <selection activeCell="C1" sqref="C1"/>
    </sheetView>
  </sheetViews>
  <sheetFormatPr defaultColWidth="9.00390625" defaultRowHeight="12.75"/>
  <cols>
    <col min="1" max="1" width="19.50390625" style="357" customWidth="1"/>
    <col min="2" max="2" width="63.50390625" style="358" customWidth="1"/>
    <col min="3" max="3" width="13.375" style="359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3" width="14.00390625" style="3" customWidth="1"/>
    <col min="14" max="14" width="14.375" style="3" customWidth="1"/>
    <col min="15" max="15" width="14.875" style="3" customWidth="1"/>
    <col min="16" max="17" width="13.50390625" style="3" customWidth="1"/>
    <col min="18" max="18" width="15.375" style="3" customWidth="1"/>
    <col min="19" max="16384" width="9.375" style="3" customWidth="1"/>
  </cols>
  <sheetData>
    <row r="1" spans="1:3" s="2" customFormat="1" ht="16.5" customHeight="1" thickBot="1">
      <c r="A1" s="236"/>
      <c r="B1" s="237"/>
      <c r="C1" s="244" t="s">
        <v>552</v>
      </c>
    </row>
    <row r="2" spans="1:18" s="102" customFormat="1" ht="21" customHeight="1">
      <c r="A2" s="373" t="s">
        <v>61</v>
      </c>
      <c r="B2" s="752" t="s">
        <v>55</v>
      </c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4"/>
    </row>
    <row r="3" spans="1:18" s="102" customFormat="1" ht="16.5" thickBot="1">
      <c r="A3" s="238" t="s">
        <v>205</v>
      </c>
      <c r="B3" s="755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7"/>
    </row>
    <row r="4" spans="1:18" s="481" customFormat="1" ht="15.75" customHeight="1" thickBot="1">
      <c r="A4" s="480"/>
      <c r="B4" s="487"/>
      <c r="C4" s="488"/>
      <c r="D4" s="759" t="s">
        <v>462</v>
      </c>
      <c r="E4" s="759"/>
      <c r="F4" s="760"/>
      <c r="G4" s="758" t="s">
        <v>500</v>
      </c>
      <c r="H4" s="759"/>
      <c r="I4" s="760"/>
      <c r="J4" s="758"/>
      <c r="K4" s="759"/>
      <c r="L4" s="760"/>
      <c r="M4" s="758"/>
      <c r="N4" s="759"/>
      <c r="O4" s="760"/>
      <c r="P4" s="758"/>
      <c r="Q4" s="759"/>
      <c r="R4" s="760"/>
    </row>
    <row r="5" spans="1:18" ht="51.75" customHeight="1" thickBot="1">
      <c r="A5" s="374" t="s">
        <v>206</v>
      </c>
      <c r="B5" s="485" t="s">
        <v>54</v>
      </c>
      <c r="C5" s="486" t="s">
        <v>536</v>
      </c>
      <c r="D5" s="483" t="s">
        <v>537</v>
      </c>
      <c r="E5" s="476" t="s">
        <v>538</v>
      </c>
      <c r="F5" s="476" t="s">
        <v>539</v>
      </c>
      <c r="G5" s="483" t="s">
        <v>537</v>
      </c>
      <c r="H5" s="476" t="s">
        <v>538</v>
      </c>
      <c r="I5" s="476" t="s">
        <v>539</v>
      </c>
      <c r="J5" s="483" t="s">
        <v>537</v>
      </c>
      <c r="K5" s="476" t="s">
        <v>538</v>
      </c>
      <c r="L5" s="476" t="s">
        <v>539</v>
      </c>
      <c r="M5" s="483" t="s">
        <v>537</v>
      </c>
      <c r="N5" s="476" t="s">
        <v>538</v>
      </c>
      <c r="O5" s="476" t="s">
        <v>539</v>
      </c>
      <c r="P5" s="483" t="s">
        <v>537</v>
      </c>
      <c r="Q5" s="476" t="s">
        <v>538</v>
      </c>
      <c r="R5" s="476" t="s">
        <v>539</v>
      </c>
    </row>
    <row r="6" spans="1:18" s="65" customFormat="1" ht="12.75" customHeight="1" thickBot="1">
      <c r="A6" s="204">
        <v>1</v>
      </c>
      <c r="B6" s="205">
        <v>2</v>
      </c>
      <c r="C6" s="482">
        <v>3</v>
      </c>
      <c r="D6" s="242">
        <v>4</v>
      </c>
      <c r="E6" s="482">
        <v>5</v>
      </c>
      <c r="F6" s="206">
        <v>6</v>
      </c>
      <c r="G6" s="242">
        <v>7</v>
      </c>
      <c r="H6" s="482">
        <v>8</v>
      </c>
      <c r="I6" s="206">
        <v>9</v>
      </c>
      <c r="J6" s="242">
        <v>10</v>
      </c>
      <c r="K6" s="482">
        <v>11</v>
      </c>
      <c r="L6" s="206">
        <v>12</v>
      </c>
      <c r="M6" s="242">
        <v>13</v>
      </c>
      <c r="N6" s="482">
        <v>14</v>
      </c>
      <c r="O6" s="206">
        <v>15</v>
      </c>
      <c r="P6" s="242">
        <v>16</v>
      </c>
      <c r="Q6" s="482">
        <v>17</v>
      </c>
      <c r="R6" s="206">
        <v>18</v>
      </c>
    </row>
    <row r="7" spans="1:18" s="65" customFormat="1" ht="15.75" customHeight="1" thickBot="1">
      <c r="A7" s="239"/>
      <c r="B7" s="240" t="s">
        <v>55</v>
      </c>
      <c r="C7" s="592"/>
      <c r="D7" s="572"/>
      <c r="E7" s="484"/>
      <c r="F7" s="556"/>
      <c r="G7" s="572"/>
      <c r="H7" s="484"/>
      <c r="I7" s="556"/>
      <c r="J7" s="572"/>
      <c r="K7" s="484"/>
      <c r="L7" s="556"/>
      <c r="M7" s="572"/>
      <c r="N7" s="484"/>
      <c r="O7" s="556"/>
      <c r="P7" s="572"/>
      <c r="Q7" s="484"/>
      <c r="R7" s="556"/>
    </row>
    <row r="8" spans="1:18" s="65" customFormat="1" ht="12" customHeight="1" thickBot="1">
      <c r="A8" s="26" t="s">
        <v>18</v>
      </c>
      <c r="B8" s="454" t="s">
        <v>255</v>
      </c>
      <c r="C8" s="593">
        <f>+C9+C10+C11+C12+C13+C14</f>
        <v>45593032</v>
      </c>
      <c r="D8" s="573">
        <f aca="true" t="shared" si="0" ref="D8:R8">+D9+D10+D11+D12+D13+D14</f>
        <v>45593032</v>
      </c>
      <c r="E8" s="513">
        <f t="shared" si="0"/>
        <v>0</v>
      </c>
      <c r="F8" s="580">
        <f t="shared" si="0"/>
        <v>0</v>
      </c>
      <c r="G8" s="579">
        <f t="shared" si="0"/>
        <v>45593032</v>
      </c>
      <c r="H8" s="516">
        <f t="shared" si="0"/>
        <v>0</v>
      </c>
      <c r="I8" s="580">
        <f t="shared" si="0"/>
        <v>0</v>
      </c>
      <c r="J8" s="579">
        <f t="shared" si="0"/>
        <v>0</v>
      </c>
      <c r="K8" s="513">
        <f t="shared" si="0"/>
        <v>0</v>
      </c>
      <c r="L8" s="574">
        <f t="shared" si="0"/>
        <v>0</v>
      </c>
      <c r="M8" s="573">
        <f t="shared" si="0"/>
        <v>0</v>
      </c>
      <c r="N8" s="513">
        <f t="shared" si="0"/>
        <v>0</v>
      </c>
      <c r="O8" s="574">
        <f t="shared" si="0"/>
        <v>0</v>
      </c>
      <c r="P8" s="573">
        <f t="shared" si="0"/>
        <v>0</v>
      </c>
      <c r="Q8" s="513">
        <f t="shared" si="0"/>
        <v>0</v>
      </c>
      <c r="R8" s="574">
        <f t="shared" si="0"/>
        <v>0</v>
      </c>
    </row>
    <row r="9" spans="1:18" s="103" customFormat="1" ht="12" customHeight="1">
      <c r="A9" s="386" t="s">
        <v>100</v>
      </c>
      <c r="B9" s="586" t="s">
        <v>256</v>
      </c>
      <c r="C9" s="594">
        <f aca="true" t="shared" si="1" ref="C9:C14">SUM(D9:F9)</f>
        <v>17111387</v>
      </c>
      <c r="D9" s="585">
        <f aca="true" t="shared" si="2" ref="D9:F24">SUM(G9+J9+M9+P9)</f>
        <v>17111387</v>
      </c>
      <c r="E9" s="614">
        <f t="shared" si="2"/>
        <v>0</v>
      </c>
      <c r="F9" s="615">
        <f t="shared" si="2"/>
        <v>0</v>
      </c>
      <c r="G9" s="575">
        <v>17111387</v>
      </c>
      <c r="H9" s="514"/>
      <c r="I9" s="576"/>
      <c r="J9" s="575"/>
      <c r="K9" s="514"/>
      <c r="L9" s="576"/>
      <c r="M9" s="575"/>
      <c r="N9" s="514"/>
      <c r="O9" s="576"/>
      <c r="P9" s="575"/>
      <c r="Q9" s="514"/>
      <c r="R9" s="576"/>
    </row>
    <row r="10" spans="1:18" s="104" customFormat="1" ht="12" customHeight="1">
      <c r="A10" s="387" t="s">
        <v>101</v>
      </c>
      <c r="B10" s="587" t="s">
        <v>257</v>
      </c>
      <c r="C10" s="594">
        <f t="shared" si="1"/>
        <v>0</v>
      </c>
      <c r="D10" s="585">
        <f t="shared" si="2"/>
        <v>0</v>
      </c>
      <c r="E10" s="614">
        <f t="shared" si="2"/>
        <v>0</v>
      </c>
      <c r="F10" s="615">
        <f t="shared" si="2"/>
        <v>0</v>
      </c>
      <c r="G10" s="577"/>
      <c r="H10" s="515"/>
      <c r="I10" s="578"/>
      <c r="J10" s="577"/>
      <c r="K10" s="515"/>
      <c r="L10" s="578"/>
      <c r="M10" s="577"/>
      <c r="N10" s="515"/>
      <c r="O10" s="578"/>
      <c r="P10" s="577"/>
      <c r="Q10" s="515"/>
      <c r="R10" s="578"/>
    </row>
    <row r="11" spans="1:18" s="104" customFormat="1" ht="12" customHeight="1">
      <c r="A11" s="387" t="s">
        <v>102</v>
      </c>
      <c r="B11" s="587" t="s">
        <v>258</v>
      </c>
      <c r="C11" s="594">
        <f t="shared" si="1"/>
        <v>18695460</v>
      </c>
      <c r="D11" s="585">
        <f t="shared" si="2"/>
        <v>18695460</v>
      </c>
      <c r="E11" s="614">
        <f t="shared" si="2"/>
        <v>0</v>
      </c>
      <c r="F11" s="615">
        <f t="shared" si="2"/>
        <v>0</v>
      </c>
      <c r="G11" s="577">
        <v>18695460</v>
      </c>
      <c r="H11" s="515"/>
      <c r="I11" s="578"/>
      <c r="J11" s="577"/>
      <c r="K11" s="515"/>
      <c r="L11" s="578"/>
      <c r="M11" s="577"/>
      <c r="N11" s="515"/>
      <c r="O11" s="578"/>
      <c r="P11" s="577"/>
      <c r="Q11" s="515"/>
      <c r="R11" s="578"/>
    </row>
    <row r="12" spans="1:18" s="104" customFormat="1" ht="12" customHeight="1">
      <c r="A12" s="387" t="s">
        <v>103</v>
      </c>
      <c r="B12" s="587" t="s">
        <v>259</v>
      </c>
      <c r="C12" s="594">
        <f t="shared" si="1"/>
        <v>1800000</v>
      </c>
      <c r="D12" s="585">
        <f t="shared" si="2"/>
        <v>1800000</v>
      </c>
      <c r="E12" s="614">
        <f t="shared" si="2"/>
        <v>0</v>
      </c>
      <c r="F12" s="615">
        <f t="shared" si="2"/>
        <v>0</v>
      </c>
      <c r="G12" s="577">
        <v>1800000</v>
      </c>
      <c r="H12" s="515"/>
      <c r="I12" s="578"/>
      <c r="J12" s="577"/>
      <c r="K12" s="515"/>
      <c r="L12" s="578"/>
      <c r="M12" s="577"/>
      <c r="N12" s="515"/>
      <c r="O12" s="578"/>
      <c r="P12" s="577"/>
      <c r="Q12" s="515"/>
      <c r="R12" s="578"/>
    </row>
    <row r="13" spans="1:18" s="104" customFormat="1" ht="12" customHeight="1">
      <c r="A13" s="387" t="s">
        <v>151</v>
      </c>
      <c r="B13" s="587" t="s">
        <v>260</v>
      </c>
      <c r="C13" s="594">
        <f t="shared" si="1"/>
        <v>0</v>
      </c>
      <c r="D13" s="585">
        <f t="shared" si="2"/>
        <v>0</v>
      </c>
      <c r="E13" s="614">
        <f t="shared" si="2"/>
        <v>0</v>
      </c>
      <c r="F13" s="615">
        <f t="shared" si="2"/>
        <v>0</v>
      </c>
      <c r="G13" s="577"/>
      <c r="H13" s="515"/>
      <c r="I13" s="578"/>
      <c r="J13" s="577"/>
      <c r="K13" s="515"/>
      <c r="L13" s="578"/>
      <c r="M13" s="577"/>
      <c r="N13" s="515"/>
      <c r="O13" s="578"/>
      <c r="P13" s="577"/>
      <c r="Q13" s="515"/>
      <c r="R13" s="578"/>
    </row>
    <row r="14" spans="1:18" s="103" customFormat="1" ht="12" customHeight="1" thickBot="1">
      <c r="A14" s="388" t="s">
        <v>104</v>
      </c>
      <c r="B14" s="588" t="s">
        <v>261</v>
      </c>
      <c r="C14" s="594">
        <f t="shared" si="1"/>
        <v>7986185</v>
      </c>
      <c r="D14" s="585">
        <f t="shared" si="2"/>
        <v>7986185</v>
      </c>
      <c r="E14" s="614">
        <f t="shared" si="2"/>
        <v>0</v>
      </c>
      <c r="F14" s="615">
        <f t="shared" si="2"/>
        <v>0</v>
      </c>
      <c r="G14" s="698">
        <v>7986185</v>
      </c>
      <c r="H14" s="514"/>
      <c r="I14" s="576"/>
      <c r="J14" s="575"/>
      <c r="K14" s="514"/>
      <c r="L14" s="576"/>
      <c r="M14" s="575"/>
      <c r="N14" s="514"/>
      <c r="O14" s="576"/>
      <c r="P14" s="575"/>
      <c r="Q14" s="514"/>
      <c r="R14" s="576"/>
    </row>
    <row r="15" spans="1:18" s="103" customFormat="1" ht="12" customHeight="1" thickBot="1">
      <c r="A15" s="26" t="s">
        <v>19</v>
      </c>
      <c r="B15" s="589" t="s">
        <v>262</v>
      </c>
      <c r="C15" s="595">
        <f>+C16+C17+C18+C19+C20</f>
        <v>54848176</v>
      </c>
      <c r="D15" s="579">
        <f aca="true" t="shared" si="3" ref="D15:R15">+D16+D17+D18+D19+D20</f>
        <v>54848176</v>
      </c>
      <c r="E15" s="516">
        <f t="shared" si="3"/>
        <v>0</v>
      </c>
      <c r="F15" s="580">
        <f t="shared" si="3"/>
        <v>0</v>
      </c>
      <c r="G15" s="579">
        <f t="shared" si="3"/>
        <v>54848176</v>
      </c>
      <c r="H15" s="516">
        <f t="shared" si="3"/>
        <v>0</v>
      </c>
      <c r="I15" s="580">
        <f t="shared" si="3"/>
        <v>0</v>
      </c>
      <c r="J15" s="579">
        <f t="shared" si="3"/>
        <v>0</v>
      </c>
      <c r="K15" s="516">
        <f t="shared" si="3"/>
        <v>0</v>
      </c>
      <c r="L15" s="580">
        <f t="shared" si="3"/>
        <v>0</v>
      </c>
      <c r="M15" s="579">
        <f t="shared" si="3"/>
        <v>0</v>
      </c>
      <c r="N15" s="516">
        <f t="shared" si="3"/>
        <v>0</v>
      </c>
      <c r="O15" s="580">
        <f t="shared" si="3"/>
        <v>0</v>
      </c>
      <c r="P15" s="579">
        <f t="shared" si="3"/>
        <v>0</v>
      </c>
      <c r="Q15" s="516">
        <f t="shared" si="3"/>
        <v>0</v>
      </c>
      <c r="R15" s="580">
        <f t="shared" si="3"/>
        <v>0</v>
      </c>
    </row>
    <row r="16" spans="1:18" s="103" customFormat="1" ht="12" customHeight="1">
      <c r="A16" s="386" t="s">
        <v>106</v>
      </c>
      <c r="B16" s="586" t="s">
        <v>263</v>
      </c>
      <c r="C16" s="594">
        <f aca="true" t="shared" si="4" ref="C16:C21">SUM(D16:F16)</f>
        <v>0</v>
      </c>
      <c r="D16" s="585">
        <f aca="true" t="shared" si="5" ref="D16:D21">SUM(G16+J16+M16+P16)</f>
        <v>0</v>
      </c>
      <c r="E16" s="614">
        <f t="shared" si="2"/>
        <v>0</v>
      </c>
      <c r="F16" s="615">
        <f t="shared" si="2"/>
        <v>0</v>
      </c>
      <c r="G16" s="575"/>
      <c r="H16" s="514"/>
      <c r="I16" s="576"/>
      <c r="J16" s="575"/>
      <c r="K16" s="514"/>
      <c r="L16" s="576"/>
      <c r="M16" s="575"/>
      <c r="N16" s="514"/>
      <c r="O16" s="576"/>
      <c r="P16" s="575"/>
      <c r="Q16" s="514"/>
      <c r="R16" s="576"/>
    </row>
    <row r="17" spans="1:18" s="103" customFormat="1" ht="12" customHeight="1">
      <c r="A17" s="387" t="s">
        <v>107</v>
      </c>
      <c r="B17" s="587" t="s">
        <v>264</v>
      </c>
      <c r="C17" s="594">
        <f t="shared" si="4"/>
        <v>0</v>
      </c>
      <c r="D17" s="585">
        <f t="shared" si="5"/>
        <v>0</v>
      </c>
      <c r="E17" s="614">
        <f t="shared" si="2"/>
        <v>0</v>
      </c>
      <c r="F17" s="615">
        <f t="shared" si="2"/>
        <v>0</v>
      </c>
      <c r="G17" s="575"/>
      <c r="H17" s="514"/>
      <c r="I17" s="576"/>
      <c r="J17" s="575"/>
      <c r="K17" s="514"/>
      <c r="L17" s="576"/>
      <c r="M17" s="575"/>
      <c r="N17" s="514"/>
      <c r="O17" s="576"/>
      <c r="P17" s="575"/>
      <c r="Q17" s="514"/>
      <c r="R17" s="576"/>
    </row>
    <row r="18" spans="1:18" s="103" customFormat="1" ht="12" customHeight="1">
      <c r="A18" s="387" t="s">
        <v>108</v>
      </c>
      <c r="B18" s="587" t="s">
        <v>451</v>
      </c>
      <c r="C18" s="594">
        <f t="shared" si="4"/>
        <v>0</v>
      </c>
      <c r="D18" s="585">
        <f t="shared" si="5"/>
        <v>0</v>
      </c>
      <c r="E18" s="614">
        <f t="shared" si="2"/>
        <v>0</v>
      </c>
      <c r="F18" s="615">
        <f t="shared" si="2"/>
        <v>0</v>
      </c>
      <c r="G18" s="575"/>
      <c r="H18" s="514"/>
      <c r="I18" s="576"/>
      <c r="J18" s="575"/>
      <c r="K18" s="514"/>
      <c r="L18" s="576"/>
      <c r="M18" s="575"/>
      <c r="N18" s="514"/>
      <c r="O18" s="576"/>
      <c r="P18" s="575"/>
      <c r="Q18" s="514"/>
      <c r="R18" s="576"/>
    </row>
    <row r="19" spans="1:18" s="103" customFormat="1" ht="12" customHeight="1">
      <c r="A19" s="387" t="s">
        <v>109</v>
      </c>
      <c r="B19" s="587" t="s">
        <v>452</v>
      </c>
      <c r="C19" s="594">
        <f t="shared" si="4"/>
        <v>0</v>
      </c>
      <c r="D19" s="585">
        <f t="shared" si="5"/>
        <v>0</v>
      </c>
      <c r="E19" s="614">
        <f t="shared" si="2"/>
        <v>0</v>
      </c>
      <c r="F19" s="615">
        <f t="shared" si="2"/>
        <v>0</v>
      </c>
      <c r="G19" s="575"/>
      <c r="H19" s="514"/>
      <c r="I19" s="576"/>
      <c r="J19" s="575"/>
      <c r="K19" s="514"/>
      <c r="L19" s="576"/>
      <c r="M19" s="575"/>
      <c r="N19" s="514"/>
      <c r="O19" s="576"/>
      <c r="P19" s="575"/>
      <c r="Q19" s="514"/>
      <c r="R19" s="576"/>
    </row>
    <row r="20" spans="1:18" s="103" customFormat="1" ht="12" customHeight="1">
      <c r="A20" s="387" t="s">
        <v>110</v>
      </c>
      <c r="B20" s="587" t="s">
        <v>265</v>
      </c>
      <c r="C20" s="594">
        <f t="shared" si="4"/>
        <v>54848176</v>
      </c>
      <c r="D20" s="585">
        <f t="shared" si="5"/>
        <v>54848176</v>
      </c>
      <c r="E20" s="614">
        <f t="shared" si="2"/>
        <v>0</v>
      </c>
      <c r="F20" s="615">
        <f t="shared" si="2"/>
        <v>0</v>
      </c>
      <c r="G20" s="698">
        <v>54848176</v>
      </c>
      <c r="H20" s="514"/>
      <c r="I20" s="576"/>
      <c r="J20" s="575"/>
      <c r="K20" s="514"/>
      <c r="L20" s="576"/>
      <c r="M20" s="575"/>
      <c r="N20" s="514"/>
      <c r="O20" s="576"/>
      <c r="P20" s="575"/>
      <c r="Q20" s="514"/>
      <c r="R20" s="576"/>
    </row>
    <row r="21" spans="1:18" s="104" customFormat="1" ht="12" customHeight="1" thickBot="1">
      <c r="A21" s="388" t="s">
        <v>119</v>
      </c>
      <c r="B21" s="588" t="s">
        <v>266</v>
      </c>
      <c r="C21" s="594">
        <f t="shared" si="4"/>
        <v>0</v>
      </c>
      <c r="D21" s="585">
        <f t="shared" si="5"/>
        <v>0</v>
      </c>
      <c r="E21" s="614">
        <f t="shared" si="2"/>
        <v>0</v>
      </c>
      <c r="F21" s="615">
        <f t="shared" si="2"/>
        <v>0</v>
      </c>
      <c r="G21" s="577"/>
      <c r="H21" s="515"/>
      <c r="I21" s="578"/>
      <c r="J21" s="577"/>
      <c r="K21" s="515"/>
      <c r="L21" s="578"/>
      <c r="M21" s="577"/>
      <c r="N21" s="515"/>
      <c r="O21" s="578"/>
      <c r="P21" s="577"/>
      <c r="Q21" s="515"/>
      <c r="R21" s="578"/>
    </row>
    <row r="22" spans="1:18" s="104" customFormat="1" ht="12" customHeight="1" thickBot="1">
      <c r="A22" s="26" t="s">
        <v>20</v>
      </c>
      <c r="B22" s="529" t="s">
        <v>267</v>
      </c>
      <c r="C22" s="595">
        <f>+C23+C24+C25+C26+C27</f>
        <v>0</v>
      </c>
      <c r="D22" s="579">
        <f aca="true" t="shared" si="6" ref="D22:R22">+D23+D24+D25+D26+D27</f>
        <v>0</v>
      </c>
      <c r="E22" s="516">
        <f t="shared" si="6"/>
        <v>0</v>
      </c>
      <c r="F22" s="580">
        <f t="shared" si="6"/>
        <v>0</v>
      </c>
      <c r="G22" s="579">
        <f t="shared" si="6"/>
        <v>0</v>
      </c>
      <c r="H22" s="516">
        <f t="shared" si="6"/>
        <v>0</v>
      </c>
      <c r="I22" s="580">
        <f t="shared" si="6"/>
        <v>0</v>
      </c>
      <c r="J22" s="579">
        <f t="shared" si="6"/>
        <v>0</v>
      </c>
      <c r="K22" s="516">
        <f t="shared" si="6"/>
        <v>0</v>
      </c>
      <c r="L22" s="580">
        <f t="shared" si="6"/>
        <v>0</v>
      </c>
      <c r="M22" s="579">
        <f t="shared" si="6"/>
        <v>0</v>
      </c>
      <c r="N22" s="516">
        <f t="shared" si="6"/>
        <v>0</v>
      </c>
      <c r="O22" s="580">
        <f t="shared" si="6"/>
        <v>0</v>
      </c>
      <c r="P22" s="579">
        <f t="shared" si="6"/>
        <v>0</v>
      </c>
      <c r="Q22" s="516">
        <f t="shared" si="6"/>
        <v>0</v>
      </c>
      <c r="R22" s="580">
        <f t="shared" si="6"/>
        <v>0</v>
      </c>
    </row>
    <row r="23" spans="1:18" s="104" customFormat="1" ht="12" customHeight="1">
      <c r="A23" s="386" t="s">
        <v>89</v>
      </c>
      <c r="B23" s="586" t="s">
        <v>268</v>
      </c>
      <c r="C23" s="594">
        <f aca="true" t="shared" si="7" ref="C23:C28">SUM(D23:F23)</f>
        <v>0</v>
      </c>
      <c r="D23" s="585">
        <f aca="true" t="shared" si="8" ref="D23:F35">SUM(G23+J23+M23+P23)</f>
        <v>0</v>
      </c>
      <c r="E23" s="614">
        <f t="shared" si="2"/>
        <v>0</v>
      </c>
      <c r="F23" s="615">
        <f t="shared" si="2"/>
        <v>0</v>
      </c>
      <c r="G23" s="577"/>
      <c r="H23" s="515"/>
      <c r="I23" s="578"/>
      <c r="J23" s="577"/>
      <c r="K23" s="515"/>
      <c r="L23" s="578"/>
      <c r="M23" s="577"/>
      <c r="N23" s="515"/>
      <c r="O23" s="578"/>
      <c r="P23" s="577"/>
      <c r="Q23" s="515"/>
      <c r="R23" s="578"/>
    </row>
    <row r="24" spans="1:18" s="103" customFormat="1" ht="12" customHeight="1">
      <c r="A24" s="387" t="s">
        <v>90</v>
      </c>
      <c r="B24" s="587" t="s">
        <v>269</v>
      </c>
      <c r="C24" s="594">
        <f t="shared" si="7"/>
        <v>0</v>
      </c>
      <c r="D24" s="585">
        <f t="shared" si="8"/>
        <v>0</v>
      </c>
      <c r="E24" s="614">
        <f t="shared" si="2"/>
        <v>0</v>
      </c>
      <c r="F24" s="615">
        <f t="shared" si="2"/>
        <v>0</v>
      </c>
      <c r="G24" s="575"/>
      <c r="H24" s="514"/>
      <c r="I24" s="576"/>
      <c r="J24" s="575"/>
      <c r="K24" s="514"/>
      <c r="L24" s="576"/>
      <c r="M24" s="575"/>
      <c r="N24" s="514"/>
      <c r="O24" s="576"/>
      <c r="P24" s="575"/>
      <c r="Q24" s="514"/>
      <c r="R24" s="576"/>
    </row>
    <row r="25" spans="1:18" s="104" customFormat="1" ht="12" customHeight="1">
      <c r="A25" s="387" t="s">
        <v>91</v>
      </c>
      <c r="B25" s="587" t="s">
        <v>453</v>
      </c>
      <c r="C25" s="594">
        <f t="shared" si="7"/>
        <v>0</v>
      </c>
      <c r="D25" s="585">
        <f t="shared" si="8"/>
        <v>0</v>
      </c>
      <c r="E25" s="614">
        <f t="shared" si="8"/>
        <v>0</v>
      </c>
      <c r="F25" s="615">
        <f t="shared" si="8"/>
        <v>0</v>
      </c>
      <c r="G25" s="577"/>
      <c r="H25" s="515"/>
      <c r="I25" s="578"/>
      <c r="J25" s="577"/>
      <c r="K25" s="515"/>
      <c r="L25" s="578"/>
      <c r="M25" s="577"/>
      <c r="N25" s="515"/>
      <c r="O25" s="578"/>
      <c r="P25" s="577"/>
      <c r="Q25" s="515"/>
      <c r="R25" s="578"/>
    </row>
    <row r="26" spans="1:18" s="104" customFormat="1" ht="12" customHeight="1">
      <c r="A26" s="387" t="s">
        <v>92</v>
      </c>
      <c r="B26" s="587" t="s">
        <v>454</v>
      </c>
      <c r="C26" s="594">
        <f t="shared" si="7"/>
        <v>0</v>
      </c>
      <c r="D26" s="585">
        <f t="shared" si="8"/>
        <v>0</v>
      </c>
      <c r="E26" s="614">
        <f t="shared" si="8"/>
        <v>0</v>
      </c>
      <c r="F26" s="615">
        <f t="shared" si="8"/>
        <v>0</v>
      </c>
      <c r="G26" s="577"/>
      <c r="H26" s="515"/>
      <c r="I26" s="578"/>
      <c r="J26" s="577"/>
      <c r="K26" s="515"/>
      <c r="L26" s="578"/>
      <c r="M26" s="577"/>
      <c r="N26" s="515"/>
      <c r="O26" s="578"/>
      <c r="P26" s="577"/>
      <c r="Q26" s="515"/>
      <c r="R26" s="578"/>
    </row>
    <row r="27" spans="1:18" s="104" customFormat="1" ht="12" customHeight="1">
      <c r="A27" s="387" t="s">
        <v>172</v>
      </c>
      <c r="B27" s="587" t="s">
        <v>270</v>
      </c>
      <c r="C27" s="594">
        <f t="shared" si="7"/>
        <v>0</v>
      </c>
      <c r="D27" s="585">
        <f t="shared" si="8"/>
        <v>0</v>
      </c>
      <c r="E27" s="614">
        <f t="shared" si="8"/>
        <v>0</v>
      </c>
      <c r="F27" s="615">
        <f t="shared" si="8"/>
        <v>0</v>
      </c>
      <c r="G27" s="577"/>
      <c r="H27" s="515"/>
      <c r="I27" s="578"/>
      <c r="J27" s="577"/>
      <c r="K27" s="515"/>
      <c r="L27" s="578"/>
      <c r="M27" s="577"/>
      <c r="N27" s="515"/>
      <c r="O27" s="578"/>
      <c r="P27" s="577"/>
      <c r="Q27" s="515"/>
      <c r="R27" s="578"/>
    </row>
    <row r="28" spans="1:18" s="104" customFormat="1" ht="12" customHeight="1" thickBot="1">
      <c r="A28" s="388" t="s">
        <v>173</v>
      </c>
      <c r="B28" s="588" t="s">
        <v>271</v>
      </c>
      <c r="C28" s="594">
        <f t="shared" si="7"/>
        <v>0</v>
      </c>
      <c r="D28" s="585">
        <f t="shared" si="8"/>
        <v>0</v>
      </c>
      <c r="E28" s="614">
        <f t="shared" si="8"/>
        <v>0</v>
      </c>
      <c r="F28" s="615">
        <f t="shared" si="8"/>
        <v>0</v>
      </c>
      <c r="G28" s="577"/>
      <c r="H28" s="515"/>
      <c r="I28" s="578"/>
      <c r="J28" s="577"/>
      <c r="K28" s="515"/>
      <c r="L28" s="578"/>
      <c r="M28" s="577"/>
      <c r="N28" s="515"/>
      <c r="O28" s="578"/>
      <c r="P28" s="577"/>
      <c r="Q28" s="515"/>
      <c r="R28" s="578"/>
    </row>
    <row r="29" spans="1:18" s="104" customFormat="1" ht="12" customHeight="1" thickBot="1">
      <c r="A29" s="26" t="s">
        <v>174</v>
      </c>
      <c r="B29" s="529" t="s">
        <v>272</v>
      </c>
      <c r="C29" s="596">
        <f>+C30+C33+C34+C35</f>
        <v>2821658</v>
      </c>
      <c r="D29" s="581">
        <f aca="true" t="shared" si="9" ref="D29:R29">+D30+D33+D34+D35</f>
        <v>2821658</v>
      </c>
      <c r="E29" s="517">
        <f t="shared" si="9"/>
        <v>0</v>
      </c>
      <c r="F29" s="582">
        <f t="shared" si="9"/>
        <v>0</v>
      </c>
      <c r="G29" s="581">
        <f t="shared" si="9"/>
        <v>2821658</v>
      </c>
      <c r="H29" s="581">
        <f t="shared" si="9"/>
        <v>0</v>
      </c>
      <c r="I29" s="582">
        <f t="shared" si="9"/>
        <v>0</v>
      </c>
      <c r="J29" s="581">
        <f t="shared" si="9"/>
        <v>0</v>
      </c>
      <c r="K29" s="517">
        <f t="shared" si="9"/>
        <v>0</v>
      </c>
      <c r="L29" s="582">
        <f t="shared" si="9"/>
        <v>0</v>
      </c>
      <c r="M29" s="581">
        <f t="shared" si="9"/>
        <v>0</v>
      </c>
      <c r="N29" s="517">
        <f t="shared" si="9"/>
        <v>0</v>
      </c>
      <c r="O29" s="582">
        <f t="shared" si="9"/>
        <v>0</v>
      </c>
      <c r="P29" s="581">
        <f t="shared" si="9"/>
        <v>0</v>
      </c>
      <c r="Q29" s="517">
        <f t="shared" si="9"/>
        <v>0</v>
      </c>
      <c r="R29" s="582">
        <f t="shared" si="9"/>
        <v>0</v>
      </c>
    </row>
    <row r="30" spans="1:18" s="104" customFormat="1" ht="12" customHeight="1">
      <c r="A30" s="386" t="s">
        <v>273</v>
      </c>
      <c r="B30" s="586" t="s">
        <v>279</v>
      </c>
      <c r="C30" s="597">
        <f aca="true" t="shared" si="10" ref="C30:C35">SUM(D30:F30)</f>
        <v>1749692</v>
      </c>
      <c r="D30" s="585">
        <f aca="true" t="shared" si="11" ref="D30:D35">SUM(G30+J30+M30+P30)</f>
        <v>1749692</v>
      </c>
      <c r="E30" s="614">
        <f t="shared" si="8"/>
        <v>0</v>
      </c>
      <c r="F30" s="615">
        <f t="shared" si="8"/>
        <v>0</v>
      </c>
      <c r="G30" s="615">
        <f>SUM(G31:G32)</f>
        <v>1749692</v>
      </c>
      <c r="H30" s="615">
        <f>SUM(H31:H32)</f>
        <v>0</v>
      </c>
      <c r="I30" s="578"/>
      <c r="J30" s="577"/>
      <c r="K30" s="515"/>
      <c r="L30" s="578"/>
      <c r="M30" s="577"/>
      <c r="N30" s="515"/>
      <c r="O30" s="578"/>
      <c r="P30" s="577"/>
      <c r="Q30" s="515"/>
      <c r="R30" s="578"/>
    </row>
    <row r="31" spans="1:18" s="104" customFormat="1" ht="12" customHeight="1">
      <c r="A31" s="387" t="s">
        <v>274</v>
      </c>
      <c r="B31" s="587" t="s">
        <v>515</v>
      </c>
      <c r="C31" s="597">
        <f t="shared" si="10"/>
        <v>471130</v>
      </c>
      <c r="D31" s="585">
        <f t="shared" si="11"/>
        <v>471130</v>
      </c>
      <c r="E31" s="614">
        <f t="shared" si="8"/>
        <v>0</v>
      </c>
      <c r="F31" s="615">
        <f t="shared" si="8"/>
        <v>0</v>
      </c>
      <c r="G31" s="520">
        <v>471130</v>
      </c>
      <c r="H31" s="515"/>
      <c r="I31" s="578"/>
      <c r="J31" s="577"/>
      <c r="K31" s="515"/>
      <c r="L31" s="578"/>
      <c r="M31" s="577"/>
      <c r="N31" s="515"/>
      <c r="O31" s="578"/>
      <c r="P31" s="577"/>
      <c r="Q31" s="515"/>
      <c r="R31" s="578"/>
    </row>
    <row r="32" spans="1:18" s="104" customFormat="1" ht="12" customHeight="1">
      <c r="A32" s="387" t="s">
        <v>275</v>
      </c>
      <c r="B32" s="587" t="s">
        <v>281</v>
      </c>
      <c r="C32" s="597">
        <f t="shared" si="10"/>
        <v>1278562</v>
      </c>
      <c r="D32" s="585">
        <f t="shared" si="11"/>
        <v>1278562</v>
      </c>
      <c r="E32" s="614">
        <f t="shared" si="8"/>
        <v>0</v>
      </c>
      <c r="F32" s="615">
        <f t="shared" si="8"/>
        <v>0</v>
      </c>
      <c r="G32" s="520">
        <v>1278562</v>
      </c>
      <c r="H32" s="515"/>
      <c r="I32" s="578"/>
      <c r="J32" s="577"/>
      <c r="K32" s="515"/>
      <c r="L32" s="578"/>
      <c r="M32" s="577"/>
      <c r="N32" s="515"/>
      <c r="O32" s="578"/>
      <c r="P32" s="577"/>
      <c r="Q32" s="515"/>
      <c r="R32" s="578"/>
    </row>
    <row r="33" spans="1:18" s="104" customFormat="1" ht="12" customHeight="1">
      <c r="A33" s="387" t="s">
        <v>276</v>
      </c>
      <c r="B33" s="587" t="s">
        <v>282</v>
      </c>
      <c r="C33" s="597">
        <f t="shared" si="10"/>
        <v>1025966</v>
      </c>
      <c r="D33" s="585">
        <f t="shared" si="11"/>
        <v>1025966</v>
      </c>
      <c r="E33" s="614">
        <f t="shared" si="8"/>
        <v>0</v>
      </c>
      <c r="F33" s="615">
        <f t="shared" si="8"/>
        <v>0</v>
      </c>
      <c r="G33" s="520">
        <v>1025966</v>
      </c>
      <c r="H33" s="515"/>
      <c r="I33" s="578"/>
      <c r="J33" s="577"/>
      <c r="K33" s="515"/>
      <c r="L33" s="578"/>
      <c r="M33" s="577"/>
      <c r="N33" s="515"/>
      <c r="O33" s="578"/>
      <c r="P33" s="577"/>
      <c r="Q33" s="515"/>
      <c r="R33" s="578"/>
    </row>
    <row r="34" spans="1:18" s="104" customFormat="1" ht="12" customHeight="1">
      <c r="A34" s="387" t="s">
        <v>277</v>
      </c>
      <c r="B34" s="587" t="s">
        <v>283</v>
      </c>
      <c r="C34" s="597">
        <f t="shared" si="10"/>
        <v>0</v>
      </c>
      <c r="D34" s="585">
        <f t="shared" si="11"/>
        <v>0</v>
      </c>
      <c r="E34" s="614">
        <f t="shared" si="8"/>
        <v>0</v>
      </c>
      <c r="F34" s="615">
        <f t="shared" si="8"/>
        <v>0</v>
      </c>
      <c r="G34" s="520"/>
      <c r="H34" s="515"/>
      <c r="I34" s="578"/>
      <c r="J34" s="577"/>
      <c r="K34" s="515"/>
      <c r="L34" s="578"/>
      <c r="M34" s="577"/>
      <c r="N34" s="515"/>
      <c r="O34" s="578"/>
      <c r="P34" s="577"/>
      <c r="Q34" s="515"/>
      <c r="R34" s="578"/>
    </row>
    <row r="35" spans="1:18" s="104" customFormat="1" ht="12" customHeight="1" thickBot="1">
      <c r="A35" s="388" t="s">
        <v>278</v>
      </c>
      <c r="B35" s="588" t="s">
        <v>284</v>
      </c>
      <c r="C35" s="597">
        <f t="shared" si="10"/>
        <v>46000</v>
      </c>
      <c r="D35" s="585">
        <f t="shared" si="11"/>
        <v>46000</v>
      </c>
      <c r="E35" s="614">
        <f t="shared" si="8"/>
        <v>0</v>
      </c>
      <c r="F35" s="615">
        <f t="shared" si="8"/>
        <v>0</v>
      </c>
      <c r="G35" s="521">
        <v>46000</v>
      </c>
      <c r="H35" s="515"/>
      <c r="I35" s="578"/>
      <c r="J35" s="577"/>
      <c r="K35" s="515"/>
      <c r="L35" s="578"/>
      <c r="M35" s="577"/>
      <c r="N35" s="515"/>
      <c r="O35" s="578"/>
      <c r="P35" s="577"/>
      <c r="Q35" s="515"/>
      <c r="R35" s="578"/>
    </row>
    <row r="36" spans="1:18" s="104" customFormat="1" ht="12" customHeight="1" thickBot="1">
      <c r="A36" s="26" t="s">
        <v>22</v>
      </c>
      <c r="B36" s="529" t="s">
        <v>285</v>
      </c>
      <c r="C36" s="595">
        <f>SUM(C37:C46)</f>
        <v>4345000</v>
      </c>
      <c r="D36" s="579">
        <f aca="true" t="shared" si="12" ref="D36:R36">SUM(D37:D46)</f>
        <v>4345000</v>
      </c>
      <c r="E36" s="516">
        <f t="shared" si="12"/>
        <v>0</v>
      </c>
      <c r="F36" s="580">
        <f t="shared" si="12"/>
        <v>0</v>
      </c>
      <c r="G36" s="579">
        <f t="shared" si="12"/>
        <v>4345000</v>
      </c>
      <c r="H36" s="516">
        <f t="shared" si="12"/>
        <v>0</v>
      </c>
      <c r="I36" s="580">
        <f t="shared" si="12"/>
        <v>0</v>
      </c>
      <c r="J36" s="579">
        <f t="shared" si="12"/>
        <v>0</v>
      </c>
      <c r="K36" s="516">
        <f t="shared" si="12"/>
        <v>0</v>
      </c>
      <c r="L36" s="580">
        <f t="shared" si="12"/>
        <v>0</v>
      </c>
      <c r="M36" s="579">
        <f t="shared" si="12"/>
        <v>0</v>
      </c>
      <c r="N36" s="516">
        <f t="shared" si="12"/>
        <v>0</v>
      </c>
      <c r="O36" s="580">
        <f t="shared" si="12"/>
        <v>0</v>
      </c>
      <c r="P36" s="579">
        <f t="shared" si="12"/>
        <v>0</v>
      </c>
      <c r="Q36" s="516">
        <f t="shared" si="12"/>
        <v>0</v>
      </c>
      <c r="R36" s="580">
        <f t="shared" si="12"/>
        <v>0</v>
      </c>
    </row>
    <row r="37" spans="1:18" s="104" customFormat="1" ht="12" customHeight="1">
      <c r="A37" s="386" t="s">
        <v>93</v>
      </c>
      <c r="B37" s="586" t="s">
        <v>288</v>
      </c>
      <c r="C37" s="594">
        <f>SUM(D37:F37)</f>
        <v>0</v>
      </c>
      <c r="D37" s="585">
        <f aca="true" t="shared" si="13" ref="D37:F52">SUM(G37+J37+M37+P37)</f>
        <v>0</v>
      </c>
      <c r="E37" s="614">
        <f t="shared" si="13"/>
        <v>0</v>
      </c>
      <c r="F37" s="615">
        <f t="shared" si="13"/>
        <v>0</v>
      </c>
      <c r="G37" s="577"/>
      <c r="H37" s="515"/>
      <c r="I37" s="578"/>
      <c r="J37" s="577"/>
      <c r="K37" s="515"/>
      <c r="L37" s="578"/>
      <c r="M37" s="577"/>
      <c r="N37" s="515"/>
      <c r="O37" s="578"/>
      <c r="P37" s="577"/>
      <c r="Q37" s="515"/>
      <c r="R37" s="578"/>
    </row>
    <row r="38" spans="1:18" s="104" customFormat="1" ht="12" customHeight="1">
      <c r="A38" s="387" t="s">
        <v>94</v>
      </c>
      <c r="B38" s="587" t="s">
        <v>289</v>
      </c>
      <c r="C38" s="594">
        <f aca="true" t="shared" si="14" ref="C38:C46">SUM(D38:F38)</f>
        <v>1739000</v>
      </c>
      <c r="D38" s="585">
        <f t="shared" si="13"/>
        <v>1739000</v>
      </c>
      <c r="E38" s="614">
        <f t="shared" si="13"/>
        <v>0</v>
      </c>
      <c r="F38" s="615">
        <f t="shared" si="13"/>
        <v>0</v>
      </c>
      <c r="G38" s="577">
        <v>1739000</v>
      </c>
      <c r="H38" s="515"/>
      <c r="I38" s="578"/>
      <c r="J38" s="577"/>
      <c r="K38" s="515"/>
      <c r="L38" s="578"/>
      <c r="M38" s="577"/>
      <c r="N38" s="515"/>
      <c r="O38" s="578"/>
      <c r="P38" s="577"/>
      <c r="Q38" s="515"/>
      <c r="R38" s="578"/>
    </row>
    <row r="39" spans="1:18" s="104" customFormat="1" ht="12" customHeight="1">
      <c r="A39" s="387" t="s">
        <v>95</v>
      </c>
      <c r="B39" s="587" t="s">
        <v>290</v>
      </c>
      <c r="C39" s="594">
        <f t="shared" si="14"/>
        <v>261000</v>
      </c>
      <c r="D39" s="585">
        <f t="shared" si="13"/>
        <v>261000</v>
      </c>
      <c r="E39" s="614">
        <f t="shared" si="13"/>
        <v>0</v>
      </c>
      <c r="F39" s="615">
        <f t="shared" si="13"/>
        <v>0</v>
      </c>
      <c r="G39" s="577">
        <v>261000</v>
      </c>
      <c r="H39" s="515"/>
      <c r="I39" s="578"/>
      <c r="J39" s="577"/>
      <c r="K39" s="515"/>
      <c r="L39" s="578"/>
      <c r="M39" s="577"/>
      <c r="N39" s="515"/>
      <c r="O39" s="578"/>
      <c r="P39" s="577"/>
      <c r="Q39" s="515"/>
      <c r="R39" s="578"/>
    </row>
    <row r="40" spans="1:18" s="104" customFormat="1" ht="12" customHeight="1">
      <c r="A40" s="387" t="s">
        <v>176</v>
      </c>
      <c r="B40" s="587" t="s">
        <v>291</v>
      </c>
      <c r="C40" s="594">
        <f t="shared" si="14"/>
        <v>0</v>
      </c>
      <c r="D40" s="585">
        <f t="shared" si="13"/>
        <v>0</v>
      </c>
      <c r="E40" s="614">
        <f t="shared" si="13"/>
        <v>0</v>
      </c>
      <c r="F40" s="615">
        <f t="shared" si="13"/>
        <v>0</v>
      </c>
      <c r="G40" s="577"/>
      <c r="H40" s="515"/>
      <c r="I40" s="578"/>
      <c r="J40" s="577"/>
      <c r="K40" s="515"/>
      <c r="L40" s="578"/>
      <c r="M40" s="577"/>
      <c r="N40" s="515"/>
      <c r="O40" s="578"/>
      <c r="P40" s="577"/>
      <c r="Q40" s="515"/>
      <c r="R40" s="578"/>
    </row>
    <row r="41" spans="1:18" s="104" customFormat="1" ht="12" customHeight="1">
      <c r="A41" s="387" t="s">
        <v>177</v>
      </c>
      <c r="B41" s="587" t="s">
        <v>292</v>
      </c>
      <c r="C41" s="594">
        <f t="shared" si="14"/>
        <v>1181102</v>
      </c>
      <c r="D41" s="585">
        <f t="shared" si="13"/>
        <v>1181102</v>
      </c>
      <c r="E41" s="614">
        <f t="shared" si="13"/>
        <v>0</v>
      </c>
      <c r="F41" s="615">
        <f t="shared" si="13"/>
        <v>0</v>
      </c>
      <c r="G41" s="577">
        <v>1181102</v>
      </c>
      <c r="H41" s="515"/>
      <c r="I41" s="578"/>
      <c r="J41" s="577"/>
      <c r="K41" s="515"/>
      <c r="L41" s="578"/>
      <c r="M41" s="577"/>
      <c r="N41" s="515"/>
      <c r="O41" s="578"/>
      <c r="P41" s="577"/>
      <c r="Q41" s="515"/>
      <c r="R41" s="578"/>
    </row>
    <row r="42" spans="1:18" s="104" customFormat="1" ht="12" customHeight="1">
      <c r="A42" s="387" t="s">
        <v>178</v>
      </c>
      <c r="B42" s="587" t="s">
        <v>293</v>
      </c>
      <c r="C42" s="594">
        <f t="shared" si="14"/>
        <v>318898</v>
      </c>
      <c r="D42" s="585">
        <f t="shared" si="13"/>
        <v>318898</v>
      </c>
      <c r="E42" s="614">
        <f t="shared" si="13"/>
        <v>0</v>
      </c>
      <c r="F42" s="615">
        <f t="shared" si="13"/>
        <v>0</v>
      </c>
      <c r="G42" s="577">
        <v>318898</v>
      </c>
      <c r="H42" s="515"/>
      <c r="I42" s="578"/>
      <c r="J42" s="577"/>
      <c r="K42" s="515"/>
      <c r="L42" s="578"/>
      <c r="M42" s="577"/>
      <c r="N42" s="515"/>
      <c r="O42" s="578"/>
      <c r="P42" s="577"/>
      <c r="Q42" s="515"/>
      <c r="R42" s="578"/>
    </row>
    <row r="43" spans="1:18" s="104" customFormat="1" ht="12" customHeight="1">
      <c r="A43" s="387" t="s">
        <v>179</v>
      </c>
      <c r="B43" s="587" t="s">
        <v>294</v>
      </c>
      <c r="C43" s="594">
        <f t="shared" si="14"/>
        <v>845000</v>
      </c>
      <c r="D43" s="585">
        <f t="shared" si="13"/>
        <v>845000</v>
      </c>
      <c r="E43" s="614">
        <f t="shared" si="13"/>
        <v>0</v>
      </c>
      <c r="F43" s="615">
        <f t="shared" si="13"/>
        <v>0</v>
      </c>
      <c r="G43" s="577">
        <v>845000</v>
      </c>
      <c r="H43" s="515"/>
      <c r="I43" s="578"/>
      <c r="J43" s="577"/>
      <c r="K43" s="515"/>
      <c r="L43" s="578"/>
      <c r="M43" s="577"/>
      <c r="N43" s="515"/>
      <c r="O43" s="578"/>
      <c r="P43" s="577"/>
      <c r="Q43" s="515"/>
      <c r="R43" s="578"/>
    </row>
    <row r="44" spans="1:18" s="104" customFormat="1" ht="12" customHeight="1">
      <c r="A44" s="387" t="s">
        <v>180</v>
      </c>
      <c r="B44" s="587" t="s">
        <v>295</v>
      </c>
      <c r="C44" s="594">
        <f t="shared" si="14"/>
        <v>0</v>
      </c>
      <c r="D44" s="585">
        <f t="shared" si="13"/>
        <v>0</v>
      </c>
      <c r="E44" s="614">
        <f t="shared" si="13"/>
        <v>0</v>
      </c>
      <c r="F44" s="615">
        <f t="shared" si="13"/>
        <v>0</v>
      </c>
      <c r="G44" s="577"/>
      <c r="H44" s="515"/>
      <c r="I44" s="578"/>
      <c r="J44" s="577"/>
      <c r="K44" s="515"/>
      <c r="L44" s="578"/>
      <c r="M44" s="577"/>
      <c r="N44" s="515"/>
      <c r="O44" s="578"/>
      <c r="P44" s="577"/>
      <c r="Q44" s="515"/>
      <c r="R44" s="578"/>
    </row>
    <row r="45" spans="1:18" s="104" customFormat="1" ht="12" customHeight="1">
      <c r="A45" s="387" t="s">
        <v>286</v>
      </c>
      <c r="B45" s="587" t="s">
        <v>296</v>
      </c>
      <c r="C45" s="594">
        <f t="shared" si="14"/>
        <v>0</v>
      </c>
      <c r="D45" s="585">
        <f t="shared" si="13"/>
        <v>0</v>
      </c>
      <c r="E45" s="614">
        <f t="shared" si="13"/>
        <v>0</v>
      </c>
      <c r="F45" s="615">
        <f t="shared" si="13"/>
        <v>0</v>
      </c>
      <c r="G45" s="577"/>
      <c r="H45" s="515"/>
      <c r="I45" s="578"/>
      <c r="J45" s="577"/>
      <c r="K45" s="515"/>
      <c r="L45" s="578"/>
      <c r="M45" s="577"/>
      <c r="N45" s="515"/>
      <c r="O45" s="578"/>
      <c r="P45" s="577"/>
      <c r="Q45" s="515"/>
      <c r="R45" s="578"/>
    </row>
    <row r="46" spans="1:18" s="104" customFormat="1" ht="12" customHeight="1" thickBot="1">
      <c r="A46" s="388" t="s">
        <v>287</v>
      </c>
      <c r="B46" s="588" t="s">
        <v>297</v>
      </c>
      <c r="C46" s="594">
        <f t="shared" si="14"/>
        <v>0</v>
      </c>
      <c r="D46" s="585">
        <f t="shared" si="13"/>
        <v>0</v>
      </c>
      <c r="E46" s="614">
        <f t="shared" si="13"/>
        <v>0</v>
      </c>
      <c r="F46" s="615">
        <f t="shared" si="13"/>
        <v>0</v>
      </c>
      <c r="G46" s="577"/>
      <c r="H46" s="515"/>
      <c r="I46" s="578"/>
      <c r="J46" s="577"/>
      <c r="K46" s="515"/>
      <c r="L46" s="578"/>
      <c r="M46" s="577"/>
      <c r="N46" s="515"/>
      <c r="O46" s="578"/>
      <c r="P46" s="577"/>
      <c r="Q46" s="515"/>
      <c r="R46" s="578"/>
    </row>
    <row r="47" spans="1:18" s="104" customFormat="1" ht="12" customHeight="1" thickBot="1">
      <c r="A47" s="26" t="s">
        <v>23</v>
      </c>
      <c r="B47" s="529" t="s">
        <v>298</v>
      </c>
      <c r="C47" s="595">
        <f>SUM(C48:C52)</f>
        <v>0</v>
      </c>
      <c r="D47" s="579">
        <f aca="true" t="shared" si="15" ref="D47:R47">SUM(D48:D52)</f>
        <v>0</v>
      </c>
      <c r="E47" s="516">
        <f t="shared" si="15"/>
        <v>0</v>
      </c>
      <c r="F47" s="580">
        <f t="shared" si="15"/>
        <v>0</v>
      </c>
      <c r="G47" s="579">
        <f t="shared" si="15"/>
        <v>0</v>
      </c>
      <c r="H47" s="516">
        <f t="shared" si="15"/>
        <v>0</v>
      </c>
      <c r="I47" s="580">
        <f t="shared" si="15"/>
        <v>0</v>
      </c>
      <c r="J47" s="579">
        <f t="shared" si="15"/>
        <v>0</v>
      </c>
      <c r="K47" s="516">
        <f t="shared" si="15"/>
        <v>0</v>
      </c>
      <c r="L47" s="580">
        <f t="shared" si="15"/>
        <v>0</v>
      </c>
      <c r="M47" s="579">
        <f t="shared" si="15"/>
        <v>0</v>
      </c>
      <c r="N47" s="516">
        <f t="shared" si="15"/>
        <v>0</v>
      </c>
      <c r="O47" s="580">
        <f t="shared" si="15"/>
        <v>0</v>
      </c>
      <c r="P47" s="579">
        <f t="shared" si="15"/>
        <v>0</v>
      </c>
      <c r="Q47" s="516">
        <f t="shared" si="15"/>
        <v>0</v>
      </c>
      <c r="R47" s="580">
        <f t="shared" si="15"/>
        <v>0</v>
      </c>
    </row>
    <row r="48" spans="1:18" s="104" customFormat="1" ht="12" customHeight="1">
      <c r="A48" s="386" t="s">
        <v>96</v>
      </c>
      <c r="B48" s="586" t="s">
        <v>302</v>
      </c>
      <c r="C48" s="598">
        <f>SUM(D48:F48)</f>
        <v>0</v>
      </c>
      <c r="D48" s="585">
        <f>SUM(G48+J48+M48+P48)</f>
        <v>0</v>
      </c>
      <c r="E48" s="614">
        <f t="shared" si="13"/>
        <v>0</v>
      </c>
      <c r="F48" s="615">
        <f t="shared" si="13"/>
        <v>0</v>
      </c>
      <c r="G48" s="577"/>
      <c r="H48" s="515"/>
      <c r="I48" s="578"/>
      <c r="J48" s="577"/>
      <c r="K48" s="515"/>
      <c r="L48" s="578"/>
      <c r="M48" s="577"/>
      <c r="N48" s="515"/>
      <c r="O48" s="578"/>
      <c r="P48" s="577"/>
      <c r="Q48" s="515"/>
      <c r="R48" s="578"/>
    </row>
    <row r="49" spans="1:18" s="104" customFormat="1" ht="12" customHeight="1">
      <c r="A49" s="387" t="s">
        <v>97</v>
      </c>
      <c r="B49" s="587" t="s">
        <v>303</v>
      </c>
      <c r="C49" s="598">
        <f>SUM(D49:F49)</f>
        <v>0</v>
      </c>
      <c r="D49" s="585">
        <f>SUM(G49+J49+M49+P49)</f>
        <v>0</v>
      </c>
      <c r="E49" s="614">
        <f t="shared" si="13"/>
        <v>0</v>
      </c>
      <c r="F49" s="615">
        <f t="shared" si="13"/>
        <v>0</v>
      </c>
      <c r="G49" s="577"/>
      <c r="H49" s="515"/>
      <c r="I49" s="578"/>
      <c r="J49" s="577"/>
      <c r="K49" s="515"/>
      <c r="L49" s="578"/>
      <c r="M49" s="577"/>
      <c r="N49" s="515"/>
      <c r="O49" s="578"/>
      <c r="P49" s="577"/>
      <c r="Q49" s="515"/>
      <c r="R49" s="578"/>
    </row>
    <row r="50" spans="1:18" s="104" customFormat="1" ht="12" customHeight="1">
      <c r="A50" s="387" t="s">
        <v>299</v>
      </c>
      <c r="B50" s="587" t="s">
        <v>304</v>
      </c>
      <c r="C50" s="598">
        <f>SUM(D50:F50)</f>
        <v>0</v>
      </c>
      <c r="D50" s="585">
        <f>SUM(G50+J50+M50+P50)</f>
        <v>0</v>
      </c>
      <c r="E50" s="614">
        <f t="shared" si="13"/>
        <v>0</v>
      </c>
      <c r="F50" s="615">
        <f t="shared" si="13"/>
        <v>0</v>
      </c>
      <c r="G50" s="577"/>
      <c r="H50" s="515"/>
      <c r="I50" s="578"/>
      <c r="J50" s="577"/>
      <c r="K50" s="515"/>
      <c r="L50" s="578"/>
      <c r="M50" s="577"/>
      <c r="N50" s="515"/>
      <c r="O50" s="578"/>
      <c r="P50" s="577"/>
      <c r="Q50" s="515"/>
      <c r="R50" s="578"/>
    </row>
    <row r="51" spans="1:18" s="104" customFormat="1" ht="12" customHeight="1">
      <c r="A51" s="387" t="s">
        <v>300</v>
      </c>
      <c r="B51" s="587" t="s">
        <v>305</v>
      </c>
      <c r="C51" s="598">
        <f>SUM(D51:F51)</f>
        <v>0</v>
      </c>
      <c r="D51" s="585">
        <f>SUM(G51+J51+M51+P51)</f>
        <v>0</v>
      </c>
      <c r="E51" s="614">
        <f t="shared" si="13"/>
        <v>0</v>
      </c>
      <c r="F51" s="615">
        <f t="shared" si="13"/>
        <v>0</v>
      </c>
      <c r="G51" s="577"/>
      <c r="H51" s="515"/>
      <c r="I51" s="578"/>
      <c r="J51" s="577"/>
      <c r="K51" s="515"/>
      <c r="L51" s="578"/>
      <c r="M51" s="577"/>
      <c r="N51" s="515"/>
      <c r="O51" s="578"/>
      <c r="P51" s="577"/>
      <c r="Q51" s="515"/>
      <c r="R51" s="578"/>
    </row>
    <row r="52" spans="1:18" s="104" customFormat="1" ht="12" customHeight="1" thickBot="1">
      <c r="A52" s="388" t="s">
        <v>301</v>
      </c>
      <c r="B52" s="588" t="s">
        <v>306</v>
      </c>
      <c r="C52" s="598">
        <f>SUM(D52:F52)</f>
        <v>0</v>
      </c>
      <c r="D52" s="585">
        <f>SUM(G52+J52+M52+P52)</f>
        <v>0</v>
      </c>
      <c r="E52" s="614">
        <f t="shared" si="13"/>
        <v>0</v>
      </c>
      <c r="F52" s="615">
        <f t="shared" si="13"/>
        <v>0</v>
      </c>
      <c r="G52" s="577"/>
      <c r="H52" s="515"/>
      <c r="I52" s="578"/>
      <c r="J52" s="577"/>
      <c r="K52" s="515"/>
      <c r="L52" s="578"/>
      <c r="M52" s="577"/>
      <c r="N52" s="515"/>
      <c r="O52" s="578"/>
      <c r="P52" s="577"/>
      <c r="Q52" s="515"/>
      <c r="R52" s="578"/>
    </row>
    <row r="53" spans="1:18" s="104" customFormat="1" ht="12" customHeight="1" thickBot="1">
      <c r="A53" s="26" t="s">
        <v>181</v>
      </c>
      <c r="B53" s="529" t="s">
        <v>307</v>
      </c>
      <c r="C53" s="595">
        <f>SUM(C54:C56)</f>
        <v>0</v>
      </c>
      <c r="D53" s="579">
        <f aca="true" t="shared" si="16" ref="D53:R53">SUM(D54:D56)</f>
        <v>0</v>
      </c>
      <c r="E53" s="516">
        <f t="shared" si="16"/>
        <v>0</v>
      </c>
      <c r="F53" s="580">
        <f t="shared" si="16"/>
        <v>0</v>
      </c>
      <c r="G53" s="579">
        <f t="shared" si="16"/>
        <v>0</v>
      </c>
      <c r="H53" s="516">
        <f t="shared" si="16"/>
        <v>0</v>
      </c>
      <c r="I53" s="580">
        <f t="shared" si="16"/>
        <v>0</v>
      </c>
      <c r="J53" s="579">
        <f t="shared" si="16"/>
        <v>0</v>
      </c>
      <c r="K53" s="516">
        <f t="shared" si="16"/>
        <v>0</v>
      </c>
      <c r="L53" s="580">
        <f t="shared" si="16"/>
        <v>0</v>
      </c>
      <c r="M53" s="579">
        <f t="shared" si="16"/>
        <v>0</v>
      </c>
      <c r="N53" s="516">
        <f t="shared" si="16"/>
        <v>0</v>
      </c>
      <c r="O53" s="580">
        <f t="shared" si="16"/>
        <v>0</v>
      </c>
      <c r="P53" s="579">
        <f t="shared" si="16"/>
        <v>0</v>
      </c>
      <c r="Q53" s="516">
        <f t="shared" si="16"/>
        <v>0</v>
      </c>
      <c r="R53" s="580">
        <f t="shared" si="16"/>
        <v>0</v>
      </c>
    </row>
    <row r="54" spans="1:18" s="104" customFormat="1" ht="12" customHeight="1">
      <c r="A54" s="386" t="s">
        <v>98</v>
      </c>
      <c r="B54" s="586" t="s">
        <v>308</v>
      </c>
      <c r="C54" s="594">
        <f>SUM(D54:F54)</f>
        <v>0</v>
      </c>
      <c r="D54" s="585">
        <f>SUM(G54+J54+M54+P54)</f>
        <v>0</v>
      </c>
      <c r="E54" s="614">
        <f aca="true" t="shared" si="17" ref="E54:F84">SUM(H54+K54+N54+Q54)</f>
        <v>0</v>
      </c>
      <c r="F54" s="615">
        <f t="shared" si="17"/>
        <v>0</v>
      </c>
      <c r="G54" s="577"/>
      <c r="H54" s="515"/>
      <c r="I54" s="578"/>
      <c r="J54" s="577"/>
      <c r="K54" s="515"/>
      <c r="L54" s="578"/>
      <c r="M54" s="577"/>
      <c r="N54" s="515"/>
      <c r="O54" s="578"/>
      <c r="P54" s="577"/>
      <c r="Q54" s="515"/>
      <c r="R54" s="578"/>
    </row>
    <row r="55" spans="1:18" s="104" customFormat="1" ht="12" customHeight="1">
      <c r="A55" s="387" t="s">
        <v>99</v>
      </c>
      <c r="B55" s="587" t="s">
        <v>455</v>
      </c>
      <c r="C55" s="594">
        <f>SUM(D55:F55)</f>
        <v>0</v>
      </c>
      <c r="D55" s="585">
        <f>SUM(G55+J55+M55+P55)</f>
        <v>0</v>
      </c>
      <c r="E55" s="614">
        <f t="shared" si="17"/>
        <v>0</v>
      </c>
      <c r="F55" s="615">
        <f t="shared" si="17"/>
        <v>0</v>
      </c>
      <c r="G55" s="577"/>
      <c r="H55" s="515"/>
      <c r="I55" s="578"/>
      <c r="J55" s="577"/>
      <c r="K55" s="515"/>
      <c r="L55" s="578"/>
      <c r="M55" s="577"/>
      <c r="N55" s="515"/>
      <c r="O55" s="578"/>
      <c r="P55" s="577"/>
      <c r="Q55" s="515"/>
      <c r="R55" s="578"/>
    </row>
    <row r="56" spans="1:18" s="104" customFormat="1" ht="12" customHeight="1">
      <c r="A56" s="387" t="s">
        <v>311</v>
      </c>
      <c r="B56" s="587" t="s">
        <v>309</v>
      </c>
      <c r="C56" s="594">
        <f>SUM(D56:F56)</f>
        <v>0</v>
      </c>
      <c r="D56" s="585">
        <f>SUM(G56+J56+M56+P56)</f>
        <v>0</v>
      </c>
      <c r="E56" s="614">
        <f t="shared" si="17"/>
        <v>0</v>
      </c>
      <c r="F56" s="615">
        <f t="shared" si="17"/>
        <v>0</v>
      </c>
      <c r="G56" s="577"/>
      <c r="H56" s="515"/>
      <c r="I56" s="578"/>
      <c r="J56" s="577"/>
      <c r="K56" s="515"/>
      <c r="L56" s="578"/>
      <c r="M56" s="577"/>
      <c r="N56" s="515"/>
      <c r="O56" s="578"/>
      <c r="P56" s="577"/>
      <c r="Q56" s="515"/>
      <c r="R56" s="578"/>
    </row>
    <row r="57" spans="1:18" s="104" customFormat="1" ht="12" customHeight="1" thickBot="1">
      <c r="A57" s="388" t="s">
        <v>312</v>
      </c>
      <c r="B57" s="588" t="s">
        <v>310</v>
      </c>
      <c r="C57" s="594">
        <f>SUM(D57:F57)</f>
        <v>0</v>
      </c>
      <c r="D57" s="585">
        <f>SUM(G57+J57+M57+P57)</f>
        <v>0</v>
      </c>
      <c r="E57" s="614">
        <f t="shared" si="17"/>
        <v>0</v>
      </c>
      <c r="F57" s="615">
        <f t="shared" si="17"/>
        <v>0</v>
      </c>
      <c r="G57" s="577"/>
      <c r="H57" s="515"/>
      <c r="I57" s="578"/>
      <c r="J57" s="577"/>
      <c r="K57" s="515"/>
      <c r="L57" s="578"/>
      <c r="M57" s="577"/>
      <c r="N57" s="515"/>
      <c r="O57" s="578"/>
      <c r="P57" s="577"/>
      <c r="Q57" s="515"/>
      <c r="R57" s="578"/>
    </row>
    <row r="58" spans="1:18" s="104" customFormat="1" ht="12" customHeight="1" thickBot="1">
      <c r="A58" s="26" t="s">
        <v>25</v>
      </c>
      <c r="B58" s="589" t="s">
        <v>313</v>
      </c>
      <c r="C58" s="595">
        <f>SUM(C59:C61)</f>
        <v>0</v>
      </c>
      <c r="D58" s="579">
        <f aca="true" t="shared" si="18" ref="D58:R58">SUM(D59:D61)</f>
        <v>0</v>
      </c>
      <c r="E58" s="516">
        <f t="shared" si="18"/>
        <v>0</v>
      </c>
      <c r="F58" s="580">
        <f t="shared" si="18"/>
        <v>0</v>
      </c>
      <c r="G58" s="579">
        <f t="shared" si="18"/>
        <v>0</v>
      </c>
      <c r="H58" s="516">
        <f t="shared" si="18"/>
        <v>0</v>
      </c>
      <c r="I58" s="580">
        <f t="shared" si="18"/>
        <v>0</v>
      </c>
      <c r="J58" s="579">
        <f t="shared" si="18"/>
        <v>0</v>
      </c>
      <c r="K58" s="516">
        <f t="shared" si="18"/>
        <v>0</v>
      </c>
      <c r="L58" s="580">
        <f t="shared" si="18"/>
        <v>0</v>
      </c>
      <c r="M58" s="579">
        <f t="shared" si="18"/>
        <v>0</v>
      </c>
      <c r="N58" s="516">
        <f t="shared" si="18"/>
        <v>0</v>
      </c>
      <c r="O58" s="580">
        <f t="shared" si="18"/>
        <v>0</v>
      </c>
      <c r="P58" s="579">
        <f t="shared" si="18"/>
        <v>0</v>
      </c>
      <c r="Q58" s="516">
        <f t="shared" si="18"/>
        <v>0</v>
      </c>
      <c r="R58" s="580">
        <f t="shared" si="18"/>
        <v>0</v>
      </c>
    </row>
    <row r="59" spans="1:18" s="104" customFormat="1" ht="12" customHeight="1">
      <c r="A59" s="386" t="s">
        <v>182</v>
      </c>
      <c r="B59" s="586" t="s">
        <v>315</v>
      </c>
      <c r="C59" s="599">
        <f>SUM(D59:F59)</f>
        <v>0</v>
      </c>
      <c r="D59" s="585">
        <f>SUM(G59+J59+M59+P59)</f>
        <v>0</v>
      </c>
      <c r="E59" s="614">
        <f t="shared" si="17"/>
        <v>0</v>
      </c>
      <c r="F59" s="615">
        <f t="shared" si="17"/>
        <v>0</v>
      </c>
      <c r="G59" s="577"/>
      <c r="H59" s="515"/>
      <c r="I59" s="578"/>
      <c r="J59" s="577"/>
      <c r="K59" s="515"/>
      <c r="L59" s="578"/>
      <c r="M59" s="577"/>
      <c r="N59" s="515"/>
      <c r="O59" s="578"/>
      <c r="P59" s="577"/>
      <c r="Q59" s="515"/>
      <c r="R59" s="578"/>
    </row>
    <row r="60" spans="1:18" s="104" customFormat="1" ht="12" customHeight="1">
      <c r="A60" s="387" t="s">
        <v>183</v>
      </c>
      <c r="B60" s="587" t="s">
        <v>456</v>
      </c>
      <c r="C60" s="599">
        <f>SUM(D60:F60)</f>
        <v>0</v>
      </c>
      <c r="D60" s="585">
        <f>SUM(G60+J60+M60+P60)</f>
        <v>0</v>
      </c>
      <c r="E60" s="614">
        <f t="shared" si="17"/>
        <v>0</v>
      </c>
      <c r="F60" s="615">
        <f t="shared" si="17"/>
        <v>0</v>
      </c>
      <c r="G60" s="577"/>
      <c r="H60" s="515"/>
      <c r="I60" s="578"/>
      <c r="J60" s="577"/>
      <c r="K60" s="515"/>
      <c r="L60" s="578"/>
      <c r="M60" s="577"/>
      <c r="N60" s="515"/>
      <c r="O60" s="578"/>
      <c r="P60" s="577"/>
      <c r="Q60" s="515"/>
      <c r="R60" s="578"/>
    </row>
    <row r="61" spans="1:18" s="104" customFormat="1" ht="12" customHeight="1">
      <c r="A61" s="387" t="s">
        <v>230</v>
      </c>
      <c r="B61" s="587" t="s">
        <v>316</v>
      </c>
      <c r="C61" s="599">
        <f>SUM(D61:F61)</f>
        <v>0</v>
      </c>
      <c r="D61" s="585">
        <f>SUM(G61+J61+M61+P61)</f>
        <v>0</v>
      </c>
      <c r="E61" s="614">
        <f t="shared" si="17"/>
        <v>0</v>
      </c>
      <c r="F61" s="615">
        <f t="shared" si="17"/>
        <v>0</v>
      </c>
      <c r="G61" s="577"/>
      <c r="H61" s="515"/>
      <c r="I61" s="578"/>
      <c r="J61" s="577"/>
      <c r="K61" s="515"/>
      <c r="L61" s="578"/>
      <c r="M61" s="577"/>
      <c r="N61" s="515"/>
      <c r="O61" s="578"/>
      <c r="P61" s="577"/>
      <c r="Q61" s="515"/>
      <c r="R61" s="578"/>
    </row>
    <row r="62" spans="1:18" s="104" customFormat="1" ht="12" customHeight="1" thickBot="1">
      <c r="A62" s="388" t="s">
        <v>314</v>
      </c>
      <c r="B62" s="588" t="s">
        <v>317</v>
      </c>
      <c r="C62" s="599">
        <f>SUM(D62:F62)</f>
        <v>0</v>
      </c>
      <c r="D62" s="585">
        <f>SUM(G62+J62+M62+P62)</f>
        <v>0</v>
      </c>
      <c r="E62" s="614">
        <f t="shared" si="17"/>
        <v>0</v>
      </c>
      <c r="F62" s="615">
        <f t="shared" si="17"/>
        <v>0</v>
      </c>
      <c r="G62" s="577"/>
      <c r="H62" s="515"/>
      <c r="I62" s="578"/>
      <c r="J62" s="577"/>
      <c r="K62" s="515"/>
      <c r="L62" s="578"/>
      <c r="M62" s="577"/>
      <c r="N62" s="515"/>
      <c r="O62" s="578"/>
      <c r="P62" s="577"/>
      <c r="Q62" s="515"/>
      <c r="R62" s="578"/>
    </row>
    <row r="63" spans="1:18" s="104" customFormat="1" ht="12" customHeight="1" thickBot="1">
      <c r="A63" s="26" t="s">
        <v>26</v>
      </c>
      <c r="B63" s="529" t="s">
        <v>318</v>
      </c>
      <c r="C63" s="596">
        <f>+C8+C15+C22+C29+C36+C47+C53+C58</f>
        <v>107607866</v>
      </c>
      <c r="D63" s="581">
        <f aca="true" t="shared" si="19" ref="D63:R63">+D8+D15+D22+D29+D36+D47+D53+D58</f>
        <v>107607866</v>
      </c>
      <c r="E63" s="517">
        <f t="shared" si="19"/>
        <v>0</v>
      </c>
      <c r="F63" s="582">
        <f t="shared" si="19"/>
        <v>0</v>
      </c>
      <c r="G63" s="581">
        <f t="shared" si="19"/>
        <v>107607866</v>
      </c>
      <c r="H63" s="517">
        <f t="shared" si="19"/>
        <v>0</v>
      </c>
      <c r="I63" s="582">
        <f t="shared" si="19"/>
        <v>0</v>
      </c>
      <c r="J63" s="581">
        <f t="shared" si="19"/>
        <v>0</v>
      </c>
      <c r="K63" s="517">
        <f t="shared" si="19"/>
        <v>0</v>
      </c>
      <c r="L63" s="582">
        <f t="shared" si="19"/>
        <v>0</v>
      </c>
      <c r="M63" s="581">
        <f t="shared" si="19"/>
        <v>0</v>
      </c>
      <c r="N63" s="517">
        <f t="shared" si="19"/>
        <v>0</v>
      </c>
      <c r="O63" s="582">
        <f t="shared" si="19"/>
        <v>0</v>
      </c>
      <c r="P63" s="581">
        <f t="shared" si="19"/>
        <v>0</v>
      </c>
      <c r="Q63" s="517">
        <f t="shared" si="19"/>
        <v>0</v>
      </c>
      <c r="R63" s="582">
        <f t="shared" si="19"/>
        <v>0</v>
      </c>
    </row>
    <row r="64" spans="1:18" s="104" customFormat="1" ht="12" customHeight="1" thickBot="1">
      <c r="A64" s="389" t="s">
        <v>441</v>
      </c>
      <c r="B64" s="589" t="s">
        <v>320</v>
      </c>
      <c r="C64" s="595">
        <f>SUM(C65:C67)</f>
        <v>0</v>
      </c>
      <c r="D64" s="579">
        <f aca="true" t="shared" si="20" ref="D64:R64">SUM(D65:D67)</f>
        <v>0</v>
      </c>
      <c r="E64" s="516">
        <f t="shared" si="20"/>
        <v>0</v>
      </c>
      <c r="F64" s="580">
        <f t="shared" si="20"/>
        <v>0</v>
      </c>
      <c r="G64" s="579">
        <f t="shared" si="20"/>
        <v>0</v>
      </c>
      <c r="H64" s="516">
        <f t="shared" si="20"/>
        <v>0</v>
      </c>
      <c r="I64" s="580">
        <f t="shared" si="20"/>
        <v>0</v>
      </c>
      <c r="J64" s="579">
        <f t="shared" si="20"/>
        <v>0</v>
      </c>
      <c r="K64" s="516">
        <f t="shared" si="20"/>
        <v>0</v>
      </c>
      <c r="L64" s="580">
        <f t="shared" si="20"/>
        <v>0</v>
      </c>
      <c r="M64" s="579">
        <f t="shared" si="20"/>
        <v>0</v>
      </c>
      <c r="N64" s="516">
        <f t="shared" si="20"/>
        <v>0</v>
      </c>
      <c r="O64" s="580">
        <f t="shared" si="20"/>
        <v>0</v>
      </c>
      <c r="P64" s="579">
        <f t="shared" si="20"/>
        <v>0</v>
      </c>
      <c r="Q64" s="516">
        <f t="shared" si="20"/>
        <v>0</v>
      </c>
      <c r="R64" s="580">
        <f t="shared" si="20"/>
        <v>0</v>
      </c>
    </row>
    <row r="65" spans="1:18" s="104" customFormat="1" ht="12" customHeight="1">
      <c r="A65" s="386" t="s">
        <v>353</v>
      </c>
      <c r="B65" s="586" t="s">
        <v>321</v>
      </c>
      <c r="C65" s="599">
        <f>SUM(D65:F65)</f>
        <v>0</v>
      </c>
      <c r="D65" s="585">
        <f>SUM(G65+J65+M65+P65)</f>
        <v>0</v>
      </c>
      <c r="E65" s="614">
        <f t="shared" si="17"/>
        <v>0</v>
      </c>
      <c r="F65" s="615">
        <f t="shared" si="17"/>
        <v>0</v>
      </c>
      <c r="G65" s="577"/>
      <c r="H65" s="515"/>
      <c r="I65" s="578"/>
      <c r="J65" s="577"/>
      <c r="K65" s="515"/>
      <c r="L65" s="578"/>
      <c r="M65" s="577"/>
      <c r="N65" s="515"/>
      <c r="O65" s="578"/>
      <c r="P65" s="577"/>
      <c r="Q65" s="515"/>
      <c r="R65" s="578"/>
    </row>
    <row r="66" spans="1:18" s="104" customFormat="1" ht="12" customHeight="1">
      <c r="A66" s="387" t="s">
        <v>362</v>
      </c>
      <c r="B66" s="587" t="s">
        <v>322</v>
      </c>
      <c r="C66" s="599">
        <f>SUM(D66:F66)</f>
        <v>0</v>
      </c>
      <c r="D66" s="585">
        <f>SUM(G66+J66+M66+P66)</f>
        <v>0</v>
      </c>
      <c r="E66" s="614">
        <f t="shared" si="17"/>
        <v>0</v>
      </c>
      <c r="F66" s="615">
        <f t="shared" si="17"/>
        <v>0</v>
      </c>
      <c r="G66" s="577"/>
      <c r="H66" s="515"/>
      <c r="I66" s="578"/>
      <c r="J66" s="577"/>
      <c r="K66" s="515"/>
      <c r="L66" s="578"/>
      <c r="M66" s="577"/>
      <c r="N66" s="515"/>
      <c r="O66" s="578"/>
      <c r="P66" s="577"/>
      <c r="Q66" s="515"/>
      <c r="R66" s="578"/>
    </row>
    <row r="67" spans="1:18" s="104" customFormat="1" ht="12" customHeight="1" thickBot="1">
      <c r="A67" s="388" t="s">
        <v>363</v>
      </c>
      <c r="B67" s="588" t="s">
        <v>323</v>
      </c>
      <c r="C67" s="599">
        <f>SUM(D67:F67)</f>
        <v>0</v>
      </c>
      <c r="D67" s="585">
        <f>SUM(G67+J67+M67+P67)</f>
        <v>0</v>
      </c>
      <c r="E67" s="614">
        <f t="shared" si="17"/>
        <v>0</v>
      </c>
      <c r="F67" s="615">
        <f t="shared" si="17"/>
        <v>0</v>
      </c>
      <c r="G67" s="577"/>
      <c r="H67" s="515"/>
      <c r="I67" s="578"/>
      <c r="J67" s="577"/>
      <c r="K67" s="515"/>
      <c r="L67" s="578"/>
      <c r="M67" s="577"/>
      <c r="N67" s="515"/>
      <c r="O67" s="578"/>
      <c r="P67" s="577"/>
      <c r="Q67" s="515"/>
      <c r="R67" s="578"/>
    </row>
    <row r="68" spans="1:18" s="104" customFormat="1" ht="12" customHeight="1" thickBot="1">
      <c r="A68" s="389" t="s">
        <v>324</v>
      </c>
      <c r="B68" s="589" t="s">
        <v>325</v>
      </c>
      <c r="C68" s="595">
        <f>SUM(C69:C72)</f>
        <v>0</v>
      </c>
      <c r="D68" s="579">
        <f aca="true" t="shared" si="21" ref="D68:R68">SUM(D69:D72)</f>
        <v>0</v>
      </c>
      <c r="E68" s="516">
        <f t="shared" si="21"/>
        <v>0</v>
      </c>
      <c r="F68" s="580">
        <f t="shared" si="21"/>
        <v>0</v>
      </c>
      <c r="G68" s="579">
        <f t="shared" si="21"/>
        <v>0</v>
      </c>
      <c r="H68" s="516">
        <f t="shared" si="21"/>
        <v>0</v>
      </c>
      <c r="I68" s="580">
        <f t="shared" si="21"/>
        <v>0</v>
      </c>
      <c r="J68" s="579">
        <f t="shared" si="21"/>
        <v>0</v>
      </c>
      <c r="K68" s="516">
        <f t="shared" si="21"/>
        <v>0</v>
      </c>
      <c r="L68" s="580">
        <f t="shared" si="21"/>
        <v>0</v>
      </c>
      <c r="M68" s="579">
        <f t="shared" si="21"/>
        <v>0</v>
      </c>
      <c r="N68" s="516">
        <f t="shared" si="21"/>
        <v>0</v>
      </c>
      <c r="O68" s="580">
        <f t="shared" si="21"/>
        <v>0</v>
      </c>
      <c r="P68" s="579">
        <f t="shared" si="21"/>
        <v>0</v>
      </c>
      <c r="Q68" s="516">
        <f t="shared" si="21"/>
        <v>0</v>
      </c>
      <c r="R68" s="580">
        <f t="shared" si="21"/>
        <v>0</v>
      </c>
    </row>
    <row r="69" spans="1:18" s="104" customFormat="1" ht="12" customHeight="1">
      <c r="A69" s="386" t="s">
        <v>152</v>
      </c>
      <c r="B69" s="586" t="s">
        <v>326</v>
      </c>
      <c r="C69" s="599">
        <f>SUM(D69:F69)</f>
        <v>0</v>
      </c>
      <c r="D69" s="585">
        <f>SUM(G69+J69+M69+P69)</f>
        <v>0</v>
      </c>
      <c r="E69" s="614">
        <f t="shared" si="17"/>
        <v>0</v>
      </c>
      <c r="F69" s="615">
        <f t="shared" si="17"/>
        <v>0</v>
      </c>
      <c r="G69" s="577"/>
      <c r="H69" s="515"/>
      <c r="I69" s="578"/>
      <c r="J69" s="577"/>
      <c r="K69" s="515"/>
      <c r="L69" s="578"/>
      <c r="M69" s="577"/>
      <c r="N69" s="515"/>
      <c r="O69" s="578"/>
      <c r="P69" s="577"/>
      <c r="Q69" s="515"/>
      <c r="R69" s="578"/>
    </row>
    <row r="70" spans="1:18" s="104" customFormat="1" ht="12" customHeight="1">
      <c r="A70" s="387" t="s">
        <v>153</v>
      </c>
      <c r="B70" s="587" t="s">
        <v>327</v>
      </c>
      <c r="C70" s="599">
        <f>SUM(D70:F70)</f>
        <v>0</v>
      </c>
      <c r="D70" s="585">
        <f>SUM(G70+J70+M70+P70)</f>
        <v>0</v>
      </c>
      <c r="E70" s="614">
        <f t="shared" si="17"/>
        <v>0</v>
      </c>
      <c r="F70" s="615">
        <f t="shared" si="17"/>
        <v>0</v>
      </c>
      <c r="G70" s="577"/>
      <c r="H70" s="515"/>
      <c r="I70" s="578"/>
      <c r="J70" s="577"/>
      <c r="K70" s="515"/>
      <c r="L70" s="578"/>
      <c r="M70" s="577"/>
      <c r="N70" s="515"/>
      <c r="O70" s="578"/>
      <c r="P70" s="577"/>
      <c r="Q70" s="515"/>
      <c r="R70" s="578"/>
    </row>
    <row r="71" spans="1:18" s="104" customFormat="1" ht="12" customHeight="1">
      <c r="A71" s="387" t="s">
        <v>354</v>
      </c>
      <c r="B71" s="587" t="s">
        <v>328</v>
      </c>
      <c r="C71" s="599">
        <f>SUM(D71:F71)</f>
        <v>0</v>
      </c>
      <c r="D71" s="585">
        <f>SUM(G71+J71+M71+P71)</f>
        <v>0</v>
      </c>
      <c r="E71" s="614">
        <f t="shared" si="17"/>
        <v>0</v>
      </c>
      <c r="F71" s="615">
        <f t="shared" si="17"/>
        <v>0</v>
      </c>
      <c r="G71" s="577"/>
      <c r="H71" s="515"/>
      <c r="I71" s="578"/>
      <c r="J71" s="577"/>
      <c r="K71" s="515"/>
      <c r="L71" s="578"/>
      <c r="M71" s="577"/>
      <c r="N71" s="515"/>
      <c r="O71" s="578"/>
      <c r="P71" s="577"/>
      <c r="Q71" s="515"/>
      <c r="R71" s="578"/>
    </row>
    <row r="72" spans="1:18" s="104" customFormat="1" ht="12" customHeight="1" thickBot="1">
      <c r="A72" s="388" t="s">
        <v>355</v>
      </c>
      <c r="B72" s="588" t="s">
        <v>329</v>
      </c>
      <c r="C72" s="599">
        <f>SUM(D72:F72)</f>
        <v>0</v>
      </c>
      <c r="D72" s="585">
        <f>SUM(G72+J72+M72+P72)</f>
        <v>0</v>
      </c>
      <c r="E72" s="614">
        <f t="shared" si="17"/>
        <v>0</v>
      </c>
      <c r="F72" s="615">
        <f t="shared" si="17"/>
        <v>0</v>
      </c>
      <c r="G72" s="577"/>
      <c r="H72" s="515"/>
      <c r="I72" s="578"/>
      <c r="J72" s="577"/>
      <c r="K72" s="515"/>
      <c r="L72" s="578"/>
      <c r="M72" s="577"/>
      <c r="N72" s="515"/>
      <c r="O72" s="578"/>
      <c r="P72" s="577"/>
      <c r="Q72" s="515"/>
      <c r="R72" s="578"/>
    </row>
    <row r="73" spans="1:18" s="104" customFormat="1" ht="12" customHeight="1" thickBot="1">
      <c r="A73" s="389" t="s">
        <v>330</v>
      </c>
      <c r="B73" s="589" t="s">
        <v>331</v>
      </c>
      <c r="C73" s="595">
        <f>SUM(C74:C75)</f>
        <v>4500000</v>
      </c>
      <c r="D73" s="579">
        <f aca="true" t="shared" si="22" ref="D73:R73">SUM(D74:D75)</f>
        <v>4500000</v>
      </c>
      <c r="E73" s="516">
        <f t="shared" si="22"/>
        <v>0</v>
      </c>
      <c r="F73" s="580">
        <f t="shared" si="22"/>
        <v>0</v>
      </c>
      <c r="G73" s="579">
        <f t="shared" si="22"/>
        <v>4500000</v>
      </c>
      <c r="H73" s="516">
        <f t="shared" si="22"/>
        <v>0</v>
      </c>
      <c r="I73" s="580">
        <f t="shared" si="22"/>
        <v>0</v>
      </c>
      <c r="J73" s="579">
        <f t="shared" si="22"/>
        <v>0</v>
      </c>
      <c r="K73" s="516">
        <f t="shared" si="22"/>
        <v>0</v>
      </c>
      <c r="L73" s="580">
        <f t="shared" si="22"/>
        <v>0</v>
      </c>
      <c r="M73" s="579">
        <f t="shared" si="22"/>
        <v>0</v>
      </c>
      <c r="N73" s="516">
        <f t="shared" si="22"/>
        <v>0</v>
      </c>
      <c r="O73" s="580">
        <f t="shared" si="22"/>
        <v>0</v>
      </c>
      <c r="P73" s="579">
        <f t="shared" si="22"/>
        <v>0</v>
      </c>
      <c r="Q73" s="516">
        <f t="shared" si="22"/>
        <v>0</v>
      </c>
      <c r="R73" s="580">
        <f t="shared" si="22"/>
        <v>0</v>
      </c>
    </row>
    <row r="74" spans="1:18" s="104" customFormat="1" ht="12" customHeight="1">
      <c r="A74" s="386" t="s">
        <v>356</v>
      </c>
      <c r="B74" s="586" t="s">
        <v>332</v>
      </c>
      <c r="C74" s="599">
        <f>SUM(D74:F74)</f>
        <v>4500000</v>
      </c>
      <c r="D74" s="585">
        <f aca="true" t="shared" si="23" ref="D74:F136">SUM(G74+J74+M74+P74)</f>
        <v>4500000</v>
      </c>
      <c r="E74" s="614">
        <f t="shared" si="17"/>
        <v>0</v>
      </c>
      <c r="F74" s="615">
        <f t="shared" si="17"/>
        <v>0</v>
      </c>
      <c r="G74" s="577">
        <v>4500000</v>
      </c>
      <c r="H74" s="515"/>
      <c r="I74" s="578"/>
      <c r="J74" s="577"/>
      <c r="K74" s="515"/>
      <c r="L74" s="578"/>
      <c r="M74" s="577"/>
      <c r="N74" s="515"/>
      <c r="O74" s="578"/>
      <c r="P74" s="577"/>
      <c r="Q74" s="515"/>
      <c r="R74" s="578"/>
    </row>
    <row r="75" spans="1:18" s="104" customFormat="1" ht="12" customHeight="1" thickBot="1">
      <c r="A75" s="388" t="s">
        <v>357</v>
      </c>
      <c r="B75" s="588" t="s">
        <v>333</v>
      </c>
      <c r="C75" s="599">
        <f>SUM(D75:F75)</f>
        <v>0</v>
      </c>
      <c r="D75" s="585">
        <f t="shared" si="23"/>
        <v>0</v>
      </c>
      <c r="E75" s="614">
        <f t="shared" si="17"/>
        <v>0</v>
      </c>
      <c r="F75" s="615">
        <f t="shared" si="17"/>
        <v>0</v>
      </c>
      <c r="G75" s="577"/>
      <c r="H75" s="515"/>
      <c r="I75" s="578"/>
      <c r="J75" s="577"/>
      <c r="K75" s="515"/>
      <c r="L75" s="578"/>
      <c r="M75" s="577"/>
      <c r="N75" s="515"/>
      <c r="O75" s="578"/>
      <c r="P75" s="577"/>
      <c r="Q75" s="515"/>
      <c r="R75" s="578"/>
    </row>
    <row r="76" spans="1:18" s="103" customFormat="1" ht="12" customHeight="1" thickBot="1">
      <c r="A76" s="389" t="s">
        <v>334</v>
      </c>
      <c r="B76" s="589" t="s">
        <v>335</v>
      </c>
      <c r="C76" s="595">
        <f>SUM(C77:C79)</f>
        <v>1504274</v>
      </c>
      <c r="D76" s="579">
        <f aca="true" t="shared" si="24" ref="D76:R76">SUM(D77:D79)</f>
        <v>1504274</v>
      </c>
      <c r="E76" s="516">
        <f t="shared" si="24"/>
        <v>0</v>
      </c>
      <c r="F76" s="580">
        <f t="shared" si="24"/>
        <v>0</v>
      </c>
      <c r="G76" s="579">
        <f t="shared" si="24"/>
        <v>1504274</v>
      </c>
      <c r="H76" s="516">
        <f t="shared" si="24"/>
        <v>0</v>
      </c>
      <c r="I76" s="580">
        <f t="shared" si="24"/>
        <v>0</v>
      </c>
      <c r="J76" s="579">
        <f t="shared" si="24"/>
        <v>0</v>
      </c>
      <c r="K76" s="516">
        <f t="shared" si="24"/>
        <v>0</v>
      </c>
      <c r="L76" s="580">
        <f t="shared" si="24"/>
        <v>0</v>
      </c>
      <c r="M76" s="579">
        <f t="shared" si="24"/>
        <v>0</v>
      </c>
      <c r="N76" s="516">
        <f t="shared" si="24"/>
        <v>0</v>
      </c>
      <c r="O76" s="580">
        <f t="shared" si="24"/>
        <v>0</v>
      </c>
      <c r="P76" s="579">
        <f t="shared" si="24"/>
        <v>0</v>
      </c>
      <c r="Q76" s="516">
        <f t="shared" si="24"/>
        <v>0</v>
      </c>
      <c r="R76" s="580">
        <f t="shared" si="24"/>
        <v>0</v>
      </c>
    </row>
    <row r="77" spans="1:18" s="104" customFormat="1" ht="12" customHeight="1">
      <c r="A77" s="386" t="s">
        <v>358</v>
      </c>
      <c r="B77" s="586" t="s">
        <v>336</v>
      </c>
      <c r="C77" s="599">
        <f>SUM(D77:F77)</f>
        <v>1504274</v>
      </c>
      <c r="D77" s="585">
        <f t="shared" si="23"/>
        <v>1504274</v>
      </c>
      <c r="E77" s="614">
        <f t="shared" si="17"/>
        <v>0</v>
      </c>
      <c r="F77" s="615">
        <f t="shared" si="17"/>
        <v>0</v>
      </c>
      <c r="G77" s="577">
        <v>1504274</v>
      </c>
      <c r="H77" s="515"/>
      <c r="I77" s="578"/>
      <c r="J77" s="577"/>
      <c r="K77" s="515"/>
      <c r="L77" s="578"/>
      <c r="M77" s="577"/>
      <c r="N77" s="515"/>
      <c r="O77" s="578"/>
      <c r="P77" s="577"/>
      <c r="Q77" s="515"/>
      <c r="R77" s="578"/>
    </row>
    <row r="78" spans="1:18" s="104" customFormat="1" ht="12" customHeight="1">
      <c r="A78" s="387" t="s">
        <v>359</v>
      </c>
      <c r="B78" s="587" t="s">
        <v>337</v>
      </c>
      <c r="C78" s="599">
        <f>SUM(D78:F78)</f>
        <v>0</v>
      </c>
      <c r="D78" s="585">
        <f t="shared" si="23"/>
        <v>0</v>
      </c>
      <c r="E78" s="614">
        <f t="shared" si="17"/>
        <v>0</v>
      </c>
      <c r="F78" s="615">
        <f t="shared" si="17"/>
        <v>0</v>
      </c>
      <c r="G78" s="577"/>
      <c r="H78" s="515"/>
      <c r="I78" s="578"/>
      <c r="J78" s="577"/>
      <c r="K78" s="515"/>
      <c r="L78" s="578"/>
      <c r="M78" s="577"/>
      <c r="N78" s="515"/>
      <c r="O78" s="578"/>
      <c r="P78" s="577"/>
      <c r="Q78" s="515"/>
      <c r="R78" s="578"/>
    </row>
    <row r="79" spans="1:18" s="104" customFormat="1" ht="12" customHeight="1" thickBot="1">
      <c r="A79" s="388" t="s">
        <v>360</v>
      </c>
      <c r="B79" s="588" t="s">
        <v>338</v>
      </c>
      <c r="C79" s="599">
        <f>SUM(D79:F79)</f>
        <v>0</v>
      </c>
      <c r="D79" s="585">
        <f t="shared" si="23"/>
        <v>0</v>
      </c>
      <c r="E79" s="614">
        <f t="shared" si="17"/>
        <v>0</v>
      </c>
      <c r="F79" s="615">
        <f t="shared" si="17"/>
        <v>0</v>
      </c>
      <c r="G79" s="577"/>
      <c r="H79" s="515"/>
      <c r="I79" s="578"/>
      <c r="J79" s="577"/>
      <c r="K79" s="515"/>
      <c r="L79" s="578"/>
      <c r="M79" s="577"/>
      <c r="N79" s="515"/>
      <c r="O79" s="578"/>
      <c r="P79" s="577"/>
      <c r="Q79" s="515"/>
      <c r="R79" s="578"/>
    </row>
    <row r="80" spans="1:18" s="104" customFormat="1" ht="12" customHeight="1" thickBot="1">
      <c r="A80" s="389" t="s">
        <v>339</v>
      </c>
      <c r="B80" s="589" t="s">
        <v>361</v>
      </c>
      <c r="C80" s="595">
        <f>SUM(C81:C84)</f>
        <v>0</v>
      </c>
      <c r="D80" s="579">
        <f aca="true" t="shared" si="25" ref="D80:R80">SUM(D81:D84)</f>
        <v>0</v>
      </c>
      <c r="E80" s="516">
        <f t="shared" si="25"/>
        <v>0</v>
      </c>
      <c r="F80" s="580">
        <f t="shared" si="25"/>
        <v>0</v>
      </c>
      <c r="G80" s="579">
        <f t="shared" si="25"/>
        <v>0</v>
      </c>
      <c r="H80" s="516">
        <f t="shared" si="25"/>
        <v>0</v>
      </c>
      <c r="I80" s="580">
        <f t="shared" si="25"/>
        <v>0</v>
      </c>
      <c r="J80" s="579">
        <f t="shared" si="25"/>
        <v>0</v>
      </c>
      <c r="K80" s="516">
        <f t="shared" si="25"/>
        <v>0</v>
      </c>
      <c r="L80" s="580">
        <f t="shared" si="25"/>
        <v>0</v>
      </c>
      <c r="M80" s="579">
        <f t="shared" si="25"/>
        <v>0</v>
      </c>
      <c r="N80" s="516">
        <f t="shared" si="25"/>
        <v>0</v>
      </c>
      <c r="O80" s="580">
        <f t="shared" si="25"/>
        <v>0</v>
      </c>
      <c r="P80" s="579">
        <f t="shared" si="25"/>
        <v>0</v>
      </c>
      <c r="Q80" s="516">
        <f t="shared" si="25"/>
        <v>0</v>
      </c>
      <c r="R80" s="580">
        <f t="shared" si="25"/>
        <v>0</v>
      </c>
    </row>
    <row r="81" spans="1:18" s="104" customFormat="1" ht="12" customHeight="1">
      <c r="A81" s="390" t="s">
        <v>340</v>
      </c>
      <c r="B81" s="586" t="s">
        <v>341</v>
      </c>
      <c r="C81" s="599">
        <f>SUM(D81:F81)</f>
        <v>0</v>
      </c>
      <c r="D81" s="585">
        <f t="shared" si="23"/>
        <v>0</v>
      </c>
      <c r="E81" s="614">
        <f t="shared" si="17"/>
        <v>0</v>
      </c>
      <c r="F81" s="615">
        <f t="shared" si="17"/>
        <v>0</v>
      </c>
      <c r="G81" s="577"/>
      <c r="H81" s="515"/>
      <c r="I81" s="578"/>
      <c r="J81" s="577"/>
      <c r="K81" s="515"/>
      <c r="L81" s="578"/>
      <c r="M81" s="577"/>
      <c r="N81" s="515"/>
      <c r="O81" s="578"/>
      <c r="P81" s="577"/>
      <c r="Q81" s="515"/>
      <c r="R81" s="578"/>
    </row>
    <row r="82" spans="1:18" s="104" customFormat="1" ht="12" customHeight="1">
      <c r="A82" s="391" t="s">
        <v>342</v>
      </c>
      <c r="B82" s="587" t="s">
        <v>343</v>
      </c>
      <c r="C82" s="599">
        <f>SUM(D82:F82)</f>
        <v>0</v>
      </c>
      <c r="D82" s="585">
        <f t="shared" si="23"/>
        <v>0</v>
      </c>
      <c r="E82" s="614">
        <f t="shared" si="17"/>
        <v>0</v>
      </c>
      <c r="F82" s="615">
        <f t="shared" si="17"/>
        <v>0</v>
      </c>
      <c r="G82" s="577"/>
      <c r="H82" s="515"/>
      <c r="I82" s="578"/>
      <c r="J82" s="577"/>
      <c r="K82" s="515"/>
      <c r="L82" s="578"/>
      <c r="M82" s="577"/>
      <c r="N82" s="515"/>
      <c r="O82" s="578"/>
      <c r="P82" s="577"/>
      <c r="Q82" s="515"/>
      <c r="R82" s="578"/>
    </row>
    <row r="83" spans="1:18" s="104" customFormat="1" ht="12" customHeight="1">
      <c r="A83" s="391" t="s">
        <v>344</v>
      </c>
      <c r="B83" s="587" t="s">
        <v>345</v>
      </c>
      <c r="C83" s="599">
        <f>SUM(D83:F83)</f>
        <v>0</v>
      </c>
      <c r="D83" s="585">
        <f t="shared" si="23"/>
        <v>0</v>
      </c>
      <c r="E83" s="614">
        <f t="shared" si="17"/>
        <v>0</v>
      </c>
      <c r="F83" s="615">
        <f t="shared" si="17"/>
        <v>0</v>
      </c>
      <c r="G83" s="577"/>
      <c r="H83" s="515"/>
      <c r="I83" s="578"/>
      <c r="J83" s="577"/>
      <c r="K83" s="515"/>
      <c r="L83" s="578"/>
      <c r="M83" s="577"/>
      <c r="N83" s="515"/>
      <c r="O83" s="578"/>
      <c r="P83" s="577"/>
      <c r="Q83" s="515"/>
      <c r="R83" s="578"/>
    </row>
    <row r="84" spans="1:18" s="103" customFormat="1" ht="12" customHeight="1" thickBot="1">
      <c r="A84" s="392" t="s">
        <v>346</v>
      </c>
      <c r="B84" s="588" t="s">
        <v>347</v>
      </c>
      <c r="C84" s="599">
        <f>SUM(D84:F84)</f>
        <v>0</v>
      </c>
      <c r="D84" s="585">
        <f t="shared" si="23"/>
        <v>0</v>
      </c>
      <c r="E84" s="614">
        <f t="shared" si="17"/>
        <v>0</v>
      </c>
      <c r="F84" s="615">
        <f t="shared" si="17"/>
        <v>0</v>
      </c>
      <c r="G84" s="575"/>
      <c r="H84" s="514"/>
      <c r="I84" s="576"/>
      <c r="J84" s="575"/>
      <c r="K84" s="514"/>
      <c r="L84" s="576"/>
      <c r="M84" s="575"/>
      <c r="N84" s="514"/>
      <c r="O84" s="576"/>
      <c r="P84" s="575"/>
      <c r="Q84" s="514"/>
      <c r="R84" s="576"/>
    </row>
    <row r="85" spans="1:18" s="103" customFormat="1" ht="12" customHeight="1" thickBot="1">
      <c r="A85" s="389" t="s">
        <v>348</v>
      </c>
      <c r="B85" s="589" t="s">
        <v>349</v>
      </c>
      <c r="C85" s="600"/>
      <c r="D85" s="583"/>
      <c r="E85" s="518"/>
      <c r="F85" s="584"/>
      <c r="G85" s="583"/>
      <c r="H85" s="518"/>
      <c r="I85" s="584"/>
      <c r="J85" s="583"/>
      <c r="K85" s="518"/>
      <c r="L85" s="584"/>
      <c r="M85" s="583"/>
      <c r="N85" s="518"/>
      <c r="O85" s="584"/>
      <c r="P85" s="583"/>
      <c r="Q85" s="518"/>
      <c r="R85" s="584"/>
    </row>
    <row r="86" spans="1:18" s="103" customFormat="1" ht="12" customHeight="1" thickBot="1">
      <c r="A86" s="389" t="s">
        <v>350</v>
      </c>
      <c r="B86" s="590" t="s">
        <v>351</v>
      </c>
      <c r="C86" s="596">
        <f>+C64+C68+C73+C76+C80+C85</f>
        <v>6004274</v>
      </c>
      <c r="D86" s="581">
        <f aca="true" t="shared" si="26" ref="D86:R86">+D64+D68+D73+D76+D80+D85</f>
        <v>6004274</v>
      </c>
      <c r="E86" s="517">
        <f t="shared" si="26"/>
        <v>0</v>
      </c>
      <c r="F86" s="582">
        <f t="shared" si="26"/>
        <v>0</v>
      </c>
      <c r="G86" s="581">
        <f t="shared" si="26"/>
        <v>6004274</v>
      </c>
      <c r="H86" s="517">
        <f t="shared" si="26"/>
        <v>0</v>
      </c>
      <c r="I86" s="582">
        <f t="shared" si="26"/>
        <v>0</v>
      </c>
      <c r="J86" s="581">
        <f t="shared" si="26"/>
        <v>0</v>
      </c>
      <c r="K86" s="517">
        <f t="shared" si="26"/>
        <v>0</v>
      </c>
      <c r="L86" s="582">
        <f t="shared" si="26"/>
        <v>0</v>
      </c>
      <c r="M86" s="581">
        <f t="shared" si="26"/>
        <v>0</v>
      </c>
      <c r="N86" s="517">
        <f t="shared" si="26"/>
        <v>0</v>
      </c>
      <c r="O86" s="582">
        <f t="shared" si="26"/>
        <v>0</v>
      </c>
      <c r="P86" s="581">
        <f t="shared" si="26"/>
        <v>0</v>
      </c>
      <c r="Q86" s="517">
        <f t="shared" si="26"/>
        <v>0</v>
      </c>
      <c r="R86" s="582">
        <f t="shared" si="26"/>
        <v>0</v>
      </c>
    </row>
    <row r="87" spans="1:18" s="103" customFormat="1" ht="12" customHeight="1" thickBot="1">
      <c r="A87" s="393" t="s">
        <v>364</v>
      </c>
      <c r="B87" s="591" t="s">
        <v>447</v>
      </c>
      <c r="C87" s="596">
        <f>+C63+C86</f>
        <v>113612140</v>
      </c>
      <c r="D87" s="581">
        <f aca="true" t="shared" si="27" ref="D87:R87">+D63+D86</f>
        <v>113612140</v>
      </c>
      <c r="E87" s="517">
        <f t="shared" si="27"/>
        <v>0</v>
      </c>
      <c r="F87" s="582">
        <f t="shared" si="27"/>
        <v>0</v>
      </c>
      <c r="G87" s="581">
        <f t="shared" si="27"/>
        <v>113612140</v>
      </c>
      <c r="H87" s="517">
        <f t="shared" si="27"/>
        <v>0</v>
      </c>
      <c r="I87" s="582">
        <f t="shared" si="27"/>
        <v>0</v>
      </c>
      <c r="J87" s="581">
        <f t="shared" si="27"/>
        <v>0</v>
      </c>
      <c r="K87" s="517">
        <f t="shared" si="27"/>
        <v>0</v>
      </c>
      <c r="L87" s="582">
        <f t="shared" si="27"/>
        <v>0</v>
      </c>
      <c r="M87" s="581">
        <f t="shared" si="27"/>
        <v>0</v>
      </c>
      <c r="N87" s="517">
        <f t="shared" si="27"/>
        <v>0</v>
      </c>
      <c r="O87" s="582">
        <f t="shared" si="27"/>
        <v>0</v>
      </c>
      <c r="P87" s="581">
        <f t="shared" si="27"/>
        <v>0</v>
      </c>
      <c r="Q87" s="517">
        <f t="shared" si="27"/>
        <v>0</v>
      </c>
      <c r="R87" s="582">
        <f t="shared" si="27"/>
        <v>0</v>
      </c>
    </row>
    <row r="88" spans="1:18" s="104" customFormat="1" ht="15" customHeight="1">
      <c r="A88" s="241"/>
      <c r="B88" s="499"/>
      <c r="C88" s="500"/>
      <c r="D88" s="501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</row>
    <row r="89" spans="1:18" s="481" customFormat="1" ht="15.75" customHeight="1" thickBot="1">
      <c r="A89" s="480"/>
      <c r="B89" s="503"/>
      <c r="C89" s="504"/>
      <c r="D89" s="505"/>
      <c r="E89" s="506"/>
      <c r="F89" s="506"/>
      <c r="G89" s="761"/>
      <c r="H89" s="761"/>
      <c r="I89" s="761"/>
      <c r="J89" s="761"/>
      <c r="K89" s="761"/>
      <c r="L89" s="761"/>
      <c r="M89" s="761"/>
      <c r="N89" s="761"/>
      <c r="O89" s="761"/>
      <c r="P89" s="761"/>
      <c r="Q89" s="761"/>
      <c r="R89" s="761"/>
    </row>
    <row r="90" spans="1:18" s="65" customFormat="1" ht="52.5" customHeight="1" thickBot="1">
      <c r="A90" s="242"/>
      <c r="B90" s="762" t="s">
        <v>57</v>
      </c>
      <c r="C90" s="763"/>
      <c r="D90" s="763"/>
      <c r="E90" s="763"/>
      <c r="F90" s="763"/>
      <c r="G90" s="763"/>
      <c r="H90" s="763"/>
      <c r="I90" s="763"/>
      <c r="J90" s="763"/>
      <c r="K90" s="763"/>
      <c r="L90" s="763"/>
      <c r="M90" s="763"/>
      <c r="N90" s="763"/>
      <c r="O90" s="763"/>
      <c r="P90" s="763"/>
      <c r="Q90" s="763"/>
      <c r="R90" s="764"/>
    </row>
    <row r="91" spans="1:18" s="105" customFormat="1" ht="12" customHeight="1" thickBot="1">
      <c r="A91" s="519" t="s">
        <v>18</v>
      </c>
      <c r="B91" s="522" t="s">
        <v>367</v>
      </c>
      <c r="C91" s="536">
        <f>SUM(C92:C96)</f>
        <v>110107866</v>
      </c>
      <c r="D91" s="548">
        <f aca="true" t="shared" si="28" ref="D91:R91">SUM(D92:D96)</f>
        <v>110107866</v>
      </c>
      <c r="E91" s="497">
        <f t="shared" si="28"/>
        <v>0</v>
      </c>
      <c r="F91" s="507">
        <f t="shared" si="28"/>
        <v>0</v>
      </c>
      <c r="G91" s="548">
        <f t="shared" si="28"/>
        <v>110107866</v>
      </c>
      <c r="H91" s="497">
        <f t="shared" si="28"/>
        <v>0</v>
      </c>
      <c r="I91" s="507">
        <f t="shared" si="28"/>
        <v>0</v>
      </c>
      <c r="J91" s="548">
        <f t="shared" si="28"/>
        <v>0</v>
      </c>
      <c r="K91" s="497">
        <f t="shared" si="28"/>
        <v>0</v>
      </c>
      <c r="L91" s="507">
        <f t="shared" si="28"/>
        <v>0</v>
      </c>
      <c r="M91" s="548">
        <f t="shared" si="28"/>
        <v>0</v>
      </c>
      <c r="N91" s="497">
        <f t="shared" si="28"/>
        <v>0</v>
      </c>
      <c r="O91" s="507">
        <f t="shared" si="28"/>
        <v>0</v>
      </c>
      <c r="P91" s="548">
        <f t="shared" si="28"/>
        <v>0</v>
      </c>
      <c r="Q91" s="497">
        <f t="shared" si="28"/>
        <v>0</v>
      </c>
      <c r="R91" s="507">
        <f t="shared" si="28"/>
        <v>0</v>
      </c>
    </row>
    <row r="92" spans="1:18" ht="12" customHeight="1">
      <c r="A92" s="394" t="s">
        <v>100</v>
      </c>
      <c r="B92" s="523" t="s">
        <v>49</v>
      </c>
      <c r="C92" s="537">
        <f>SUM(D92:F92)</f>
        <v>50224013</v>
      </c>
      <c r="D92" s="549">
        <f t="shared" si="23"/>
        <v>50224013</v>
      </c>
      <c r="E92" s="616">
        <f t="shared" si="23"/>
        <v>0</v>
      </c>
      <c r="F92" s="617">
        <f t="shared" si="23"/>
        <v>0</v>
      </c>
      <c r="G92" s="561">
        <v>50224013</v>
      </c>
      <c r="H92" s="557"/>
      <c r="I92" s="562"/>
      <c r="J92" s="561"/>
      <c r="K92" s="557"/>
      <c r="L92" s="562"/>
      <c r="M92" s="561"/>
      <c r="N92" s="557"/>
      <c r="O92" s="562"/>
      <c r="P92" s="561"/>
      <c r="Q92" s="557"/>
      <c r="R92" s="562"/>
    </row>
    <row r="93" spans="1:18" ht="12" customHeight="1">
      <c r="A93" s="387" t="s">
        <v>101</v>
      </c>
      <c r="B93" s="524" t="s">
        <v>184</v>
      </c>
      <c r="C93" s="538">
        <f>SUM(D93:F93)</f>
        <v>6167267</v>
      </c>
      <c r="D93" s="550">
        <f t="shared" si="23"/>
        <v>6167267</v>
      </c>
      <c r="E93" s="545">
        <f t="shared" si="23"/>
        <v>0</v>
      </c>
      <c r="F93" s="551">
        <f t="shared" si="23"/>
        <v>0</v>
      </c>
      <c r="G93" s="563">
        <v>6167267</v>
      </c>
      <c r="H93" s="558"/>
      <c r="I93" s="564"/>
      <c r="J93" s="563"/>
      <c r="K93" s="558"/>
      <c r="L93" s="564"/>
      <c r="M93" s="563"/>
      <c r="N93" s="558"/>
      <c r="O93" s="564"/>
      <c r="P93" s="563"/>
      <c r="Q93" s="558"/>
      <c r="R93" s="564"/>
    </row>
    <row r="94" spans="1:18" ht="12" customHeight="1">
      <c r="A94" s="387" t="s">
        <v>102</v>
      </c>
      <c r="B94" s="524" t="s">
        <v>142</v>
      </c>
      <c r="C94" s="538">
        <f aca="true" t="shared" si="29" ref="C94:C106">SUM(D94:F94)</f>
        <v>36727986</v>
      </c>
      <c r="D94" s="550">
        <f t="shared" si="23"/>
        <v>36727986</v>
      </c>
      <c r="E94" s="545">
        <f t="shared" si="23"/>
        <v>0</v>
      </c>
      <c r="F94" s="551">
        <f t="shared" si="23"/>
        <v>0</v>
      </c>
      <c r="G94" s="563">
        <v>36727986</v>
      </c>
      <c r="H94" s="558"/>
      <c r="I94" s="564"/>
      <c r="J94" s="563"/>
      <c r="K94" s="558"/>
      <c r="L94" s="564"/>
      <c r="M94" s="563"/>
      <c r="N94" s="558"/>
      <c r="O94" s="564"/>
      <c r="P94" s="563"/>
      <c r="Q94" s="558"/>
      <c r="R94" s="564"/>
    </row>
    <row r="95" spans="1:18" ht="12" customHeight="1">
      <c r="A95" s="387" t="s">
        <v>103</v>
      </c>
      <c r="B95" s="525" t="s">
        <v>185</v>
      </c>
      <c r="C95" s="538">
        <f t="shared" si="29"/>
        <v>10009000</v>
      </c>
      <c r="D95" s="550">
        <f t="shared" si="23"/>
        <v>10009000</v>
      </c>
      <c r="E95" s="545">
        <f t="shared" si="23"/>
        <v>0</v>
      </c>
      <c r="F95" s="551">
        <f t="shared" si="23"/>
        <v>0</v>
      </c>
      <c r="G95" s="563">
        <v>10009000</v>
      </c>
      <c r="H95" s="558"/>
      <c r="I95" s="564"/>
      <c r="J95" s="563"/>
      <c r="K95" s="558"/>
      <c r="L95" s="564"/>
      <c r="M95" s="563"/>
      <c r="N95" s="558"/>
      <c r="O95" s="564"/>
      <c r="P95" s="563"/>
      <c r="Q95" s="558"/>
      <c r="R95" s="564"/>
    </row>
    <row r="96" spans="1:18" ht="12" customHeight="1">
      <c r="A96" s="387" t="s">
        <v>114</v>
      </c>
      <c r="B96" s="512" t="s">
        <v>186</v>
      </c>
      <c r="C96" s="538">
        <f t="shared" si="29"/>
        <v>6979600</v>
      </c>
      <c r="D96" s="550">
        <f t="shared" si="23"/>
        <v>6979600</v>
      </c>
      <c r="E96" s="545">
        <f t="shared" si="23"/>
        <v>0</v>
      </c>
      <c r="F96" s="551">
        <f t="shared" si="23"/>
        <v>0</v>
      </c>
      <c r="G96" s="563">
        <v>6979600</v>
      </c>
      <c r="H96" s="558"/>
      <c r="I96" s="564"/>
      <c r="J96" s="563"/>
      <c r="K96" s="558"/>
      <c r="L96" s="564"/>
      <c r="M96" s="563"/>
      <c r="N96" s="558"/>
      <c r="O96" s="564"/>
      <c r="P96" s="563"/>
      <c r="Q96" s="558"/>
      <c r="R96" s="564"/>
    </row>
    <row r="97" spans="1:18" ht="12" customHeight="1">
      <c r="A97" s="387" t="s">
        <v>104</v>
      </c>
      <c r="B97" s="524" t="s">
        <v>368</v>
      </c>
      <c r="C97" s="538">
        <f t="shared" si="29"/>
        <v>0</v>
      </c>
      <c r="D97" s="550">
        <f t="shared" si="23"/>
        <v>0</v>
      </c>
      <c r="E97" s="545">
        <f t="shared" si="23"/>
        <v>0</v>
      </c>
      <c r="F97" s="551">
        <f t="shared" si="23"/>
        <v>0</v>
      </c>
      <c r="G97" s="563"/>
      <c r="H97" s="558"/>
      <c r="I97" s="564"/>
      <c r="J97" s="563"/>
      <c r="K97" s="558"/>
      <c r="L97" s="564"/>
      <c r="M97" s="563"/>
      <c r="N97" s="558"/>
      <c r="O97" s="564"/>
      <c r="P97" s="563"/>
      <c r="Q97" s="558"/>
      <c r="R97" s="564"/>
    </row>
    <row r="98" spans="1:18" ht="12" customHeight="1">
      <c r="A98" s="387" t="s">
        <v>105</v>
      </c>
      <c r="B98" s="526" t="s">
        <v>369</v>
      </c>
      <c r="C98" s="538">
        <f t="shared" si="29"/>
        <v>0</v>
      </c>
      <c r="D98" s="550">
        <f t="shared" si="23"/>
        <v>0</v>
      </c>
      <c r="E98" s="545">
        <f t="shared" si="23"/>
        <v>0</v>
      </c>
      <c r="F98" s="551">
        <f t="shared" si="23"/>
        <v>0</v>
      </c>
      <c r="G98" s="563"/>
      <c r="H98" s="558"/>
      <c r="I98" s="564"/>
      <c r="J98" s="563"/>
      <c r="K98" s="558"/>
      <c r="L98" s="564"/>
      <c r="M98" s="563"/>
      <c r="N98" s="558"/>
      <c r="O98" s="564"/>
      <c r="P98" s="563"/>
      <c r="Q98" s="558"/>
      <c r="R98" s="564"/>
    </row>
    <row r="99" spans="1:18" ht="12" customHeight="1">
      <c r="A99" s="387" t="s">
        <v>115</v>
      </c>
      <c r="B99" s="524" t="s">
        <v>370</v>
      </c>
      <c r="C99" s="538">
        <f t="shared" si="29"/>
        <v>0</v>
      </c>
      <c r="D99" s="550">
        <f t="shared" si="23"/>
        <v>0</v>
      </c>
      <c r="E99" s="545">
        <f t="shared" si="23"/>
        <v>0</v>
      </c>
      <c r="F99" s="551">
        <f t="shared" si="23"/>
        <v>0</v>
      </c>
      <c r="G99" s="563"/>
      <c r="H99" s="558"/>
      <c r="I99" s="564"/>
      <c r="J99" s="563"/>
      <c r="K99" s="558"/>
      <c r="L99" s="564"/>
      <c r="M99" s="563"/>
      <c r="N99" s="558"/>
      <c r="O99" s="564"/>
      <c r="P99" s="563"/>
      <c r="Q99" s="558"/>
      <c r="R99" s="564"/>
    </row>
    <row r="100" spans="1:18" ht="12" customHeight="1">
      <c r="A100" s="387" t="s">
        <v>116</v>
      </c>
      <c r="B100" s="524" t="s">
        <v>371</v>
      </c>
      <c r="C100" s="538">
        <f t="shared" si="29"/>
        <v>0</v>
      </c>
      <c r="D100" s="550">
        <f t="shared" si="23"/>
        <v>0</v>
      </c>
      <c r="E100" s="545">
        <f t="shared" si="23"/>
        <v>0</v>
      </c>
      <c r="F100" s="551">
        <f t="shared" si="23"/>
        <v>0</v>
      </c>
      <c r="G100" s="563"/>
      <c r="H100" s="558"/>
      <c r="I100" s="564"/>
      <c r="J100" s="563"/>
      <c r="K100" s="558"/>
      <c r="L100" s="564"/>
      <c r="M100" s="563"/>
      <c r="N100" s="558"/>
      <c r="O100" s="564"/>
      <c r="P100" s="563"/>
      <c r="Q100" s="558"/>
      <c r="R100" s="564"/>
    </row>
    <row r="101" spans="1:18" ht="12" customHeight="1">
      <c r="A101" s="387" t="s">
        <v>117</v>
      </c>
      <c r="B101" s="526" t="s">
        <v>372</v>
      </c>
      <c r="C101" s="538">
        <f t="shared" si="29"/>
        <v>0</v>
      </c>
      <c r="D101" s="550">
        <f t="shared" si="23"/>
        <v>0</v>
      </c>
      <c r="E101" s="545">
        <f t="shared" si="23"/>
        <v>0</v>
      </c>
      <c r="F101" s="551">
        <f t="shared" si="23"/>
        <v>0</v>
      </c>
      <c r="G101" s="563"/>
      <c r="H101" s="558"/>
      <c r="I101" s="564"/>
      <c r="J101" s="563"/>
      <c r="K101" s="558"/>
      <c r="L101" s="564"/>
      <c r="M101" s="563"/>
      <c r="N101" s="558"/>
      <c r="O101" s="564"/>
      <c r="P101" s="563"/>
      <c r="Q101" s="558"/>
      <c r="R101" s="564"/>
    </row>
    <row r="102" spans="1:18" ht="12" customHeight="1">
      <c r="A102" s="387" t="s">
        <v>118</v>
      </c>
      <c r="B102" s="526" t="s">
        <v>373</v>
      </c>
      <c r="C102" s="538">
        <f t="shared" si="29"/>
        <v>0</v>
      </c>
      <c r="D102" s="550">
        <f t="shared" si="23"/>
        <v>0</v>
      </c>
      <c r="E102" s="545">
        <f t="shared" si="23"/>
        <v>0</v>
      </c>
      <c r="F102" s="551">
        <f t="shared" si="23"/>
        <v>0</v>
      </c>
      <c r="G102" s="563"/>
      <c r="H102" s="558"/>
      <c r="I102" s="564"/>
      <c r="J102" s="563"/>
      <c r="K102" s="558"/>
      <c r="L102" s="564"/>
      <c r="M102" s="563"/>
      <c r="N102" s="558"/>
      <c r="O102" s="564"/>
      <c r="P102" s="563"/>
      <c r="Q102" s="558"/>
      <c r="R102" s="564"/>
    </row>
    <row r="103" spans="1:18" ht="12" customHeight="1">
      <c r="A103" s="387" t="s">
        <v>120</v>
      </c>
      <c r="B103" s="524" t="s">
        <v>374</v>
      </c>
      <c r="C103" s="538">
        <f t="shared" si="29"/>
        <v>0</v>
      </c>
      <c r="D103" s="550">
        <f t="shared" si="23"/>
        <v>0</v>
      </c>
      <c r="E103" s="545">
        <f t="shared" si="23"/>
        <v>0</v>
      </c>
      <c r="F103" s="551">
        <f t="shared" si="23"/>
        <v>0</v>
      </c>
      <c r="G103" s="563"/>
      <c r="H103" s="558"/>
      <c r="I103" s="564"/>
      <c r="J103" s="563"/>
      <c r="K103" s="558"/>
      <c r="L103" s="564"/>
      <c r="M103" s="563"/>
      <c r="N103" s="558"/>
      <c r="O103" s="564"/>
      <c r="P103" s="563"/>
      <c r="Q103" s="558"/>
      <c r="R103" s="564"/>
    </row>
    <row r="104" spans="1:18" ht="12" customHeight="1">
      <c r="A104" s="395" t="s">
        <v>187</v>
      </c>
      <c r="B104" s="527" t="s">
        <v>375</v>
      </c>
      <c r="C104" s="538">
        <f t="shared" si="29"/>
        <v>0</v>
      </c>
      <c r="D104" s="550">
        <f t="shared" si="23"/>
        <v>0</v>
      </c>
      <c r="E104" s="545">
        <f t="shared" si="23"/>
        <v>0</v>
      </c>
      <c r="F104" s="551">
        <f t="shared" si="23"/>
        <v>0</v>
      </c>
      <c r="G104" s="563"/>
      <c r="H104" s="558"/>
      <c r="I104" s="564"/>
      <c r="J104" s="563"/>
      <c r="K104" s="558"/>
      <c r="L104" s="564"/>
      <c r="M104" s="563"/>
      <c r="N104" s="558"/>
      <c r="O104" s="564"/>
      <c r="P104" s="563"/>
      <c r="Q104" s="558"/>
      <c r="R104" s="564"/>
    </row>
    <row r="105" spans="1:18" ht="12" customHeight="1">
      <c r="A105" s="387" t="s">
        <v>365</v>
      </c>
      <c r="B105" s="527" t="s">
        <v>376</v>
      </c>
      <c r="C105" s="538">
        <f t="shared" si="29"/>
        <v>0</v>
      </c>
      <c r="D105" s="550">
        <f t="shared" si="23"/>
        <v>0</v>
      </c>
      <c r="E105" s="545">
        <f t="shared" si="23"/>
        <v>0</v>
      </c>
      <c r="F105" s="551">
        <f t="shared" si="23"/>
        <v>0</v>
      </c>
      <c r="G105" s="563"/>
      <c r="H105" s="558"/>
      <c r="I105" s="564"/>
      <c r="J105" s="563"/>
      <c r="K105" s="558"/>
      <c r="L105" s="564"/>
      <c r="M105" s="563"/>
      <c r="N105" s="558"/>
      <c r="O105" s="564"/>
      <c r="P105" s="563"/>
      <c r="Q105" s="558"/>
      <c r="R105" s="564"/>
    </row>
    <row r="106" spans="1:18" ht="12" customHeight="1" thickBot="1">
      <c r="A106" s="396" t="s">
        <v>366</v>
      </c>
      <c r="B106" s="528" t="s">
        <v>377</v>
      </c>
      <c r="C106" s="538">
        <f t="shared" si="29"/>
        <v>0</v>
      </c>
      <c r="D106" s="550">
        <f t="shared" si="23"/>
        <v>0</v>
      </c>
      <c r="E106" s="545">
        <f t="shared" si="23"/>
        <v>0</v>
      </c>
      <c r="F106" s="551">
        <f t="shared" si="23"/>
        <v>0</v>
      </c>
      <c r="G106" s="563"/>
      <c r="H106" s="558"/>
      <c r="I106" s="564"/>
      <c r="J106" s="563"/>
      <c r="K106" s="558"/>
      <c r="L106" s="564"/>
      <c r="M106" s="563"/>
      <c r="N106" s="558"/>
      <c r="O106" s="564"/>
      <c r="P106" s="563"/>
      <c r="Q106" s="558"/>
      <c r="R106" s="564"/>
    </row>
    <row r="107" spans="1:18" ht="12" customHeight="1" thickBot="1">
      <c r="A107" s="26" t="s">
        <v>19</v>
      </c>
      <c r="B107" s="529" t="s">
        <v>378</v>
      </c>
      <c r="C107" s="536">
        <f>+C108+C110+C112</f>
        <v>0</v>
      </c>
      <c r="D107" s="548">
        <f aca="true" t="shared" si="30" ref="D107:R107">+D108+D110+D112</f>
        <v>0</v>
      </c>
      <c r="E107" s="497">
        <f t="shared" si="30"/>
        <v>0</v>
      </c>
      <c r="F107" s="507">
        <f t="shared" si="30"/>
        <v>0</v>
      </c>
      <c r="G107" s="548">
        <f t="shared" si="30"/>
        <v>0</v>
      </c>
      <c r="H107" s="497">
        <f t="shared" si="30"/>
        <v>0</v>
      </c>
      <c r="I107" s="507">
        <f t="shared" si="30"/>
        <v>0</v>
      </c>
      <c r="J107" s="548">
        <f t="shared" si="30"/>
        <v>0</v>
      </c>
      <c r="K107" s="497">
        <f t="shared" si="30"/>
        <v>0</v>
      </c>
      <c r="L107" s="507">
        <f t="shared" si="30"/>
        <v>0</v>
      </c>
      <c r="M107" s="548">
        <f t="shared" si="30"/>
        <v>0</v>
      </c>
      <c r="N107" s="497">
        <f t="shared" si="30"/>
        <v>0</v>
      </c>
      <c r="O107" s="507">
        <f t="shared" si="30"/>
        <v>0</v>
      </c>
      <c r="P107" s="548">
        <f t="shared" si="30"/>
        <v>0</v>
      </c>
      <c r="Q107" s="497">
        <f t="shared" si="30"/>
        <v>0</v>
      </c>
      <c r="R107" s="507">
        <f t="shared" si="30"/>
        <v>0</v>
      </c>
    </row>
    <row r="108" spans="1:18" ht="12" customHeight="1">
      <c r="A108" s="386" t="s">
        <v>106</v>
      </c>
      <c r="B108" s="524" t="s">
        <v>229</v>
      </c>
      <c r="C108" s="537">
        <f>SUM(D108:F108)</f>
        <v>0</v>
      </c>
      <c r="D108" s="550">
        <f t="shared" si="23"/>
        <v>0</v>
      </c>
      <c r="E108" s="545">
        <f t="shared" si="23"/>
        <v>0</v>
      </c>
      <c r="F108" s="551">
        <f t="shared" si="23"/>
        <v>0</v>
      </c>
      <c r="G108" s="563"/>
      <c r="H108" s="558"/>
      <c r="I108" s="564"/>
      <c r="J108" s="563"/>
      <c r="K108" s="558"/>
      <c r="L108" s="564"/>
      <c r="M108" s="563"/>
      <c r="N108" s="558"/>
      <c r="O108" s="564"/>
      <c r="P108" s="563"/>
      <c r="Q108" s="558"/>
      <c r="R108" s="564"/>
    </row>
    <row r="109" spans="1:18" ht="12" customHeight="1">
      <c r="A109" s="386" t="s">
        <v>107</v>
      </c>
      <c r="B109" s="527" t="s">
        <v>382</v>
      </c>
      <c r="C109" s="537">
        <f>SUM(D109:F109)</f>
        <v>0</v>
      </c>
      <c r="D109" s="550">
        <f t="shared" si="23"/>
        <v>0</v>
      </c>
      <c r="E109" s="545">
        <f t="shared" si="23"/>
        <v>0</v>
      </c>
      <c r="F109" s="551">
        <f t="shared" si="23"/>
        <v>0</v>
      </c>
      <c r="G109" s="563"/>
      <c r="H109" s="558"/>
      <c r="I109" s="564"/>
      <c r="J109" s="563"/>
      <c r="K109" s="558"/>
      <c r="L109" s="564"/>
      <c r="M109" s="563"/>
      <c r="N109" s="558"/>
      <c r="O109" s="564"/>
      <c r="P109" s="563"/>
      <c r="Q109" s="558"/>
      <c r="R109" s="564"/>
    </row>
    <row r="110" spans="1:18" ht="12" customHeight="1">
      <c r="A110" s="386" t="s">
        <v>108</v>
      </c>
      <c r="B110" s="527" t="s">
        <v>188</v>
      </c>
      <c r="C110" s="537">
        <f aca="true" t="shared" si="31" ref="C110:C120">SUM(D110:F110)</f>
        <v>0</v>
      </c>
      <c r="D110" s="550">
        <f t="shared" si="23"/>
        <v>0</v>
      </c>
      <c r="E110" s="545">
        <f t="shared" si="23"/>
        <v>0</v>
      </c>
      <c r="F110" s="551">
        <f t="shared" si="23"/>
        <v>0</v>
      </c>
      <c r="G110" s="563"/>
      <c r="H110" s="558"/>
      <c r="I110" s="564"/>
      <c r="J110" s="563"/>
      <c r="K110" s="558"/>
      <c r="L110" s="564"/>
      <c r="M110" s="563"/>
      <c r="N110" s="558"/>
      <c r="O110" s="564"/>
      <c r="P110" s="563"/>
      <c r="Q110" s="558"/>
      <c r="R110" s="564"/>
    </row>
    <row r="111" spans="1:18" ht="12" customHeight="1">
      <c r="A111" s="386" t="s">
        <v>109</v>
      </c>
      <c r="B111" s="527" t="s">
        <v>383</v>
      </c>
      <c r="C111" s="537">
        <f t="shared" si="31"/>
        <v>0</v>
      </c>
      <c r="D111" s="550">
        <f t="shared" si="23"/>
        <v>0</v>
      </c>
      <c r="E111" s="545">
        <f t="shared" si="23"/>
        <v>0</v>
      </c>
      <c r="F111" s="551">
        <f t="shared" si="23"/>
        <v>0</v>
      </c>
      <c r="G111" s="563"/>
      <c r="H111" s="558"/>
      <c r="I111" s="564"/>
      <c r="J111" s="563"/>
      <c r="K111" s="558"/>
      <c r="L111" s="564"/>
      <c r="M111" s="563"/>
      <c r="N111" s="558"/>
      <c r="O111" s="564"/>
      <c r="P111" s="563"/>
      <c r="Q111" s="558"/>
      <c r="R111" s="564"/>
    </row>
    <row r="112" spans="1:18" ht="12" customHeight="1">
      <c r="A112" s="386" t="s">
        <v>110</v>
      </c>
      <c r="B112" s="530" t="s">
        <v>231</v>
      </c>
      <c r="C112" s="537">
        <f t="shared" si="31"/>
        <v>0</v>
      </c>
      <c r="D112" s="550">
        <f t="shared" si="23"/>
        <v>0</v>
      </c>
      <c r="E112" s="545">
        <f t="shared" si="23"/>
        <v>0</v>
      </c>
      <c r="F112" s="551">
        <f t="shared" si="23"/>
        <v>0</v>
      </c>
      <c r="G112" s="563"/>
      <c r="H112" s="558"/>
      <c r="I112" s="564"/>
      <c r="J112" s="563"/>
      <c r="K112" s="558"/>
      <c r="L112" s="564"/>
      <c r="M112" s="563"/>
      <c r="N112" s="558"/>
      <c r="O112" s="564"/>
      <c r="P112" s="563"/>
      <c r="Q112" s="558"/>
      <c r="R112" s="564"/>
    </row>
    <row r="113" spans="1:18" ht="12" customHeight="1">
      <c r="A113" s="386" t="s">
        <v>119</v>
      </c>
      <c r="B113" s="531" t="s">
        <v>457</v>
      </c>
      <c r="C113" s="537">
        <f t="shared" si="31"/>
        <v>0</v>
      </c>
      <c r="D113" s="550">
        <f t="shared" si="23"/>
        <v>0</v>
      </c>
      <c r="E113" s="545">
        <f t="shared" si="23"/>
        <v>0</v>
      </c>
      <c r="F113" s="551">
        <f t="shared" si="23"/>
        <v>0</v>
      </c>
      <c r="G113" s="563"/>
      <c r="H113" s="558"/>
      <c r="I113" s="564"/>
      <c r="J113" s="563"/>
      <c r="K113" s="558"/>
      <c r="L113" s="564"/>
      <c r="M113" s="563"/>
      <c r="N113" s="558"/>
      <c r="O113" s="564"/>
      <c r="P113" s="563"/>
      <c r="Q113" s="558"/>
      <c r="R113" s="564"/>
    </row>
    <row r="114" spans="1:18" ht="12" customHeight="1">
      <c r="A114" s="386" t="s">
        <v>121</v>
      </c>
      <c r="B114" s="523" t="s">
        <v>388</v>
      </c>
      <c r="C114" s="537">
        <f t="shared" si="31"/>
        <v>0</v>
      </c>
      <c r="D114" s="550">
        <f t="shared" si="23"/>
        <v>0</v>
      </c>
      <c r="E114" s="545">
        <f t="shared" si="23"/>
        <v>0</v>
      </c>
      <c r="F114" s="551">
        <f t="shared" si="23"/>
        <v>0</v>
      </c>
      <c r="G114" s="563"/>
      <c r="H114" s="558"/>
      <c r="I114" s="564"/>
      <c r="J114" s="563"/>
      <c r="K114" s="558"/>
      <c r="L114" s="564"/>
      <c r="M114" s="563"/>
      <c r="N114" s="558"/>
      <c r="O114" s="564"/>
      <c r="P114" s="563"/>
      <c r="Q114" s="558"/>
      <c r="R114" s="564"/>
    </row>
    <row r="115" spans="1:18" ht="12" customHeight="1">
      <c r="A115" s="386" t="s">
        <v>189</v>
      </c>
      <c r="B115" s="524" t="s">
        <v>371</v>
      </c>
      <c r="C115" s="537">
        <f t="shared" si="31"/>
        <v>0</v>
      </c>
      <c r="D115" s="550">
        <f t="shared" si="23"/>
        <v>0</v>
      </c>
      <c r="E115" s="545">
        <f t="shared" si="23"/>
        <v>0</v>
      </c>
      <c r="F115" s="551">
        <f t="shared" si="23"/>
        <v>0</v>
      </c>
      <c r="G115" s="563"/>
      <c r="H115" s="558"/>
      <c r="I115" s="564"/>
      <c r="J115" s="563"/>
      <c r="K115" s="558"/>
      <c r="L115" s="564"/>
      <c r="M115" s="563"/>
      <c r="N115" s="558"/>
      <c r="O115" s="564"/>
      <c r="P115" s="563"/>
      <c r="Q115" s="558"/>
      <c r="R115" s="564"/>
    </row>
    <row r="116" spans="1:18" ht="12" customHeight="1">
      <c r="A116" s="386" t="s">
        <v>190</v>
      </c>
      <c r="B116" s="524" t="s">
        <v>387</v>
      </c>
      <c r="C116" s="537">
        <f t="shared" si="31"/>
        <v>0</v>
      </c>
      <c r="D116" s="550">
        <f t="shared" si="23"/>
        <v>0</v>
      </c>
      <c r="E116" s="545">
        <f t="shared" si="23"/>
        <v>0</v>
      </c>
      <c r="F116" s="551">
        <f t="shared" si="23"/>
        <v>0</v>
      </c>
      <c r="G116" s="563"/>
      <c r="H116" s="558"/>
      <c r="I116" s="564"/>
      <c r="J116" s="563"/>
      <c r="K116" s="558"/>
      <c r="L116" s="564"/>
      <c r="M116" s="563"/>
      <c r="N116" s="558"/>
      <c r="O116" s="564"/>
      <c r="P116" s="563"/>
      <c r="Q116" s="558"/>
      <c r="R116" s="564"/>
    </row>
    <row r="117" spans="1:18" ht="12" customHeight="1">
      <c r="A117" s="386" t="s">
        <v>191</v>
      </c>
      <c r="B117" s="524" t="s">
        <v>386</v>
      </c>
      <c r="C117" s="537">
        <f t="shared" si="31"/>
        <v>0</v>
      </c>
      <c r="D117" s="550">
        <f t="shared" si="23"/>
        <v>0</v>
      </c>
      <c r="E117" s="545">
        <f t="shared" si="23"/>
        <v>0</v>
      </c>
      <c r="F117" s="551">
        <f t="shared" si="23"/>
        <v>0</v>
      </c>
      <c r="G117" s="563"/>
      <c r="H117" s="558"/>
      <c r="I117" s="564"/>
      <c r="J117" s="563"/>
      <c r="K117" s="558"/>
      <c r="L117" s="564"/>
      <c r="M117" s="563"/>
      <c r="N117" s="558"/>
      <c r="O117" s="564"/>
      <c r="P117" s="563"/>
      <c r="Q117" s="558"/>
      <c r="R117" s="564"/>
    </row>
    <row r="118" spans="1:18" ht="12" customHeight="1">
      <c r="A118" s="386" t="s">
        <v>379</v>
      </c>
      <c r="B118" s="524" t="s">
        <v>374</v>
      </c>
      <c r="C118" s="537">
        <f t="shared" si="31"/>
        <v>0</v>
      </c>
      <c r="D118" s="550">
        <f t="shared" si="23"/>
        <v>0</v>
      </c>
      <c r="E118" s="545">
        <f t="shared" si="23"/>
        <v>0</v>
      </c>
      <c r="F118" s="551">
        <f t="shared" si="23"/>
        <v>0</v>
      </c>
      <c r="G118" s="563"/>
      <c r="H118" s="558"/>
      <c r="I118" s="564"/>
      <c r="J118" s="563"/>
      <c r="K118" s="558"/>
      <c r="L118" s="564"/>
      <c r="M118" s="563"/>
      <c r="N118" s="558"/>
      <c r="O118" s="564"/>
      <c r="P118" s="563"/>
      <c r="Q118" s="558"/>
      <c r="R118" s="564"/>
    </row>
    <row r="119" spans="1:18" ht="12" customHeight="1">
      <c r="A119" s="386" t="s">
        <v>380</v>
      </c>
      <c r="B119" s="524" t="s">
        <v>385</v>
      </c>
      <c r="C119" s="537">
        <f t="shared" si="31"/>
        <v>0</v>
      </c>
      <c r="D119" s="550">
        <f t="shared" si="23"/>
        <v>0</v>
      </c>
      <c r="E119" s="545">
        <f t="shared" si="23"/>
        <v>0</v>
      </c>
      <c r="F119" s="551">
        <f t="shared" si="23"/>
        <v>0</v>
      </c>
      <c r="G119" s="563"/>
      <c r="H119" s="558"/>
      <c r="I119" s="564"/>
      <c r="J119" s="563"/>
      <c r="K119" s="558"/>
      <c r="L119" s="564"/>
      <c r="M119" s="563"/>
      <c r="N119" s="558"/>
      <c r="O119" s="564"/>
      <c r="P119" s="563"/>
      <c r="Q119" s="558"/>
      <c r="R119" s="564"/>
    </row>
    <row r="120" spans="1:18" ht="12" customHeight="1" thickBot="1">
      <c r="A120" s="395" t="s">
        <v>381</v>
      </c>
      <c r="B120" s="524" t="s">
        <v>384</v>
      </c>
      <c r="C120" s="537">
        <f t="shared" si="31"/>
        <v>0</v>
      </c>
      <c r="D120" s="550">
        <f t="shared" si="23"/>
        <v>0</v>
      </c>
      <c r="E120" s="545">
        <f t="shared" si="23"/>
        <v>0</v>
      </c>
      <c r="F120" s="551">
        <f t="shared" si="23"/>
        <v>0</v>
      </c>
      <c r="G120" s="563"/>
      <c r="H120" s="558"/>
      <c r="I120" s="564"/>
      <c r="J120" s="563"/>
      <c r="K120" s="558"/>
      <c r="L120" s="564"/>
      <c r="M120" s="563"/>
      <c r="N120" s="558"/>
      <c r="O120" s="564"/>
      <c r="P120" s="563"/>
      <c r="Q120" s="558"/>
      <c r="R120" s="564"/>
    </row>
    <row r="121" spans="1:18" ht="12" customHeight="1" thickBot="1">
      <c r="A121" s="26" t="s">
        <v>20</v>
      </c>
      <c r="B121" s="532" t="s">
        <v>389</v>
      </c>
      <c r="C121" s="536">
        <f>+C122+C123</f>
        <v>2000000</v>
      </c>
      <c r="D121" s="548">
        <f aca="true" t="shared" si="32" ref="D121:R121">+D122+D123</f>
        <v>2000000</v>
      </c>
      <c r="E121" s="497">
        <f t="shared" si="32"/>
        <v>0</v>
      </c>
      <c r="F121" s="507">
        <f t="shared" si="32"/>
        <v>0</v>
      </c>
      <c r="G121" s="548">
        <f t="shared" si="32"/>
        <v>2000000</v>
      </c>
      <c r="H121" s="497">
        <f t="shared" si="32"/>
        <v>0</v>
      </c>
      <c r="I121" s="507">
        <f t="shared" si="32"/>
        <v>0</v>
      </c>
      <c r="J121" s="548">
        <f t="shared" si="32"/>
        <v>0</v>
      </c>
      <c r="K121" s="497">
        <f t="shared" si="32"/>
        <v>0</v>
      </c>
      <c r="L121" s="507">
        <f t="shared" si="32"/>
        <v>0</v>
      </c>
      <c r="M121" s="548">
        <f t="shared" si="32"/>
        <v>0</v>
      </c>
      <c r="N121" s="497">
        <f t="shared" si="32"/>
        <v>0</v>
      </c>
      <c r="O121" s="507">
        <f t="shared" si="32"/>
        <v>0</v>
      </c>
      <c r="P121" s="548">
        <f t="shared" si="32"/>
        <v>0</v>
      </c>
      <c r="Q121" s="497">
        <f t="shared" si="32"/>
        <v>0</v>
      </c>
      <c r="R121" s="507">
        <f t="shared" si="32"/>
        <v>0</v>
      </c>
    </row>
    <row r="122" spans="1:18" ht="12" customHeight="1">
      <c r="A122" s="386" t="s">
        <v>89</v>
      </c>
      <c r="B122" s="523" t="s">
        <v>58</v>
      </c>
      <c r="C122" s="537">
        <f>SUM(D122:F122)</f>
        <v>2000000</v>
      </c>
      <c r="D122" s="550">
        <f t="shared" si="23"/>
        <v>2000000</v>
      </c>
      <c r="E122" s="545">
        <f t="shared" si="23"/>
        <v>0</v>
      </c>
      <c r="F122" s="551">
        <f t="shared" si="23"/>
        <v>0</v>
      </c>
      <c r="G122" s="563">
        <v>2000000</v>
      </c>
      <c r="H122" s="558"/>
      <c r="I122" s="564"/>
      <c r="J122" s="563"/>
      <c r="K122" s="558"/>
      <c r="L122" s="564"/>
      <c r="M122" s="563"/>
      <c r="N122" s="558"/>
      <c r="O122" s="564"/>
      <c r="P122" s="563"/>
      <c r="Q122" s="558"/>
      <c r="R122" s="564"/>
    </row>
    <row r="123" spans="1:18" ht="12" customHeight="1" thickBot="1">
      <c r="A123" s="388" t="s">
        <v>90</v>
      </c>
      <c r="B123" s="527" t="s">
        <v>59</v>
      </c>
      <c r="C123" s="539">
        <f>SUM(D123:F123)</f>
        <v>0</v>
      </c>
      <c r="D123" s="550">
        <f t="shared" si="23"/>
        <v>0</v>
      </c>
      <c r="E123" s="545">
        <f t="shared" si="23"/>
        <v>0</v>
      </c>
      <c r="F123" s="551">
        <f t="shared" si="23"/>
        <v>0</v>
      </c>
      <c r="G123" s="563"/>
      <c r="H123" s="558"/>
      <c r="I123" s="564"/>
      <c r="J123" s="563"/>
      <c r="K123" s="558"/>
      <c r="L123" s="564"/>
      <c r="M123" s="563"/>
      <c r="N123" s="558"/>
      <c r="O123" s="564"/>
      <c r="P123" s="563"/>
      <c r="Q123" s="558"/>
      <c r="R123" s="564"/>
    </row>
    <row r="124" spans="1:18" ht="12" customHeight="1" thickBot="1">
      <c r="A124" s="26" t="s">
        <v>21</v>
      </c>
      <c r="B124" s="532" t="s">
        <v>390</v>
      </c>
      <c r="C124" s="536">
        <f>+C91+C107+C121</f>
        <v>112107866</v>
      </c>
      <c r="D124" s="548">
        <f aca="true" t="shared" si="33" ref="D124:R124">+D91+D107+D121</f>
        <v>112107866</v>
      </c>
      <c r="E124" s="497">
        <f t="shared" si="33"/>
        <v>0</v>
      </c>
      <c r="F124" s="507">
        <f t="shared" si="33"/>
        <v>0</v>
      </c>
      <c r="G124" s="548">
        <f t="shared" si="33"/>
        <v>112107866</v>
      </c>
      <c r="H124" s="497">
        <f t="shared" si="33"/>
        <v>0</v>
      </c>
      <c r="I124" s="507">
        <f t="shared" si="33"/>
        <v>0</v>
      </c>
      <c r="J124" s="548">
        <f t="shared" si="33"/>
        <v>0</v>
      </c>
      <c r="K124" s="497">
        <f t="shared" si="33"/>
        <v>0</v>
      </c>
      <c r="L124" s="507">
        <f t="shared" si="33"/>
        <v>0</v>
      </c>
      <c r="M124" s="548">
        <f t="shared" si="33"/>
        <v>0</v>
      </c>
      <c r="N124" s="497">
        <f t="shared" si="33"/>
        <v>0</v>
      </c>
      <c r="O124" s="507">
        <f t="shared" si="33"/>
        <v>0</v>
      </c>
      <c r="P124" s="548">
        <f t="shared" si="33"/>
        <v>0</v>
      </c>
      <c r="Q124" s="497">
        <f t="shared" si="33"/>
        <v>0</v>
      </c>
      <c r="R124" s="507">
        <f t="shared" si="33"/>
        <v>0</v>
      </c>
    </row>
    <row r="125" spans="1:18" ht="12" customHeight="1" thickBot="1">
      <c r="A125" s="26" t="s">
        <v>22</v>
      </c>
      <c r="B125" s="532" t="s">
        <v>391</v>
      </c>
      <c r="C125" s="536">
        <f>+C126+C127+C128</f>
        <v>0</v>
      </c>
      <c r="D125" s="548">
        <f aca="true" t="shared" si="34" ref="D125:R125">+D126+D127+D128</f>
        <v>0</v>
      </c>
      <c r="E125" s="497">
        <f t="shared" si="34"/>
        <v>0</v>
      </c>
      <c r="F125" s="507">
        <f t="shared" si="34"/>
        <v>0</v>
      </c>
      <c r="G125" s="548">
        <f t="shared" si="34"/>
        <v>0</v>
      </c>
      <c r="H125" s="497">
        <f t="shared" si="34"/>
        <v>0</v>
      </c>
      <c r="I125" s="507">
        <f t="shared" si="34"/>
        <v>0</v>
      </c>
      <c r="J125" s="548">
        <f t="shared" si="34"/>
        <v>0</v>
      </c>
      <c r="K125" s="497">
        <f t="shared" si="34"/>
        <v>0</v>
      </c>
      <c r="L125" s="507">
        <f t="shared" si="34"/>
        <v>0</v>
      </c>
      <c r="M125" s="548">
        <f t="shared" si="34"/>
        <v>0</v>
      </c>
      <c r="N125" s="497">
        <f t="shared" si="34"/>
        <v>0</v>
      </c>
      <c r="O125" s="507">
        <f t="shared" si="34"/>
        <v>0</v>
      </c>
      <c r="P125" s="548">
        <f t="shared" si="34"/>
        <v>0</v>
      </c>
      <c r="Q125" s="497">
        <f t="shared" si="34"/>
        <v>0</v>
      </c>
      <c r="R125" s="507">
        <f t="shared" si="34"/>
        <v>0</v>
      </c>
    </row>
    <row r="126" spans="1:18" s="105" customFormat="1" ht="12" customHeight="1">
      <c r="A126" s="386" t="s">
        <v>93</v>
      </c>
      <c r="B126" s="523" t="s">
        <v>392</v>
      </c>
      <c r="C126" s="538">
        <f>SUM(D126:F126)</f>
        <v>0</v>
      </c>
      <c r="D126" s="550">
        <f t="shared" si="23"/>
        <v>0</v>
      </c>
      <c r="E126" s="545">
        <f t="shared" si="23"/>
        <v>0</v>
      </c>
      <c r="F126" s="551">
        <f t="shared" si="23"/>
        <v>0</v>
      </c>
      <c r="G126" s="565"/>
      <c r="H126" s="559"/>
      <c r="I126" s="566"/>
      <c r="J126" s="565"/>
      <c r="K126" s="559"/>
      <c r="L126" s="566"/>
      <c r="M126" s="565"/>
      <c r="N126" s="559"/>
      <c r="O126" s="566"/>
      <c r="P126" s="565"/>
      <c r="Q126" s="559"/>
      <c r="R126" s="566"/>
    </row>
    <row r="127" spans="1:18" ht="12" customHeight="1">
      <c r="A127" s="386" t="s">
        <v>94</v>
      </c>
      <c r="B127" s="523" t="s">
        <v>393</v>
      </c>
      <c r="C127" s="538">
        <f>SUM(D127:F127)</f>
        <v>0</v>
      </c>
      <c r="D127" s="550">
        <f t="shared" si="23"/>
        <v>0</v>
      </c>
      <c r="E127" s="545">
        <f t="shared" si="23"/>
        <v>0</v>
      </c>
      <c r="F127" s="551">
        <f t="shared" si="23"/>
        <v>0</v>
      </c>
      <c r="G127" s="563"/>
      <c r="H127" s="558"/>
      <c r="I127" s="564"/>
      <c r="J127" s="563"/>
      <c r="K127" s="558"/>
      <c r="L127" s="564"/>
      <c r="M127" s="563"/>
      <c r="N127" s="558"/>
      <c r="O127" s="564"/>
      <c r="P127" s="563"/>
      <c r="Q127" s="558"/>
      <c r="R127" s="564"/>
    </row>
    <row r="128" spans="1:18" ht="12" customHeight="1" thickBot="1">
      <c r="A128" s="395" t="s">
        <v>95</v>
      </c>
      <c r="B128" s="533" t="s">
        <v>394</v>
      </c>
      <c r="C128" s="538">
        <f>SUM(D128:F128)</f>
        <v>0</v>
      </c>
      <c r="D128" s="550">
        <f t="shared" si="23"/>
        <v>0</v>
      </c>
      <c r="E128" s="545">
        <f t="shared" si="23"/>
        <v>0</v>
      </c>
      <c r="F128" s="551">
        <f t="shared" si="23"/>
        <v>0</v>
      </c>
      <c r="G128" s="563"/>
      <c r="H128" s="558"/>
      <c r="I128" s="564"/>
      <c r="J128" s="563"/>
      <c r="K128" s="558"/>
      <c r="L128" s="564"/>
      <c r="M128" s="563"/>
      <c r="N128" s="558"/>
      <c r="O128" s="564"/>
      <c r="P128" s="563"/>
      <c r="Q128" s="558"/>
      <c r="R128" s="564"/>
    </row>
    <row r="129" spans="1:18" ht="12" customHeight="1" thickBot="1">
      <c r="A129" s="26" t="s">
        <v>23</v>
      </c>
      <c r="B129" s="532" t="s">
        <v>440</v>
      </c>
      <c r="C129" s="536">
        <f>+C130+C131+C132+C133</f>
        <v>0</v>
      </c>
      <c r="D129" s="548">
        <f aca="true" t="shared" si="35" ref="D129:R129">+D130+D131+D132+D133</f>
        <v>0</v>
      </c>
      <c r="E129" s="497">
        <f t="shared" si="35"/>
        <v>0</v>
      </c>
      <c r="F129" s="507">
        <f t="shared" si="35"/>
        <v>0</v>
      </c>
      <c r="G129" s="548">
        <f t="shared" si="35"/>
        <v>0</v>
      </c>
      <c r="H129" s="497">
        <f t="shared" si="35"/>
        <v>0</v>
      </c>
      <c r="I129" s="507">
        <f t="shared" si="35"/>
        <v>0</v>
      </c>
      <c r="J129" s="548">
        <f t="shared" si="35"/>
        <v>0</v>
      </c>
      <c r="K129" s="497">
        <f t="shared" si="35"/>
        <v>0</v>
      </c>
      <c r="L129" s="507">
        <f t="shared" si="35"/>
        <v>0</v>
      </c>
      <c r="M129" s="548">
        <f t="shared" si="35"/>
        <v>0</v>
      </c>
      <c r="N129" s="497">
        <f t="shared" si="35"/>
        <v>0</v>
      </c>
      <c r="O129" s="507">
        <f t="shared" si="35"/>
        <v>0</v>
      </c>
      <c r="P129" s="548">
        <f t="shared" si="35"/>
        <v>0</v>
      </c>
      <c r="Q129" s="497">
        <f t="shared" si="35"/>
        <v>0</v>
      </c>
      <c r="R129" s="507">
        <f t="shared" si="35"/>
        <v>0</v>
      </c>
    </row>
    <row r="130" spans="1:18" ht="12" customHeight="1">
      <c r="A130" s="386" t="s">
        <v>96</v>
      </c>
      <c r="B130" s="523" t="s">
        <v>395</v>
      </c>
      <c r="C130" s="538">
        <f>SUM(D130:F130)</f>
        <v>0</v>
      </c>
      <c r="D130" s="550">
        <f t="shared" si="23"/>
        <v>0</v>
      </c>
      <c r="E130" s="545">
        <f t="shared" si="23"/>
        <v>0</v>
      </c>
      <c r="F130" s="551">
        <f t="shared" si="23"/>
        <v>0</v>
      </c>
      <c r="G130" s="563"/>
      <c r="H130" s="558"/>
      <c r="I130" s="564"/>
      <c r="J130" s="563"/>
      <c r="K130" s="558"/>
      <c r="L130" s="564"/>
      <c r="M130" s="563"/>
      <c r="N130" s="558"/>
      <c r="O130" s="564"/>
      <c r="P130" s="563"/>
      <c r="Q130" s="558"/>
      <c r="R130" s="564"/>
    </row>
    <row r="131" spans="1:18" ht="12" customHeight="1">
      <c r="A131" s="386" t="s">
        <v>97</v>
      </c>
      <c r="B131" s="523" t="s">
        <v>396</v>
      </c>
      <c r="C131" s="538">
        <f>SUM(D131:F131)</f>
        <v>0</v>
      </c>
      <c r="D131" s="550">
        <f t="shared" si="23"/>
        <v>0</v>
      </c>
      <c r="E131" s="545">
        <f t="shared" si="23"/>
        <v>0</v>
      </c>
      <c r="F131" s="551">
        <f t="shared" si="23"/>
        <v>0</v>
      </c>
      <c r="G131" s="563"/>
      <c r="H131" s="558"/>
      <c r="I131" s="564"/>
      <c r="J131" s="563"/>
      <c r="K131" s="558"/>
      <c r="L131" s="564"/>
      <c r="M131" s="563"/>
      <c r="N131" s="558"/>
      <c r="O131" s="564"/>
      <c r="P131" s="563"/>
      <c r="Q131" s="558"/>
      <c r="R131" s="564"/>
    </row>
    <row r="132" spans="1:18" ht="12" customHeight="1">
      <c r="A132" s="386" t="s">
        <v>299</v>
      </c>
      <c r="B132" s="523" t="s">
        <v>397</v>
      </c>
      <c r="C132" s="538">
        <f>SUM(D132:F132)</f>
        <v>0</v>
      </c>
      <c r="D132" s="550">
        <f t="shared" si="23"/>
        <v>0</v>
      </c>
      <c r="E132" s="545">
        <f t="shared" si="23"/>
        <v>0</v>
      </c>
      <c r="F132" s="551">
        <f t="shared" si="23"/>
        <v>0</v>
      </c>
      <c r="G132" s="563"/>
      <c r="H132" s="558"/>
      <c r="I132" s="564"/>
      <c r="J132" s="563"/>
      <c r="K132" s="558"/>
      <c r="L132" s="564"/>
      <c r="M132" s="563"/>
      <c r="N132" s="558"/>
      <c r="O132" s="564"/>
      <c r="P132" s="563"/>
      <c r="Q132" s="558"/>
      <c r="R132" s="564"/>
    </row>
    <row r="133" spans="1:18" s="105" customFormat="1" ht="12" customHeight="1" thickBot="1">
      <c r="A133" s="395" t="s">
        <v>300</v>
      </c>
      <c r="B133" s="533" t="s">
        <v>398</v>
      </c>
      <c r="C133" s="538">
        <f>SUM(D133:F133)</f>
        <v>0</v>
      </c>
      <c r="D133" s="550">
        <f t="shared" si="23"/>
        <v>0</v>
      </c>
      <c r="E133" s="545">
        <f t="shared" si="23"/>
        <v>0</v>
      </c>
      <c r="F133" s="551">
        <f t="shared" si="23"/>
        <v>0</v>
      </c>
      <c r="G133" s="565"/>
      <c r="H133" s="559"/>
      <c r="I133" s="566"/>
      <c r="J133" s="565"/>
      <c r="K133" s="559"/>
      <c r="L133" s="566"/>
      <c r="M133" s="565"/>
      <c r="N133" s="559"/>
      <c r="O133" s="566"/>
      <c r="P133" s="565"/>
      <c r="Q133" s="559"/>
      <c r="R133" s="566"/>
    </row>
    <row r="134" spans="1:18" ht="12" customHeight="1" thickBot="1">
      <c r="A134" s="26" t="s">
        <v>24</v>
      </c>
      <c r="B134" s="532" t="s">
        <v>399</v>
      </c>
      <c r="C134" s="540">
        <f>+C135+C136+C137+C138</f>
        <v>1504274</v>
      </c>
      <c r="D134" s="552">
        <f aca="true" t="shared" si="36" ref="D134:R134">+D135+D136+D137+D138</f>
        <v>1504274</v>
      </c>
      <c r="E134" s="498">
        <f t="shared" si="36"/>
        <v>0</v>
      </c>
      <c r="F134" s="508">
        <f t="shared" si="36"/>
        <v>0</v>
      </c>
      <c r="G134" s="552">
        <f t="shared" si="36"/>
        <v>1504274</v>
      </c>
      <c r="H134" s="498">
        <f t="shared" si="36"/>
        <v>0</v>
      </c>
      <c r="I134" s="508">
        <f t="shared" si="36"/>
        <v>0</v>
      </c>
      <c r="J134" s="552">
        <f t="shared" si="36"/>
        <v>0</v>
      </c>
      <c r="K134" s="498">
        <f t="shared" si="36"/>
        <v>0</v>
      </c>
      <c r="L134" s="508">
        <f t="shared" si="36"/>
        <v>0</v>
      </c>
      <c r="M134" s="552">
        <f t="shared" si="36"/>
        <v>0</v>
      </c>
      <c r="N134" s="498">
        <f t="shared" si="36"/>
        <v>0</v>
      </c>
      <c r="O134" s="508">
        <f t="shared" si="36"/>
        <v>0</v>
      </c>
      <c r="P134" s="552">
        <f t="shared" si="36"/>
        <v>0</v>
      </c>
      <c r="Q134" s="498">
        <f t="shared" si="36"/>
        <v>0</v>
      </c>
      <c r="R134" s="508">
        <f t="shared" si="36"/>
        <v>0</v>
      </c>
    </row>
    <row r="135" spans="1:18" ht="12.75">
      <c r="A135" s="386" t="s">
        <v>98</v>
      </c>
      <c r="B135" s="523" t="s">
        <v>400</v>
      </c>
      <c r="C135" s="538">
        <f>SUM(D135:F135)</f>
        <v>0</v>
      </c>
      <c r="D135" s="550">
        <f>SUM(G135+J135+M135+P135)</f>
        <v>0</v>
      </c>
      <c r="E135" s="545">
        <f t="shared" si="23"/>
        <v>0</v>
      </c>
      <c r="F135" s="551">
        <f t="shared" si="23"/>
        <v>0</v>
      </c>
      <c r="G135" s="563"/>
      <c r="H135" s="558"/>
      <c r="I135" s="564"/>
      <c r="J135" s="563"/>
      <c r="K135" s="558"/>
      <c r="L135" s="564"/>
      <c r="M135" s="563"/>
      <c r="N135" s="558"/>
      <c r="O135" s="564"/>
      <c r="P135" s="563"/>
      <c r="Q135" s="558"/>
      <c r="R135" s="564"/>
    </row>
    <row r="136" spans="1:18" ht="12" customHeight="1">
      <c r="A136" s="386" t="s">
        <v>99</v>
      </c>
      <c r="B136" s="523" t="s">
        <v>410</v>
      </c>
      <c r="C136" s="538">
        <f>SUM(D136:F136)</f>
        <v>1504274</v>
      </c>
      <c r="D136" s="550">
        <f t="shared" si="23"/>
        <v>1504274</v>
      </c>
      <c r="E136" s="545">
        <f t="shared" si="23"/>
        <v>0</v>
      </c>
      <c r="F136" s="551">
        <f t="shared" si="23"/>
        <v>0</v>
      </c>
      <c r="G136" s="563">
        <v>1504274</v>
      </c>
      <c r="H136" s="558"/>
      <c r="I136" s="564"/>
      <c r="J136" s="563"/>
      <c r="K136" s="558"/>
      <c r="L136" s="564"/>
      <c r="M136" s="563"/>
      <c r="N136" s="558"/>
      <c r="O136" s="564"/>
      <c r="P136" s="563"/>
      <c r="Q136" s="558"/>
      <c r="R136" s="564"/>
    </row>
    <row r="137" spans="1:18" s="105" customFormat="1" ht="12" customHeight="1">
      <c r="A137" s="386" t="s">
        <v>311</v>
      </c>
      <c r="B137" s="523" t="s">
        <v>401</v>
      </c>
      <c r="C137" s="538">
        <f>SUM(D137:F137)</f>
        <v>0</v>
      </c>
      <c r="D137" s="550">
        <f aca="true" t="shared" si="37" ref="D137:F148">SUM(G137+J137+M137+P137)</f>
        <v>0</v>
      </c>
      <c r="E137" s="545">
        <f t="shared" si="37"/>
        <v>0</v>
      </c>
      <c r="F137" s="551">
        <f t="shared" si="37"/>
        <v>0</v>
      </c>
      <c r="G137" s="565"/>
      <c r="H137" s="559"/>
      <c r="I137" s="566"/>
      <c r="J137" s="565"/>
      <c r="K137" s="559"/>
      <c r="L137" s="566"/>
      <c r="M137" s="565"/>
      <c r="N137" s="559"/>
      <c r="O137" s="566"/>
      <c r="P137" s="565"/>
      <c r="Q137" s="559"/>
      <c r="R137" s="566"/>
    </row>
    <row r="138" spans="1:18" s="105" customFormat="1" ht="12" customHeight="1" thickBot="1">
      <c r="A138" s="395" t="s">
        <v>312</v>
      </c>
      <c r="B138" s="533" t="s">
        <v>402</v>
      </c>
      <c r="C138" s="538">
        <f>SUM(D138:F138)</f>
        <v>0</v>
      </c>
      <c r="D138" s="550">
        <f t="shared" si="37"/>
        <v>0</v>
      </c>
      <c r="E138" s="545">
        <f t="shared" si="37"/>
        <v>0</v>
      </c>
      <c r="F138" s="551">
        <f t="shared" si="37"/>
        <v>0</v>
      </c>
      <c r="G138" s="565"/>
      <c r="H138" s="559"/>
      <c r="I138" s="566"/>
      <c r="J138" s="565"/>
      <c r="K138" s="559"/>
      <c r="L138" s="566"/>
      <c r="M138" s="565"/>
      <c r="N138" s="559"/>
      <c r="O138" s="566"/>
      <c r="P138" s="565"/>
      <c r="Q138" s="559"/>
      <c r="R138" s="566"/>
    </row>
    <row r="139" spans="1:18" s="105" customFormat="1" ht="12" customHeight="1" thickBot="1">
      <c r="A139" s="26" t="s">
        <v>25</v>
      </c>
      <c r="B139" s="532" t="s">
        <v>403</v>
      </c>
      <c r="C139" s="541">
        <f>+C140+C141+C142+C143</f>
        <v>0</v>
      </c>
      <c r="D139" s="553">
        <f aca="true" t="shared" si="38" ref="D139:R139">+D140+D141+D142+D143</f>
        <v>0</v>
      </c>
      <c r="E139" s="546">
        <f t="shared" si="38"/>
        <v>0</v>
      </c>
      <c r="F139" s="509">
        <f t="shared" si="38"/>
        <v>0</v>
      </c>
      <c r="G139" s="553">
        <f t="shared" si="38"/>
        <v>0</v>
      </c>
      <c r="H139" s="546">
        <f t="shared" si="38"/>
        <v>0</v>
      </c>
      <c r="I139" s="509">
        <f t="shared" si="38"/>
        <v>0</v>
      </c>
      <c r="J139" s="553">
        <f t="shared" si="38"/>
        <v>0</v>
      </c>
      <c r="K139" s="546">
        <f t="shared" si="38"/>
        <v>0</v>
      </c>
      <c r="L139" s="509">
        <f t="shared" si="38"/>
        <v>0</v>
      </c>
      <c r="M139" s="553">
        <f t="shared" si="38"/>
        <v>0</v>
      </c>
      <c r="N139" s="546">
        <f t="shared" si="38"/>
        <v>0</v>
      </c>
      <c r="O139" s="509">
        <f t="shared" si="38"/>
        <v>0</v>
      </c>
      <c r="P139" s="553">
        <f t="shared" si="38"/>
        <v>0</v>
      </c>
      <c r="Q139" s="546">
        <f t="shared" si="38"/>
        <v>0</v>
      </c>
      <c r="R139" s="509">
        <f t="shared" si="38"/>
        <v>0</v>
      </c>
    </row>
    <row r="140" spans="1:18" s="105" customFormat="1" ht="12" customHeight="1">
      <c r="A140" s="386" t="s">
        <v>182</v>
      </c>
      <c r="B140" s="523" t="s">
        <v>404</v>
      </c>
      <c r="C140" s="538">
        <f>SUM(D140:F140)</f>
        <v>0</v>
      </c>
      <c r="D140" s="550">
        <f t="shared" si="37"/>
        <v>0</v>
      </c>
      <c r="E140" s="545">
        <f t="shared" si="37"/>
        <v>0</v>
      </c>
      <c r="F140" s="551">
        <f t="shared" si="37"/>
        <v>0</v>
      </c>
      <c r="G140" s="565"/>
      <c r="H140" s="559"/>
      <c r="I140" s="566"/>
      <c r="J140" s="565"/>
      <c r="K140" s="559"/>
      <c r="L140" s="566"/>
      <c r="M140" s="565"/>
      <c r="N140" s="559"/>
      <c r="O140" s="566"/>
      <c r="P140" s="565"/>
      <c r="Q140" s="559"/>
      <c r="R140" s="566"/>
    </row>
    <row r="141" spans="1:18" s="105" customFormat="1" ht="12" customHeight="1">
      <c r="A141" s="386" t="s">
        <v>183</v>
      </c>
      <c r="B141" s="523" t="s">
        <v>405</v>
      </c>
      <c r="C141" s="538">
        <f>SUM(D141:F141)</f>
        <v>0</v>
      </c>
      <c r="D141" s="550">
        <f t="shared" si="37"/>
        <v>0</v>
      </c>
      <c r="E141" s="545">
        <f t="shared" si="37"/>
        <v>0</v>
      </c>
      <c r="F141" s="551">
        <f t="shared" si="37"/>
        <v>0</v>
      </c>
      <c r="G141" s="565"/>
      <c r="H141" s="559"/>
      <c r="I141" s="566"/>
      <c r="J141" s="565"/>
      <c r="K141" s="559"/>
      <c r="L141" s="566"/>
      <c r="M141" s="565"/>
      <c r="N141" s="559"/>
      <c r="O141" s="566"/>
      <c r="P141" s="565"/>
      <c r="Q141" s="559"/>
      <c r="R141" s="566"/>
    </row>
    <row r="142" spans="1:18" s="105" customFormat="1" ht="12" customHeight="1">
      <c r="A142" s="386" t="s">
        <v>230</v>
      </c>
      <c r="B142" s="523" t="s">
        <v>406</v>
      </c>
      <c r="C142" s="538">
        <f>SUM(D142:F142)</f>
        <v>0</v>
      </c>
      <c r="D142" s="550">
        <f t="shared" si="37"/>
        <v>0</v>
      </c>
      <c r="E142" s="545">
        <f t="shared" si="37"/>
        <v>0</v>
      </c>
      <c r="F142" s="551">
        <f t="shared" si="37"/>
        <v>0</v>
      </c>
      <c r="G142" s="565"/>
      <c r="H142" s="559"/>
      <c r="I142" s="566"/>
      <c r="J142" s="565"/>
      <c r="K142" s="559"/>
      <c r="L142" s="566"/>
      <c r="M142" s="565"/>
      <c r="N142" s="559"/>
      <c r="O142" s="566"/>
      <c r="P142" s="565"/>
      <c r="Q142" s="559"/>
      <c r="R142" s="566"/>
    </row>
    <row r="143" spans="1:18" ht="12.75" customHeight="1" thickBot="1">
      <c r="A143" s="386" t="s">
        <v>314</v>
      </c>
      <c r="B143" s="523" t="s">
        <v>407</v>
      </c>
      <c r="C143" s="538">
        <f>SUM(D143:F143)</f>
        <v>0</v>
      </c>
      <c r="D143" s="550">
        <f t="shared" si="37"/>
        <v>0</v>
      </c>
      <c r="E143" s="545">
        <f t="shared" si="37"/>
        <v>0</v>
      </c>
      <c r="F143" s="551">
        <f t="shared" si="37"/>
        <v>0</v>
      </c>
      <c r="G143" s="563"/>
      <c r="H143" s="558"/>
      <c r="I143" s="564"/>
      <c r="J143" s="563"/>
      <c r="K143" s="558"/>
      <c r="L143" s="564"/>
      <c r="M143" s="563"/>
      <c r="N143" s="558"/>
      <c r="O143" s="564"/>
      <c r="P143" s="563"/>
      <c r="Q143" s="558"/>
      <c r="R143" s="564"/>
    </row>
    <row r="144" spans="1:18" ht="12" customHeight="1" thickBot="1">
      <c r="A144" s="26" t="s">
        <v>26</v>
      </c>
      <c r="B144" s="532" t="s">
        <v>408</v>
      </c>
      <c r="C144" s="542">
        <f>+C125+C129+C134+C139</f>
        <v>1504274</v>
      </c>
      <c r="D144" s="554">
        <f aca="true" t="shared" si="39" ref="D144:R144">+D125+D129+D134+D139</f>
        <v>1504274</v>
      </c>
      <c r="E144" s="547">
        <f t="shared" si="39"/>
        <v>0</v>
      </c>
      <c r="F144" s="510">
        <f t="shared" si="39"/>
        <v>0</v>
      </c>
      <c r="G144" s="554">
        <f t="shared" si="39"/>
        <v>1504274</v>
      </c>
      <c r="H144" s="547">
        <f t="shared" si="39"/>
        <v>0</v>
      </c>
      <c r="I144" s="510">
        <f t="shared" si="39"/>
        <v>0</v>
      </c>
      <c r="J144" s="554">
        <f t="shared" si="39"/>
        <v>0</v>
      </c>
      <c r="K144" s="547">
        <f t="shared" si="39"/>
        <v>0</v>
      </c>
      <c r="L144" s="510">
        <f t="shared" si="39"/>
        <v>0</v>
      </c>
      <c r="M144" s="554">
        <f t="shared" si="39"/>
        <v>0</v>
      </c>
      <c r="N144" s="547">
        <f t="shared" si="39"/>
        <v>0</v>
      </c>
      <c r="O144" s="510">
        <f t="shared" si="39"/>
        <v>0</v>
      </c>
      <c r="P144" s="554">
        <f t="shared" si="39"/>
        <v>0</v>
      </c>
      <c r="Q144" s="547">
        <f t="shared" si="39"/>
        <v>0</v>
      </c>
      <c r="R144" s="510">
        <f t="shared" si="39"/>
        <v>0</v>
      </c>
    </row>
    <row r="145" spans="1:18" ht="15" customHeight="1" thickBot="1">
      <c r="A145" s="397" t="s">
        <v>27</v>
      </c>
      <c r="B145" s="534" t="s">
        <v>409</v>
      </c>
      <c r="C145" s="542">
        <f>+C124+C144</f>
        <v>113612140</v>
      </c>
      <c r="D145" s="554">
        <f aca="true" t="shared" si="40" ref="D145:R145">+D124+D144</f>
        <v>113612140</v>
      </c>
      <c r="E145" s="547">
        <f t="shared" si="40"/>
        <v>0</v>
      </c>
      <c r="F145" s="510">
        <f t="shared" si="40"/>
        <v>0</v>
      </c>
      <c r="G145" s="554">
        <f t="shared" si="40"/>
        <v>113612140</v>
      </c>
      <c r="H145" s="547">
        <f t="shared" si="40"/>
        <v>0</v>
      </c>
      <c r="I145" s="510">
        <f t="shared" si="40"/>
        <v>0</v>
      </c>
      <c r="J145" s="554">
        <f t="shared" si="40"/>
        <v>0</v>
      </c>
      <c r="K145" s="547">
        <f t="shared" si="40"/>
        <v>0</v>
      </c>
      <c r="L145" s="510">
        <f t="shared" si="40"/>
        <v>0</v>
      </c>
      <c r="M145" s="554">
        <f t="shared" si="40"/>
        <v>0</v>
      </c>
      <c r="N145" s="547">
        <f t="shared" si="40"/>
        <v>0</v>
      </c>
      <c r="O145" s="510">
        <f t="shared" si="40"/>
        <v>0</v>
      </c>
      <c r="P145" s="554">
        <f t="shared" si="40"/>
        <v>0</v>
      </c>
      <c r="Q145" s="547">
        <f t="shared" si="40"/>
        <v>0</v>
      </c>
      <c r="R145" s="510">
        <f t="shared" si="40"/>
        <v>0</v>
      </c>
    </row>
    <row r="146" spans="1:18" ht="13.5" thickBot="1">
      <c r="A146" s="618"/>
      <c r="B146" s="511"/>
      <c r="C146" s="543"/>
      <c r="D146" s="550"/>
      <c r="E146" s="545"/>
      <c r="F146" s="551"/>
      <c r="G146" s="563"/>
      <c r="H146" s="558"/>
      <c r="I146" s="564"/>
      <c r="J146" s="563"/>
      <c r="K146" s="558"/>
      <c r="L146" s="564"/>
      <c r="M146" s="563"/>
      <c r="N146" s="558"/>
      <c r="O146" s="564"/>
      <c r="P146" s="563"/>
      <c r="Q146" s="558"/>
      <c r="R146" s="564"/>
    </row>
    <row r="147" spans="1:18" ht="15" customHeight="1" thickBot="1">
      <c r="A147" s="243" t="s">
        <v>207</v>
      </c>
      <c r="B147" s="535"/>
      <c r="C147" s="544">
        <f>SUM(D147:F147)</f>
        <v>7</v>
      </c>
      <c r="D147" s="555">
        <v>7</v>
      </c>
      <c r="E147" s="619">
        <f t="shared" si="37"/>
        <v>0</v>
      </c>
      <c r="F147" s="556">
        <f t="shared" si="37"/>
        <v>0</v>
      </c>
      <c r="G147" s="567"/>
      <c r="H147" s="560"/>
      <c r="I147" s="568"/>
      <c r="J147" s="567"/>
      <c r="K147" s="560"/>
      <c r="L147" s="568"/>
      <c r="M147" s="567"/>
      <c r="N147" s="560"/>
      <c r="O147" s="568"/>
      <c r="P147" s="567">
        <v>1</v>
      </c>
      <c r="Q147" s="560"/>
      <c r="R147" s="568"/>
    </row>
    <row r="148" spans="1:18" ht="14.25" customHeight="1" thickBot="1">
      <c r="A148" s="243" t="s">
        <v>208</v>
      </c>
      <c r="B148" s="535"/>
      <c r="C148" s="544">
        <v>29</v>
      </c>
      <c r="D148" s="620">
        <v>29</v>
      </c>
      <c r="E148" s="621">
        <f t="shared" si="37"/>
        <v>0</v>
      </c>
      <c r="F148" s="622">
        <f t="shared" si="37"/>
        <v>0</v>
      </c>
      <c r="G148" s="569"/>
      <c r="H148" s="570"/>
      <c r="I148" s="571"/>
      <c r="J148" s="569"/>
      <c r="K148" s="570"/>
      <c r="L148" s="571"/>
      <c r="M148" s="569"/>
      <c r="N148" s="570"/>
      <c r="O148" s="571"/>
      <c r="P148" s="569"/>
      <c r="Q148" s="570"/>
      <c r="R148" s="571"/>
    </row>
  </sheetData>
  <sheetProtection formatCells="0"/>
  <mergeCells count="11">
    <mergeCell ref="B90:R90"/>
    <mergeCell ref="G89:I89"/>
    <mergeCell ref="J89:L89"/>
    <mergeCell ref="M89:O89"/>
    <mergeCell ref="M4:O4"/>
    <mergeCell ref="B2:R3"/>
    <mergeCell ref="P4:R4"/>
    <mergeCell ref="P89:R89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5.50390625" style="41" customWidth="1"/>
    <col min="2" max="2" width="36.375" style="41" customWidth="1"/>
    <col min="3" max="3" width="11.125" style="41" customWidth="1"/>
    <col min="4" max="4" width="11.375" style="41" customWidth="1"/>
    <col min="5" max="5" width="11.125" style="41" customWidth="1"/>
    <col min="6" max="6" width="10.125" style="41" customWidth="1"/>
    <col min="7" max="7" width="12.875" style="41" customWidth="1"/>
    <col min="8" max="16384" width="9.375" style="41" customWidth="1"/>
  </cols>
  <sheetData>
    <row r="1" spans="1:7" ht="43.5" customHeight="1">
      <c r="A1" s="766" t="s">
        <v>2</v>
      </c>
      <c r="B1" s="766"/>
      <c r="C1" s="766"/>
      <c r="D1" s="766"/>
      <c r="E1" s="766"/>
      <c r="F1" s="766"/>
      <c r="G1" s="766"/>
    </row>
    <row r="3" spans="1:7" s="163" customFormat="1" ht="27" customHeight="1">
      <c r="A3" s="161" t="s">
        <v>212</v>
      </c>
      <c r="B3" s="162"/>
      <c r="C3" s="765" t="s">
        <v>503</v>
      </c>
      <c r="D3" s="765"/>
      <c r="E3" s="765"/>
      <c r="F3" s="765"/>
      <c r="G3" s="765"/>
    </row>
    <row r="4" spans="1:7" s="163" customFormat="1" ht="15.7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518</v>
      </c>
      <c r="B5" s="162"/>
      <c r="C5" s="697"/>
      <c r="D5" s="699"/>
      <c r="E5" s="699"/>
      <c r="F5" s="699"/>
      <c r="G5" s="162"/>
    </row>
    <row r="6" spans="1:7" s="164" customFormat="1" ht="12.75">
      <c r="A6" s="221"/>
      <c r="B6" s="221"/>
      <c r="C6" s="221"/>
      <c r="D6" s="221"/>
      <c r="E6" s="221"/>
      <c r="F6" s="221"/>
      <c r="G6" s="221"/>
    </row>
    <row r="7" spans="1:7" s="165" customFormat="1" ht="15" customHeight="1">
      <c r="A7" s="260" t="s">
        <v>550</v>
      </c>
      <c r="B7" s="259"/>
      <c r="C7" s="259"/>
      <c r="D7" s="245"/>
      <c r="E7" s="245"/>
      <c r="F7" s="245"/>
      <c r="G7" s="245"/>
    </row>
    <row r="8" spans="1:7" s="165" customFormat="1" ht="15" customHeight="1" thickBot="1">
      <c r="A8" s="260" t="s">
        <v>464</v>
      </c>
      <c r="B8" s="245"/>
      <c r="C8" s="245"/>
      <c r="D8" s="245"/>
      <c r="E8" s="245"/>
      <c r="F8" s="245"/>
      <c r="G8" s="245"/>
    </row>
    <row r="9" spans="1:7" s="83" customFormat="1" ht="42" customHeight="1" thickBot="1">
      <c r="A9" s="201" t="s">
        <v>16</v>
      </c>
      <c r="B9" s="202" t="s">
        <v>213</v>
      </c>
      <c r="C9" s="202" t="s">
        <v>214</v>
      </c>
      <c r="D9" s="202" t="s">
        <v>215</v>
      </c>
      <c r="E9" s="202" t="s">
        <v>216</v>
      </c>
      <c r="F9" s="202" t="s">
        <v>217</v>
      </c>
      <c r="G9" s="203" t="s">
        <v>53</v>
      </c>
    </row>
    <row r="10" spans="1:7" ht="24" customHeight="1">
      <c r="A10" s="246" t="s">
        <v>18</v>
      </c>
      <c r="B10" s="210" t="s">
        <v>218</v>
      </c>
      <c r="C10" s="166" t="s">
        <v>463</v>
      </c>
      <c r="D10" s="166" t="s">
        <v>463</v>
      </c>
      <c r="E10" s="166" t="s">
        <v>463</v>
      </c>
      <c r="F10" s="166" t="s">
        <v>463</v>
      </c>
      <c r="G10" s="247">
        <f>SUM(C10:F10)</f>
        <v>0</v>
      </c>
    </row>
    <row r="11" spans="1:7" ht="24" customHeight="1">
      <c r="A11" s="248" t="s">
        <v>19</v>
      </c>
      <c r="B11" s="211" t="s">
        <v>219</v>
      </c>
      <c r="C11" s="167" t="s">
        <v>463</v>
      </c>
      <c r="D11" s="167" t="s">
        <v>463</v>
      </c>
      <c r="E11" s="167" t="s">
        <v>463</v>
      </c>
      <c r="F11" s="167" t="s">
        <v>463</v>
      </c>
      <c r="G11" s="249">
        <f aca="true" t="shared" si="0" ref="G11:G16">SUM(C11:F11)</f>
        <v>0</v>
      </c>
    </row>
    <row r="12" spans="1:7" ht="24" customHeight="1">
      <c r="A12" s="248" t="s">
        <v>20</v>
      </c>
      <c r="B12" s="211" t="s">
        <v>220</v>
      </c>
      <c r="C12" s="167" t="s">
        <v>463</v>
      </c>
      <c r="D12" s="167" t="s">
        <v>463</v>
      </c>
      <c r="E12" s="167" t="s">
        <v>463</v>
      </c>
      <c r="F12" s="167" t="s">
        <v>463</v>
      </c>
      <c r="G12" s="249">
        <f t="shared" si="0"/>
        <v>0</v>
      </c>
    </row>
    <row r="13" spans="1:7" ht="24" customHeight="1">
      <c r="A13" s="248" t="s">
        <v>21</v>
      </c>
      <c r="B13" s="211" t="s">
        <v>221</v>
      </c>
      <c r="C13" s="167" t="s">
        <v>463</v>
      </c>
      <c r="D13" s="167" t="s">
        <v>463</v>
      </c>
      <c r="E13" s="167" t="s">
        <v>463</v>
      </c>
      <c r="F13" s="167" t="s">
        <v>463</v>
      </c>
      <c r="G13" s="249">
        <f t="shared" si="0"/>
        <v>0</v>
      </c>
    </row>
    <row r="14" spans="1:7" ht="24" customHeight="1">
      <c r="A14" s="248" t="s">
        <v>22</v>
      </c>
      <c r="B14" s="211" t="s">
        <v>222</v>
      </c>
      <c r="C14" s="167" t="s">
        <v>463</v>
      </c>
      <c r="D14" s="167" t="s">
        <v>463</v>
      </c>
      <c r="E14" s="167" t="s">
        <v>463</v>
      </c>
      <c r="F14" s="167" t="s">
        <v>463</v>
      </c>
      <c r="G14" s="249">
        <f t="shared" si="0"/>
        <v>0</v>
      </c>
    </row>
    <row r="15" spans="1:7" ht="24" customHeight="1" thickBot="1">
      <c r="A15" s="250" t="s">
        <v>23</v>
      </c>
      <c r="B15" s="251" t="s">
        <v>223</v>
      </c>
      <c r="C15" s="168" t="s">
        <v>463</v>
      </c>
      <c r="D15" s="168" t="s">
        <v>463</v>
      </c>
      <c r="E15" s="168" t="s">
        <v>463</v>
      </c>
      <c r="F15" s="168" t="s">
        <v>463</v>
      </c>
      <c r="G15" s="252">
        <f t="shared" si="0"/>
        <v>0</v>
      </c>
    </row>
    <row r="16" spans="1:7" s="169" customFormat="1" ht="24" customHeight="1" thickBot="1">
      <c r="A16" s="253" t="s">
        <v>24</v>
      </c>
      <c r="B16" s="254" t="s">
        <v>53</v>
      </c>
      <c r="C16" s="255">
        <f>SUM(C10:C15)</f>
        <v>0</v>
      </c>
      <c r="D16" s="255">
        <f>SUM(D10:D15)</f>
        <v>0</v>
      </c>
      <c r="E16" s="255">
        <f>SUM(E10:E15)</f>
        <v>0</v>
      </c>
      <c r="F16" s="255">
        <f>SUM(F10:F15)</f>
        <v>0</v>
      </c>
      <c r="G16" s="256">
        <f t="shared" si="0"/>
        <v>0</v>
      </c>
    </row>
    <row r="17" spans="1:7" s="164" customFormat="1" ht="12.75">
      <c r="A17" s="221"/>
      <c r="B17" s="221"/>
      <c r="C17" s="221"/>
      <c r="D17" s="221"/>
      <c r="E17" s="221"/>
      <c r="F17" s="221"/>
      <c r="G17" s="221"/>
    </row>
    <row r="18" spans="1:7" s="164" customFormat="1" ht="12.75">
      <c r="A18" s="221"/>
      <c r="B18" s="221"/>
      <c r="C18" s="221"/>
      <c r="D18" s="221"/>
      <c r="E18" s="221"/>
      <c r="F18" s="221"/>
      <c r="G18" s="221"/>
    </row>
    <row r="19" spans="1:7" s="164" customFormat="1" ht="12.75">
      <c r="A19" s="221"/>
      <c r="B19" s="221"/>
      <c r="C19" s="221"/>
      <c r="D19" s="221"/>
      <c r="E19" s="221"/>
      <c r="F19" s="221"/>
      <c r="G19" s="221"/>
    </row>
    <row r="20" spans="1:7" s="164" customFormat="1" ht="15.75">
      <c r="A20" s="163" t="s">
        <v>529</v>
      </c>
      <c r="B20" s="221"/>
      <c r="C20" s="221"/>
      <c r="D20" s="221"/>
      <c r="E20" s="221"/>
      <c r="F20" s="221"/>
      <c r="G20" s="221"/>
    </row>
    <row r="21" spans="1:7" s="164" customFormat="1" ht="12.75">
      <c r="A21" s="221"/>
      <c r="B21" s="221"/>
      <c r="C21" s="221"/>
      <c r="D21" s="221"/>
      <c r="E21" s="221"/>
      <c r="F21" s="221"/>
      <c r="G21" s="221"/>
    </row>
    <row r="22" spans="1:7" ht="12.75">
      <c r="A22" s="221"/>
      <c r="B22" s="221"/>
      <c r="C22" s="221"/>
      <c r="D22" s="221"/>
      <c r="E22" s="221"/>
      <c r="F22" s="221"/>
      <c r="G22" s="221"/>
    </row>
    <row r="23" spans="1:7" ht="12.75">
      <c r="A23" s="221"/>
      <c r="B23" s="221"/>
      <c r="C23" s="164"/>
      <c r="D23" s="164"/>
      <c r="E23" s="164"/>
      <c r="F23" s="164"/>
      <c r="G23" s="221"/>
    </row>
    <row r="24" spans="1:7" ht="13.5">
      <c r="A24" s="221"/>
      <c r="B24" s="221"/>
      <c r="C24" s="257"/>
      <c r="D24" s="258" t="s">
        <v>224</v>
      </c>
      <c r="E24" s="258"/>
      <c r="F24" s="257"/>
      <c r="G24" s="221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/>
  <mergeCells count="2">
    <mergeCell ref="C3:G3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9. melléklet a 1/2020. (II. 20.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67" t="s">
        <v>553</v>
      </c>
      <c r="B1" s="767"/>
      <c r="C1" s="767"/>
      <c r="D1" s="767"/>
      <c r="E1" s="767"/>
    </row>
    <row r="2" ht="15.75">
      <c r="B2" s="601"/>
    </row>
    <row r="3" spans="1:5" ht="15.75">
      <c r="A3" s="768" t="s">
        <v>505</v>
      </c>
      <c r="B3" s="768"/>
      <c r="C3" s="706"/>
      <c r="D3" s="706"/>
      <c r="E3" s="706"/>
    </row>
    <row r="6" spans="1:5" ht="43.5" customHeight="1">
      <c r="A6" s="769" t="s">
        <v>506</v>
      </c>
      <c r="B6" s="769"/>
      <c r="C6" s="770"/>
      <c r="D6" s="770"/>
      <c r="E6" s="770"/>
    </row>
    <row r="7" spans="1:5" ht="16.5" thickBot="1">
      <c r="A7" s="604"/>
      <c r="B7" s="604"/>
      <c r="C7" s="479"/>
      <c r="D7" s="479"/>
      <c r="E7" s="479"/>
    </row>
    <row r="8" spans="1:5" ht="13.5" thickBot="1">
      <c r="A8" s="612"/>
      <c r="B8" s="693"/>
      <c r="C8" s="686" t="s">
        <v>465</v>
      </c>
      <c r="D8" s="605" t="s">
        <v>466</v>
      </c>
      <c r="E8" s="606" t="s">
        <v>468</v>
      </c>
    </row>
    <row r="9" spans="1:5" ht="38.25">
      <c r="A9" s="683" t="s">
        <v>475</v>
      </c>
      <c r="B9" s="694" t="s">
        <v>489</v>
      </c>
      <c r="C9" s="687">
        <v>1</v>
      </c>
      <c r="D9" s="602"/>
      <c r="E9" s="607"/>
    </row>
    <row r="10" spans="1:5" ht="25.5">
      <c r="A10" s="684" t="s">
        <v>469</v>
      </c>
      <c r="B10" s="613" t="s">
        <v>483</v>
      </c>
      <c r="C10" s="687"/>
      <c r="D10" s="602"/>
      <c r="E10" s="607">
        <v>1</v>
      </c>
    </row>
    <row r="11" spans="1:5" ht="12.75">
      <c r="A11" s="684" t="s">
        <v>476</v>
      </c>
      <c r="B11" s="613" t="s">
        <v>484</v>
      </c>
      <c r="C11" s="687"/>
      <c r="D11" s="602"/>
      <c r="E11" s="607"/>
    </row>
    <row r="12" spans="1:5" ht="12.75">
      <c r="A12" s="684" t="s">
        <v>470</v>
      </c>
      <c r="B12" s="613" t="s">
        <v>512</v>
      </c>
      <c r="C12" s="687"/>
      <c r="D12" s="602">
        <v>1</v>
      </c>
      <c r="E12" s="607"/>
    </row>
    <row r="13" spans="1:5" ht="25.5">
      <c r="A13" s="684" t="s">
        <v>477</v>
      </c>
      <c r="B13" s="613" t="s">
        <v>485</v>
      </c>
      <c r="C13" s="687"/>
      <c r="D13" s="602">
        <v>1</v>
      </c>
      <c r="E13" s="607"/>
    </row>
    <row r="14" spans="1:5" ht="25.5">
      <c r="A14" s="684" t="s">
        <v>471</v>
      </c>
      <c r="B14" s="613" t="s">
        <v>473</v>
      </c>
      <c r="C14" s="687"/>
      <c r="D14" s="602"/>
      <c r="E14" s="607"/>
    </row>
    <row r="15" spans="1:5" ht="12.75">
      <c r="A15" s="684" t="s">
        <v>478</v>
      </c>
      <c r="B15" s="613" t="s">
        <v>530</v>
      </c>
      <c r="C15" s="687"/>
      <c r="D15" s="602"/>
      <c r="E15" s="607">
        <v>1</v>
      </c>
    </row>
    <row r="16" spans="1:5" ht="25.5">
      <c r="A16" s="684" t="s">
        <v>472</v>
      </c>
      <c r="B16" s="613" t="s">
        <v>488</v>
      </c>
      <c r="C16" s="688"/>
      <c r="D16" s="608"/>
      <c r="E16" s="609">
        <v>29</v>
      </c>
    </row>
    <row r="17" spans="1:5" ht="32.25" customHeight="1" thickBot="1">
      <c r="A17" s="684" t="s">
        <v>479</v>
      </c>
      <c r="B17" s="613" t="s">
        <v>519</v>
      </c>
      <c r="C17" s="689"/>
      <c r="D17" s="610"/>
      <c r="E17" s="611">
        <v>3</v>
      </c>
    </row>
    <row r="18" spans="1:5" ht="12.75">
      <c r="A18" s="684" t="s">
        <v>474</v>
      </c>
      <c r="B18" s="696" t="s">
        <v>504</v>
      </c>
      <c r="C18" s="687"/>
      <c r="D18" s="602">
        <v>1</v>
      </c>
      <c r="E18" s="607"/>
    </row>
    <row r="19" spans="1:5" ht="12.75">
      <c r="A19" s="684" t="s">
        <v>480</v>
      </c>
      <c r="B19" s="613" t="s">
        <v>510</v>
      </c>
      <c r="C19" s="687"/>
      <c r="D19" s="602">
        <v>2</v>
      </c>
      <c r="E19" s="607"/>
    </row>
    <row r="20" spans="1:5" ht="12.75">
      <c r="A20" s="684" t="s">
        <v>481</v>
      </c>
      <c r="B20" s="613" t="s">
        <v>486</v>
      </c>
      <c r="C20" s="687"/>
      <c r="D20" s="602"/>
      <c r="E20" s="607"/>
    </row>
    <row r="21" spans="1:5" ht="26.25" thickBot="1">
      <c r="A21" s="685" t="s">
        <v>482</v>
      </c>
      <c r="B21" s="695" t="s">
        <v>487</v>
      </c>
      <c r="C21" s="690"/>
      <c r="D21" s="691"/>
      <c r="E21" s="692"/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zoomScaleSheetLayoutView="130" workbookViewId="0" topLeftCell="A1">
      <selection activeCell="A2" sqref="A2:B2"/>
    </sheetView>
  </sheetViews>
  <sheetFormatPr defaultColWidth="9.00390625" defaultRowHeight="12.75"/>
  <cols>
    <col min="1" max="1" width="9.00390625" style="352" customWidth="1"/>
    <col min="2" max="2" width="75.875" style="352" customWidth="1"/>
    <col min="3" max="3" width="15.50390625" style="353" customWidth="1"/>
    <col min="4" max="5" width="15.50390625" style="352" customWidth="1"/>
    <col min="6" max="6" width="9.00390625" style="33" customWidth="1"/>
    <col min="7" max="16384" width="9.375" style="33" customWidth="1"/>
  </cols>
  <sheetData>
    <row r="1" spans="1:5" ht="15.75" customHeight="1">
      <c r="A1" s="705" t="s">
        <v>15</v>
      </c>
      <c r="B1" s="705"/>
      <c r="C1" s="705"/>
      <c r="D1" s="705"/>
      <c r="E1" s="705"/>
    </row>
    <row r="2" spans="1:5" ht="15.75" customHeight="1" thickBot="1">
      <c r="A2" s="772" t="s">
        <v>154</v>
      </c>
      <c r="B2" s="772"/>
      <c r="D2" s="144"/>
      <c r="E2" s="286"/>
    </row>
    <row r="3" spans="1:5" ht="37.5" customHeight="1" thickBot="1">
      <c r="A3" s="14" t="s">
        <v>69</v>
      </c>
      <c r="B3" s="15" t="s">
        <v>17</v>
      </c>
      <c r="C3" s="15" t="s">
        <v>548</v>
      </c>
      <c r="D3" s="371" t="s">
        <v>549</v>
      </c>
      <c r="E3" s="160" t="s">
        <v>527</v>
      </c>
    </row>
    <row r="4" spans="1:5" s="34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98">
        <v>5</v>
      </c>
    </row>
    <row r="5" spans="1:5" s="1" customFormat="1" ht="12" customHeight="1" thickBot="1">
      <c r="A5" s="12" t="s">
        <v>18</v>
      </c>
      <c r="B5" s="454" t="s">
        <v>255</v>
      </c>
      <c r="C5" s="648">
        <f>+C6+C7+C8+C9+C10+C11</f>
        <v>36503981</v>
      </c>
      <c r="D5" s="648">
        <f>+D6+D7+D8+D9+D10+D11</f>
        <v>36503981</v>
      </c>
      <c r="E5" s="261">
        <f>+E6+E7+E8+E9+E10+E11</f>
        <v>45593032</v>
      </c>
    </row>
    <row r="6" spans="1:5" s="1" customFormat="1" ht="12" customHeight="1">
      <c r="A6" s="7" t="s">
        <v>100</v>
      </c>
      <c r="B6" s="451" t="s">
        <v>256</v>
      </c>
      <c r="C6" s="435">
        <v>15588310</v>
      </c>
      <c r="D6" s="435">
        <v>15588310</v>
      </c>
      <c r="E6" s="650">
        <f>SUM('1.sz.mell.'!C6)</f>
        <v>17111387</v>
      </c>
    </row>
    <row r="7" spans="1:5" s="1" customFormat="1" ht="12" customHeight="1">
      <c r="A7" s="6" t="s">
        <v>101</v>
      </c>
      <c r="B7" s="452" t="s">
        <v>257</v>
      </c>
      <c r="C7" s="431"/>
      <c r="D7" s="431"/>
      <c r="E7" s="652">
        <f>SUM('1.sz.mell.'!C7)</f>
        <v>0</v>
      </c>
    </row>
    <row r="8" spans="1:5" s="1" customFormat="1" ht="12" customHeight="1">
      <c r="A8" s="6" t="s">
        <v>102</v>
      </c>
      <c r="B8" s="452" t="s">
        <v>258</v>
      </c>
      <c r="C8" s="431">
        <v>14016171</v>
      </c>
      <c r="D8" s="431">
        <v>14016171</v>
      </c>
      <c r="E8" s="653">
        <f>SUM('1.sz.mell.'!C8)</f>
        <v>18695460</v>
      </c>
    </row>
    <row r="9" spans="1:5" s="1" customFormat="1" ht="12" customHeight="1">
      <c r="A9" s="6" t="s">
        <v>103</v>
      </c>
      <c r="B9" s="452" t="s">
        <v>259</v>
      </c>
      <c r="C9" s="365">
        <v>1200000</v>
      </c>
      <c r="D9" s="365">
        <v>1200000</v>
      </c>
      <c r="E9" s="652">
        <f>SUM('1.sz.mell.'!C9)</f>
        <v>1800000</v>
      </c>
    </row>
    <row r="10" spans="1:5" s="1" customFormat="1" ht="12" customHeight="1">
      <c r="A10" s="6" t="s">
        <v>151</v>
      </c>
      <c r="B10" s="452" t="s">
        <v>260</v>
      </c>
      <c r="C10" s="417"/>
      <c r="D10" s="417"/>
      <c r="E10" s="652">
        <f>SUM('1.sz.mell.'!C10)</f>
        <v>0</v>
      </c>
    </row>
    <row r="11" spans="1:5" s="1" customFormat="1" ht="12" customHeight="1" thickBot="1">
      <c r="A11" s="8" t="s">
        <v>104</v>
      </c>
      <c r="B11" s="471" t="s">
        <v>261</v>
      </c>
      <c r="C11" s="418">
        <v>5699500</v>
      </c>
      <c r="D11" s="418">
        <v>5699500</v>
      </c>
      <c r="E11" s="654">
        <f>SUM('1.sz.mell.'!C11)</f>
        <v>7986185</v>
      </c>
    </row>
    <row r="12" spans="1:5" s="1" customFormat="1" ht="12" customHeight="1" thickBot="1">
      <c r="A12" s="12" t="s">
        <v>19</v>
      </c>
      <c r="B12" s="444" t="s">
        <v>262</v>
      </c>
      <c r="C12" s="648">
        <f>+C13+C14+C15+C16+C17</f>
        <v>72829734</v>
      </c>
      <c r="D12" s="364">
        <f>+D13+D14+D15+D16+D17</f>
        <v>72829734</v>
      </c>
      <c r="E12" s="655">
        <f>SUM('1.sz.mell.'!C12)</f>
        <v>54848176</v>
      </c>
    </row>
    <row r="13" spans="1:5" s="1" customFormat="1" ht="12" customHeight="1">
      <c r="A13" s="7" t="s">
        <v>106</v>
      </c>
      <c r="B13" s="451" t="s">
        <v>263</v>
      </c>
      <c r="C13" s="649"/>
      <c r="D13" s="366"/>
      <c r="E13" s="650">
        <f>SUM('1.sz.mell.'!C13)</f>
        <v>0</v>
      </c>
    </row>
    <row r="14" spans="1:5" s="1" customFormat="1" ht="12" customHeight="1">
      <c r="A14" s="6" t="s">
        <v>107</v>
      </c>
      <c r="B14" s="452" t="s">
        <v>264</v>
      </c>
      <c r="C14" s="651"/>
      <c r="D14" s="365"/>
      <c r="E14" s="652">
        <f>SUM('1.sz.mell.'!C14)</f>
        <v>0</v>
      </c>
    </row>
    <row r="15" spans="1:5" s="1" customFormat="1" ht="12" customHeight="1">
      <c r="A15" s="6" t="s">
        <v>108</v>
      </c>
      <c r="B15" s="452" t="s">
        <v>451</v>
      </c>
      <c r="C15" s="651"/>
      <c r="D15" s="365"/>
      <c r="E15" s="653">
        <f>SUM('1.sz.mell.'!C15)</f>
        <v>0</v>
      </c>
    </row>
    <row r="16" spans="1:5" s="1" customFormat="1" ht="12" customHeight="1">
      <c r="A16" s="6" t="s">
        <v>109</v>
      </c>
      <c r="B16" s="452" t="s">
        <v>452</v>
      </c>
      <c r="C16" s="651"/>
      <c r="D16" s="365"/>
      <c r="E16" s="652">
        <f>SUM('1.sz.mell.'!C16)</f>
        <v>0</v>
      </c>
    </row>
    <row r="17" spans="1:5" s="1" customFormat="1" ht="12" customHeight="1">
      <c r="A17" s="6" t="s">
        <v>110</v>
      </c>
      <c r="B17" s="452" t="s">
        <v>265</v>
      </c>
      <c r="C17" s="651">
        <v>72829734</v>
      </c>
      <c r="D17" s="431">
        <v>72829734</v>
      </c>
      <c r="E17" s="652">
        <f>SUM('1.sz.mell.'!C17)</f>
        <v>54848176</v>
      </c>
    </row>
    <row r="18" spans="1:5" s="1" customFormat="1" ht="12" customHeight="1" thickBot="1">
      <c r="A18" s="8" t="s">
        <v>119</v>
      </c>
      <c r="B18" s="471" t="s">
        <v>266</v>
      </c>
      <c r="C18" s="656"/>
      <c r="D18" s="367"/>
      <c r="E18" s="654">
        <f>SUM('1.sz.mell.'!C18)</f>
        <v>0</v>
      </c>
    </row>
    <row r="19" spans="1:5" s="1" customFormat="1" ht="12" customHeight="1" thickBot="1">
      <c r="A19" s="12" t="s">
        <v>20</v>
      </c>
      <c r="B19" s="454" t="s">
        <v>267</v>
      </c>
      <c r="C19" s="648">
        <f>+C20+C21+C22+C23+C24</f>
        <v>1245856</v>
      </c>
      <c r="D19" s="364">
        <f>+D20+D21+D22+D23+D24</f>
        <v>0</v>
      </c>
      <c r="E19" s="655">
        <f>SUM('1.sz.mell.'!C19)</f>
        <v>0</v>
      </c>
    </row>
    <row r="20" spans="1:5" s="1" customFormat="1" ht="12" customHeight="1">
      <c r="A20" s="7" t="s">
        <v>89</v>
      </c>
      <c r="B20" s="451" t="s">
        <v>268</v>
      </c>
      <c r="C20" s="649">
        <v>1245856</v>
      </c>
      <c r="D20" s="366"/>
      <c r="E20" s="650">
        <f>SUM('1.sz.mell.'!C20)</f>
        <v>0</v>
      </c>
    </row>
    <row r="21" spans="1:5" s="1" customFormat="1" ht="12" customHeight="1">
      <c r="A21" s="6" t="s">
        <v>90</v>
      </c>
      <c r="B21" s="452" t="s">
        <v>269</v>
      </c>
      <c r="C21" s="651"/>
      <c r="D21" s="365"/>
      <c r="E21" s="652">
        <f>SUM('1.sz.mell.'!C21)</f>
        <v>0</v>
      </c>
    </row>
    <row r="22" spans="1:5" s="1" customFormat="1" ht="12" customHeight="1">
      <c r="A22" s="6" t="s">
        <v>91</v>
      </c>
      <c r="B22" s="452" t="s">
        <v>453</v>
      </c>
      <c r="C22" s="651"/>
      <c r="D22" s="365"/>
      <c r="E22" s="653">
        <f>SUM('1.sz.mell.'!C22)</f>
        <v>0</v>
      </c>
    </row>
    <row r="23" spans="1:5" s="1" customFormat="1" ht="12" customHeight="1">
      <c r="A23" s="6" t="s">
        <v>92</v>
      </c>
      <c r="B23" s="452" t="s">
        <v>454</v>
      </c>
      <c r="C23" s="651"/>
      <c r="D23" s="365"/>
      <c r="E23" s="652">
        <f>SUM('1.sz.mell.'!C23)</f>
        <v>0</v>
      </c>
    </row>
    <row r="24" spans="1:5" s="1" customFormat="1" ht="12" customHeight="1">
      <c r="A24" s="6" t="s">
        <v>172</v>
      </c>
      <c r="B24" s="452" t="s">
        <v>270</v>
      </c>
      <c r="C24" s="657"/>
      <c r="D24" s="365"/>
      <c r="E24" s="652">
        <f>SUM('1.sz.mell.'!C24)</f>
        <v>0</v>
      </c>
    </row>
    <row r="25" spans="1:5" s="1" customFormat="1" ht="12" customHeight="1" thickBot="1">
      <c r="A25" s="8" t="s">
        <v>173</v>
      </c>
      <c r="B25" s="471" t="s">
        <v>271</v>
      </c>
      <c r="C25" s="656"/>
      <c r="D25" s="367"/>
      <c r="E25" s="654">
        <f>SUM('1.sz.mell.'!C25)</f>
        <v>0</v>
      </c>
    </row>
    <row r="26" spans="1:5" s="1" customFormat="1" ht="12" customHeight="1" thickBot="1">
      <c r="A26" s="12" t="s">
        <v>174</v>
      </c>
      <c r="B26" s="454" t="s">
        <v>272</v>
      </c>
      <c r="C26" s="658">
        <f>+C27+C30+C31+C32</f>
        <v>2876977</v>
      </c>
      <c r="D26" s="370">
        <f>+D27+D30+D31+D32</f>
        <v>2876977</v>
      </c>
      <c r="E26" s="655">
        <f>SUM('1.sz.mell.'!C26)</f>
        <v>2821658</v>
      </c>
    </row>
    <row r="27" spans="1:5" s="1" customFormat="1" ht="12" customHeight="1">
      <c r="A27" s="7" t="s">
        <v>273</v>
      </c>
      <c r="B27" s="451" t="s">
        <v>279</v>
      </c>
      <c r="C27" s="659">
        <f>SUM(C28:C29)</f>
        <v>1601552</v>
      </c>
      <c r="D27" s="659">
        <f>SUM(D28:D29)</f>
        <v>1601552</v>
      </c>
      <c r="E27" s="650">
        <f>SUM('1.sz.mell.'!C27)</f>
        <v>1749692</v>
      </c>
    </row>
    <row r="28" spans="1:5" s="1" customFormat="1" ht="12" customHeight="1">
      <c r="A28" s="6" t="s">
        <v>274</v>
      </c>
      <c r="B28" s="452" t="s">
        <v>280</v>
      </c>
      <c r="C28" s="431">
        <v>640107</v>
      </c>
      <c r="D28" s="431">
        <v>640107</v>
      </c>
      <c r="E28" s="652">
        <f>SUM('1.sz.mell.'!C28)</f>
        <v>471130</v>
      </c>
    </row>
    <row r="29" spans="1:5" s="1" customFormat="1" ht="12" customHeight="1">
      <c r="A29" s="6" t="s">
        <v>275</v>
      </c>
      <c r="B29" s="452" t="s">
        <v>281</v>
      </c>
      <c r="C29" s="431">
        <v>961445</v>
      </c>
      <c r="D29" s="431">
        <v>961445</v>
      </c>
      <c r="E29" s="653">
        <f>SUM('1.sz.mell.'!C29)</f>
        <v>1278562</v>
      </c>
    </row>
    <row r="30" spans="1:5" s="1" customFormat="1" ht="12" customHeight="1">
      <c r="A30" s="6" t="s">
        <v>276</v>
      </c>
      <c r="B30" s="452" t="s">
        <v>282</v>
      </c>
      <c r="C30" s="431">
        <v>1209675</v>
      </c>
      <c r="D30" s="431">
        <v>1209675</v>
      </c>
      <c r="E30" s="652">
        <f>SUM('1.sz.mell.'!C30)</f>
        <v>1025966</v>
      </c>
    </row>
    <row r="31" spans="1:5" s="1" customFormat="1" ht="12" customHeight="1">
      <c r="A31" s="6" t="s">
        <v>277</v>
      </c>
      <c r="B31" s="452" t="s">
        <v>283</v>
      </c>
      <c r="C31" s="431"/>
      <c r="D31" s="431"/>
      <c r="E31" s="652">
        <f>SUM('1.sz.mell.'!C31)</f>
        <v>0</v>
      </c>
    </row>
    <row r="32" spans="1:5" s="1" customFormat="1" ht="12" customHeight="1" thickBot="1">
      <c r="A32" s="8" t="s">
        <v>278</v>
      </c>
      <c r="B32" s="471" t="s">
        <v>284</v>
      </c>
      <c r="C32" s="432">
        <v>65750</v>
      </c>
      <c r="D32" s="432">
        <v>65750</v>
      </c>
      <c r="E32" s="654">
        <f>SUM('1.sz.mell.'!C32)</f>
        <v>46000</v>
      </c>
    </row>
    <row r="33" spans="1:5" s="1" customFormat="1" ht="12" customHeight="1" thickBot="1">
      <c r="A33" s="12" t="s">
        <v>22</v>
      </c>
      <c r="B33" s="454" t="s">
        <v>285</v>
      </c>
      <c r="C33" s="648">
        <f>SUM(C34:C43)</f>
        <v>8878699</v>
      </c>
      <c r="D33" s="364">
        <f>SUM(D34:D43)</f>
        <v>8878699</v>
      </c>
      <c r="E33" s="655">
        <f>SUM('1.sz.mell.'!C33)</f>
        <v>4345000</v>
      </c>
    </row>
    <row r="34" spans="1:5" s="1" customFormat="1" ht="12" customHeight="1">
      <c r="A34" s="7" t="s">
        <v>93</v>
      </c>
      <c r="B34" s="451" t="s">
        <v>288</v>
      </c>
      <c r="C34" s="435">
        <v>593677</v>
      </c>
      <c r="D34" s="435">
        <v>593677</v>
      </c>
      <c r="E34" s="650">
        <f>SUM('1.sz.mell.'!C34)</f>
        <v>0</v>
      </c>
    </row>
    <row r="35" spans="1:5" s="1" customFormat="1" ht="12" customHeight="1">
      <c r="A35" s="6" t="s">
        <v>94</v>
      </c>
      <c r="B35" s="452" t="s">
        <v>289</v>
      </c>
      <c r="C35" s="431">
        <v>4694903</v>
      </c>
      <c r="D35" s="431">
        <v>4694903</v>
      </c>
      <c r="E35" s="652">
        <f>SUM('1.sz.mell.'!C35)</f>
        <v>1739000</v>
      </c>
    </row>
    <row r="36" spans="1:5" s="1" customFormat="1" ht="12" customHeight="1">
      <c r="A36" s="6" t="s">
        <v>95</v>
      </c>
      <c r="B36" s="452" t="s">
        <v>290</v>
      </c>
      <c r="C36" s="431">
        <v>475263</v>
      </c>
      <c r="D36" s="431">
        <v>475263</v>
      </c>
      <c r="E36" s="653">
        <f>SUM('1.sz.mell.'!C36)</f>
        <v>261000</v>
      </c>
    </row>
    <row r="37" spans="1:5" s="1" customFormat="1" ht="12" customHeight="1">
      <c r="A37" s="6" t="s">
        <v>176</v>
      </c>
      <c r="B37" s="452" t="s">
        <v>291</v>
      </c>
      <c r="C37" s="431"/>
      <c r="D37" s="431"/>
      <c r="E37" s="652">
        <f>SUM('1.sz.mell.'!C37)</f>
        <v>0</v>
      </c>
    </row>
    <row r="38" spans="1:5" s="1" customFormat="1" ht="12" customHeight="1">
      <c r="A38" s="6" t="s">
        <v>177</v>
      </c>
      <c r="B38" s="452" t="s">
        <v>292</v>
      </c>
      <c r="C38" s="431">
        <v>1316544</v>
      </c>
      <c r="D38" s="431">
        <v>1316544</v>
      </c>
      <c r="E38" s="653">
        <f>SUM('1.sz.mell.'!C38)</f>
        <v>1181102</v>
      </c>
    </row>
    <row r="39" spans="1:5" s="1" customFormat="1" ht="12" customHeight="1">
      <c r="A39" s="6" t="s">
        <v>178</v>
      </c>
      <c r="B39" s="452" t="s">
        <v>293</v>
      </c>
      <c r="C39" s="431">
        <v>1797812</v>
      </c>
      <c r="D39" s="431">
        <v>1797812</v>
      </c>
      <c r="E39" s="652">
        <f>SUM('1.sz.mell.'!C39)</f>
        <v>318898</v>
      </c>
    </row>
    <row r="40" spans="1:5" s="1" customFormat="1" ht="12" customHeight="1">
      <c r="A40" s="6" t="s">
        <v>179</v>
      </c>
      <c r="B40" s="452" t="s">
        <v>294</v>
      </c>
      <c r="C40" s="431"/>
      <c r="D40" s="431"/>
      <c r="E40" s="653">
        <f>SUM('1.sz.mell.'!C40)</f>
        <v>845000</v>
      </c>
    </row>
    <row r="41" spans="1:5" s="1" customFormat="1" ht="12" customHeight="1">
      <c r="A41" s="6" t="s">
        <v>180</v>
      </c>
      <c r="B41" s="452" t="s">
        <v>295</v>
      </c>
      <c r="C41" s="431">
        <v>500</v>
      </c>
      <c r="D41" s="431">
        <v>500</v>
      </c>
      <c r="E41" s="652">
        <f>SUM('1.sz.mell.'!C41)</f>
        <v>0</v>
      </c>
    </row>
    <row r="42" spans="1:5" s="1" customFormat="1" ht="12" customHeight="1">
      <c r="A42" s="6" t="s">
        <v>286</v>
      </c>
      <c r="B42" s="452" t="s">
        <v>296</v>
      </c>
      <c r="C42" s="657"/>
      <c r="D42" s="368"/>
      <c r="E42" s="652">
        <f>SUM('1.sz.mell.'!C42)</f>
        <v>0</v>
      </c>
    </row>
    <row r="43" spans="1:5" s="1" customFormat="1" ht="12" customHeight="1" thickBot="1">
      <c r="A43" s="8" t="s">
        <v>287</v>
      </c>
      <c r="B43" s="471" t="s">
        <v>297</v>
      </c>
      <c r="C43" s="660"/>
      <c r="D43" s="369"/>
      <c r="E43" s="654">
        <f>SUM('1.sz.mell.'!C43)</f>
        <v>0</v>
      </c>
    </row>
    <row r="44" spans="1:5" s="1" customFormat="1" ht="12" customHeight="1" thickBot="1">
      <c r="A44" s="12" t="s">
        <v>23</v>
      </c>
      <c r="B44" s="454" t="s">
        <v>298</v>
      </c>
      <c r="C44" s="648">
        <f>SUM(C45:C49)</f>
        <v>0</v>
      </c>
      <c r="D44" s="364">
        <f>SUM(D45:D49)</f>
        <v>0</v>
      </c>
      <c r="E44" s="655">
        <f>SUM('1.sz.mell.'!C44)</f>
        <v>0</v>
      </c>
    </row>
    <row r="45" spans="1:5" s="1" customFormat="1" ht="12" customHeight="1">
      <c r="A45" s="7" t="s">
        <v>96</v>
      </c>
      <c r="B45" s="451" t="s">
        <v>302</v>
      </c>
      <c r="C45" s="661"/>
      <c r="D45" s="399"/>
      <c r="E45" s="650">
        <f>SUM('1.sz.mell.'!C45)</f>
        <v>0</v>
      </c>
    </row>
    <row r="46" spans="1:5" s="1" customFormat="1" ht="12" customHeight="1">
      <c r="A46" s="6" t="s">
        <v>97</v>
      </c>
      <c r="B46" s="452" t="s">
        <v>303</v>
      </c>
      <c r="C46" s="657"/>
      <c r="D46" s="368"/>
      <c r="E46" s="652">
        <f>SUM('1.sz.mell.'!C46)</f>
        <v>0</v>
      </c>
    </row>
    <row r="47" spans="1:5" s="1" customFormat="1" ht="12" customHeight="1">
      <c r="A47" s="6" t="s">
        <v>299</v>
      </c>
      <c r="B47" s="452" t="s">
        <v>304</v>
      </c>
      <c r="C47" s="657"/>
      <c r="D47" s="368"/>
      <c r="E47" s="653">
        <f>SUM('1.sz.mell.'!C47)</f>
        <v>0</v>
      </c>
    </row>
    <row r="48" spans="1:5" s="1" customFormat="1" ht="12" customHeight="1">
      <c r="A48" s="6" t="s">
        <v>300</v>
      </c>
      <c r="B48" s="452" t="s">
        <v>305</v>
      </c>
      <c r="C48" s="657"/>
      <c r="D48" s="368"/>
      <c r="E48" s="652">
        <f>SUM('1.sz.mell.'!C48)</f>
        <v>0</v>
      </c>
    </row>
    <row r="49" spans="1:5" s="1" customFormat="1" ht="12" customHeight="1" thickBot="1">
      <c r="A49" s="8" t="s">
        <v>301</v>
      </c>
      <c r="B49" s="471" t="s">
        <v>306</v>
      </c>
      <c r="C49" s="660"/>
      <c r="D49" s="369"/>
      <c r="E49" s="654">
        <f>SUM('1.sz.mell.'!C49)</f>
        <v>0</v>
      </c>
    </row>
    <row r="50" spans="1:5" s="1" customFormat="1" ht="12" customHeight="1" thickBot="1">
      <c r="A50" s="12" t="s">
        <v>181</v>
      </c>
      <c r="B50" s="454" t="s">
        <v>307</v>
      </c>
      <c r="C50" s="648">
        <f>SUM(C51:C53)</f>
        <v>50000</v>
      </c>
      <c r="D50" s="364">
        <f>SUM(D51:D53)</f>
        <v>50000</v>
      </c>
      <c r="E50" s="655">
        <f>SUM('1.sz.mell.'!C50)</f>
        <v>0</v>
      </c>
    </row>
    <row r="51" spans="1:5" s="1" customFormat="1" ht="12" customHeight="1">
      <c r="A51" s="7" t="s">
        <v>98</v>
      </c>
      <c r="B51" s="451" t="s">
        <v>308</v>
      </c>
      <c r="C51" s="649"/>
      <c r="D51" s="366"/>
      <c r="E51" s="650">
        <f>SUM('1.sz.mell.'!C51)</f>
        <v>0</v>
      </c>
    </row>
    <row r="52" spans="1:5" s="1" customFormat="1" ht="12" customHeight="1">
      <c r="A52" s="6" t="s">
        <v>99</v>
      </c>
      <c r="B52" s="452" t="s">
        <v>455</v>
      </c>
      <c r="C52" s="651"/>
      <c r="D52" s="365"/>
      <c r="E52" s="652">
        <f>SUM('1.sz.mell.'!C52)</f>
        <v>0</v>
      </c>
    </row>
    <row r="53" spans="1:5" s="1" customFormat="1" ht="12" customHeight="1">
      <c r="A53" s="6" t="s">
        <v>311</v>
      </c>
      <c r="B53" s="452" t="s">
        <v>309</v>
      </c>
      <c r="C53" s="651">
        <v>50000</v>
      </c>
      <c r="D53" s="365">
        <v>50000</v>
      </c>
      <c r="E53" s="652">
        <f>SUM('1.sz.mell.'!C53)</f>
        <v>0</v>
      </c>
    </row>
    <row r="54" spans="1:5" s="1" customFormat="1" ht="12" customHeight="1" thickBot="1">
      <c r="A54" s="8" t="s">
        <v>312</v>
      </c>
      <c r="B54" s="471" t="s">
        <v>310</v>
      </c>
      <c r="C54" s="656"/>
      <c r="D54" s="367"/>
      <c r="E54" s="654">
        <f>SUM('1.sz.mell.'!C54)</f>
        <v>0</v>
      </c>
    </row>
    <row r="55" spans="1:5" s="1" customFormat="1" ht="12" customHeight="1" thickBot="1">
      <c r="A55" s="12" t="s">
        <v>25</v>
      </c>
      <c r="B55" s="444" t="s">
        <v>313</v>
      </c>
      <c r="C55" s="648">
        <f>SUM(C56:C58)</f>
        <v>0</v>
      </c>
      <c r="D55" s="364">
        <f>SUM(D56:D58)</f>
        <v>0</v>
      </c>
      <c r="E55" s="655">
        <f>SUM('1.sz.mell.'!C55)</f>
        <v>0</v>
      </c>
    </row>
    <row r="56" spans="1:5" s="1" customFormat="1" ht="12" customHeight="1">
      <c r="A56" s="6" t="s">
        <v>182</v>
      </c>
      <c r="B56" s="451" t="s">
        <v>315</v>
      </c>
      <c r="C56" s="657"/>
      <c r="D56" s="368"/>
      <c r="E56" s="650">
        <f>SUM('1.sz.mell.'!C56)</f>
        <v>0</v>
      </c>
    </row>
    <row r="57" spans="1:5" s="1" customFormat="1" ht="12" customHeight="1">
      <c r="A57" s="6" t="s">
        <v>183</v>
      </c>
      <c r="B57" s="452" t="s">
        <v>456</v>
      </c>
      <c r="C57" s="657"/>
      <c r="D57" s="368"/>
      <c r="E57" s="652">
        <f>SUM('1.sz.mell.'!C57)</f>
        <v>0</v>
      </c>
    </row>
    <row r="58" spans="1:5" s="1" customFormat="1" ht="12" customHeight="1">
      <c r="A58" s="6" t="s">
        <v>230</v>
      </c>
      <c r="B58" s="452" t="s">
        <v>316</v>
      </c>
      <c r="C58" s="657"/>
      <c r="D58" s="603"/>
      <c r="E58" s="652">
        <f>SUM('1.sz.mell.'!C58)</f>
        <v>0</v>
      </c>
    </row>
    <row r="59" spans="1:5" s="1" customFormat="1" ht="12" customHeight="1" thickBot="1">
      <c r="A59" s="6" t="s">
        <v>314</v>
      </c>
      <c r="B59" s="471" t="s">
        <v>317</v>
      </c>
      <c r="C59" s="657"/>
      <c r="D59" s="368"/>
      <c r="E59" s="654">
        <f>SUM('1.sz.mell.'!C59)</f>
        <v>0</v>
      </c>
    </row>
    <row r="60" spans="1:5" s="1" customFormat="1" ht="12" customHeight="1" thickBot="1">
      <c r="A60" s="12" t="s">
        <v>26</v>
      </c>
      <c r="B60" s="454" t="s">
        <v>318</v>
      </c>
      <c r="C60" s="658">
        <f>+C5+C12+C19+C26+C33+C44+C50+C55</f>
        <v>122385247</v>
      </c>
      <c r="D60" s="370">
        <f>+D5+D12+D19+D26+D33+D44+D50+D55</f>
        <v>121139391</v>
      </c>
      <c r="E60" s="655">
        <f>SUM('1.sz.mell.'!C60)</f>
        <v>107607866</v>
      </c>
    </row>
    <row r="61" spans="1:5" s="1" customFormat="1" ht="12" customHeight="1" thickBot="1">
      <c r="A61" s="400" t="s">
        <v>319</v>
      </c>
      <c r="B61" s="444" t="s">
        <v>320</v>
      </c>
      <c r="C61" s="648">
        <f>SUM(C62:C64)</f>
        <v>0</v>
      </c>
      <c r="D61" s="364">
        <f>SUM(D62:D64)</f>
        <v>0</v>
      </c>
      <c r="E61" s="655">
        <f>SUM('1.sz.mell.'!C61)</f>
        <v>0</v>
      </c>
    </row>
    <row r="62" spans="1:5" s="1" customFormat="1" ht="12" customHeight="1">
      <c r="A62" s="6" t="s">
        <v>353</v>
      </c>
      <c r="B62" s="451" t="s">
        <v>321</v>
      </c>
      <c r="C62" s="657"/>
      <c r="D62" s="368"/>
      <c r="E62" s="650">
        <f>SUM('1.sz.mell.'!C62)</f>
        <v>0</v>
      </c>
    </row>
    <row r="63" spans="1:5" s="1" customFormat="1" ht="12" customHeight="1">
      <c r="A63" s="6" t="s">
        <v>362</v>
      </c>
      <c r="B63" s="452" t="s">
        <v>322</v>
      </c>
      <c r="C63" s="657"/>
      <c r="D63" s="368"/>
      <c r="E63" s="652">
        <f>SUM('1.sz.mell.'!C63)</f>
        <v>0</v>
      </c>
    </row>
    <row r="64" spans="1:5" s="1" customFormat="1" ht="12" customHeight="1" thickBot="1">
      <c r="A64" s="6" t="s">
        <v>363</v>
      </c>
      <c r="B64" s="530" t="s">
        <v>459</v>
      </c>
      <c r="C64" s="657"/>
      <c r="D64" s="368"/>
      <c r="E64" s="654">
        <f>SUM('1.sz.mell.'!C64)</f>
        <v>0</v>
      </c>
    </row>
    <row r="65" spans="1:5" s="1" customFormat="1" ht="12" customHeight="1" thickBot="1">
      <c r="A65" s="400" t="s">
        <v>324</v>
      </c>
      <c r="B65" s="444" t="s">
        <v>325</v>
      </c>
      <c r="C65" s="648">
        <f>SUM(C66:C69)</f>
        <v>0</v>
      </c>
      <c r="D65" s="364">
        <f>SUM(D66:D69)</f>
        <v>0</v>
      </c>
      <c r="E65" s="655">
        <f>SUM('1.sz.mell.'!C65)</f>
        <v>0</v>
      </c>
    </row>
    <row r="66" spans="1:5" s="1" customFormat="1" ht="12" customHeight="1">
      <c r="A66" s="6" t="s">
        <v>152</v>
      </c>
      <c r="B66" s="451" t="s">
        <v>326</v>
      </c>
      <c r="C66" s="657"/>
      <c r="D66" s="368"/>
      <c r="E66" s="650">
        <f>SUM('1.sz.mell.'!C66)</f>
        <v>0</v>
      </c>
    </row>
    <row r="67" spans="1:5" s="1" customFormat="1" ht="12" customHeight="1">
      <c r="A67" s="6" t="s">
        <v>153</v>
      </c>
      <c r="B67" s="452" t="s">
        <v>327</v>
      </c>
      <c r="C67" s="657"/>
      <c r="D67" s="368"/>
      <c r="E67" s="652">
        <f>SUM('1.sz.mell.'!C67)</f>
        <v>0</v>
      </c>
    </row>
    <row r="68" spans="1:5" s="1" customFormat="1" ht="12" customHeight="1">
      <c r="A68" s="6" t="s">
        <v>354</v>
      </c>
      <c r="B68" s="452" t="s">
        <v>328</v>
      </c>
      <c r="C68" s="657"/>
      <c r="D68" s="368"/>
      <c r="E68" s="652">
        <f>SUM('1.sz.mell.'!C68)</f>
        <v>0</v>
      </c>
    </row>
    <row r="69" spans="1:7" s="1" customFormat="1" ht="17.25" customHeight="1" thickBot="1">
      <c r="A69" s="6" t="s">
        <v>355</v>
      </c>
      <c r="B69" s="471" t="s">
        <v>329</v>
      </c>
      <c r="C69" s="657"/>
      <c r="D69" s="368"/>
      <c r="E69" s="654">
        <f>SUM('1.sz.mell.'!C69)</f>
        <v>0</v>
      </c>
      <c r="G69" s="35"/>
    </row>
    <row r="70" spans="1:5" s="1" customFormat="1" ht="12" customHeight="1" thickBot="1">
      <c r="A70" s="400" t="s">
        <v>330</v>
      </c>
      <c r="B70" s="444" t="s">
        <v>331</v>
      </c>
      <c r="C70" s="648">
        <f>SUM(C71:C72)</f>
        <v>21982920</v>
      </c>
      <c r="D70" s="364">
        <f>SUM(D71:D72)</f>
        <v>21982920</v>
      </c>
      <c r="E70" s="655">
        <f>SUM('1.sz.mell.'!C70)</f>
        <v>4500000</v>
      </c>
    </row>
    <row r="71" spans="1:5" s="1" customFormat="1" ht="12" customHeight="1">
      <c r="A71" s="6" t="s">
        <v>356</v>
      </c>
      <c r="B71" s="451" t="s">
        <v>332</v>
      </c>
      <c r="C71" s="657">
        <v>21982920</v>
      </c>
      <c r="D71" s="603">
        <v>21982920</v>
      </c>
      <c r="E71" s="655">
        <f>SUM('1.sz.mell.'!C71)</f>
        <v>4500000</v>
      </c>
    </row>
    <row r="72" spans="1:5" s="1" customFormat="1" ht="12" customHeight="1" thickBot="1">
      <c r="A72" s="6" t="s">
        <v>357</v>
      </c>
      <c r="B72" s="471" t="s">
        <v>333</v>
      </c>
      <c r="C72" s="657"/>
      <c r="D72" s="368"/>
      <c r="E72" s="654">
        <f>SUM('1.sz.mell.'!C72)</f>
        <v>0</v>
      </c>
    </row>
    <row r="73" spans="1:5" s="1" customFormat="1" ht="12" customHeight="1" thickBot="1">
      <c r="A73" s="400" t="s">
        <v>334</v>
      </c>
      <c r="B73" s="444" t="s">
        <v>335</v>
      </c>
      <c r="C73" s="648">
        <f>SUM(C74:C76)</f>
        <v>1364283</v>
      </c>
      <c r="D73" s="364">
        <f>SUM(D74:D76)</f>
        <v>1364283</v>
      </c>
      <c r="E73" s="655">
        <f>SUM('1.sz.mell.'!C73)</f>
        <v>1504274</v>
      </c>
    </row>
    <row r="74" spans="1:5" s="1" customFormat="1" ht="12" customHeight="1">
      <c r="A74" s="6" t="s">
        <v>358</v>
      </c>
      <c r="B74" s="451" t="s">
        <v>336</v>
      </c>
      <c r="C74" s="638">
        <v>1364283</v>
      </c>
      <c r="D74" s="431">
        <v>1364283</v>
      </c>
      <c r="E74" s="650">
        <f>SUM('1.sz.mell.'!C74)</f>
        <v>1504274</v>
      </c>
    </row>
    <row r="75" spans="1:5" s="1" customFormat="1" ht="12" customHeight="1">
      <c r="A75" s="6" t="s">
        <v>359</v>
      </c>
      <c r="B75" s="452" t="s">
        <v>337</v>
      </c>
      <c r="C75" s="657"/>
      <c r="D75" s="368"/>
      <c r="E75" s="652">
        <f>SUM('1.sz.mell.'!C75)</f>
        <v>0</v>
      </c>
    </row>
    <row r="76" spans="1:5" s="1" customFormat="1" ht="12" customHeight="1" thickBot="1">
      <c r="A76" s="6" t="s">
        <v>360</v>
      </c>
      <c r="B76" s="471" t="s">
        <v>338</v>
      </c>
      <c r="C76" s="657"/>
      <c r="D76" s="368"/>
      <c r="E76" s="654">
        <f>SUM('1.sz.mell.'!C76)</f>
        <v>0</v>
      </c>
    </row>
    <row r="77" spans="1:5" s="1" customFormat="1" ht="12" customHeight="1" thickBot="1">
      <c r="A77" s="400" t="s">
        <v>339</v>
      </c>
      <c r="B77" s="444" t="s">
        <v>361</v>
      </c>
      <c r="C77" s="648">
        <f>SUM(C78:C81)</f>
        <v>0</v>
      </c>
      <c r="D77" s="364">
        <f>SUM(D78:D81)</f>
        <v>0</v>
      </c>
      <c r="E77" s="655">
        <f>SUM('1.sz.mell.'!C77)</f>
        <v>0</v>
      </c>
    </row>
    <row r="78" spans="1:5" s="1" customFormat="1" ht="12" customHeight="1">
      <c r="A78" s="401" t="s">
        <v>340</v>
      </c>
      <c r="B78" s="451" t="s">
        <v>341</v>
      </c>
      <c r="C78" s="657"/>
      <c r="D78" s="368"/>
      <c r="E78" s="650">
        <f>SUM('1.sz.mell.'!C78)</f>
        <v>0</v>
      </c>
    </row>
    <row r="79" spans="1:5" s="1" customFormat="1" ht="12" customHeight="1">
      <c r="A79" s="402" t="s">
        <v>342</v>
      </c>
      <c r="B79" s="452" t="s">
        <v>343</v>
      </c>
      <c r="C79" s="657"/>
      <c r="D79" s="368"/>
      <c r="E79" s="652">
        <f>SUM('1.sz.mell.'!C79)</f>
        <v>0</v>
      </c>
    </row>
    <row r="80" spans="1:5" s="1" customFormat="1" ht="12" customHeight="1">
      <c r="A80" s="402" t="s">
        <v>344</v>
      </c>
      <c r="B80" s="452" t="s">
        <v>345</v>
      </c>
      <c r="C80" s="657"/>
      <c r="D80" s="368"/>
      <c r="E80" s="652">
        <f>SUM('1.sz.mell.'!C80)</f>
        <v>0</v>
      </c>
    </row>
    <row r="81" spans="1:5" s="1" customFormat="1" ht="12" customHeight="1" thickBot="1">
      <c r="A81" s="403" t="s">
        <v>346</v>
      </c>
      <c r="B81" s="471" t="s">
        <v>347</v>
      </c>
      <c r="C81" s="657"/>
      <c r="D81" s="368"/>
      <c r="E81" s="654">
        <f>SUM('1.sz.mell.'!C81)</f>
        <v>0</v>
      </c>
    </row>
    <row r="82" spans="1:5" s="1" customFormat="1" ht="12" customHeight="1" thickBot="1">
      <c r="A82" s="400" t="s">
        <v>348</v>
      </c>
      <c r="B82" s="444" t="s">
        <v>349</v>
      </c>
      <c r="C82" s="662"/>
      <c r="D82" s="405"/>
      <c r="E82" s="655">
        <f>SUM('1.sz.mell.'!C82)</f>
        <v>0</v>
      </c>
    </row>
    <row r="83" spans="1:5" s="1" customFormat="1" ht="12" customHeight="1" thickBot="1">
      <c r="A83" s="400" t="s">
        <v>350</v>
      </c>
      <c r="B83" s="646" t="s">
        <v>351</v>
      </c>
      <c r="C83" s="658">
        <f>+C61+C65+C70+C73+C77+C82</f>
        <v>23347203</v>
      </c>
      <c r="D83" s="370">
        <f>+D61+D65+D70+D73+D77+D82</f>
        <v>23347203</v>
      </c>
      <c r="E83" s="655">
        <f>SUM('1.sz.mell.'!C83)</f>
        <v>6004274</v>
      </c>
    </row>
    <row r="84" spans="1:5" s="1" customFormat="1" ht="12" customHeight="1" thickBot="1">
      <c r="A84" s="404" t="s">
        <v>364</v>
      </c>
      <c r="B84" s="647" t="s">
        <v>352</v>
      </c>
      <c r="C84" s="658">
        <f>+C60+C83</f>
        <v>145732450</v>
      </c>
      <c r="D84" s="370">
        <f>+D60+D83</f>
        <v>144486594</v>
      </c>
      <c r="E84" s="663">
        <f>SUM('1.sz.mell.'!C84)</f>
        <v>113612140</v>
      </c>
    </row>
    <row r="85" spans="1:5" s="1" customFormat="1" ht="12" customHeight="1">
      <c r="A85" s="337"/>
      <c r="B85" s="338"/>
      <c r="C85" s="339"/>
      <c r="D85" s="340"/>
      <c r="E85" s="341"/>
    </row>
    <row r="86" spans="1:5" s="1" customFormat="1" ht="12" customHeight="1">
      <c r="A86" s="705" t="s">
        <v>47</v>
      </c>
      <c r="B86" s="705"/>
      <c r="C86" s="705"/>
      <c r="D86" s="705"/>
      <c r="E86" s="705"/>
    </row>
    <row r="87" spans="1:5" s="1" customFormat="1" ht="12" customHeight="1" thickBot="1">
      <c r="A87" s="771" t="s">
        <v>155</v>
      </c>
      <c r="B87" s="771"/>
      <c r="C87" s="353"/>
      <c r="D87" s="144"/>
      <c r="E87" s="286"/>
    </row>
    <row r="88" spans="1:6" s="1" customFormat="1" ht="24" customHeight="1" thickBot="1">
      <c r="A88" s="14" t="s">
        <v>16</v>
      </c>
      <c r="B88" s="15" t="s">
        <v>48</v>
      </c>
      <c r="C88" s="15" t="s">
        <v>548</v>
      </c>
      <c r="D88" s="371" t="s">
        <v>549</v>
      </c>
      <c r="E88" s="160" t="s">
        <v>527</v>
      </c>
      <c r="F88" s="145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45"/>
    </row>
    <row r="90" spans="1:6" s="1" customFormat="1" ht="15" customHeight="1" thickBot="1">
      <c r="A90" s="13" t="s">
        <v>18</v>
      </c>
      <c r="B90" s="450" t="s">
        <v>367</v>
      </c>
      <c r="C90" s="636">
        <f>SUM(C91:C95)</f>
        <v>98646976</v>
      </c>
      <c r="D90" s="363">
        <f>+D91+D92+D93+D94+D95</f>
        <v>98646976</v>
      </c>
      <c r="E90" s="436">
        <f>+E91+E92+E93+E94+E95</f>
        <v>110107866</v>
      </c>
      <c r="F90" s="145"/>
    </row>
    <row r="91" spans="1:5" s="1" customFormat="1" ht="12.75" customHeight="1">
      <c r="A91" s="9" t="s">
        <v>100</v>
      </c>
      <c r="B91" s="463" t="s">
        <v>49</v>
      </c>
      <c r="C91" s="430">
        <v>56731131</v>
      </c>
      <c r="D91" s="430">
        <v>56731131</v>
      </c>
      <c r="E91" s="637">
        <f>SUM('1.sz.mell.'!C91)</f>
        <v>50224013</v>
      </c>
    </row>
    <row r="92" spans="1:5" ht="16.5" customHeight="1">
      <c r="A92" s="6" t="s">
        <v>101</v>
      </c>
      <c r="B92" s="464" t="s">
        <v>184</v>
      </c>
      <c r="C92" s="431">
        <v>8258502</v>
      </c>
      <c r="D92" s="431">
        <v>8258502</v>
      </c>
      <c r="E92" s="639">
        <f>SUM('1.sz.mell.'!C92)</f>
        <v>6167267</v>
      </c>
    </row>
    <row r="93" spans="1:5" ht="15.75">
      <c r="A93" s="6" t="s">
        <v>102</v>
      </c>
      <c r="B93" s="464" t="s">
        <v>142</v>
      </c>
      <c r="C93" s="432">
        <v>24830089</v>
      </c>
      <c r="D93" s="432">
        <v>24830089</v>
      </c>
      <c r="E93" s="641">
        <f>SUM('1.sz.mell.'!C93)</f>
        <v>36727986</v>
      </c>
    </row>
    <row r="94" spans="1:5" s="34" customFormat="1" ht="12" customHeight="1">
      <c r="A94" s="6" t="s">
        <v>103</v>
      </c>
      <c r="B94" s="465" t="s">
        <v>185</v>
      </c>
      <c r="C94" s="432">
        <v>4817290</v>
      </c>
      <c r="D94" s="432">
        <v>4817290</v>
      </c>
      <c r="E94" s="639">
        <f>SUM('1.sz.mell.'!C94)</f>
        <v>10009000</v>
      </c>
    </row>
    <row r="95" spans="1:5" ht="12" customHeight="1">
      <c r="A95" s="6" t="s">
        <v>114</v>
      </c>
      <c r="B95" s="11" t="s">
        <v>186</v>
      </c>
      <c r="C95" s="432">
        <v>4009964</v>
      </c>
      <c r="D95" s="432">
        <v>4009964</v>
      </c>
      <c r="E95" s="641">
        <f>SUM('1.sz.mell.'!C95)</f>
        <v>6979600</v>
      </c>
    </row>
    <row r="96" spans="1:5" ht="12" customHeight="1">
      <c r="A96" s="6" t="s">
        <v>104</v>
      </c>
      <c r="B96" s="464" t="s">
        <v>368</v>
      </c>
      <c r="C96" s="432"/>
      <c r="D96" s="432"/>
      <c r="E96" s="639">
        <f>SUM('1.sz.mell.'!C96)</f>
        <v>0</v>
      </c>
    </row>
    <row r="97" spans="1:5" ht="12" customHeight="1">
      <c r="A97" s="6" t="s">
        <v>105</v>
      </c>
      <c r="B97" s="466" t="s">
        <v>369</v>
      </c>
      <c r="C97" s="432"/>
      <c r="D97" s="432"/>
      <c r="E97" s="641">
        <f>SUM('1.sz.mell.'!C97)</f>
        <v>0</v>
      </c>
    </row>
    <row r="98" spans="1:5" ht="12" customHeight="1">
      <c r="A98" s="6" t="s">
        <v>115</v>
      </c>
      <c r="B98" s="467" t="s">
        <v>370</v>
      </c>
      <c r="C98" s="432"/>
      <c r="D98" s="432"/>
      <c r="E98" s="639">
        <f>SUM('1.sz.mell.'!C98)</f>
        <v>0</v>
      </c>
    </row>
    <row r="99" spans="1:5" ht="12" customHeight="1">
      <c r="A99" s="6" t="s">
        <v>116</v>
      </c>
      <c r="B99" s="467" t="s">
        <v>371</v>
      </c>
      <c r="C99" s="432"/>
      <c r="D99" s="432"/>
      <c r="E99" s="641">
        <f>SUM('1.sz.mell.'!C99)</f>
        <v>0</v>
      </c>
    </row>
    <row r="100" spans="1:5" ht="12" customHeight="1">
      <c r="A100" s="6" t="s">
        <v>117</v>
      </c>
      <c r="B100" s="466" t="s">
        <v>372</v>
      </c>
      <c r="C100" s="432">
        <v>3911964</v>
      </c>
      <c r="D100" s="432">
        <v>3911964</v>
      </c>
      <c r="E100" s="639">
        <f>SUM('1.sz.mell.'!C100)</f>
        <v>0</v>
      </c>
    </row>
    <row r="101" spans="1:5" ht="12" customHeight="1">
      <c r="A101" s="6" t="s">
        <v>118</v>
      </c>
      <c r="B101" s="466" t="s">
        <v>373</v>
      </c>
      <c r="C101" s="432"/>
      <c r="D101" s="432"/>
      <c r="E101" s="641">
        <f>SUM('1.sz.mell.'!C101)</f>
        <v>0</v>
      </c>
    </row>
    <row r="102" spans="1:5" ht="12" customHeight="1">
      <c r="A102" s="6" t="s">
        <v>120</v>
      </c>
      <c r="B102" s="467" t="s">
        <v>374</v>
      </c>
      <c r="C102" s="432"/>
      <c r="D102" s="432"/>
      <c r="E102" s="639">
        <f>SUM('1.sz.mell.'!C102)</f>
        <v>0</v>
      </c>
    </row>
    <row r="103" spans="1:5" ht="12" customHeight="1">
      <c r="A103" s="5" t="s">
        <v>187</v>
      </c>
      <c r="B103" s="468" t="s">
        <v>375</v>
      </c>
      <c r="C103" s="432"/>
      <c r="D103" s="432"/>
      <c r="E103" s="641">
        <f>SUM('1.sz.mell.'!C103)</f>
        <v>0</v>
      </c>
    </row>
    <row r="104" spans="1:5" ht="12" customHeight="1">
      <c r="A104" s="6" t="s">
        <v>365</v>
      </c>
      <c r="B104" s="468" t="s">
        <v>376</v>
      </c>
      <c r="C104" s="432"/>
      <c r="D104" s="432"/>
      <c r="E104" s="639">
        <f>SUM('1.sz.mell.'!C104)</f>
        <v>0</v>
      </c>
    </row>
    <row r="105" spans="1:5" ht="12" customHeight="1" thickBot="1">
      <c r="A105" s="10" t="s">
        <v>366</v>
      </c>
      <c r="B105" s="469" t="s">
        <v>377</v>
      </c>
      <c r="C105" s="433">
        <v>98000</v>
      </c>
      <c r="D105" s="433">
        <v>98000</v>
      </c>
      <c r="E105" s="642">
        <f>SUM('1.sz.mell.'!C105)</f>
        <v>0</v>
      </c>
    </row>
    <row r="106" spans="1:5" ht="12" customHeight="1" thickBot="1">
      <c r="A106" s="12" t="s">
        <v>19</v>
      </c>
      <c r="B106" s="457" t="s">
        <v>378</v>
      </c>
      <c r="C106" s="445">
        <f>+C107+C109+C111</f>
        <v>15043725</v>
      </c>
      <c r="D106" s="364">
        <f>+D107+D109+D111</f>
        <v>15043725</v>
      </c>
      <c r="E106" s="634">
        <f>SUM('1.sz.mell.'!C106)</f>
        <v>0</v>
      </c>
    </row>
    <row r="107" spans="1:5" ht="12" customHeight="1">
      <c r="A107" s="7" t="s">
        <v>106</v>
      </c>
      <c r="B107" s="464" t="s">
        <v>229</v>
      </c>
      <c r="C107" s="643">
        <v>12888852</v>
      </c>
      <c r="D107" s="435">
        <v>12888852</v>
      </c>
      <c r="E107" s="637">
        <f>SUM('1.sz.mell.'!C107)</f>
        <v>0</v>
      </c>
    </row>
    <row r="108" spans="1:5" ht="12" customHeight="1">
      <c r="A108" s="7" t="s">
        <v>107</v>
      </c>
      <c r="B108" s="470" t="s">
        <v>382</v>
      </c>
      <c r="C108" s="643"/>
      <c r="D108" s="435"/>
      <c r="E108" s="639">
        <f>SUM('1.sz.mell.'!C108)</f>
        <v>0</v>
      </c>
    </row>
    <row r="109" spans="1:5" ht="12" customHeight="1">
      <c r="A109" s="7" t="s">
        <v>108</v>
      </c>
      <c r="B109" s="470" t="s">
        <v>188</v>
      </c>
      <c r="C109" s="638">
        <v>2154873</v>
      </c>
      <c r="D109" s="431">
        <v>2154873</v>
      </c>
      <c r="E109" s="641">
        <f>SUM('1.sz.mell.'!C109)</f>
        <v>0</v>
      </c>
    </row>
    <row r="110" spans="1:5" ht="12" customHeight="1">
      <c r="A110" s="7" t="s">
        <v>109</v>
      </c>
      <c r="B110" s="470" t="s">
        <v>383</v>
      </c>
      <c r="C110" s="638"/>
      <c r="D110" s="431"/>
      <c r="E110" s="639">
        <f>SUM('1.sz.mell.'!C110)</f>
        <v>0</v>
      </c>
    </row>
    <row r="111" spans="1:5" ht="12" customHeight="1">
      <c r="A111" s="7" t="s">
        <v>110</v>
      </c>
      <c r="B111" s="471" t="s">
        <v>231</v>
      </c>
      <c r="C111" s="638"/>
      <c r="D111" s="431"/>
      <c r="E111" s="641">
        <f>SUM('1.sz.mell.'!C111)</f>
        <v>0</v>
      </c>
    </row>
    <row r="112" spans="1:5" ht="12" customHeight="1">
      <c r="A112" s="7" t="s">
        <v>119</v>
      </c>
      <c r="B112" s="472" t="s">
        <v>457</v>
      </c>
      <c r="C112" s="638"/>
      <c r="D112" s="431"/>
      <c r="E112" s="639">
        <f>SUM('1.sz.mell.'!C112)</f>
        <v>0</v>
      </c>
    </row>
    <row r="113" spans="1:5" ht="15.75">
      <c r="A113" s="7" t="s">
        <v>121</v>
      </c>
      <c r="B113" s="473" t="s">
        <v>388</v>
      </c>
      <c r="C113" s="638"/>
      <c r="D113" s="431"/>
      <c r="E113" s="641">
        <f>SUM('1.sz.mell.'!C113)</f>
        <v>0</v>
      </c>
    </row>
    <row r="114" spans="1:5" ht="12" customHeight="1">
      <c r="A114" s="7" t="s">
        <v>189</v>
      </c>
      <c r="B114" s="467" t="s">
        <v>371</v>
      </c>
      <c r="C114" s="638"/>
      <c r="D114" s="431"/>
      <c r="E114" s="639">
        <f>SUM('1.sz.mell.'!C114)</f>
        <v>0</v>
      </c>
    </row>
    <row r="115" spans="1:5" ht="12" customHeight="1">
      <c r="A115" s="7" t="s">
        <v>190</v>
      </c>
      <c r="B115" s="467" t="s">
        <v>387</v>
      </c>
      <c r="C115" s="638"/>
      <c r="D115" s="431"/>
      <c r="E115" s="641">
        <f>SUM('1.sz.mell.'!C115)</f>
        <v>0</v>
      </c>
    </row>
    <row r="116" spans="1:5" ht="12" customHeight="1">
      <c r="A116" s="7" t="s">
        <v>191</v>
      </c>
      <c r="B116" s="467" t="s">
        <v>386</v>
      </c>
      <c r="C116" s="638"/>
      <c r="D116" s="431"/>
      <c r="E116" s="639">
        <f>SUM('1.sz.mell.'!C116)</f>
        <v>0</v>
      </c>
    </row>
    <row r="117" spans="1:5" ht="12" customHeight="1">
      <c r="A117" s="7" t="s">
        <v>379</v>
      </c>
      <c r="B117" s="467" t="s">
        <v>374</v>
      </c>
      <c r="C117" s="638"/>
      <c r="D117" s="431"/>
      <c r="E117" s="641">
        <f>SUM('1.sz.mell.'!C117)</f>
        <v>0</v>
      </c>
    </row>
    <row r="118" spans="1:5" ht="12" customHeight="1">
      <c r="A118" s="7" t="s">
        <v>380</v>
      </c>
      <c r="B118" s="467" t="s">
        <v>385</v>
      </c>
      <c r="C118" s="638"/>
      <c r="D118" s="365"/>
      <c r="E118" s="639">
        <f>SUM('1.sz.mell.'!C118)</f>
        <v>0</v>
      </c>
    </row>
    <row r="119" spans="1:5" ht="12" customHeight="1" thickBot="1">
      <c r="A119" s="5" t="s">
        <v>381</v>
      </c>
      <c r="B119" s="467" t="s">
        <v>384</v>
      </c>
      <c r="C119" s="640"/>
      <c r="D119" s="367"/>
      <c r="E119" s="642">
        <f>SUM('1.sz.mell.'!C119)</f>
        <v>0</v>
      </c>
    </row>
    <row r="120" spans="1:5" ht="12" customHeight="1" thickBot="1">
      <c r="A120" s="12" t="s">
        <v>20</v>
      </c>
      <c r="B120" s="458" t="s">
        <v>389</v>
      </c>
      <c r="C120" s="445">
        <f>+C121+C122</f>
        <v>0</v>
      </c>
      <c r="D120" s="364">
        <f>+D121+D122</f>
        <v>0</v>
      </c>
      <c r="E120" s="634">
        <f>SUM('1.sz.mell.'!C120)</f>
        <v>2000000</v>
      </c>
    </row>
    <row r="121" spans="1:5" ht="12" customHeight="1">
      <c r="A121" s="7" t="s">
        <v>89</v>
      </c>
      <c r="B121" s="474" t="s">
        <v>58</v>
      </c>
      <c r="C121" s="643"/>
      <c r="D121" s="435"/>
      <c r="E121" s="634">
        <f>SUM('1.sz.mell.'!C121)</f>
        <v>2000000</v>
      </c>
    </row>
    <row r="122" spans="1:5" ht="12" customHeight="1" thickBot="1">
      <c r="A122" s="8" t="s">
        <v>90</v>
      </c>
      <c r="B122" s="470" t="s">
        <v>59</v>
      </c>
      <c r="C122" s="640"/>
      <c r="D122" s="367"/>
      <c r="E122" s="642">
        <f>SUM('1.sz.mell.'!C122)</f>
        <v>0</v>
      </c>
    </row>
    <row r="123" spans="1:5" ht="12" customHeight="1" thickBot="1">
      <c r="A123" s="12" t="s">
        <v>21</v>
      </c>
      <c r="B123" s="458" t="s">
        <v>390</v>
      </c>
      <c r="C123" s="445">
        <f>+C90+C106+C120</f>
        <v>113690701</v>
      </c>
      <c r="D123" s="364">
        <f>+D90+D106+D120</f>
        <v>113690701</v>
      </c>
      <c r="E123" s="634">
        <f>SUM('1.sz.mell.'!C123)</f>
        <v>112107866</v>
      </c>
    </row>
    <row r="124" spans="1:5" ht="12" customHeight="1" thickBot="1">
      <c r="A124" s="12" t="s">
        <v>22</v>
      </c>
      <c r="B124" s="458" t="s">
        <v>391</v>
      </c>
      <c r="C124" s="445">
        <f>+C125+C126+C127</f>
        <v>0</v>
      </c>
      <c r="D124" s="364">
        <f>+D125+D126+D127</f>
        <v>0</v>
      </c>
      <c r="E124" s="634">
        <f>SUM('1.sz.mell.'!C124)</f>
        <v>0</v>
      </c>
    </row>
    <row r="125" spans="1:5" ht="12" customHeight="1">
      <c r="A125" s="7" t="s">
        <v>93</v>
      </c>
      <c r="B125" s="474" t="s">
        <v>392</v>
      </c>
      <c r="C125" s="638"/>
      <c r="D125" s="365"/>
      <c r="E125" s="637">
        <f>SUM('1.sz.mell.'!C125)</f>
        <v>0</v>
      </c>
    </row>
    <row r="126" spans="1:5" ht="12" customHeight="1">
      <c r="A126" s="7" t="s">
        <v>94</v>
      </c>
      <c r="B126" s="474" t="s">
        <v>393</v>
      </c>
      <c r="C126" s="638"/>
      <c r="D126" s="365"/>
      <c r="E126" s="639">
        <f>SUM('1.sz.mell.'!C126)</f>
        <v>0</v>
      </c>
    </row>
    <row r="127" spans="1:5" ht="12" customHeight="1" thickBot="1">
      <c r="A127" s="5" t="s">
        <v>95</v>
      </c>
      <c r="B127" s="475" t="s">
        <v>394</v>
      </c>
      <c r="C127" s="638"/>
      <c r="D127" s="431"/>
      <c r="E127" s="642">
        <f>SUM('1.sz.mell.'!C127)</f>
        <v>0</v>
      </c>
    </row>
    <row r="128" spans="1:5" ht="12" customHeight="1" thickBot="1">
      <c r="A128" s="12" t="s">
        <v>23</v>
      </c>
      <c r="B128" s="458" t="s">
        <v>440</v>
      </c>
      <c r="C128" s="445">
        <f>+C129+C130+C131+C132</f>
        <v>0</v>
      </c>
      <c r="D128" s="364">
        <f>+D129+D130+D131+D132</f>
        <v>0</v>
      </c>
      <c r="E128" s="634">
        <f>SUM('1.sz.mell.'!C128)</f>
        <v>0</v>
      </c>
    </row>
    <row r="129" spans="1:5" ht="12" customHeight="1">
      <c r="A129" s="7" t="s">
        <v>96</v>
      </c>
      <c r="B129" s="474" t="s">
        <v>395</v>
      </c>
      <c r="C129" s="638"/>
      <c r="D129" s="365"/>
      <c r="E129" s="637">
        <f>SUM('1.sz.mell.'!C129)</f>
        <v>0</v>
      </c>
    </row>
    <row r="130" spans="1:5" ht="12" customHeight="1">
      <c r="A130" s="7" t="s">
        <v>97</v>
      </c>
      <c r="B130" s="474" t="s">
        <v>396</v>
      </c>
      <c r="C130" s="638"/>
      <c r="D130" s="365"/>
      <c r="E130" s="639">
        <f>SUM('1.sz.mell.'!C130)</f>
        <v>0</v>
      </c>
    </row>
    <row r="131" spans="1:5" ht="12" customHeight="1">
      <c r="A131" s="7" t="s">
        <v>299</v>
      </c>
      <c r="B131" s="474" t="s">
        <v>397</v>
      </c>
      <c r="C131" s="638"/>
      <c r="D131" s="365"/>
      <c r="E131" s="639">
        <f>SUM('1.sz.mell.'!C131)</f>
        <v>0</v>
      </c>
    </row>
    <row r="132" spans="1:5" ht="12" customHeight="1" thickBot="1">
      <c r="A132" s="5" t="s">
        <v>300</v>
      </c>
      <c r="B132" s="475" t="s">
        <v>398</v>
      </c>
      <c r="C132" s="638"/>
      <c r="D132" s="365"/>
      <c r="E132" s="642">
        <f>SUM('1.sz.mell.'!C132)</f>
        <v>0</v>
      </c>
    </row>
    <row r="133" spans="1:5" ht="12" customHeight="1" thickBot="1">
      <c r="A133" s="12" t="s">
        <v>24</v>
      </c>
      <c r="B133" s="458" t="s">
        <v>399</v>
      </c>
      <c r="C133" s="644">
        <f>+C134+C135+C136+C137</f>
        <v>1135924</v>
      </c>
      <c r="D133" s="370">
        <f>+D134+D135+D136+D137</f>
        <v>1135924</v>
      </c>
      <c r="E133" s="634">
        <f>SUM('1.sz.mell.'!C133)</f>
        <v>1504274</v>
      </c>
    </row>
    <row r="134" spans="1:5" ht="12" customHeight="1">
      <c r="A134" s="7" t="s">
        <v>98</v>
      </c>
      <c r="B134" s="474" t="s">
        <v>400</v>
      </c>
      <c r="C134" s="638"/>
      <c r="D134" s="431"/>
      <c r="E134" s="637">
        <f>SUM('1.sz.mell.'!C134)</f>
        <v>0</v>
      </c>
    </row>
    <row r="135" spans="1:5" ht="12" customHeight="1">
      <c r="A135" s="7" t="s">
        <v>99</v>
      </c>
      <c r="B135" s="474" t="s">
        <v>410</v>
      </c>
      <c r="C135" s="638">
        <v>1135924</v>
      </c>
      <c r="D135" s="365">
        <v>1135924</v>
      </c>
      <c r="E135" s="639">
        <f>SUM('1.sz.mell.'!C135)</f>
        <v>1504274</v>
      </c>
    </row>
    <row r="136" spans="1:5" ht="12" customHeight="1">
      <c r="A136" s="7" t="s">
        <v>311</v>
      </c>
      <c r="B136" s="474" t="s">
        <v>401</v>
      </c>
      <c r="C136" s="638"/>
      <c r="D136" s="365"/>
      <c r="E136" s="639">
        <f>SUM('1.sz.mell.'!C136)</f>
        <v>0</v>
      </c>
    </row>
    <row r="137" spans="1:5" ht="12" customHeight="1" thickBot="1">
      <c r="A137" s="5" t="s">
        <v>312</v>
      </c>
      <c r="B137" s="475" t="s">
        <v>402</v>
      </c>
      <c r="C137" s="638"/>
      <c r="D137" s="365"/>
      <c r="E137" s="642">
        <f>SUM('1.sz.mell.'!C137)</f>
        <v>0</v>
      </c>
    </row>
    <row r="138" spans="1:5" ht="12" customHeight="1" thickBot="1">
      <c r="A138" s="12" t="s">
        <v>25</v>
      </c>
      <c r="B138" s="458" t="s">
        <v>403</v>
      </c>
      <c r="C138" s="645">
        <f>+C139+C140+C141+C142</f>
        <v>0</v>
      </c>
      <c r="D138" s="437">
        <f>+D139+D140+D141+D142</f>
        <v>0</v>
      </c>
      <c r="E138" s="634">
        <f>SUM('1.sz.mell.'!C138)</f>
        <v>0</v>
      </c>
    </row>
    <row r="139" spans="1:5" ht="12" customHeight="1">
      <c r="A139" s="7" t="s">
        <v>182</v>
      </c>
      <c r="B139" s="474" t="s">
        <v>404</v>
      </c>
      <c r="C139" s="638"/>
      <c r="D139" s="365"/>
      <c r="E139" s="637">
        <f>SUM('1.sz.mell.'!C139)</f>
        <v>0</v>
      </c>
    </row>
    <row r="140" spans="1:5" ht="12" customHeight="1">
      <c r="A140" s="7" t="s">
        <v>183</v>
      </c>
      <c r="B140" s="474" t="s">
        <v>405</v>
      </c>
      <c r="C140" s="638"/>
      <c r="D140" s="365"/>
      <c r="E140" s="639">
        <f>SUM('1.sz.mell.'!C140)</f>
        <v>0</v>
      </c>
    </row>
    <row r="141" spans="1:5" ht="12" customHeight="1">
      <c r="A141" s="7" t="s">
        <v>230</v>
      </c>
      <c r="B141" s="474" t="s">
        <v>406</v>
      </c>
      <c r="C141" s="638"/>
      <c r="D141" s="365"/>
      <c r="E141" s="639">
        <f>SUM('1.sz.mell.'!C141)</f>
        <v>0</v>
      </c>
    </row>
    <row r="142" spans="1:5" ht="12" customHeight="1" thickBot="1">
      <c r="A142" s="7" t="s">
        <v>314</v>
      </c>
      <c r="B142" s="474" t="s">
        <v>407</v>
      </c>
      <c r="C142" s="638"/>
      <c r="D142" s="365"/>
      <c r="E142" s="642">
        <f>SUM('1.sz.mell.'!C142)</f>
        <v>0</v>
      </c>
    </row>
    <row r="143" spans="1:5" ht="12" customHeight="1" thickBot="1">
      <c r="A143" s="12" t="s">
        <v>26</v>
      </c>
      <c r="B143" s="458" t="s">
        <v>408</v>
      </c>
      <c r="C143" s="633">
        <f>+C124+C128+C133+C138</f>
        <v>1135924</v>
      </c>
      <c r="D143" s="438">
        <f>+D124+D128+D133+D138</f>
        <v>1135924</v>
      </c>
      <c r="E143" s="634">
        <f>SUM('1.sz.mell.'!C143)</f>
        <v>1504274</v>
      </c>
    </row>
    <row r="144" spans="1:5" ht="12" customHeight="1" thickBot="1">
      <c r="A144" s="284" t="s">
        <v>27</v>
      </c>
      <c r="B144" s="459" t="s">
        <v>409</v>
      </c>
      <c r="C144" s="633">
        <f>+C123+C143</f>
        <v>114826625</v>
      </c>
      <c r="D144" s="438">
        <f>+D123+D143</f>
        <v>114826625</v>
      </c>
      <c r="E144" s="635">
        <f>SUM('1.sz.mell.'!C144)</f>
        <v>113612140</v>
      </c>
    </row>
    <row r="145" ht="12" customHeight="1">
      <c r="C145" s="352"/>
    </row>
    <row r="146" ht="12" customHeight="1">
      <c r="C146" s="352"/>
    </row>
    <row r="147" ht="12" customHeight="1">
      <c r="C147" s="352"/>
    </row>
    <row r="148" ht="12" customHeight="1">
      <c r="C148" s="352"/>
    </row>
    <row r="149" ht="12" customHeight="1">
      <c r="C149" s="352"/>
    </row>
    <row r="150" spans="3:6" ht="15" customHeight="1">
      <c r="C150" s="137"/>
      <c r="D150" s="137"/>
      <c r="E150" s="137"/>
      <c r="F150" s="137"/>
    </row>
    <row r="151" s="1" customFormat="1" ht="12.75" customHeight="1"/>
    <row r="152" ht="15.75">
      <c r="C152" s="352"/>
    </row>
    <row r="153" ht="15.75">
      <c r="C153" s="352"/>
    </row>
    <row r="154" ht="15.75">
      <c r="C154" s="352"/>
    </row>
    <row r="155" ht="16.5" customHeight="1">
      <c r="C155" s="352"/>
    </row>
    <row r="156" ht="15.75">
      <c r="C156" s="352"/>
    </row>
    <row r="157" ht="15.75">
      <c r="C157" s="352"/>
    </row>
    <row r="158" ht="15.75">
      <c r="C158" s="352"/>
    </row>
    <row r="159" ht="15.75">
      <c r="C159" s="352"/>
    </row>
    <row r="160" ht="15.75">
      <c r="C160" s="352"/>
    </row>
    <row r="161" ht="15.75">
      <c r="C161" s="352"/>
    </row>
    <row r="162" ht="15.75">
      <c r="C162" s="352"/>
    </row>
    <row r="163" ht="15.75">
      <c r="C163" s="352"/>
    </row>
    <row r="164" ht="15.75">
      <c r="C164" s="35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Márokpapi Község Önkormányzat
2020.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B1">
      <selection activeCell="G6" sqref="G6"/>
    </sheetView>
  </sheetViews>
  <sheetFormatPr defaultColWidth="9.00390625" defaultRowHeight="12.75"/>
  <cols>
    <col min="1" max="1" width="6.875" style="196" customWidth="1"/>
    <col min="2" max="2" width="49.625" style="51" customWidth="1"/>
    <col min="3" max="8" width="12.875" style="51" customWidth="1"/>
    <col min="9" max="9" width="13.875" style="51" customWidth="1"/>
    <col min="10" max="16384" width="9.375" style="51" customWidth="1"/>
  </cols>
  <sheetData>
    <row r="1" spans="1:9" ht="27.75" customHeight="1">
      <c r="A1" s="773" t="s">
        <v>3</v>
      </c>
      <c r="B1" s="773"/>
      <c r="C1" s="773"/>
      <c r="D1" s="773"/>
      <c r="E1" s="773"/>
      <c r="F1" s="773"/>
      <c r="G1" s="773"/>
      <c r="H1" s="773"/>
      <c r="I1" s="773"/>
    </row>
    <row r="2" ht="20.25" customHeight="1" thickBot="1">
      <c r="I2" s="424"/>
    </row>
    <row r="3" spans="1:9" s="425" customFormat="1" ht="26.25" customHeight="1">
      <c r="A3" s="781" t="s">
        <v>69</v>
      </c>
      <c r="B3" s="776" t="s">
        <v>86</v>
      </c>
      <c r="C3" s="781" t="s">
        <v>87</v>
      </c>
      <c r="D3" s="781" t="s">
        <v>531</v>
      </c>
      <c r="E3" s="778" t="s">
        <v>68</v>
      </c>
      <c r="F3" s="779"/>
      <c r="G3" s="779"/>
      <c r="H3" s="780"/>
      <c r="I3" s="776" t="s">
        <v>51</v>
      </c>
    </row>
    <row r="4" spans="1:9" s="426" customFormat="1" ht="32.25" customHeight="1" thickBot="1">
      <c r="A4" s="782"/>
      <c r="B4" s="777"/>
      <c r="C4" s="777"/>
      <c r="D4" s="782"/>
      <c r="E4" s="262">
        <v>2018</v>
      </c>
      <c r="F4" s="262">
        <v>2019</v>
      </c>
      <c r="G4" s="262">
        <v>2020</v>
      </c>
      <c r="H4" s="263" t="s">
        <v>532</v>
      </c>
      <c r="I4" s="777"/>
    </row>
    <row r="5" spans="1:9" s="427" customFormat="1" ht="12.75" customHeight="1" thickBot="1">
      <c r="A5" s="264">
        <v>1</v>
      </c>
      <c r="B5" s="265">
        <v>2</v>
      </c>
      <c r="C5" s="266">
        <v>3</v>
      </c>
      <c r="D5" s="265">
        <v>4</v>
      </c>
      <c r="E5" s="264">
        <v>5</v>
      </c>
      <c r="F5" s="266">
        <v>6</v>
      </c>
      <c r="G5" s="266">
        <v>7</v>
      </c>
      <c r="H5" s="267">
        <v>8</v>
      </c>
      <c r="I5" s="268" t="s">
        <v>88</v>
      </c>
    </row>
    <row r="6" spans="1:9" ht="24.75" customHeight="1" thickBot="1">
      <c r="A6" s="269" t="s">
        <v>18</v>
      </c>
      <c r="B6" s="270" t="s">
        <v>4</v>
      </c>
      <c r="C6" s="419"/>
      <c r="D6" s="66">
        <f>+D7+D8</f>
        <v>0</v>
      </c>
      <c r="E6" s="67">
        <f>+E7+E8</f>
        <v>0</v>
      </c>
      <c r="F6" s="68">
        <f>+F7+F8</f>
        <v>0</v>
      </c>
      <c r="G6" s="68">
        <f>+G7+G8</f>
        <v>0</v>
      </c>
      <c r="H6" s="69">
        <f>+H7+H8</f>
        <v>0</v>
      </c>
      <c r="I6" s="66">
        <f aca="true" t="shared" si="0" ref="I6:I17">SUM(D6:H6)</f>
        <v>0</v>
      </c>
    </row>
    <row r="7" spans="1:9" ht="19.5" customHeight="1">
      <c r="A7" s="271" t="s">
        <v>19</v>
      </c>
      <c r="B7" s="70" t="s">
        <v>70</v>
      </c>
      <c r="C7" s="420"/>
      <c r="D7" s="71"/>
      <c r="E7" s="72"/>
      <c r="F7" s="19"/>
      <c r="G7" s="19"/>
      <c r="H7" s="16"/>
      <c r="I7" s="272">
        <f t="shared" si="0"/>
        <v>0</v>
      </c>
    </row>
    <row r="8" spans="1:9" ht="19.5" customHeight="1" thickBot="1">
      <c r="A8" s="271" t="s">
        <v>20</v>
      </c>
      <c r="B8" s="70" t="s">
        <v>70</v>
      </c>
      <c r="C8" s="420"/>
      <c r="D8" s="71"/>
      <c r="E8" s="72"/>
      <c r="F8" s="19"/>
      <c r="G8" s="19"/>
      <c r="H8" s="16"/>
      <c r="I8" s="272">
        <f t="shared" si="0"/>
        <v>0</v>
      </c>
    </row>
    <row r="9" spans="1:9" ht="25.5" customHeight="1" thickBot="1">
      <c r="A9" s="269" t="s">
        <v>21</v>
      </c>
      <c r="B9" s="270" t="s">
        <v>5</v>
      </c>
      <c r="C9" s="421"/>
      <c r="D9" s="66">
        <f>+D10+D11</f>
        <v>0</v>
      </c>
      <c r="E9" s="67">
        <f>+E10+E11</f>
        <v>0</v>
      </c>
      <c r="F9" s="68">
        <f>+F10+F11</f>
        <v>0</v>
      </c>
      <c r="G9" s="68">
        <f>+G10+G11</f>
        <v>0</v>
      </c>
      <c r="H9" s="69">
        <f>+H10+H11</f>
        <v>0</v>
      </c>
      <c r="I9" s="66">
        <f t="shared" si="0"/>
        <v>0</v>
      </c>
    </row>
    <row r="10" spans="1:9" ht="19.5" customHeight="1">
      <c r="A10" s="271" t="s">
        <v>22</v>
      </c>
      <c r="B10" s="70" t="s">
        <v>467</v>
      </c>
      <c r="C10" s="420"/>
      <c r="D10" s="71"/>
      <c r="E10" s="72"/>
      <c r="F10" s="19"/>
      <c r="G10" s="19"/>
      <c r="H10" s="16"/>
      <c r="I10" s="272">
        <f t="shared" si="0"/>
        <v>0</v>
      </c>
    </row>
    <row r="11" spans="1:9" ht="19.5" customHeight="1" thickBot="1">
      <c r="A11" s="271" t="s">
        <v>23</v>
      </c>
      <c r="B11" s="70" t="s">
        <v>70</v>
      </c>
      <c r="C11" s="420"/>
      <c r="D11" s="71"/>
      <c r="E11" s="72"/>
      <c r="F11" s="19"/>
      <c r="G11" s="19"/>
      <c r="H11" s="16"/>
      <c r="I11" s="272">
        <f t="shared" si="0"/>
        <v>0</v>
      </c>
    </row>
    <row r="12" spans="1:9" ht="19.5" customHeight="1" thickBot="1">
      <c r="A12" s="269" t="s">
        <v>24</v>
      </c>
      <c r="B12" s="270" t="s">
        <v>209</v>
      </c>
      <c r="C12" s="421"/>
      <c r="D12" s="66">
        <f>+D13</f>
        <v>0</v>
      </c>
      <c r="E12" s="67">
        <f>+E13</f>
        <v>0</v>
      </c>
      <c r="F12" s="68">
        <f>+F13</f>
        <v>0</v>
      </c>
      <c r="G12" s="68">
        <f>+G13</f>
        <v>0</v>
      </c>
      <c r="H12" s="69">
        <f>+H13</f>
        <v>0</v>
      </c>
      <c r="I12" s="66">
        <f t="shared" si="0"/>
        <v>0</v>
      </c>
    </row>
    <row r="13" spans="1:9" ht="19.5" customHeight="1" thickBot="1">
      <c r="A13" s="271" t="s">
        <v>25</v>
      </c>
      <c r="B13" s="70" t="s">
        <v>70</v>
      </c>
      <c r="C13" s="420"/>
      <c r="D13" s="71"/>
      <c r="E13" s="72"/>
      <c r="F13" s="19"/>
      <c r="G13" s="19"/>
      <c r="H13" s="16"/>
      <c r="I13" s="272">
        <f t="shared" si="0"/>
        <v>0</v>
      </c>
    </row>
    <row r="14" spans="1:9" ht="19.5" customHeight="1" thickBot="1">
      <c r="A14" s="269" t="s">
        <v>26</v>
      </c>
      <c r="B14" s="270" t="s">
        <v>210</v>
      </c>
      <c r="C14" s="421"/>
      <c r="D14" s="66">
        <f>+D15</f>
        <v>0</v>
      </c>
      <c r="E14" s="67">
        <f>+E15</f>
        <v>0</v>
      </c>
      <c r="F14" s="68">
        <f>+F15</f>
        <v>0</v>
      </c>
      <c r="G14" s="68">
        <f>+G15</f>
        <v>0</v>
      </c>
      <c r="H14" s="69">
        <f>+H15</f>
        <v>0</v>
      </c>
      <c r="I14" s="66">
        <f t="shared" si="0"/>
        <v>0</v>
      </c>
    </row>
    <row r="15" spans="1:9" ht="19.5" customHeight="1" thickBot="1">
      <c r="A15" s="273" t="s">
        <v>27</v>
      </c>
      <c r="B15" s="73" t="s">
        <v>70</v>
      </c>
      <c r="C15" s="422"/>
      <c r="D15" s="74"/>
      <c r="E15" s="75"/>
      <c r="F15" s="20"/>
      <c r="G15" s="20"/>
      <c r="H15" s="18"/>
      <c r="I15" s="274">
        <f t="shared" si="0"/>
        <v>0</v>
      </c>
    </row>
    <row r="16" spans="1:9" ht="19.5" customHeight="1" thickBot="1">
      <c r="A16" s="269" t="s">
        <v>28</v>
      </c>
      <c r="B16" s="275" t="s">
        <v>211</v>
      </c>
      <c r="C16" s="421"/>
      <c r="D16" s="66">
        <f>+D17</f>
        <v>0</v>
      </c>
      <c r="E16" s="67">
        <f>+E17</f>
        <v>0</v>
      </c>
      <c r="F16" s="68">
        <f>+F17</f>
        <v>0</v>
      </c>
      <c r="G16" s="68">
        <f>+G17</f>
        <v>0</v>
      </c>
      <c r="H16" s="69">
        <f>+H17</f>
        <v>0</v>
      </c>
      <c r="I16" s="66">
        <f t="shared" si="0"/>
        <v>0</v>
      </c>
    </row>
    <row r="17" spans="1:9" ht="19.5" customHeight="1" thickBot="1">
      <c r="A17" s="276" t="s">
        <v>29</v>
      </c>
      <c r="B17" s="76" t="s">
        <v>70</v>
      </c>
      <c r="C17" s="423"/>
      <c r="D17" s="77"/>
      <c r="E17" s="78"/>
      <c r="F17" s="79"/>
      <c r="G17" s="79"/>
      <c r="H17" s="17"/>
      <c r="I17" s="277">
        <f t="shared" si="0"/>
        <v>0</v>
      </c>
    </row>
    <row r="18" spans="1:9" ht="19.5" customHeight="1" thickBot="1">
      <c r="A18" s="774" t="s">
        <v>148</v>
      </c>
      <c r="B18" s="775"/>
      <c r="C18" s="134"/>
      <c r="D18" s="66">
        <f aca="true" t="shared" si="1" ref="D18:I18">+D6+D9+D12+D14+D16</f>
        <v>0</v>
      </c>
      <c r="E18" s="67">
        <f t="shared" si="1"/>
        <v>0</v>
      </c>
      <c r="F18" s="68">
        <f t="shared" si="1"/>
        <v>0</v>
      </c>
      <c r="G18" s="68">
        <f t="shared" si="1"/>
        <v>0</v>
      </c>
      <c r="H18" s="69">
        <f t="shared" si="1"/>
        <v>0</v>
      </c>
      <c r="I18" s="66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D2" sqref="D2"/>
    </sheetView>
  </sheetViews>
  <sheetFormatPr defaultColWidth="9.00390625" defaultRowHeight="12.75"/>
  <cols>
    <col min="1" max="1" width="5.875" style="9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84" t="s">
        <v>6</v>
      </c>
      <c r="C1" s="784"/>
      <c r="D1" s="784"/>
    </row>
    <row r="2" spans="1:4" s="81" customFormat="1" ht="16.5" thickBot="1">
      <c r="A2" s="80"/>
      <c r="B2" s="342"/>
      <c r="D2" s="38" t="s">
        <v>60</v>
      </c>
    </row>
    <row r="3" spans="1:4" s="83" customFormat="1" ht="48" customHeight="1" thickBot="1">
      <c r="A3" s="82" t="s">
        <v>16</v>
      </c>
      <c r="B3" s="202" t="s">
        <v>17</v>
      </c>
      <c r="C3" s="202" t="s">
        <v>71</v>
      </c>
      <c r="D3" s="203" t="s">
        <v>72</v>
      </c>
    </row>
    <row r="4" spans="1:4" s="83" customFormat="1" ht="13.5" customHeight="1" thickBot="1">
      <c r="A4" s="30">
        <v>1</v>
      </c>
      <c r="B4" s="205">
        <v>2</v>
      </c>
      <c r="C4" s="205">
        <v>3</v>
      </c>
      <c r="D4" s="206">
        <v>4</v>
      </c>
    </row>
    <row r="5" spans="1:4" ht="18" customHeight="1">
      <c r="A5" s="142" t="s">
        <v>18</v>
      </c>
      <c r="B5" s="207" t="s">
        <v>168</v>
      </c>
      <c r="C5" s="140"/>
      <c r="D5" s="84"/>
    </row>
    <row r="6" spans="1:4" ht="18" customHeight="1">
      <c r="A6" s="85" t="s">
        <v>19</v>
      </c>
      <c r="B6" s="208" t="s">
        <v>169</v>
      </c>
      <c r="C6" s="141"/>
      <c r="D6" s="87"/>
    </row>
    <row r="7" spans="1:4" ht="18" customHeight="1">
      <c r="A7" s="85" t="s">
        <v>20</v>
      </c>
      <c r="B7" s="208" t="s">
        <v>122</v>
      </c>
      <c r="C7" s="141"/>
      <c r="D7" s="87"/>
    </row>
    <row r="8" spans="1:4" ht="18" customHeight="1">
      <c r="A8" s="85" t="s">
        <v>21</v>
      </c>
      <c r="B8" s="208" t="s">
        <v>123</v>
      </c>
      <c r="C8" s="141"/>
      <c r="D8" s="87"/>
    </row>
    <row r="9" spans="1:4" ht="18" customHeight="1">
      <c r="A9" s="85" t="s">
        <v>22</v>
      </c>
      <c r="B9" s="208" t="s">
        <v>161</v>
      </c>
      <c r="C9" s="141"/>
      <c r="D9" s="87"/>
    </row>
    <row r="10" spans="1:4" ht="18" customHeight="1">
      <c r="A10" s="85" t="s">
        <v>23</v>
      </c>
      <c r="B10" s="208" t="s">
        <v>162</v>
      </c>
      <c r="C10" s="141"/>
      <c r="D10" s="87"/>
    </row>
    <row r="11" spans="1:4" ht="18" customHeight="1">
      <c r="A11" s="85" t="s">
        <v>24</v>
      </c>
      <c r="B11" s="209" t="s">
        <v>163</v>
      </c>
      <c r="C11" s="141"/>
      <c r="D11" s="87"/>
    </row>
    <row r="12" spans="1:4" ht="18" customHeight="1">
      <c r="A12" s="85" t="s">
        <v>26</v>
      </c>
      <c r="B12" s="209" t="s">
        <v>164</v>
      </c>
      <c r="C12" s="141"/>
      <c r="D12" s="87"/>
    </row>
    <row r="13" spans="1:4" ht="18" customHeight="1">
      <c r="A13" s="85" t="s">
        <v>27</v>
      </c>
      <c r="B13" s="209" t="s">
        <v>165</v>
      </c>
      <c r="C13" s="141"/>
      <c r="D13" s="87"/>
    </row>
    <row r="14" spans="1:4" ht="18" customHeight="1">
      <c r="A14" s="85" t="s">
        <v>28</v>
      </c>
      <c r="B14" s="209" t="s">
        <v>166</v>
      </c>
      <c r="C14" s="141"/>
      <c r="D14" s="87"/>
    </row>
    <row r="15" spans="1:4" ht="22.5" customHeight="1">
      <c r="A15" s="85" t="s">
        <v>29</v>
      </c>
      <c r="B15" s="209" t="s">
        <v>167</v>
      </c>
      <c r="C15" s="141"/>
      <c r="D15" s="87"/>
    </row>
    <row r="16" spans="1:4" ht="18" customHeight="1">
      <c r="A16" s="85" t="s">
        <v>30</v>
      </c>
      <c r="B16" s="208" t="s">
        <v>124</v>
      </c>
      <c r="C16" s="141"/>
      <c r="D16" s="87"/>
    </row>
    <row r="17" spans="1:4" ht="18" customHeight="1">
      <c r="A17" s="85" t="s">
        <v>31</v>
      </c>
      <c r="B17" s="208" t="s">
        <v>8</v>
      </c>
      <c r="C17" s="141"/>
      <c r="D17" s="87"/>
    </row>
    <row r="18" spans="1:4" ht="18" customHeight="1">
      <c r="A18" s="85" t="s">
        <v>32</v>
      </c>
      <c r="B18" s="208" t="s">
        <v>7</v>
      </c>
      <c r="C18" s="141"/>
      <c r="D18" s="87"/>
    </row>
    <row r="19" spans="1:4" ht="18" customHeight="1">
      <c r="A19" s="85" t="s">
        <v>33</v>
      </c>
      <c r="B19" s="208" t="s">
        <v>125</v>
      </c>
      <c r="C19" s="141"/>
      <c r="D19" s="87"/>
    </row>
    <row r="20" spans="1:4" ht="18" customHeight="1">
      <c r="A20" s="85" t="s">
        <v>34</v>
      </c>
      <c r="B20" s="208" t="s">
        <v>126</v>
      </c>
      <c r="C20" s="141"/>
      <c r="D20" s="87"/>
    </row>
    <row r="21" spans="1:4" ht="18" customHeight="1">
      <c r="A21" s="85" t="s">
        <v>35</v>
      </c>
      <c r="B21" s="136"/>
      <c r="C21" s="86"/>
      <c r="D21" s="87"/>
    </row>
    <row r="22" spans="1:4" ht="18" customHeight="1">
      <c r="A22" s="85" t="s">
        <v>36</v>
      </c>
      <c r="B22" s="88"/>
      <c r="C22" s="86"/>
      <c r="D22" s="87"/>
    </row>
    <row r="23" spans="1:4" ht="18" customHeight="1">
      <c r="A23" s="85" t="s">
        <v>37</v>
      </c>
      <c r="B23" s="88"/>
      <c r="C23" s="86"/>
      <c r="D23" s="87"/>
    </row>
    <row r="24" spans="1:4" ht="18" customHeight="1">
      <c r="A24" s="85" t="s">
        <v>38</v>
      </c>
      <c r="B24" s="88"/>
      <c r="C24" s="86"/>
      <c r="D24" s="87"/>
    </row>
    <row r="25" spans="1:4" ht="18" customHeight="1">
      <c r="A25" s="85" t="s">
        <v>39</v>
      </c>
      <c r="B25" s="88"/>
      <c r="C25" s="86"/>
      <c r="D25" s="87"/>
    </row>
    <row r="26" spans="1:4" ht="18" customHeight="1">
      <c r="A26" s="85" t="s">
        <v>40</v>
      </c>
      <c r="B26" s="88"/>
      <c r="C26" s="86"/>
      <c r="D26" s="87"/>
    </row>
    <row r="27" spans="1:4" ht="18" customHeight="1">
      <c r="A27" s="85" t="s">
        <v>41</v>
      </c>
      <c r="B27" s="88"/>
      <c r="C27" s="86"/>
      <c r="D27" s="87"/>
    </row>
    <row r="28" spans="1:4" ht="18" customHeight="1">
      <c r="A28" s="85" t="s">
        <v>42</v>
      </c>
      <c r="B28" s="88"/>
      <c r="C28" s="86"/>
      <c r="D28" s="87"/>
    </row>
    <row r="29" spans="1:4" ht="18" customHeight="1" thickBot="1">
      <c r="A29" s="143" t="s">
        <v>43</v>
      </c>
      <c r="B29" s="89"/>
      <c r="C29" s="90"/>
      <c r="D29" s="91"/>
    </row>
    <row r="30" spans="1:4" ht="18" customHeight="1" thickBot="1">
      <c r="A30" s="31" t="s">
        <v>44</v>
      </c>
      <c r="B30" s="212" t="s">
        <v>53</v>
      </c>
      <c r="C30" s="213">
        <f>+C5+C6+C7+C8+C9+C16+C17+C18+C19+C20+C21+C22+C23+C24+C25+C26+C27+C28+C29</f>
        <v>0</v>
      </c>
      <c r="D30" s="214">
        <f>+D5+D6+D7+D8+D9+D16+D17+D18+D19+D20+D21+D22+D23+D24+D25+D26+D27+D28+D29</f>
        <v>0</v>
      </c>
    </row>
    <row r="31" spans="1:4" ht="8.25" customHeight="1">
      <c r="A31" s="92"/>
      <c r="B31" s="783"/>
      <c r="C31" s="783"/>
      <c r="D31" s="78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Q8" sqref="Q8"/>
    </sheetView>
  </sheetViews>
  <sheetFormatPr defaultColWidth="9.00390625" defaultRowHeight="12.75"/>
  <cols>
    <col min="1" max="1" width="4.875" style="109" customWidth="1"/>
    <col min="2" max="2" width="31.125" style="127" customWidth="1"/>
    <col min="3" max="3" width="10.625" style="127" customWidth="1"/>
    <col min="4" max="5" width="10.125" style="127" customWidth="1"/>
    <col min="6" max="7" width="10.50390625" style="127" customWidth="1"/>
    <col min="8" max="8" width="10.375" style="127" customWidth="1"/>
    <col min="9" max="9" width="10.125" style="127" customWidth="1"/>
    <col min="10" max="13" width="10.50390625" style="127" customWidth="1"/>
    <col min="14" max="14" width="10.625" style="127" customWidth="1"/>
    <col min="15" max="15" width="12.625" style="109" customWidth="1"/>
    <col min="16" max="16384" width="9.375" style="127" customWidth="1"/>
  </cols>
  <sheetData>
    <row r="1" spans="1:15" ht="31.5" customHeight="1">
      <c r="A1" s="788" t="s">
        <v>551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</row>
    <row r="2" ht="16.5" thickBot="1">
      <c r="O2" s="4"/>
    </row>
    <row r="3" spans="1:15" s="109" customFormat="1" ht="25.5" customHeight="1" thickBot="1">
      <c r="A3" s="106" t="s">
        <v>16</v>
      </c>
      <c r="B3" s="107" t="s">
        <v>61</v>
      </c>
      <c r="C3" s="107" t="s">
        <v>73</v>
      </c>
      <c r="D3" s="107" t="s">
        <v>74</v>
      </c>
      <c r="E3" s="107" t="s">
        <v>75</v>
      </c>
      <c r="F3" s="107" t="s">
        <v>76</v>
      </c>
      <c r="G3" s="107" t="s">
        <v>77</v>
      </c>
      <c r="H3" s="107" t="s">
        <v>78</v>
      </c>
      <c r="I3" s="107" t="s">
        <v>79</v>
      </c>
      <c r="J3" s="107" t="s">
        <v>80</v>
      </c>
      <c r="K3" s="107" t="s">
        <v>81</v>
      </c>
      <c r="L3" s="107" t="s">
        <v>82</v>
      </c>
      <c r="M3" s="107" t="s">
        <v>83</v>
      </c>
      <c r="N3" s="107" t="s">
        <v>84</v>
      </c>
      <c r="O3" s="108" t="s">
        <v>53</v>
      </c>
    </row>
    <row r="4" spans="1:15" s="111" customFormat="1" ht="15" customHeight="1" thickBot="1">
      <c r="A4" s="110" t="s">
        <v>18</v>
      </c>
      <c r="B4" s="785" t="s">
        <v>55</v>
      </c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7"/>
    </row>
    <row r="5" spans="1:15" s="111" customFormat="1" ht="22.5">
      <c r="A5" s="112" t="s">
        <v>19</v>
      </c>
      <c r="B5" s="428" t="s">
        <v>414</v>
      </c>
      <c r="C5" s="113">
        <v>3799419</v>
      </c>
      <c r="D5" s="113">
        <v>3799419</v>
      </c>
      <c r="E5" s="113">
        <v>3799419</v>
      </c>
      <c r="F5" s="113">
        <v>3799419</v>
      </c>
      <c r="G5" s="113">
        <v>3799419</v>
      </c>
      <c r="H5" s="113">
        <v>3799419</v>
      </c>
      <c r="I5" s="113">
        <v>3799419</v>
      </c>
      <c r="J5" s="113">
        <v>3799419</v>
      </c>
      <c r="K5" s="113">
        <v>3799419</v>
      </c>
      <c r="L5" s="113">
        <v>3799419</v>
      </c>
      <c r="M5" s="113">
        <v>3799419</v>
      </c>
      <c r="N5" s="113">
        <v>3799423</v>
      </c>
      <c r="O5" s="114">
        <f>SUM(C5:N5)</f>
        <v>45593032</v>
      </c>
    </row>
    <row r="6" spans="1:15" s="118" customFormat="1" ht="22.5">
      <c r="A6" s="115" t="s">
        <v>20</v>
      </c>
      <c r="B6" s="280" t="s">
        <v>448</v>
      </c>
      <c r="C6" s="116">
        <v>4537348</v>
      </c>
      <c r="D6" s="116">
        <v>4537348</v>
      </c>
      <c r="E6" s="116">
        <v>4537348</v>
      </c>
      <c r="F6" s="116">
        <v>4537348</v>
      </c>
      <c r="G6" s="116">
        <v>4537348</v>
      </c>
      <c r="H6" s="116">
        <v>4537348</v>
      </c>
      <c r="I6" s="116">
        <v>4537348</v>
      </c>
      <c r="J6" s="116">
        <v>4537348</v>
      </c>
      <c r="K6" s="116">
        <v>4937348</v>
      </c>
      <c r="L6" s="116">
        <v>4537348</v>
      </c>
      <c r="M6" s="116">
        <v>4537348</v>
      </c>
      <c r="N6" s="116">
        <v>4537348</v>
      </c>
      <c r="O6" s="117">
        <f>SUM(C6:N6)</f>
        <v>54848176</v>
      </c>
    </row>
    <row r="7" spans="1:15" s="118" customFormat="1" ht="22.5">
      <c r="A7" s="115" t="s">
        <v>21</v>
      </c>
      <c r="B7" s="279" t="s">
        <v>449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4">
        <f aca="true" t="shared" si="0" ref="O7:O13">SUM(C7:N7)</f>
        <v>0</v>
      </c>
    </row>
    <row r="8" spans="1:15" s="118" customFormat="1" ht="13.5" customHeight="1">
      <c r="A8" s="115" t="s">
        <v>22</v>
      </c>
      <c r="B8" s="278" t="s">
        <v>175</v>
      </c>
      <c r="C8" s="116">
        <v>235138</v>
      </c>
      <c r="D8" s="116">
        <v>235138</v>
      </c>
      <c r="E8" s="116">
        <v>235138</v>
      </c>
      <c r="F8" s="116">
        <v>235138</v>
      </c>
      <c r="G8" s="116">
        <v>235138</v>
      </c>
      <c r="H8" s="116">
        <v>235138</v>
      </c>
      <c r="I8" s="116">
        <v>235138</v>
      </c>
      <c r="J8" s="116">
        <v>235138</v>
      </c>
      <c r="K8" s="116">
        <v>235138</v>
      </c>
      <c r="L8" s="116">
        <v>235138</v>
      </c>
      <c r="M8" s="116">
        <v>235138</v>
      </c>
      <c r="N8" s="116">
        <v>235140</v>
      </c>
      <c r="O8" s="117">
        <f t="shared" si="0"/>
        <v>2821658</v>
      </c>
    </row>
    <row r="9" spans="1:15" s="118" customFormat="1" ht="13.5" customHeight="1">
      <c r="A9" s="115" t="s">
        <v>23</v>
      </c>
      <c r="B9" s="278" t="s">
        <v>450</v>
      </c>
      <c r="C9" s="116">
        <v>362083</v>
      </c>
      <c r="D9" s="116">
        <v>362083</v>
      </c>
      <c r="E9" s="116">
        <v>362083</v>
      </c>
      <c r="F9" s="116">
        <v>362083</v>
      </c>
      <c r="G9" s="116">
        <v>362083</v>
      </c>
      <c r="H9" s="116">
        <v>362083</v>
      </c>
      <c r="I9" s="116">
        <v>362083</v>
      </c>
      <c r="J9" s="116">
        <v>362083</v>
      </c>
      <c r="K9" s="116">
        <v>362083</v>
      </c>
      <c r="L9" s="116">
        <v>362083</v>
      </c>
      <c r="M9" s="116">
        <v>362083</v>
      </c>
      <c r="N9" s="116">
        <v>362087</v>
      </c>
      <c r="O9" s="114">
        <f t="shared" si="0"/>
        <v>4345000</v>
      </c>
    </row>
    <row r="10" spans="1:15" s="118" customFormat="1" ht="13.5" customHeight="1">
      <c r="A10" s="115" t="s">
        <v>24</v>
      </c>
      <c r="B10" s="278" t="s">
        <v>9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f t="shared" si="0"/>
        <v>0</v>
      </c>
    </row>
    <row r="11" spans="1:15" s="118" customFormat="1" ht="13.5" customHeight="1">
      <c r="A11" s="115" t="s">
        <v>25</v>
      </c>
      <c r="B11" s="278" t="s">
        <v>491</v>
      </c>
      <c r="C11" s="116">
        <v>375000</v>
      </c>
      <c r="D11" s="116">
        <v>375000</v>
      </c>
      <c r="E11" s="116">
        <v>375000</v>
      </c>
      <c r="F11" s="116">
        <v>375000</v>
      </c>
      <c r="G11" s="116">
        <v>375000</v>
      </c>
      <c r="H11" s="116">
        <v>375000</v>
      </c>
      <c r="I11" s="116">
        <v>375000</v>
      </c>
      <c r="J11" s="116">
        <v>375000</v>
      </c>
      <c r="K11" s="116">
        <v>375000</v>
      </c>
      <c r="L11" s="116">
        <v>375000</v>
      </c>
      <c r="M11" s="116">
        <v>375000</v>
      </c>
      <c r="N11" s="116">
        <v>375000</v>
      </c>
      <c r="O11" s="114">
        <f t="shared" si="0"/>
        <v>4500000</v>
      </c>
    </row>
    <row r="12" spans="1:15" s="118" customFormat="1" ht="22.5">
      <c r="A12" s="115" t="s">
        <v>26</v>
      </c>
      <c r="B12" s="280" t="s">
        <v>446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f t="shared" si="0"/>
        <v>0</v>
      </c>
    </row>
    <row r="13" spans="1:15" s="118" customFormat="1" ht="13.5" customHeight="1" thickBot="1">
      <c r="A13" s="115" t="s">
        <v>27</v>
      </c>
      <c r="B13" s="278" t="s">
        <v>10</v>
      </c>
      <c r="C13" s="116">
        <v>1504274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4">
        <f t="shared" si="0"/>
        <v>1504274</v>
      </c>
    </row>
    <row r="14" spans="1:15" s="111" customFormat="1" ht="15.75" customHeight="1" thickBot="1">
      <c r="A14" s="110" t="s">
        <v>28</v>
      </c>
      <c r="B14" s="32" t="s">
        <v>111</v>
      </c>
      <c r="C14" s="121">
        <f aca="true" t="shared" si="1" ref="C14:N14">SUM(C5:C13)</f>
        <v>10813262</v>
      </c>
      <c r="D14" s="121">
        <f t="shared" si="1"/>
        <v>9308988</v>
      </c>
      <c r="E14" s="121">
        <f t="shared" si="1"/>
        <v>9308988</v>
      </c>
      <c r="F14" s="121">
        <f t="shared" si="1"/>
        <v>9308988</v>
      </c>
      <c r="G14" s="121">
        <f t="shared" si="1"/>
        <v>9308988</v>
      </c>
      <c r="H14" s="121">
        <f t="shared" si="1"/>
        <v>9308988</v>
      </c>
      <c r="I14" s="121">
        <f t="shared" si="1"/>
        <v>9308988</v>
      </c>
      <c r="J14" s="121">
        <f t="shared" si="1"/>
        <v>9308988</v>
      </c>
      <c r="K14" s="121">
        <f t="shared" si="1"/>
        <v>9708988</v>
      </c>
      <c r="L14" s="121">
        <f t="shared" si="1"/>
        <v>9308988</v>
      </c>
      <c r="M14" s="121">
        <f t="shared" si="1"/>
        <v>9308988</v>
      </c>
      <c r="N14" s="121">
        <f t="shared" si="1"/>
        <v>9308998</v>
      </c>
      <c r="O14" s="122">
        <f>SUM(O5:O13)</f>
        <v>113612140</v>
      </c>
    </row>
    <row r="15" spans="1:15" s="111" customFormat="1" ht="15" customHeight="1" thickBot="1">
      <c r="A15" s="110" t="s">
        <v>29</v>
      </c>
      <c r="B15" s="785" t="s">
        <v>57</v>
      </c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7"/>
    </row>
    <row r="16" spans="1:15" s="118" customFormat="1" ht="13.5" customHeight="1">
      <c r="A16" s="123" t="s">
        <v>30</v>
      </c>
      <c r="B16" s="281" t="s">
        <v>62</v>
      </c>
      <c r="C16" s="119">
        <v>4185334</v>
      </c>
      <c r="D16" s="119">
        <v>4185334</v>
      </c>
      <c r="E16" s="119">
        <v>4185334</v>
      </c>
      <c r="F16" s="119">
        <v>4185334</v>
      </c>
      <c r="G16" s="119">
        <v>4185334</v>
      </c>
      <c r="H16" s="119">
        <v>4185334</v>
      </c>
      <c r="I16" s="119">
        <v>4185334</v>
      </c>
      <c r="J16" s="119">
        <v>4185334</v>
      </c>
      <c r="K16" s="119">
        <v>4185334</v>
      </c>
      <c r="L16" s="119">
        <v>4185334</v>
      </c>
      <c r="M16" s="119">
        <v>4185334</v>
      </c>
      <c r="N16" s="119">
        <v>4185339</v>
      </c>
      <c r="O16" s="120">
        <f>SUM(C16:N16)</f>
        <v>50224013</v>
      </c>
    </row>
    <row r="17" spans="1:15" s="118" customFormat="1" ht="27" customHeight="1">
      <c r="A17" s="115" t="s">
        <v>31</v>
      </c>
      <c r="B17" s="280" t="s">
        <v>184</v>
      </c>
      <c r="C17" s="116">
        <v>513939</v>
      </c>
      <c r="D17" s="116">
        <v>513939</v>
      </c>
      <c r="E17" s="116">
        <v>513939</v>
      </c>
      <c r="F17" s="116">
        <v>513939</v>
      </c>
      <c r="G17" s="116">
        <v>513939</v>
      </c>
      <c r="H17" s="116">
        <v>513939</v>
      </c>
      <c r="I17" s="116">
        <v>513939</v>
      </c>
      <c r="J17" s="116">
        <v>513939</v>
      </c>
      <c r="K17" s="116">
        <v>513939</v>
      </c>
      <c r="L17" s="116">
        <v>513939</v>
      </c>
      <c r="M17" s="116">
        <v>513939</v>
      </c>
      <c r="N17" s="116">
        <v>513938</v>
      </c>
      <c r="O17" s="120">
        <f aca="true" t="shared" si="2" ref="O17:O25">SUM(C17:N17)</f>
        <v>6167267</v>
      </c>
    </row>
    <row r="18" spans="1:15" s="118" customFormat="1" ht="13.5" customHeight="1">
      <c r="A18" s="115" t="s">
        <v>32</v>
      </c>
      <c r="B18" s="278" t="s">
        <v>142</v>
      </c>
      <c r="C18" s="116">
        <v>3060665</v>
      </c>
      <c r="D18" s="116">
        <v>3060665</v>
      </c>
      <c r="E18" s="116">
        <v>3060665</v>
      </c>
      <c r="F18" s="116">
        <v>3060665</v>
      </c>
      <c r="G18" s="116">
        <v>3060665</v>
      </c>
      <c r="H18" s="116">
        <v>3060665</v>
      </c>
      <c r="I18" s="116">
        <v>3060665</v>
      </c>
      <c r="J18" s="116">
        <v>3060665</v>
      </c>
      <c r="K18" s="116">
        <v>3060665</v>
      </c>
      <c r="L18" s="116">
        <v>3060665</v>
      </c>
      <c r="M18" s="116">
        <v>3060665</v>
      </c>
      <c r="N18" s="116">
        <v>3060671</v>
      </c>
      <c r="O18" s="120">
        <f t="shared" si="2"/>
        <v>36727986</v>
      </c>
    </row>
    <row r="19" spans="1:15" s="118" customFormat="1" ht="13.5" customHeight="1">
      <c r="A19" s="115" t="s">
        <v>33</v>
      </c>
      <c r="B19" s="278" t="s">
        <v>490</v>
      </c>
      <c r="C19" s="116">
        <v>166667</v>
      </c>
      <c r="D19" s="116">
        <v>166667</v>
      </c>
      <c r="E19" s="116">
        <v>166667</v>
      </c>
      <c r="F19" s="116">
        <v>166667</v>
      </c>
      <c r="G19" s="116">
        <v>166667</v>
      </c>
      <c r="H19" s="116">
        <v>166667</v>
      </c>
      <c r="I19" s="116">
        <v>166667</v>
      </c>
      <c r="J19" s="116">
        <v>166667</v>
      </c>
      <c r="K19" s="116">
        <v>166667</v>
      </c>
      <c r="L19" s="116">
        <v>166667</v>
      </c>
      <c r="M19" s="116">
        <v>166667</v>
      </c>
      <c r="N19" s="116">
        <v>166663</v>
      </c>
      <c r="O19" s="120">
        <f t="shared" si="2"/>
        <v>2000000</v>
      </c>
    </row>
    <row r="20" spans="1:15" s="118" customFormat="1" ht="13.5" customHeight="1">
      <c r="A20" s="115" t="s">
        <v>34</v>
      </c>
      <c r="B20" s="278" t="s">
        <v>185</v>
      </c>
      <c r="C20" s="116">
        <v>834083</v>
      </c>
      <c r="D20" s="116">
        <v>834083</v>
      </c>
      <c r="E20" s="116">
        <v>834083</v>
      </c>
      <c r="F20" s="116">
        <v>834083</v>
      </c>
      <c r="G20" s="116">
        <v>834083</v>
      </c>
      <c r="H20" s="116">
        <v>834083</v>
      </c>
      <c r="I20" s="116">
        <v>834083</v>
      </c>
      <c r="J20" s="116">
        <v>834083</v>
      </c>
      <c r="K20" s="116">
        <v>834083</v>
      </c>
      <c r="L20" s="116">
        <v>834083</v>
      </c>
      <c r="M20" s="116">
        <v>834083</v>
      </c>
      <c r="N20" s="116">
        <v>834087</v>
      </c>
      <c r="O20" s="120">
        <f t="shared" si="2"/>
        <v>10009000</v>
      </c>
    </row>
    <row r="21" spans="1:15" s="118" customFormat="1" ht="13.5" customHeight="1">
      <c r="A21" s="115" t="s">
        <v>35</v>
      </c>
      <c r="B21" s="278" t="s">
        <v>11</v>
      </c>
      <c r="C21" s="116">
        <v>548300</v>
      </c>
      <c r="D21" s="116">
        <v>548300</v>
      </c>
      <c r="E21" s="116">
        <v>548300</v>
      </c>
      <c r="F21" s="116">
        <v>548300</v>
      </c>
      <c r="G21" s="116">
        <v>548300</v>
      </c>
      <c r="H21" s="116">
        <v>548300</v>
      </c>
      <c r="I21" s="116">
        <v>548300</v>
      </c>
      <c r="J21" s="116">
        <v>548300</v>
      </c>
      <c r="K21" s="116">
        <v>948300</v>
      </c>
      <c r="L21" s="116">
        <v>548300</v>
      </c>
      <c r="M21" s="116">
        <v>548300</v>
      </c>
      <c r="N21" s="116">
        <v>548300</v>
      </c>
      <c r="O21" s="120">
        <f t="shared" si="2"/>
        <v>6979600</v>
      </c>
    </row>
    <row r="22" spans="1:15" s="118" customFormat="1" ht="13.5" customHeight="1">
      <c r="A22" s="115" t="s">
        <v>36</v>
      </c>
      <c r="B22" s="278" t="s">
        <v>229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20">
        <f t="shared" si="2"/>
        <v>0</v>
      </c>
    </row>
    <row r="23" spans="1:15" s="118" customFormat="1" ht="15.75">
      <c r="A23" s="115" t="s">
        <v>37</v>
      </c>
      <c r="B23" s="280" t="s">
        <v>188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20">
        <f t="shared" si="2"/>
        <v>0</v>
      </c>
    </row>
    <row r="24" spans="1:15" s="118" customFormat="1" ht="13.5" customHeight="1">
      <c r="A24" s="115" t="s">
        <v>38</v>
      </c>
      <c r="B24" s="278" t="s">
        <v>231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20">
        <f t="shared" si="2"/>
        <v>0</v>
      </c>
    </row>
    <row r="25" spans="1:15" s="118" customFormat="1" ht="13.5" customHeight="1" thickBot="1">
      <c r="A25" s="115" t="s">
        <v>39</v>
      </c>
      <c r="B25" s="278" t="s">
        <v>12</v>
      </c>
      <c r="C25" s="116">
        <v>1504274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20">
        <f t="shared" si="2"/>
        <v>1504274</v>
      </c>
    </row>
    <row r="26" spans="1:15" s="111" customFormat="1" ht="15.75" customHeight="1" thickBot="1">
      <c r="A26" s="124" t="s">
        <v>39</v>
      </c>
      <c r="B26" s="32" t="s">
        <v>112</v>
      </c>
      <c r="C26" s="121">
        <f aca="true" t="shared" si="3" ref="C26:N26">SUM(C16:C25)</f>
        <v>10813262</v>
      </c>
      <c r="D26" s="121">
        <f t="shared" si="3"/>
        <v>9308988</v>
      </c>
      <c r="E26" s="121">
        <f t="shared" si="3"/>
        <v>9308988</v>
      </c>
      <c r="F26" s="121">
        <f t="shared" si="3"/>
        <v>9308988</v>
      </c>
      <c r="G26" s="121">
        <f t="shared" si="3"/>
        <v>9308988</v>
      </c>
      <c r="H26" s="121">
        <f t="shared" si="3"/>
        <v>9308988</v>
      </c>
      <c r="I26" s="121">
        <f t="shared" si="3"/>
        <v>9308988</v>
      </c>
      <c r="J26" s="121">
        <f t="shared" si="3"/>
        <v>9308988</v>
      </c>
      <c r="K26" s="121">
        <f t="shared" si="3"/>
        <v>9708988</v>
      </c>
      <c r="L26" s="121">
        <f t="shared" si="3"/>
        <v>9308988</v>
      </c>
      <c r="M26" s="121">
        <f t="shared" si="3"/>
        <v>9308988</v>
      </c>
      <c r="N26" s="121">
        <f t="shared" si="3"/>
        <v>9308998</v>
      </c>
      <c r="O26" s="122">
        <f>SUM(C26:N26)</f>
        <v>113612140</v>
      </c>
    </row>
    <row r="27" spans="1:15" ht="16.5" thickBot="1">
      <c r="A27" s="124" t="s">
        <v>40</v>
      </c>
      <c r="B27" s="282" t="s">
        <v>113</v>
      </c>
      <c r="C27" s="125">
        <f aca="true" t="shared" si="4" ref="C27:O27">C14-C26</f>
        <v>0</v>
      </c>
      <c r="D27" s="125">
        <f t="shared" si="4"/>
        <v>0</v>
      </c>
      <c r="E27" s="125">
        <f t="shared" si="4"/>
        <v>0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6">
        <f t="shared" si="4"/>
        <v>0</v>
      </c>
    </row>
    <row r="28" ht="15.75">
      <c r="A28" s="128"/>
    </row>
    <row r="29" spans="2:15" ht="15.75">
      <c r="B29" s="129"/>
      <c r="C29" s="130"/>
      <c r="D29" s="130"/>
      <c r="O29" s="127"/>
    </row>
    <row r="30" ht="15.75">
      <c r="O30" s="127"/>
    </row>
    <row r="31" ht="15.75">
      <c r="O31" s="127"/>
    </row>
    <row r="32" ht="15.75">
      <c r="O32" s="127"/>
    </row>
    <row r="33" ht="15.75">
      <c r="O33" s="127"/>
    </row>
    <row r="34" ht="15.75">
      <c r="O34" s="127"/>
    </row>
    <row r="35" ht="15.75">
      <c r="O35" s="127"/>
    </row>
    <row r="36" ht="15.75">
      <c r="O36" s="127"/>
    </row>
    <row r="37" ht="15.75">
      <c r="O37" s="127"/>
    </row>
    <row r="38" ht="15.75">
      <c r="O38" s="127"/>
    </row>
    <row r="39" ht="15.75">
      <c r="O39" s="127"/>
    </row>
    <row r="40" ht="15.75">
      <c r="O40" s="127"/>
    </row>
    <row r="41" ht="15.75">
      <c r="O41" s="127"/>
    </row>
    <row r="42" ht="15.75">
      <c r="O42" s="127"/>
    </row>
    <row r="43" ht="15.75">
      <c r="O43" s="127"/>
    </row>
    <row r="44" ht="15.75">
      <c r="O44" s="127"/>
    </row>
    <row r="45" ht="15.75">
      <c r="O45" s="127"/>
    </row>
    <row r="46" ht="15.75">
      <c r="O46" s="127"/>
    </row>
    <row r="47" ht="15.75">
      <c r="O47" s="127"/>
    </row>
    <row r="48" ht="15.75">
      <c r="O48" s="127"/>
    </row>
    <row r="49" ht="15.75">
      <c r="O49" s="127"/>
    </row>
    <row r="50" ht="15.75">
      <c r="O50" s="127"/>
    </row>
    <row r="51" ht="15.75">
      <c r="O51" s="127"/>
    </row>
    <row r="52" ht="15.75">
      <c r="O52" s="127"/>
    </row>
    <row r="53" ht="15.75">
      <c r="O53" s="127"/>
    </row>
    <row r="54" ht="15.75">
      <c r="O54" s="127"/>
    </row>
    <row r="55" ht="15.75">
      <c r="O55" s="127"/>
    </row>
    <row r="56" ht="15.75">
      <c r="O56" s="127"/>
    </row>
    <row r="57" ht="15.75">
      <c r="O57" s="127"/>
    </row>
    <row r="58" ht="15.75">
      <c r="O58" s="127"/>
    </row>
    <row r="59" ht="15.75">
      <c r="O59" s="127"/>
    </row>
    <row r="60" ht="15.75">
      <c r="O60" s="127"/>
    </row>
    <row r="61" ht="15.75">
      <c r="O61" s="127"/>
    </row>
    <row r="62" ht="15.75">
      <c r="O62" s="127"/>
    </row>
    <row r="63" ht="15.75">
      <c r="O63" s="127"/>
    </row>
    <row r="64" ht="15.75">
      <c r="O64" s="127"/>
    </row>
    <row r="65" ht="15.75">
      <c r="O65" s="127"/>
    </row>
    <row r="66" ht="15.75">
      <c r="O66" s="127"/>
    </row>
    <row r="67" ht="15.75">
      <c r="O67" s="127"/>
    </row>
    <row r="68" ht="15.75">
      <c r="O68" s="127"/>
    </row>
    <row r="69" ht="15.75">
      <c r="O69" s="127"/>
    </row>
    <row r="70" ht="15.75">
      <c r="O70" s="127"/>
    </row>
    <row r="71" ht="15.75">
      <c r="O71" s="127"/>
    </row>
    <row r="72" ht="15.75">
      <c r="O72" s="127"/>
    </row>
    <row r="73" ht="15.75">
      <c r="O73" s="127"/>
    </row>
    <row r="74" ht="15.75">
      <c r="O74" s="127"/>
    </row>
    <row r="75" ht="15.75">
      <c r="O75" s="127"/>
    </row>
    <row r="76" ht="15.75">
      <c r="O76" s="127"/>
    </row>
    <row r="77" ht="15.75">
      <c r="O77" s="127"/>
    </row>
    <row r="78" ht="15.75">
      <c r="O78" s="127"/>
    </row>
    <row r="79" ht="15.75">
      <c r="O79" s="127"/>
    </row>
    <row r="80" ht="15.75">
      <c r="O80" s="127"/>
    </row>
    <row r="81" ht="15.75">
      <c r="O81" s="127"/>
    </row>
    <row r="82" ht="15.75">
      <c r="O82" s="12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88.625" style="41" customWidth="1"/>
    <col min="2" max="2" width="27.875" style="41" customWidth="1"/>
    <col min="3" max="16384" width="9.375" style="41" customWidth="1"/>
  </cols>
  <sheetData>
    <row r="1" spans="1:2" ht="47.25" customHeight="1">
      <c r="A1" s="790" t="s">
        <v>533</v>
      </c>
      <c r="B1" s="790"/>
    </row>
    <row r="2" spans="1:2" ht="22.5" customHeight="1" thickBot="1">
      <c r="A2" s="345"/>
      <c r="B2" s="346" t="s">
        <v>13</v>
      </c>
    </row>
    <row r="3" spans="1:2" s="42" customFormat="1" ht="24" customHeight="1" thickBot="1">
      <c r="A3" s="283" t="s">
        <v>52</v>
      </c>
      <c r="B3" s="344" t="s">
        <v>534</v>
      </c>
    </row>
    <row r="4" spans="1:2" s="43" customFormat="1" ht="13.5" thickBot="1">
      <c r="A4" s="194">
        <v>1</v>
      </c>
      <c r="B4" s="195">
        <v>2</v>
      </c>
    </row>
    <row r="5" spans="1:2" ht="12.75">
      <c r="A5" s="131" t="s">
        <v>492</v>
      </c>
      <c r="B5" s="372"/>
    </row>
    <row r="6" spans="1:2" ht="12.75" customHeight="1">
      <c r="A6" s="132" t="s">
        <v>493</v>
      </c>
      <c r="B6" s="372">
        <v>4082400</v>
      </c>
    </row>
    <row r="7" spans="1:2" ht="12.75">
      <c r="A7" s="132" t="s">
        <v>494</v>
      </c>
      <c r="B7" s="372">
        <v>1376000</v>
      </c>
    </row>
    <row r="8" spans="1:2" ht="12.75">
      <c r="A8" s="132" t="s">
        <v>495</v>
      </c>
      <c r="B8" s="372">
        <v>100000</v>
      </c>
    </row>
    <row r="9" spans="1:2" ht="12.75">
      <c r="A9" s="132" t="s">
        <v>496</v>
      </c>
      <c r="B9" s="372">
        <v>597010</v>
      </c>
    </row>
    <row r="10" spans="1:2" ht="12.75">
      <c r="A10" s="132" t="s">
        <v>507</v>
      </c>
      <c r="B10" s="372">
        <v>5000000</v>
      </c>
    </row>
    <row r="11" spans="1:2" ht="12.75">
      <c r="A11" s="132" t="s">
        <v>508</v>
      </c>
      <c r="B11" s="372">
        <v>5443577</v>
      </c>
    </row>
    <row r="12" spans="1:2" ht="12.75">
      <c r="A12" s="132" t="s">
        <v>520</v>
      </c>
      <c r="B12" s="372">
        <v>512400</v>
      </c>
    </row>
    <row r="13" spans="1:2" ht="12.75">
      <c r="A13" s="132" t="s">
        <v>497</v>
      </c>
      <c r="B13" s="372">
        <v>10009000</v>
      </c>
    </row>
    <row r="14" spans="1:2" ht="12.75">
      <c r="A14" s="132" t="s">
        <v>509</v>
      </c>
      <c r="B14" s="372">
        <v>4250000</v>
      </c>
    </row>
    <row r="15" spans="1:2" ht="12.75">
      <c r="A15" s="132" t="s">
        <v>504</v>
      </c>
      <c r="B15" s="372">
        <v>1241840</v>
      </c>
    </row>
    <row r="16" spans="1:2" ht="12.75">
      <c r="A16" s="132" t="s">
        <v>510</v>
      </c>
      <c r="B16" s="372">
        <v>2815000</v>
      </c>
    </row>
    <row r="17" spans="1:2" ht="12.75">
      <c r="A17" s="132" t="s">
        <v>498</v>
      </c>
      <c r="B17" s="372">
        <v>379620</v>
      </c>
    </row>
    <row r="18" spans="1:2" ht="12.75">
      <c r="A18" s="132" t="s">
        <v>499</v>
      </c>
      <c r="B18" s="372">
        <v>1800000</v>
      </c>
    </row>
    <row r="19" spans="1:2" ht="13.5" thickBot="1">
      <c r="A19" s="133"/>
      <c r="B19" s="372"/>
    </row>
    <row r="20" spans="1:2" s="45" customFormat="1" ht="19.5" customHeight="1" thickBot="1">
      <c r="A20" s="29" t="s">
        <v>53</v>
      </c>
      <c r="B20" s="44">
        <f>SUM(B5:B19)</f>
        <v>37606847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69" t="s">
        <v>535</v>
      </c>
      <c r="B1" s="769"/>
      <c r="C1" s="769"/>
      <c r="D1" s="769"/>
    </row>
    <row r="2" spans="1:4" ht="17.25" customHeight="1">
      <c r="A2" s="343"/>
      <c r="B2" s="343"/>
      <c r="C2" s="343"/>
      <c r="D2" s="343"/>
    </row>
    <row r="3" spans="1:4" ht="13.5" thickBot="1">
      <c r="A3" s="215"/>
      <c r="B3" s="215"/>
      <c r="C3" s="791"/>
      <c r="D3" s="791"/>
    </row>
    <row r="4" spans="1:4" ht="42.75" customHeight="1" thickBot="1">
      <c r="A4" s="347" t="s">
        <v>69</v>
      </c>
      <c r="B4" s="348" t="s">
        <v>127</v>
      </c>
      <c r="C4" s="348" t="s">
        <v>128</v>
      </c>
      <c r="D4" s="349" t="s">
        <v>14</v>
      </c>
    </row>
    <row r="5" spans="1:4" ht="15.75" customHeight="1">
      <c r="A5" s="216" t="s">
        <v>18</v>
      </c>
      <c r="B5" s="21" t="s">
        <v>521</v>
      </c>
      <c r="C5" s="21" t="s">
        <v>522</v>
      </c>
      <c r="D5" s="22"/>
    </row>
    <row r="6" spans="1:4" ht="15.75" customHeight="1">
      <c r="A6" s="217" t="s">
        <v>19</v>
      </c>
      <c r="B6" s="23"/>
      <c r="C6" s="23"/>
      <c r="D6" s="24"/>
    </row>
    <row r="7" spans="1:4" ht="15.75" customHeight="1">
      <c r="A7" s="217" t="s">
        <v>20</v>
      </c>
      <c r="B7" s="23"/>
      <c r="C7" s="23"/>
      <c r="D7" s="24"/>
    </row>
    <row r="8" spans="1:4" ht="15.75" customHeight="1">
      <c r="A8" s="217" t="s">
        <v>21</v>
      </c>
      <c r="B8" s="23"/>
      <c r="C8" s="23"/>
      <c r="D8" s="24"/>
    </row>
    <row r="9" spans="1:4" ht="15.75" customHeight="1">
      <c r="A9" s="217" t="s">
        <v>22</v>
      </c>
      <c r="B9" s="23"/>
      <c r="C9" s="23"/>
      <c r="D9" s="24"/>
    </row>
    <row r="10" spans="1:4" ht="15.75" customHeight="1">
      <c r="A10" s="217" t="s">
        <v>23</v>
      </c>
      <c r="B10" s="23"/>
      <c r="C10" s="23"/>
      <c r="D10" s="24"/>
    </row>
    <row r="11" spans="1:4" ht="15.75" customHeight="1">
      <c r="A11" s="217" t="s">
        <v>24</v>
      </c>
      <c r="B11" s="23"/>
      <c r="C11" s="23"/>
      <c r="D11" s="24"/>
    </row>
    <row r="12" spans="1:4" ht="15.75" customHeight="1">
      <c r="A12" s="217" t="s">
        <v>25</v>
      </c>
      <c r="B12" s="23"/>
      <c r="C12" s="23"/>
      <c r="D12" s="24"/>
    </row>
    <row r="13" spans="1:4" ht="15.75" customHeight="1">
      <c r="A13" s="217" t="s">
        <v>26</v>
      </c>
      <c r="B13" s="23"/>
      <c r="C13" s="23"/>
      <c r="D13" s="24"/>
    </row>
    <row r="14" spans="1:4" ht="15.75" customHeight="1">
      <c r="A14" s="217" t="s">
        <v>27</v>
      </c>
      <c r="B14" s="23"/>
      <c r="C14" s="23"/>
      <c r="D14" s="24"/>
    </row>
    <row r="15" spans="1:4" ht="15.75" customHeight="1">
      <c r="A15" s="217" t="s">
        <v>28</v>
      </c>
      <c r="B15" s="23"/>
      <c r="C15" s="23"/>
      <c r="D15" s="24"/>
    </row>
    <row r="16" spans="1:4" ht="15.75" customHeight="1">
      <c r="A16" s="217" t="s">
        <v>29</v>
      </c>
      <c r="B16" s="23"/>
      <c r="C16" s="23"/>
      <c r="D16" s="24"/>
    </row>
    <row r="17" spans="1:4" ht="15.75" customHeight="1">
      <c r="A17" s="217" t="s">
        <v>30</v>
      </c>
      <c r="B17" s="23"/>
      <c r="C17" s="23"/>
      <c r="D17" s="24"/>
    </row>
    <row r="18" spans="1:4" ht="15.75" customHeight="1">
      <c r="A18" s="217" t="s">
        <v>31</v>
      </c>
      <c r="B18" s="23"/>
      <c r="C18" s="23"/>
      <c r="D18" s="24"/>
    </row>
    <row r="19" spans="1:4" ht="15.75" customHeight="1">
      <c r="A19" s="217" t="s">
        <v>32</v>
      </c>
      <c r="B19" s="23"/>
      <c r="C19" s="23"/>
      <c r="D19" s="24"/>
    </row>
    <row r="20" spans="1:4" ht="15.75" customHeight="1">
      <c r="A20" s="217" t="s">
        <v>33</v>
      </c>
      <c r="B20" s="23"/>
      <c r="C20" s="23"/>
      <c r="D20" s="24"/>
    </row>
    <row r="21" spans="1:4" ht="15.75" customHeight="1">
      <c r="A21" s="217" t="s">
        <v>34</v>
      </c>
      <c r="B21" s="23"/>
      <c r="C21" s="23"/>
      <c r="D21" s="24"/>
    </row>
    <row r="22" spans="1:4" ht="15.75" customHeight="1">
      <c r="A22" s="217" t="s">
        <v>35</v>
      </c>
      <c r="B22" s="23"/>
      <c r="C22" s="23"/>
      <c r="D22" s="24"/>
    </row>
    <row r="23" spans="1:4" ht="15.75" customHeight="1">
      <c r="A23" s="217" t="s">
        <v>36</v>
      </c>
      <c r="B23" s="23"/>
      <c r="C23" s="23"/>
      <c r="D23" s="24"/>
    </row>
    <row r="24" spans="1:4" ht="15.75" customHeight="1">
      <c r="A24" s="217" t="s">
        <v>37</v>
      </c>
      <c r="B24" s="23"/>
      <c r="C24" s="23"/>
      <c r="D24" s="24"/>
    </row>
    <row r="25" spans="1:4" ht="15.75" customHeight="1">
      <c r="A25" s="217" t="s">
        <v>38</v>
      </c>
      <c r="B25" s="23"/>
      <c r="C25" s="23"/>
      <c r="D25" s="24"/>
    </row>
    <row r="26" spans="1:4" ht="15.75" customHeight="1">
      <c r="A26" s="217" t="s">
        <v>39</v>
      </c>
      <c r="B26" s="23"/>
      <c r="C26" s="23"/>
      <c r="D26" s="24"/>
    </row>
    <row r="27" spans="1:4" ht="15.75" customHeight="1">
      <c r="A27" s="217" t="s">
        <v>40</v>
      </c>
      <c r="B27" s="23"/>
      <c r="C27" s="23"/>
      <c r="D27" s="24"/>
    </row>
    <row r="28" spans="1:4" ht="15.75" customHeight="1">
      <c r="A28" s="217" t="s">
        <v>41</v>
      </c>
      <c r="B28" s="23"/>
      <c r="C28" s="23"/>
      <c r="D28" s="24"/>
    </row>
    <row r="29" spans="1:4" ht="15.75" customHeight="1">
      <c r="A29" s="217" t="s">
        <v>42</v>
      </c>
      <c r="B29" s="23"/>
      <c r="C29" s="23"/>
      <c r="D29" s="24"/>
    </row>
    <row r="30" spans="1:4" ht="15.75" customHeight="1">
      <c r="A30" s="217" t="s">
        <v>43</v>
      </c>
      <c r="B30" s="23"/>
      <c r="C30" s="23"/>
      <c r="D30" s="24"/>
    </row>
    <row r="31" spans="1:4" ht="15.75" customHeight="1">
      <c r="A31" s="217" t="s">
        <v>44</v>
      </c>
      <c r="B31" s="23"/>
      <c r="C31" s="23"/>
      <c r="D31" s="24"/>
    </row>
    <row r="32" spans="1:4" ht="15.75" customHeight="1">
      <c r="A32" s="217" t="s">
        <v>45</v>
      </c>
      <c r="B32" s="23"/>
      <c r="C32" s="23"/>
      <c r="D32" s="24"/>
    </row>
    <row r="33" spans="1:4" ht="15.75" customHeight="1">
      <c r="A33" s="217" t="s">
        <v>46</v>
      </c>
      <c r="B33" s="23"/>
      <c r="C33" s="23"/>
      <c r="D33" s="24"/>
    </row>
    <row r="34" spans="1:4" ht="15.75" customHeight="1">
      <c r="A34" s="217" t="s">
        <v>129</v>
      </c>
      <c r="B34" s="23"/>
      <c r="C34" s="23"/>
      <c r="D34" s="94"/>
    </row>
    <row r="35" spans="1:4" ht="15.75" customHeight="1">
      <c r="A35" s="217" t="s">
        <v>130</v>
      </c>
      <c r="B35" s="23"/>
      <c r="C35" s="23"/>
      <c r="D35" s="94"/>
    </row>
    <row r="36" spans="1:4" ht="15.75" customHeight="1">
      <c r="A36" s="217" t="s">
        <v>131</v>
      </c>
      <c r="B36" s="23"/>
      <c r="C36" s="23"/>
      <c r="D36" s="94"/>
    </row>
    <row r="37" spans="1:4" ht="15.75" customHeight="1" thickBot="1">
      <c r="A37" s="218" t="s">
        <v>132</v>
      </c>
      <c r="B37" s="25"/>
      <c r="C37" s="25"/>
      <c r="D37" s="95"/>
    </row>
    <row r="38" spans="1:4" ht="15.75" customHeight="1" thickBot="1">
      <c r="A38" s="792" t="s">
        <v>53</v>
      </c>
      <c r="B38" s="793"/>
      <c r="C38" s="219"/>
      <c r="D38" s="220">
        <f>SUM(D5:D37)</f>
        <v>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B14" sqref="B14"/>
    </sheetView>
  </sheetViews>
  <sheetFormatPr defaultColWidth="9.00390625" defaultRowHeight="12.75"/>
  <cols>
    <col min="1" max="1" width="6.875" style="51" customWidth="1"/>
    <col min="2" max="2" width="55.125" style="196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298" t="s">
        <v>159</v>
      </c>
      <c r="C1" s="299"/>
      <c r="D1" s="299"/>
      <c r="E1" s="299"/>
      <c r="F1" s="712" t="s">
        <v>540</v>
      </c>
    </row>
    <row r="2" spans="5:6" ht="14.25" thickBot="1">
      <c r="E2" s="300"/>
      <c r="F2" s="712"/>
    </row>
    <row r="3" spans="1:6" ht="18" customHeight="1" thickBot="1">
      <c r="A3" s="710" t="s">
        <v>69</v>
      </c>
      <c r="B3" s="301" t="s">
        <v>55</v>
      </c>
      <c r="C3" s="302"/>
      <c r="D3" s="301" t="s">
        <v>57</v>
      </c>
      <c r="E3" s="303"/>
      <c r="F3" s="712"/>
    </row>
    <row r="4" spans="1:6" s="304" customFormat="1" ht="35.25" customHeight="1" thickBot="1">
      <c r="A4" s="711"/>
      <c r="B4" s="197" t="s">
        <v>61</v>
      </c>
      <c r="C4" s="198" t="s">
        <v>527</v>
      </c>
      <c r="D4" s="197" t="s">
        <v>61</v>
      </c>
      <c r="E4" s="47" t="s">
        <v>527</v>
      </c>
      <c r="F4" s="712"/>
    </row>
    <row r="5" spans="1:6" s="309" customFormat="1" ht="12" customHeight="1" thickBot="1">
      <c r="A5" s="305">
        <v>1</v>
      </c>
      <c r="B5" s="306">
        <v>2</v>
      </c>
      <c r="C5" s="307" t="s">
        <v>20</v>
      </c>
      <c r="D5" s="306" t="s">
        <v>21</v>
      </c>
      <c r="E5" s="308" t="s">
        <v>22</v>
      </c>
      <c r="F5" s="712"/>
    </row>
    <row r="6" spans="1:6" ht="12.75" customHeight="1">
      <c r="A6" s="310" t="s">
        <v>18</v>
      </c>
      <c r="B6" s="311" t="s">
        <v>414</v>
      </c>
      <c r="C6" s="287">
        <f>SUM('1.sz.mell.'!D6:D9)</f>
        <v>37606847</v>
      </c>
      <c r="D6" s="311" t="s">
        <v>62</v>
      </c>
      <c r="E6" s="293">
        <f>SUM('1.sz.mell.'!C91)</f>
        <v>50224013</v>
      </c>
      <c r="F6" s="712"/>
    </row>
    <row r="7" spans="1:6" ht="12.75" customHeight="1">
      <c r="A7" s="312" t="s">
        <v>19</v>
      </c>
      <c r="B7" s="313" t="s">
        <v>415</v>
      </c>
      <c r="C7" s="288">
        <f>SUM('1.sz.mell.'!C12)</f>
        <v>54848176</v>
      </c>
      <c r="D7" s="313" t="s">
        <v>184</v>
      </c>
      <c r="E7" s="293">
        <f>SUM('1.sz.mell.'!C92)</f>
        <v>6167267</v>
      </c>
      <c r="F7" s="712"/>
    </row>
    <row r="8" spans="1:6" ht="12.75" customHeight="1">
      <c r="A8" s="312" t="s">
        <v>20</v>
      </c>
      <c r="B8" s="313" t="s">
        <v>442</v>
      </c>
      <c r="C8" s="288"/>
      <c r="D8" s="313" t="s">
        <v>234</v>
      </c>
      <c r="E8" s="293">
        <f>SUM('1.sz.mell.'!C93)</f>
        <v>36727986</v>
      </c>
      <c r="F8" s="712"/>
    </row>
    <row r="9" spans="1:6" ht="12.75" customHeight="1">
      <c r="A9" s="312" t="s">
        <v>21</v>
      </c>
      <c r="B9" s="313" t="s">
        <v>175</v>
      </c>
      <c r="C9" s="288">
        <f>SUM('1.sz.mell.'!C26)</f>
        <v>2821658</v>
      </c>
      <c r="D9" s="313" t="s">
        <v>185</v>
      </c>
      <c r="E9" s="293">
        <f>SUM('1.sz.mell.'!C94)</f>
        <v>10009000</v>
      </c>
      <c r="F9" s="712"/>
    </row>
    <row r="10" spans="1:6" ht="12.75" customHeight="1">
      <c r="A10" s="312" t="s">
        <v>22</v>
      </c>
      <c r="B10" s="314" t="s">
        <v>416</v>
      </c>
      <c r="C10" s="288"/>
      <c r="D10" s="313" t="s">
        <v>186</v>
      </c>
      <c r="E10" s="293">
        <f>SUM('1.sz.mell.'!C95)</f>
        <v>6979600</v>
      </c>
      <c r="F10" s="712"/>
    </row>
    <row r="11" spans="1:6" ht="12.75" customHeight="1">
      <c r="A11" s="312" t="s">
        <v>23</v>
      </c>
      <c r="B11" s="313" t="s">
        <v>417</v>
      </c>
      <c r="C11" s="289"/>
      <c r="D11" s="313" t="s">
        <v>50</v>
      </c>
      <c r="E11" s="294">
        <f>SUM('1.sz.mell.'!C121)</f>
        <v>2000000</v>
      </c>
      <c r="F11" s="712"/>
    </row>
    <row r="12" spans="1:6" ht="12.75" customHeight="1">
      <c r="A12" s="312" t="s">
        <v>24</v>
      </c>
      <c r="B12" s="313" t="s">
        <v>297</v>
      </c>
      <c r="C12" s="288">
        <f>SUM('1.sz.mell.'!C33)</f>
        <v>4345000</v>
      </c>
      <c r="D12" s="40"/>
      <c r="E12" s="294"/>
      <c r="F12" s="712"/>
    </row>
    <row r="13" spans="1:6" ht="12.75" customHeight="1">
      <c r="A13" s="312" t="s">
        <v>25</v>
      </c>
      <c r="B13" s="631" t="s">
        <v>336</v>
      </c>
      <c r="C13" s="288">
        <f>SUM('1.sz.mell.'!C74)</f>
        <v>1504274</v>
      </c>
      <c r="D13" s="631" t="s">
        <v>336</v>
      </c>
      <c r="E13" s="294">
        <f>SUM('1.sz.mell.'!C135)</f>
        <v>1504274</v>
      </c>
      <c r="F13" s="712"/>
    </row>
    <row r="14" spans="1:6" ht="12.75" customHeight="1">
      <c r="A14" s="312" t="s">
        <v>26</v>
      </c>
      <c r="B14" s="318" t="s">
        <v>227</v>
      </c>
      <c r="C14" s="289">
        <v>4500000</v>
      </c>
      <c r="D14" s="40"/>
      <c r="E14" s="294"/>
      <c r="F14" s="712"/>
    </row>
    <row r="15" spans="1:6" ht="12.75" customHeight="1">
      <c r="A15" s="312" t="s">
        <v>27</v>
      </c>
      <c r="B15" s="40"/>
      <c r="C15" s="288"/>
      <c r="D15" s="40"/>
      <c r="E15" s="294"/>
      <c r="F15" s="712"/>
    </row>
    <row r="16" spans="1:6" ht="12.75" customHeight="1">
      <c r="A16" s="312" t="s">
        <v>28</v>
      </c>
      <c r="B16" s="40"/>
      <c r="C16" s="288"/>
      <c r="D16" s="40"/>
      <c r="E16" s="294"/>
      <c r="F16" s="712"/>
    </row>
    <row r="17" spans="1:6" ht="12.75" customHeight="1" thickBot="1">
      <c r="A17" s="312" t="s">
        <v>29</v>
      </c>
      <c r="B17" s="53"/>
      <c r="C17" s="290"/>
      <c r="D17" s="40"/>
      <c r="E17" s="295"/>
      <c r="F17" s="712"/>
    </row>
    <row r="18" spans="1:6" ht="15.75" customHeight="1" thickBot="1">
      <c r="A18" s="315" t="s">
        <v>30</v>
      </c>
      <c r="B18" s="138" t="s">
        <v>443</v>
      </c>
      <c r="C18" s="291">
        <f>+C6+C7+C9+C10+C12+C13+C14+C15+C16+C17</f>
        <v>105625955</v>
      </c>
      <c r="D18" s="138" t="s">
        <v>425</v>
      </c>
      <c r="E18" s="296">
        <f>SUM(E6:E17)</f>
        <v>113612140</v>
      </c>
      <c r="F18" s="712"/>
    </row>
    <row r="19" spans="1:6" ht="12.75" customHeight="1">
      <c r="A19" s="316" t="s">
        <v>31</v>
      </c>
      <c r="B19" s="317" t="s">
        <v>420</v>
      </c>
      <c r="C19" s="429">
        <f>+C20+C21+C22+C23</f>
        <v>0</v>
      </c>
      <c r="D19" s="318" t="s">
        <v>192</v>
      </c>
      <c r="E19" s="297"/>
      <c r="F19" s="712"/>
    </row>
    <row r="20" spans="1:6" ht="12.75" customHeight="1">
      <c r="A20" s="319" t="s">
        <v>32</v>
      </c>
      <c r="B20" s="318" t="s">
        <v>227</v>
      </c>
      <c r="C20" s="86"/>
      <c r="D20" s="318" t="s">
        <v>424</v>
      </c>
      <c r="E20" s="87"/>
      <c r="F20" s="712"/>
    </row>
    <row r="21" spans="1:6" ht="12.75" customHeight="1">
      <c r="A21" s="319" t="s">
        <v>33</v>
      </c>
      <c r="B21" s="318" t="s">
        <v>228</v>
      </c>
      <c r="C21" s="86"/>
      <c r="D21" s="318" t="s">
        <v>157</v>
      </c>
      <c r="E21" s="87"/>
      <c r="F21" s="712"/>
    </row>
    <row r="22" spans="1:6" ht="12.75" customHeight="1">
      <c r="A22" s="319" t="s">
        <v>34</v>
      </c>
      <c r="B22" s="318" t="s">
        <v>232</v>
      </c>
      <c r="C22" s="86"/>
      <c r="D22" s="318" t="s">
        <v>158</v>
      </c>
      <c r="E22" s="87"/>
      <c r="F22" s="712"/>
    </row>
    <row r="23" spans="1:6" ht="12.75" customHeight="1">
      <c r="A23" s="319" t="s">
        <v>35</v>
      </c>
      <c r="B23" s="318" t="s">
        <v>233</v>
      </c>
      <c r="C23" s="86"/>
      <c r="D23" s="317" t="s">
        <v>235</v>
      </c>
      <c r="E23" s="87"/>
      <c r="F23" s="712"/>
    </row>
    <row r="24" spans="1:6" ht="12.75" customHeight="1">
      <c r="A24" s="319" t="s">
        <v>36</v>
      </c>
      <c r="B24" s="318" t="s">
        <v>421</v>
      </c>
      <c r="C24" s="320">
        <f>+C25+C26</f>
        <v>0</v>
      </c>
      <c r="D24" s="318" t="s">
        <v>193</v>
      </c>
      <c r="E24" s="87"/>
      <c r="F24" s="712"/>
    </row>
    <row r="25" spans="1:6" ht="12.75" customHeight="1">
      <c r="A25" s="316" t="s">
        <v>37</v>
      </c>
      <c r="B25" s="317" t="s">
        <v>418</v>
      </c>
      <c r="C25" s="292"/>
      <c r="D25" s="311" t="s">
        <v>194</v>
      </c>
      <c r="E25" s="297"/>
      <c r="F25" s="712"/>
    </row>
    <row r="26" spans="1:6" ht="12.75" customHeight="1" thickBot="1">
      <c r="A26" s="319" t="s">
        <v>38</v>
      </c>
      <c r="B26" s="318" t="s">
        <v>419</v>
      </c>
      <c r="C26" s="86"/>
      <c r="D26" s="40"/>
      <c r="E26" s="87"/>
      <c r="F26" s="712"/>
    </row>
    <row r="27" spans="1:6" ht="15.75" customHeight="1" thickBot="1">
      <c r="A27" s="315" t="s">
        <v>39</v>
      </c>
      <c r="B27" s="138" t="s">
        <v>422</v>
      </c>
      <c r="C27" s="291">
        <f>+C19+C24</f>
        <v>0</v>
      </c>
      <c r="D27" s="138" t="s">
        <v>426</v>
      </c>
      <c r="E27" s="296">
        <f>SUM(E19:E26)</f>
        <v>0</v>
      </c>
      <c r="F27" s="712"/>
    </row>
    <row r="28" spans="1:6" ht="13.5" thickBot="1">
      <c r="A28" s="315" t="s">
        <v>40</v>
      </c>
      <c r="B28" s="321" t="s">
        <v>423</v>
      </c>
      <c r="C28" s="322">
        <f>+C18+C27</f>
        <v>105625955</v>
      </c>
      <c r="D28" s="321" t="s">
        <v>427</v>
      </c>
      <c r="E28" s="322">
        <f>+E18+E27</f>
        <v>113612140</v>
      </c>
      <c r="F28" s="712"/>
    </row>
    <row r="29" spans="1:6" ht="13.5" thickBot="1">
      <c r="A29" s="315" t="s">
        <v>41</v>
      </c>
      <c r="B29" s="321" t="s">
        <v>170</v>
      </c>
      <c r="C29" s="322">
        <f>IF(C18-E18&lt;0,E18-C18,"-")</f>
        <v>7986185</v>
      </c>
      <c r="D29" s="321" t="s">
        <v>171</v>
      </c>
      <c r="E29" s="322" t="str">
        <f>IF(C18-E18&gt;0,C18-E18,"-")</f>
        <v>-</v>
      </c>
      <c r="F29" s="712"/>
    </row>
    <row r="30" spans="1:6" ht="13.5" thickBot="1">
      <c r="A30" s="315" t="s">
        <v>42</v>
      </c>
      <c r="B30" s="321" t="s">
        <v>236</v>
      </c>
      <c r="C30" s="322">
        <f>IF(C18+C19-E28&lt;0,E28-(C18+C19),"-")</f>
        <v>7986185</v>
      </c>
      <c r="D30" s="321" t="s">
        <v>237</v>
      </c>
      <c r="E30" s="322" t="str">
        <f>IF(C18+C19-E28&gt;0,C18+C19-E28,"-")</f>
        <v>-</v>
      </c>
      <c r="F30" s="712"/>
    </row>
    <row r="31" spans="2:4" ht="18.75">
      <c r="B31" s="713"/>
      <c r="C31" s="713"/>
      <c r="D31" s="71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2" sqref="C22"/>
    </sheetView>
  </sheetViews>
  <sheetFormatPr defaultColWidth="9.00390625" defaultRowHeight="12.75"/>
  <cols>
    <col min="1" max="1" width="6.875" style="51" customWidth="1"/>
    <col min="2" max="2" width="55.125" style="196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298" t="s">
        <v>160</v>
      </c>
      <c r="C1" s="299"/>
      <c r="D1" s="299"/>
      <c r="E1" s="299"/>
      <c r="F1" s="712" t="s">
        <v>541</v>
      </c>
    </row>
    <row r="2" spans="5:6" ht="14.25" thickBot="1">
      <c r="E2" s="300"/>
      <c r="F2" s="712"/>
    </row>
    <row r="3" spans="1:6" ht="13.5" thickBot="1">
      <c r="A3" s="714" t="s">
        <v>69</v>
      </c>
      <c r="B3" s="301" t="s">
        <v>55</v>
      </c>
      <c r="C3" s="302"/>
      <c r="D3" s="301" t="s">
        <v>57</v>
      </c>
      <c r="E3" s="303"/>
      <c r="F3" s="712"/>
    </row>
    <row r="4" spans="1:6" s="304" customFormat="1" ht="24.75" thickBot="1">
      <c r="A4" s="715"/>
      <c r="B4" s="197" t="s">
        <v>61</v>
      </c>
      <c r="C4" s="198" t="s">
        <v>527</v>
      </c>
      <c r="D4" s="197" t="s">
        <v>61</v>
      </c>
      <c r="E4" s="198" t="s">
        <v>527</v>
      </c>
      <c r="F4" s="712"/>
    </row>
    <row r="5" spans="1:6" s="304" customFormat="1" ht="13.5" thickBot="1">
      <c r="A5" s="305">
        <v>1</v>
      </c>
      <c r="B5" s="306">
        <v>2</v>
      </c>
      <c r="C5" s="307">
        <v>3</v>
      </c>
      <c r="D5" s="306">
        <v>4</v>
      </c>
      <c r="E5" s="308">
        <v>5</v>
      </c>
      <c r="F5" s="712"/>
    </row>
    <row r="6" spans="1:6" ht="12.75" customHeight="1">
      <c r="A6" s="310" t="s">
        <v>18</v>
      </c>
      <c r="B6" s="311" t="s">
        <v>428</v>
      </c>
      <c r="C6" s="287"/>
      <c r="D6" s="311" t="s">
        <v>229</v>
      </c>
      <c r="E6" s="293"/>
      <c r="F6" s="712"/>
    </row>
    <row r="7" spans="1:6" ht="12.75">
      <c r="A7" s="312" t="s">
        <v>19</v>
      </c>
      <c r="B7" s="313" t="s">
        <v>429</v>
      </c>
      <c r="C7" s="288"/>
      <c r="D7" s="313" t="s">
        <v>434</v>
      </c>
      <c r="E7" s="294"/>
      <c r="F7" s="712"/>
    </row>
    <row r="8" spans="1:6" ht="12.75" customHeight="1">
      <c r="A8" s="312" t="s">
        <v>20</v>
      </c>
      <c r="B8" s="313" t="s">
        <v>9</v>
      </c>
      <c r="C8" s="288"/>
      <c r="D8" s="313" t="s">
        <v>188</v>
      </c>
      <c r="E8" s="294"/>
      <c r="F8" s="712"/>
    </row>
    <row r="9" spans="1:6" ht="12.75" customHeight="1">
      <c r="A9" s="312" t="s">
        <v>21</v>
      </c>
      <c r="B9" s="313" t="s">
        <v>430</v>
      </c>
      <c r="C9" s="288"/>
      <c r="D9" s="313" t="s">
        <v>435</v>
      </c>
      <c r="E9" s="294"/>
      <c r="F9" s="712"/>
    </row>
    <row r="10" spans="1:6" ht="12.75" customHeight="1">
      <c r="A10" s="312" t="s">
        <v>22</v>
      </c>
      <c r="B10" s="313" t="s">
        <v>431</v>
      </c>
      <c r="C10" s="288"/>
      <c r="D10" s="313" t="s">
        <v>231</v>
      </c>
      <c r="E10" s="294"/>
      <c r="F10" s="712"/>
    </row>
    <row r="11" spans="1:6" ht="12.75" customHeight="1">
      <c r="A11" s="312" t="s">
        <v>23</v>
      </c>
      <c r="B11" s="313" t="s">
        <v>432</v>
      </c>
      <c r="C11" s="289"/>
      <c r="D11" s="40"/>
      <c r="E11" s="294"/>
      <c r="F11" s="712"/>
    </row>
    <row r="12" spans="1:6" ht="12.75" customHeight="1">
      <c r="A12" s="312" t="s">
        <v>24</v>
      </c>
      <c r="B12" s="40"/>
      <c r="C12" s="288"/>
      <c r="D12" s="40"/>
      <c r="E12" s="294"/>
      <c r="F12" s="712"/>
    </row>
    <row r="13" spans="1:6" ht="12.75" customHeight="1">
      <c r="A13" s="312" t="s">
        <v>25</v>
      </c>
      <c r="B13" s="40"/>
      <c r="C13" s="288"/>
      <c r="D13" s="40"/>
      <c r="E13" s="294"/>
      <c r="F13" s="712"/>
    </row>
    <row r="14" spans="1:6" ht="12.75" customHeight="1">
      <c r="A14" s="312" t="s">
        <v>26</v>
      </c>
      <c r="B14" s="40"/>
      <c r="C14" s="289"/>
      <c r="D14" s="40"/>
      <c r="E14" s="294"/>
      <c r="F14" s="712"/>
    </row>
    <row r="15" spans="1:6" ht="12.75">
      <c r="A15" s="312" t="s">
        <v>27</v>
      </c>
      <c r="B15" s="40"/>
      <c r="C15" s="289"/>
      <c r="D15" s="40"/>
      <c r="E15" s="294"/>
      <c r="F15" s="712"/>
    </row>
    <row r="16" spans="1:6" ht="12.75" customHeight="1" thickBot="1">
      <c r="A16" s="360" t="s">
        <v>28</v>
      </c>
      <c r="B16" s="385"/>
      <c r="C16" s="362"/>
      <c r="D16" s="361" t="s">
        <v>50</v>
      </c>
      <c r="E16" s="336"/>
      <c r="F16" s="712"/>
    </row>
    <row r="17" spans="1:6" ht="15.75" customHeight="1" thickBot="1">
      <c r="A17" s="315" t="s">
        <v>29</v>
      </c>
      <c r="B17" s="138" t="s">
        <v>444</v>
      </c>
      <c r="C17" s="291">
        <f>+C6+C8+C9+C11+C12+C13+C14+C15+C16</f>
        <v>0</v>
      </c>
      <c r="D17" s="138" t="s">
        <v>445</v>
      </c>
      <c r="E17" s="296">
        <f>+E6+E8+E10+E11+E12+E13+E14+E15+E16</f>
        <v>0</v>
      </c>
      <c r="F17" s="712"/>
    </row>
    <row r="18" spans="1:6" ht="12.75" customHeight="1">
      <c r="A18" s="310" t="s">
        <v>30</v>
      </c>
      <c r="B18" s="324" t="s">
        <v>249</v>
      </c>
      <c r="C18" s="331">
        <f>+C19+C20+C21+C22+C23</f>
        <v>0</v>
      </c>
      <c r="D18" s="318" t="s">
        <v>192</v>
      </c>
      <c r="E18" s="84"/>
      <c r="F18" s="712"/>
    </row>
    <row r="19" spans="1:6" ht="12.75" customHeight="1">
      <c r="A19" s="312" t="s">
        <v>31</v>
      </c>
      <c r="B19" s="325" t="s">
        <v>238</v>
      </c>
      <c r="C19" s="86"/>
      <c r="D19" s="318" t="s">
        <v>195</v>
      </c>
      <c r="E19" s="87"/>
      <c r="F19" s="712"/>
    </row>
    <row r="20" spans="1:6" ht="12.75" customHeight="1">
      <c r="A20" s="310" t="s">
        <v>32</v>
      </c>
      <c r="B20" s="325" t="s">
        <v>239</v>
      </c>
      <c r="C20" s="86"/>
      <c r="D20" s="318" t="s">
        <v>157</v>
      </c>
      <c r="E20" s="87"/>
      <c r="F20" s="712"/>
    </row>
    <row r="21" spans="1:6" ht="12.75" customHeight="1">
      <c r="A21" s="312" t="s">
        <v>33</v>
      </c>
      <c r="B21" s="325" t="s">
        <v>240</v>
      </c>
      <c r="C21" s="86"/>
      <c r="D21" s="318" t="s">
        <v>158</v>
      </c>
      <c r="E21" s="87"/>
      <c r="F21" s="712"/>
    </row>
    <row r="22" spans="1:6" ht="12.75" customHeight="1">
      <c r="A22" s="310" t="s">
        <v>34</v>
      </c>
      <c r="B22" s="325" t="s">
        <v>241</v>
      </c>
      <c r="C22" s="86"/>
      <c r="D22" s="317" t="s">
        <v>235</v>
      </c>
      <c r="E22" s="87"/>
      <c r="F22" s="712"/>
    </row>
    <row r="23" spans="1:6" ht="12.75" customHeight="1">
      <c r="A23" s="312" t="s">
        <v>35</v>
      </c>
      <c r="B23" s="326" t="s">
        <v>242</v>
      </c>
      <c r="C23" s="86"/>
      <c r="D23" s="318" t="s">
        <v>196</v>
      </c>
      <c r="E23" s="87"/>
      <c r="F23" s="712"/>
    </row>
    <row r="24" spans="1:6" ht="12.75" customHeight="1">
      <c r="A24" s="310" t="s">
        <v>36</v>
      </c>
      <c r="B24" s="327" t="s">
        <v>243</v>
      </c>
      <c r="C24" s="320">
        <f>+C25+C26+C27+C28+C29</f>
        <v>0</v>
      </c>
      <c r="D24" s="328" t="s">
        <v>194</v>
      </c>
      <c r="E24" s="87"/>
      <c r="F24" s="712"/>
    </row>
    <row r="25" spans="1:6" ht="12.75" customHeight="1">
      <c r="A25" s="312" t="s">
        <v>37</v>
      </c>
      <c r="B25" s="326" t="s">
        <v>244</v>
      </c>
      <c r="C25" s="86"/>
      <c r="D25" s="328" t="s">
        <v>436</v>
      </c>
      <c r="E25" s="87"/>
      <c r="F25" s="712"/>
    </row>
    <row r="26" spans="1:6" ht="12.75" customHeight="1">
      <c r="A26" s="310" t="s">
        <v>38</v>
      </c>
      <c r="B26" s="326" t="s">
        <v>245</v>
      </c>
      <c r="C26" s="86"/>
      <c r="D26" s="323"/>
      <c r="E26" s="87"/>
      <c r="F26" s="712"/>
    </row>
    <row r="27" spans="1:6" ht="12.75" customHeight="1">
      <c r="A27" s="312" t="s">
        <v>39</v>
      </c>
      <c r="B27" s="325" t="s">
        <v>246</v>
      </c>
      <c r="C27" s="86"/>
      <c r="D27" s="135"/>
      <c r="E27" s="87"/>
      <c r="F27" s="712"/>
    </row>
    <row r="28" spans="1:6" ht="12.75" customHeight="1">
      <c r="A28" s="310" t="s">
        <v>40</v>
      </c>
      <c r="B28" s="329" t="s">
        <v>247</v>
      </c>
      <c r="C28" s="86"/>
      <c r="D28" s="40"/>
      <c r="E28" s="87"/>
      <c r="F28" s="712"/>
    </row>
    <row r="29" spans="1:6" ht="12.75" customHeight="1" thickBot="1">
      <c r="A29" s="312" t="s">
        <v>41</v>
      </c>
      <c r="B29" s="330" t="s">
        <v>248</v>
      </c>
      <c r="C29" s="86"/>
      <c r="D29" s="135"/>
      <c r="E29" s="87"/>
      <c r="F29" s="712"/>
    </row>
    <row r="30" spans="1:6" ht="21.75" customHeight="1" thickBot="1">
      <c r="A30" s="315" t="s">
        <v>42</v>
      </c>
      <c r="B30" s="138" t="s">
        <v>433</v>
      </c>
      <c r="C30" s="291">
        <f>+C18+C24</f>
        <v>0</v>
      </c>
      <c r="D30" s="138" t="s">
        <v>437</v>
      </c>
      <c r="E30" s="296">
        <f>SUM(E18:E29)</f>
        <v>0</v>
      </c>
      <c r="F30" s="712"/>
    </row>
    <row r="31" spans="1:6" ht="13.5" thickBot="1">
      <c r="A31" s="315" t="s">
        <v>43</v>
      </c>
      <c r="B31" s="321" t="s">
        <v>438</v>
      </c>
      <c r="C31" s="322">
        <f>+C17+C30</f>
        <v>0</v>
      </c>
      <c r="D31" s="321" t="s">
        <v>439</v>
      </c>
      <c r="E31" s="322">
        <f>+E17+E30</f>
        <v>0</v>
      </c>
      <c r="F31" s="712"/>
    </row>
    <row r="32" spans="1:6" ht="13.5" thickBot="1">
      <c r="A32" s="315" t="s">
        <v>44</v>
      </c>
      <c r="B32" s="321" t="s">
        <v>170</v>
      </c>
      <c r="C32" s="322" t="str">
        <f>IF(C17-E17&lt;0,E17-C17,"-")</f>
        <v>-</v>
      </c>
      <c r="D32" s="321" t="s">
        <v>171</v>
      </c>
      <c r="E32" s="322" t="str">
        <f>IF(C17-E17&gt;0,C17-E17,"-")</f>
        <v>-</v>
      </c>
      <c r="F32" s="712"/>
    </row>
    <row r="33" spans="1:6" ht="13.5" thickBot="1">
      <c r="A33" s="315" t="s">
        <v>45</v>
      </c>
      <c r="B33" s="321" t="s">
        <v>236</v>
      </c>
      <c r="C33" s="322" t="str">
        <f>IF(C17+C18-E31&lt;0,E31-(C17+C18),"-")</f>
        <v>-</v>
      </c>
      <c r="D33" s="321" t="s">
        <v>237</v>
      </c>
      <c r="E33" s="322" t="str">
        <f>IF(C17+C18-E31&gt;0,C17+C18-E31,"-")</f>
        <v>-</v>
      </c>
      <c r="F33" s="71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3" sqref="B3:B4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33" customHeight="1">
      <c r="A1" s="716" t="s">
        <v>501</v>
      </c>
      <c r="B1" s="716"/>
      <c r="C1" s="716"/>
      <c r="D1" s="716"/>
      <c r="E1" s="716"/>
      <c r="F1" s="716"/>
    </row>
    <row r="2" spans="1:7" ht="15.75" customHeight="1" thickBot="1">
      <c r="A2" s="147"/>
      <c r="B2" s="147"/>
      <c r="C2" s="717"/>
      <c r="D2" s="717"/>
      <c r="E2" s="724"/>
      <c r="F2" s="724"/>
      <c r="G2" s="154"/>
    </row>
    <row r="3" spans="1:6" ht="63" customHeight="1">
      <c r="A3" s="720" t="s">
        <v>16</v>
      </c>
      <c r="B3" s="722" t="s">
        <v>199</v>
      </c>
      <c r="C3" s="722" t="s">
        <v>254</v>
      </c>
      <c r="D3" s="722"/>
      <c r="E3" s="722"/>
      <c r="F3" s="718" t="s">
        <v>250</v>
      </c>
    </row>
    <row r="4" spans="1:6" ht="15.75" thickBot="1">
      <c r="A4" s="721"/>
      <c r="B4" s="723"/>
      <c r="C4" s="149" t="s">
        <v>513</v>
      </c>
      <c r="D4" s="149" t="s">
        <v>514</v>
      </c>
      <c r="E4" s="149" t="s">
        <v>528</v>
      </c>
      <c r="F4" s="719"/>
    </row>
    <row r="5" spans="1:6" ht="15.75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</row>
    <row r="6" spans="1:6" ht="15">
      <c r="A6" s="150" t="s">
        <v>18</v>
      </c>
      <c r="B6" s="172" t="s">
        <v>463</v>
      </c>
      <c r="C6" s="173"/>
      <c r="D6" s="173"/>
      <c r="E6" s="173"/>
      <c r="F6" s="157">
        <f>SUM(C6:E6)</f>
        <v>0</v>
      </c>
    </row>
    <row r="7" spans="1:6" ht="15">
      <c r="A7" s="148" t="s">
        <v>19</v>
      </c>
      <c r="B7" s="174"/>
      <c r="C7" s="175"/>
      <c r="D7" s="175"/>
      <c r="E7" s="175"/>
      <c r="F7" s="158">
        <f>SUM(C7:E7)</f>
        <v>0</v>
      </c>
    </row>
    <row r="8" spans="1:6" ht="15">
      <c r="A8" s="148" t="s">
        <v>20</v>
      </c>
      <c r="B8" s="174"/>
      <c r="C8" s="175"/>
      <c r="D8" s="175"/>
      <c r="E8" s="175"/>
      <c r="F8" s="158">
        <f>SUM(C8:E8)</f>
        <v>0</v>
      </c>
    </row>
    <row r="9" spans="1:6" ht="15">
      <c r="A9" s="148" t="s">
        <v>21</v>
      </c>
      <c r="B9" s="174"/>
      <c r="C9" s="175"/>
      <c r="D9" s="175"/>
      <c r="E9" s="175"/>
      <c r="F9" s="158">
        <f>SUM(C9:E9)</f>
        <v>0</v>
      </c>
    </row>
    <row r="10" spans="1:6" ht="15.75" thickBot="1">
      <c r="A10" s="155" t="s">
        <v>22</v>
      </c>
      <c r="B10" s="176"/>
      <c r="C10" s="177"/>
      <c r="D10" s="177"/>
      <c r="E10" s="177"/>
      <c r="F10" s="158">
        <f>SUM(C10:E10)</f>
        <v>0</v>
      </c>
    </row>
    <row r="11" spans="1:6" s="409" customFormat="1" ht="15" thickBot="1">
      <c r="A11" s="406" t="s">
        <v>23</v>
      </c>
      <c r="B11" s="156" t="s">
        <v>200</v>
      </c>
      <c r="C11" s="407">
        <f>SUM(C6:C10)</f>
        <v>0</v>
      </c>
      <c r="D11" s="407">
        <f>SUM(D6:D10)</f>
        <v>0</v>
      </c>
      <c r="E11" s="407">
        <f>SUM(E6:E10)</f>
        <v>0</v>
      </c>
      <c r="F11" s="40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./2020. (II. 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33" customHeight="1">
      <c r="A1" s="716" t="s">
        <v>502</v>
      </c>
      <c r="B1" s="716"/>
      <c r="C1" s="716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8" t="s">
        <v>16</v>
      </c>
      <c r="B3" s="179" t="s">
        <v>197</v>
      </c>
      <c r="C3" s="180" t="s">
        <v>527</v>
      </c>
    </row>
    <row r="4" spans="1:3" ht="15.75" thickBot="1">
      <c r="A4" s="181">
        <v>1</v>
      </c>
      <c r="B4" s="182">
        <v>2</v>
      </c>
      <c r="C4" s="183">
        <v>3</v>
      </c>
    </row>
    <row r="5" spans="1:3" ht="15">
      <c r="A5" s="184" t="s">
        <v>18</v>
      </c>
      <c r="B5" s="335" t="s">
        <v>56</v>
      </c>
      <c r="C5" s="332">
        <v>1749692</v>
      </c>
    </row>
    <row r="6" spans="1:3" ht="24.75">
      <c r="A6" s="185" t="s">
        <v>19</v>
      </c>
      <c r="B6" s="354" t="s">
        <v>251</v>
      </c>
      <c r="C6" s="333"/>
    </row>
    <row r="7" spans="1:3" ht="15">
      <c r="A7" s="185" t="s">
        <v>20</v>
      </c>
      <c r="B7" s="355" t="s">
        <v>458</v>
      </c>
      <c r="C7" s="333"/>
    </row>
    <row r="8" spans="1:3" ht="24.75">
      <c r="A8" s="185" t="s">
        <v>21</v>
      </c>
      <c r="B8" s="355" t="s">
        <v>253</v>
      </c>
      <c r="C8" s="333"/>
    </row>
    <row r="9" spans="1:3" ht="15">
      <c r="A9" s="186" t="s">
        <v>22</v>
      </c>
      <c r="B9" s="355" t="s">
        <v>252</v>
      </c>
      <c r="C9" s="334">
        <v>46000</v>
      </c>
    </row>
    <row r="10" spans="1:3" ht="15.75" thickBot="1">
      <c r="A10" s="185" t="s">
        <v>23</v>
      </c>
      <c r="B10" s="356" t="s">
        <v>198</v>
      </c>
      <c r="C10" s="333"/>
    </row>
    <row r="11" spans="1:3" ht="15.75" thickBot="1">
      <c r="A11" s="725" t="s">
        <v>201</v>
      </c>
      <c r="B11" s="726"/>
      <c r="C11" s="187">
        <f>SUM(C5:C10)</f>
        <v>1795692</v>
      </c>
    </row>
    <row r="12" spans="1:3" ht="23.25" customHeight="1">
      <c r="A12" s="727" t="s">
        <v>226</v>
      </c>
      <c r="B12" s="727"/>
      <c r="C12" s="72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1/2020
. (II. 12.)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4" sqref="B4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33" customHeight="1">
      <c r="A1" s="716" t="s">
        <v>526</v>
      </c>
      <c r="B1" s="716"/>
      <c r="C1" s="716"/>
    </row>
    <row r="2" spans="1:4" ht="15.75" customHeight="1" thickBot="1">
      <c r="A2" s="147"/>
      <c r="B2" s="147"/>
      <c r="C2" s="159"/>
      <c r="D2" s="154"/>
    </row>
    <row r="3" spans="1:3" ht="26.25" customHeight="1" thickBot="1">
      <c r="A3" s="178" t="s">
        <v>16</v>
      </c>
      <c r="B3" s="179" t="s">
        <v>202</v>
      </c>
      <c r="C3" s="180" t="s">
        <v>225</v>
      </c>
    </row>
    <row r="4" spans="1:3" ht="15.75" thickBot="1">
      <c r="A4" s="181">
        <v>1</v>
      </c>
      <c r="B4" s="182">
        <v>2</v>
      </c>
      <c r="C4" s="183">
        <v>3</v>
      </c>
    </row>
    <row r="5" spans="1:3" ht="15">
      <c r="A5" s="184" t="s">
        <v>18</v>
      </c>
      <c r="B5" s="191" t="s">
        <v>463</v>
      </c>
      <c r="C5" s="188"/>
    </row>
    <row r="6" spans="1:3" ht="15">
      <c r="A6" s="185" t="s">
        <v>19</v>
      </c>
      <c r="B6" s="192"/>
      <c r="C6" s="189"/>
    </row>
    <row r="7" spans="1:3" ht="15.75" thickBot="1">
      <c r="A7" s="186" t="s">
        <v>20</v>
      </c>
      <c r="B7" s="193"/>
      <c r="C7" s="190"/>
    </row>
    <row r="8" spans="1:3" s="409" customFormat="1" ht="17.25" customHeight="1" thickBot="1">
      <c r="A8" s="410" t="s">
        <v>21</v>
      </c>
      <c r="B8" s="139" t="s">
        <v>203</v>
      </c>
      <c r="C8" s="18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1/2020. (II.20.)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workbookViewId="0" topLeftCell="B1">
      <selection activeCell="D6" sqref="D6"/>
    </sheetView>
  </sheetViews>
  <sheetFormatPr defaultColWidth="9.00390625" defaultRowHeight="12.75"/>
  <cols>
    <col min="1" max="1" width="47.1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51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5.5" customHeight="1">
      <c r="A1" s="728" t="s">
        <v>0</v>
      </c>
      <c r="B1" s="728"/>
      <c r="C1" s="728"/>
      <c r="D1" s="728"/>
      <c r="E1" s="728"/>
      <c r="F1" s="728"/>
      <c r="G1" s="728"/>
      <c r="H1" s="728"/>
    </row>
    <row r="2" spans="1:8" ht="22.5" customHeight="1" thickBot="1">
      <c r="A2" s="196"/>
      <c r="B2" s="51"/>
      <c r="C2" s="51"/>
      <c r="D2" s="51"/>
      <c r="E2" s="51"/>
      <c r="F2" s="51"/>
      <c r="G2" s="51"/>
      <c r="H2" s="46" t="s">
        <v>511</v>
      </c>
    </row>
    <row r="3" spans="1:8" s="39" customFormat="1" ht="44.25" customHeight="1" thickBot="1">
      <c r="A3" s="197" t="s">
        <v>64</v>
      </c>
      <c r="B3" s="198" t="s">
        <v>65</v>
      </c>
      <c r="C3" s="198" t="s">
        <v>66</v>
      </c>
      <c r="D3" s="198" t="s">
        <v>134</v>
      </c>
      <c r="E3" s="198" t="s">
        <v>460</v>
      </c>
      <c r="F3" s="198" t="s">
        <v>542</v>
      </c>
      <c r="G3" s="198" t="s">
        <v>527</v>
      </c>
      <c r="H3" s="47" t="s">
        <v>543</v>
      </c>
    </row>
    <row r="4" spans="1:8" s="51" customFormat="1" ht="12" customHeight="1" thickBot="1">
      <c r="A4" s="48">
        <v>1</v>
      </c>
      <c r="B4" s="49">
        <v>2</v>
      </c>
      <c r="C4" s="49">
        <v>3</v>
      </c>
      <c r="D4" s="49"/>
      <c r="E4" s="49"/>
      <c r="F4" s="49" t="s">
        <v>511</v>
      </c>
      <c r="G4" s="49">
        <v>5</v>
      </c>
      <c r="H4" s="50" t="s">
        <v>85</v>
      </c>
    </row>
    <row r="5" spans="1:8" ht="18" customHeight="1">
      <c r="A5" s="411"/>
      <c r="B5" s="19"/>
      <c r="C5" s="413"/>
      <c r="D5" s="413"/>
      <c r="E5" s="413"/>
      <c r="F5" s="19"/>
      <c r="G5" s="19"/>
      <c r="H5" s="52">
        <f aca="true" t="shared" si="0" ref="H5:H23">B5-F5-G5</f>
        <v>0</v>
      </c>
    </row>
    <row r="6" spans="1:8" ht="18" customHeight="1">
      <c r="A6" s="411"/>
      <c r="B6" s="19"/>
      <c r="C6" s="413"/>
      <c r="D6" s="413"/>
      <c r="E6" s="413"/>
      <c r="F6" s="19"/>
      <c r="G6" s="19"/>
      <c r="H6" s="52"/>
    </row>
    <row r="7" spans="1:8" ht="15.75" customHeight="1">
      <c r="A7" s="411"/>
      <c r="B7" s="19"/>
      <c r="C7" s="413"/>
      <c r="D7" s="413"/>
      <c r="E7" s="413"/>
      <c r="F7" s="19"/>
      <c r="G7" s="19"/>
      <c r="H7" s="52">
        <f t="shared" si="0"/>
        <v>0</v>
      </c>
    </row>
    <row r="8" spans="1:8" ht="15.75" customHeight="1">
      <c r="A8" s="412"/>
      <c r="B8" s="19"/>
      <c r="C8" s="413"/>
      <c r="D8" s="413"/>
      <c r="E8" s="413"/>
      <c r="F8" s="19"/>
      <c r="G8" s="19"/>
      <c r="H8" s="52">
        <f t="shared" si="0"/>
        <v>0</v>
      </c>
    </row>
    <row r="9" spans="1:8" ht="15.75" customHeight="1">
      <c r="A9" s="411"/>
      <c r="B9" s="19"/>
      <c r="C9" s="413"/>
      <c r="D9" s="413"/>
      <c r="E9" s="413"/>
      <c r="F9" s="19"/>
      <c r="G9" s="19"/>
      <c r="H9" s="52">
        <f t="shared" si="0"/>
        <v>0</v>
      </c>
    </row>
    <row r="10" spans="1:8" ht="15.75" customHeight="1">
      <c r="A10" s="412"/>
      <c r="B10" s="19"/>
      <c r="C10" s="413"/>
      <c r="D10" s="413"/>
      <c r="E10" s="413"/>
      <c r="F10" s="19"/>
      <c r="G10" s="19"/>
      <c r="H10" s="52">
        <f t="shared" si="0"/>
        <v>0</v>
      </c>
    </row>
    <row r="11" spans="1:8" ht="15.75" customHeight="1">
      <c r="A11" s="411"/>
      <c r="B11" s="19"/>
      <c r="C11" s="413"/>
      <c r="D11" s="413"/>
      <c r="E11" s="413"/>
      <c r="F11" s="19"/>
      <c r="G11" s="19"/>
      <c r="H11" s="52">
        <f t="shared" si="0"/>
        <v>0</v>
      </c>
    </row>
    <row r="12" spans="1:8" ht="15.75" customHeight="1">
      <c r="A12" s="411"/>
      <c r="B12" s="19"/>
      <c r="C12" s="413"/>
      <c r="D12" s="413"/>
      <c r="E12" s="413"/>
      <c r="F12" s="19"/>
      <c r="G12" s="19"/>
      <c r="H12" s="52">
        <f t="shared" si="0"/>
        <v>0</v>
      </c>
    </row>
    <row r="13" spans="1:8" ht="15.75" customHeight="1">
      <c r="A13" s="411"/>
      <c r="B13" s="19"/>
      <c r="C13" s="413"/>
      <c r="D13" s="413"/>
      <c r="E13" s="413"/>
      <c r="F13" s="19"/>
      <c r="G13" s="19"/>
      <c r="H13" s="52">
        <f t="shared" si="0"/>
        <v>0</v>
      </c>
    </row>
    <row r="14" spans="1:8" ht="15.75" customHeight="1">
      <c r="A14" s="411"/>
      <c r="B14" s="19"/>
      <c r="C14" s="413"/>
      <c r="D14" s="413"/>
      <c r="E14" s="413"/>
      <c r="F14" s="19"/>
      <c r="G14" s="19"/>
      <c r="H14" s="52">
        <f t="shared" si="0"/>
        <v>0</v>
      </c>
    </row>
    <row r="15" spans="1:8" ht="15.75" customHeight="1">
      <c r="A15" s="411"/>
      <c r="B15" s="19"/>
      <c r="C15" s="413"/>
      <c r="D15" s="413"/>
      <c r="E15" s="413"/>
      <c r="F15" s="19"/>
      <c r="G15" s="19"/>
      <c r="H15" s="52">
        <f t="shared" si="0"/>
        <v>0</v>
      </c>
    </row>
    <row r="16" spans="1:8" ht="15.75" customHeight="1">
      <c r="A16" s="411"/>
      <c r="B16" s="19"/>
      <c r="C16" s="413"/>
      <c r="D16" s="413"/>
      <c r="E16" s="413"/>
      <c r="F16" s="19"/>
      <c r="G16" s="19"/>
      <c r="H16" s="52">
        <f t="shared" si="0"/>
        <v>0</v>
      </c>
    </row>
    <row r="17" spans="1:8" ht="15.75" customHeight="1">
      <c r="A17" s="411"/>
      <c r="B17" s="19"/>
      <c r="C17" s="413"/>
      <c r="D17" s="413"/>
      <c r="E17" s="413"/>
      <c r="F17" s="19"/>
      <c r="G17" s="19"/>
      <c r="H17" s="52">
        <f t="shared" si="0"/>
        <v>0</v>
      </c>
    </row>
    <row r="18" spans="1:8" ht="15.75" customHeight="1">
      <c r="A18" s="411"/>
      <c r="B18" s="19"/>
      <c r="C18" s="413"/>
      <c r="D18" s="413"/>
      <c r="E18" s="413"/>
      <c r="F18" s="19"/>
      <c r="G18" s="19"/>
      <c r="H18" s="52">
        <f t="shared" si="0"/>
        <v>0</v>
      </c>
    </row>
    <row r="19" spans="1:8" ht="15.75" customHeight="1">
      <c r="A19" s="411"/>
      <c r="B19" s="19"/>
      <c r="C19" s="413"/>
      <c r="D19" s="413"/>
      <c r="E19" s="413"/>
      <c r="F19" s="19"/>
      <c r="G19" s="19"/>
      <c r="H19" s="52">
        <f t="shared" si="0"/>
        <v>0</v>
      </c>
    </row>
    <row r="20" spans="1:8" ht="15.75" customHeight="1">
      <c r="A20" s="411"/>
      <c r="B20" s="19"/>
      <c r="C20" s="413"/>
      <c r="D20" s="413"/>
      <c r="E20" s="413"/>
      <c r="F20" s="19"/>
      <c r="G20" s="19"/>
      <c r="H20" s="52">
        <f t="shared" si="0"/>
        <v>0</v>
      </c>
    </row>
    <row r="21" spans="1:8" ht="15.75" customHeight="1">
      <c r="A21" s="411"/>
      <c r="B21" s="19"/>
      <c r="C21" s="413"/>
      <c r="D21" s="413"/>
      <c r="E21" s="413"/>
      <c r="F21" s="19"/>
      <c r="G21" s="19"/>
      <c r="H21" s="52">
        <f t="shared" si="0"/>
        <v>0</v>
      </c>
    </row>
    <row r="22" spans="1:8" ht="15.75" customHeight="1">
      <c r="A22" s="411"/>
      <c r="B22" s="19"/>
      <c r="C22" s="413"/>
      <c r="D22" s="413"/>
      <c r="E22" s="413"/>
      <c r="F22" s="19"/>
      <c r="G22" s="19"/>
      <c r="H22" s="52">
        <f t="shared" si="0"/>
        <v>0</v>
      </c>
    </row>
    <row r="23" spans="1:8" ht="15.75" customHeight="1" thickBot="1">
      <c r="A23" s="53"/>
      <c r="B23" s="20"/>
      <c r="C23" s="414"/>
      <c r="D23" s="414"/>
      <c r="E23" s="414"/>
      <c r="F23" s="20"/>
      <c r="G23" s="20"/>
      <c r="H23" s="54">
        <f t="shared" si="0"/>
        <v>0</v>
      </c>
    </row>
    <row r="24" spans="1:8" s="57" customFormat="1" ht="18" customHeight="1" thickBot="1">
      <c r="A24" s="199" t="s">
        <v>63</v>
      </c>
      <c r="B24" s="55">
        <f>SUM(B5:B23)</f>
        <v>0</v>
      </c>
      <c r="C24" s="55">
        <f>SUM(C5:C23)</f>
        <v>0</v>
      </c>
      <c r="D24" s="55"/>
      <c r="E24" s="55"/>
      <c r="F24" s="55">
        <f>SUM(F5:F23)</f>
        <v>0</v>
      </c>
      <c r="G24" s="55">
        <f>SUM(G5:G23)</f>
        <v>0</v>
      </c>
      <c r="H24" s="56">
        <f>SUM(H5:H23)</f>
        <v>0</v>
      </c>
    </row>
    <row r="26" ht="12.75">
      <c r="D26" s="36">
        <f>SUM(D5:D13)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az 1/2020. (II. 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C1">
      <selection activeCell="F6" sqref="F6"/>
    </sheetView>
  </sheetViews>
  <sheetFormatPr defaultColWidth="9.00390625" defaultRowHeight="12.75"/>
  <cols>
    <col min="1" max="1" width="60.625" style="37" customWidth="1"/>
    <col min="2" max="2" width="15.625" style="36" customWidth="1"/>
    <col min="3" max="5" width="16.375" style="36" customWidth="1"/>
    <col min="6" max="6" width="18.00390625" style="36" customWidth="1"/>
    <col min="7" max="7" width="16.625" style="36" customWidth="1"/>
    <col min="8" max="8" width="18.875" style="36" customWidth="1"/>
    <col min="9" max="10" width="12.875" style="36" customWidth="1"/>
    <col min="11" max="11" width="13.875" style="36" customWidth="1"/>
    <col min="12" max="16384" width="9.375" style="36" customWidth="1"/>
  </cols>
  <sheetData>
    <row r="1" spans="1:8" ht="24.75" customHeight="1">
      <c r="A1" s="728" t="s">
        <v>1</v>
      </c>
      <c r="B1" s="728"/>
      <c r="C1" s="728"/>
      <c r="D1" s="728"/>
      <c r="E1" s="728"/>
      <c r="F1" s="728"/>
      <c r="G1" s="728"/>
      <c r="H1" s="728"/>
    </row>
    <row r="2" spans="1:8" ht="23.25" customHeight="1" thickBot="1">
      <c r="A2" s="196"/>
      <c r="B2" s="51"/>
      <c r="C2" s="51"/>
      <c r="D2" s="51"/>
      <c r="E2" s="51"/>
      <c r="F2" s="51"/>
      <c r="G2" s="51"/>
      <c r="H2" s="46"/>
    </row>
    <row r="3" spans="1:8" s="39" customFormat="1" ht="48.75" customHeight="1" thickBot="1">
      <c r="A3" s="197" t="s">
        <v>67</v>
      </c>
      <c r="B3" s="198" t="s">
        <v>65</v>
      </c>
      <c r="C3" s="198" t="s">
        <v>66</v>
      </c>
      <c r="D3" s="198" t="s">
        <v>134</v>
      </c>
      <c r="E3" s="198" t="s">
        <v>461</v>
      </c>
      <c r="F3" s="198" t="s">
        <v>544</v>
      </c>
      <c r="G3" s="198" t="s">
        <v>527</v>
      </c>
      <c r="H3" s="47" t="s">
        <v>545</v>
      </c>
    </row>
    <row r="4" spans="1:8" s="51" customFormat="1" ht="15" customHeight="1" thickBot="1">
      <c r="A4" s="48">
        <v>1</v>
      </c>
      <c r="B4" s="49">
        <v>2</v>
      </c>
      <c r="C4" s="49">
        <v>3</v>
      </c>
      <c r="D4" s="49"/>
      <c r="E4" s="49"/>
      <c r="F4" s="49">
        <v>4</v>
      </c>
      <c r="G4" s="49">
        <v>5</v>
      </c>
      <c r="H4" s="50">
        <v>6</v>
      </c>
    </row>
    <row r="5" spans="1:8" ht="15.75" customHeight="1">
      <c r="A5"/>
      <c r="B5" s="59"/>
      <c r="C5" s="415"/>
      <c r="D5" s="415"/>
      <c r="E5" s="415"/>
      <c r="F5" s="59"/>
      <c r="G5" s="59"/>
      <c r="H5" s="60">
        <f aca="true" t="shared" si="0" ref="H5:H23">B5-F5-G5</f>
        <v>0</v>
      </c>
    </row>
    <row r="6" spans="1:8" ht="15" customHeight="1">
      <c r="A6" s="632"/>
      <c r="B6" s="59"/>
      <c r="C6" s="415"/>
      <c r="D6" s="415"/>
      <c r="E6" s="415"/>
      <c r="F6" s="59"/>
      <c r="G6" s="59"/>
      <c r="H6" s="60">
        <f t="shared" si="0"/>
        <v>0</v>
      </c>
    </row>
    <row r="7" spans="1:8" ht="15.75" customHeight="1">
      <c r="A7" s="632"/>
      <c r="B7" s="59"/>
      <c r="C7" s="415"/>
      <c r="D7" s="415"/>
      <c r="E7" s="415"/>
      <c r="F7" s="59"/>
      <c r="G7" s="59"/>
      <c r="H7" s="60">
        <f t="shared" si="0"/>
        <v>0</v>
      </c>
    </row>
    <row r="8" spans="1:8" ht="15.75" customHeight="1">
      <c r="A8" s="632"/>
      <c r="B8" s="59"/>
      <c r="C8" s="415"/>
      <c r="D8" s="415"/>
      <c r="E8" s="415"/>
      <c r="F8" s="59"/>
      <c r="G8" s="59"/>
      <c r="H8" s="60">
        <f t="shared" si="0"/>
        <v>0</v>
      </c>
    </row>
    <row r="9" spans="1:8" ht="15.75" customHeight="1">
      <c r="A9" s="632"/>
      <c r="B9" s="59"/>
      <c r="C9" s="415"/>
      <c r="D9" s="415"/>
      <c r="E9" s="415"/>
      <c r="F9" s="59"/>
      <c r="G9" s="59"/>
      <c r="H9" s="60">
        <f t="shared" si="0"/>
        <v>0</v>
      </c>
    </row>
    <row r="10" spans="1:8" ht="15.75" customHeight="1">
      <c r="A10" s="58"/>
      <c r="B10" s="59"/>
      <c r="C10" s="415"/>
      <c r="D10" s="415"/>
      <c r="E10" s="415"/>
      <c r="F10" s="59"/>
      <c r="G10" s="59"/>
      <c r="H10" s="60">
        <f t="shared" si="0"/>
        <v>0</v>
      </c>
    </row>
    <row r="11" spans="1:8" ht="15.75" customHeight="1">
      <c r="A11" s="58"/>
      <c r="B11" s="59"/>
      <c r="C11" s="415"/>
      <c r="D11" s="415"/>
      <c r="E11" s="415"/>
      <c r="F11" s="59"/>
      <c r="G11" s="59"/>
      <c r="H11" s="60">
        <f t="shared" si="0"/>
        <v>0</v>
      </c>
    </row>
    <row r="12" spans="1:8" ht="15.75" customHeight="1">
      <c r="A12" s="58"/>
      <c r="B12" s="59"/>
      <c r="C12" s="415"/>
      <c r="D12" s="415"/>
      <c r="E12" s="415"/>
      <c r="F12" s="59"/>
      <c r="G12" s="59"/>
      <c r="H12" s="60">
        <f t="shared" si="0"/>
        <v>0</v>
      </c>
    </row>
    <row r="13" spans="1:8" ht="15.75" customHeight="1">
      <c r="A13" s="58"/>
      <c r="B13" s="59"/>
      <c r="C13" s="415"/>
      <c r="D13" s="415"/>
      <c r="E13" s="415"/>
      <c r="F13" s="59"/>
      <c r="G13" s="59"/>
      <c r="H13" s="60">
        <f t="shared" si="0"/>
        <v>0</v>
      </c>
    </row>
    <row r="14" spans="1:8" ht="15.75" customHeight="1">
      <c r="A14" s="58"/>
      <c r="B14" s="59"/>
      <c r="C14" s="415"/>
      <c r="D14" s="415"/>
      <c r="E14" s="415"/>
      <c r="F14" s="59"/>
      <c r="G14" s="59"/>
      <c r="H14" s="60">
        <f t="shared" si="0"/>
        <v>0</v>
      </c>
    </row>
    <row r="15" spans="1:8" ht="15.75" customHeight="1">
      <c r="A15" s="58"/>
      <c r="B15" s="59"/>
      <c r="C15" s="415"/>
      <c r="D15" s="415"/>
      <c r="E15" s="415"/>
      <c r="F15" s="59"/>
      <c r="G15" s="59"/>
      <c r="H15" s="60">
        <f t="shared" si="0"/>
        <v>0</v>
      </c>
    </row>
    <row r="16" spans="1:8" ht="15.75" customHeight="1">
      <c r="A16" s="58"/>
      <c r="B16" s="59"/>
      <c r="C16" s="415"/>
      <c r="D16" s="415"/>
      <c r="E16" s="415"/>
      <c r="F16" s="59"/>
      <c r="G16" s="59"/>
      <c r="H16" s="60">
        <f t="shared" si="0"/>
        <v>0</v>
      </c>
    </row>
    <row r="17" spans="1:8" ht="15.75" customHeight="1">
      <c r="A17" s="58"/>
      <c r="B17" s="59"/>
      <c r="C17" s="415"/>
      <c r="D17" s="415"/>
      <c r="E17" s="415"/>
      <c r="F17" s="59"/>
      <c r="G17" s="59"/>
      <c r="H17" s="60">
        <f t="shared" si="0"/>
        <v>0</v>
      </c>
    </row>
    <row r="18" spans="1:8" ht="15.75" customHeight="1">
      <c r="A18" s="58"/>
      <c r="B18" s="59"/>
      <c r="C18" s="415"/>
      <c r="D18" s="415"/>
      <c r="E18" s="415"/>
      <c r="F18" s="59"/>
      <c r="G18" s="59"/>
      <c r="H18" s="60">
        <f t="shared" si="0"/>
        <v>0</v>
      </c>
    </row>
    <row r="19" spans="1:8" ht="15.75" customHeight="1">
      <c r="A19" s="58"/>
      <c r="B19" s="59"/>
      <c r="C19" s="415"/>
      <c r="D19" s="415"/>
      <c r="E19" s="415"/>
      <c r="F19" s="59"/>
      <c r="G19" s="59"/>
      <c r="H19" s="60">
        <f t="shared" si="0"/>
        <v>0</v>
      </c>
    </row>
    <row r="20" spans="1:8" ht="15.75" customHeight="1">
      <c r="A20" s="58"/>
      <c r="B20" s="59"/>
      <c r="C20" s="415"/>
      <c r="D20" s="415"/>
      <c r="E20" s="415"/>
      <c r="F20" s="59"/>
      <c r="G20" s="59"/>
      <c r="H20" s="60">
        <f t="shared" si="0"/>
        <v>0</v>
      </c>
    </row>
    <row r="21" spans="1:8" ht="15.75" customHeight="1">
      <c r="A21" s="58"/>
      <c r="B21" s="59"/>
      <c r="C21" s="415"/>
      <c r="D21" s="415"/>
      <c r="E21" s="415"/>
      <c r="F21" s="59"/>
      <c r="G21" s="59"/>
      <c r="H21" s="60">
        <f t="shared" si="0"/>
        <v>0</v>
      </c>
    </row>
    <row r="22" spans="1:8" ht="15.75" customHeight="1">
      <c r="A22" s="58"/>
      <c r="B22" s="59"/>
      <c r="C22" s="415"/>
      <c r="D22" s="415"/>
      <c r="E22" s="415"/>
      <c r="F22" s="59"/>
      <c r="G22" s="59"/>
      <c r="H22" s="60">
        <f t="shared" si="0"/>
        <v>0</v>
      </c>
    </row>
    <row r="23" spans="1:8" ht="15.75" customHeight="1" thickBot="1">
      <c r="A23" s="61"/>
      <c r="B23" s="62"/>
      <c r="C23" s="416"/>
      <c r="D23" s="416"/>
      <c r="E23" s="416"/>
      <c r="F23" s="62"/>
      <c r="G23" s="62"/>
      <c r="H23" s="63">
        <f t="shared" si="0"/>
        <v>0</v>
      </c>
    </row>
    <row r="24" spans="1:8" s="57" customFormat="1" ht="18" customHeight="1" thickBot="1">
      <c r="A24" s="199" t="s">
        <v>63</v>
      </c>
      <c r="B24" s="200">
        <f>SUM(B5:B23)</f>
        <v>0</v>
      </c>
      <c r="C24" s="200">
        <f>SUM(C5:C23)</f>
        <v>0</v>
      </c>
      <c r="D24" s="200"/>
      <c r="E24" s="200"/>
      <c r="F24" s="200">
        <f>SUM(F5:F23)</f>
        <v>0</v>
      </c>
      <c r="G24" s="200">
        <f>SUM(G5:G23)</f>
        <v>0</v>
      </c>
      <c r="H24" s="64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1/2020. (II. 20.) 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tabSelected="1" view="pageLayout" workbookViewId="0" topLeftCell="A1">
      <selection activeCell="H2" sqref="H2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221"/>
      <c r="B1" s="221"/>
      <c r="C1" s="221"/>
      <c r="D1" s="221"/>
      <c r="E1" s="221"/>
    </row>
    <row r="2" spans="1:5" ht="15.75">
      <c r="A2" s="222" t="s">
        <v>140</v>
      </c>
      <c r="B2" s="729" t="s">
        <v>517</v>
      </c>
      <c r="C2" s="729"/>
      <c r="D2" s="729"/>
      <c r="E2" s="729"/>
    </row>
    <row r="3" spans="1:5" ht="14.25" thickBot="1">
      <c r="A3" s="221"/>
      <c r="B3" s="221"/>
      <c r="C3" s="221"/>
      <c r="D3" s="730"/>
      <c r="E3" s="730"/>
    </row>
    <row r="4" spans="1:5" ht="15" customHeight="1" thickBot="1">
      <c r="A4" s="223" t="s">
        <v>133</v>
      </c>
      <c r="B4" s="224" t="s">
        <v>514</v>
      </c>
      <c r="C4" s="224" t="s">
        <v>528</v>
      </c>
      <c r="D4" s="224" t="s">
        <v>546</v>
      </c>
      <c r="E4" s="225" t="s">
        <v>51</v>
      </c>
    </row>
    <row r="5" spans="1:5" ht="12.75">
      <c r="A5" s="226" t="s">
        <v>134</v>
      </c>
      <c r="B5" s="96">
        <v>9500</v>
      </c>
      <c r="C5" s="96"/>
      <c r="D5" s="96"/>
      <c r="E5" s="227">
        <f aca="true" t="shared" si="0" ref="E5:E11">SUM(B5:D5)</f>
        <v>9500</v>
      </c>
    </row>
    <row r="6" spans="1:5" ht="12.75">
      <c r="A6" s="228" t="s">
        <v>147</v>
      </c>
      <c r="B6" s="97"/>
      <c r="C6" s="97"/>
      <c r="D6" s="97"/>
      <c r="E6" s="229">
        <f t="shared" si="0"/>
        <v>0</v>
      </c>
    </row>
    <row r="7" spans="1:5" ht="12.75">
      <c r="A7" s="230" t="s">
        <v>135</v>
      </c>
      <c r="B7" s="98">
        <v>13484125</v>
      </c>
      <c r="C7" s="98"/>
      <c r="D7" s="98"/>
      <c r="E7" s="231">
        <f t="shared" si="0"/>
        <v>13484125</v>
      </c>
    </row>
    <row r="8" spans="1:5" ht="12.75">
      <c r="A8" s="230" t="s">
        <v>149</v>
      </c>
      <c r="B8" s="98"/>
      <c r="C8" s="98"/>
      <c r="D8" s="98"/>
      <c r="E8" s="231">
        <f t="shared" si="0"/>
        <v>0</v>
      </c>
    </row>
    <row r="9" spans="1:5" ht="12.75">
      <c r="A9" s="230" t="s">
        <v>136</v>
      </c>
      <c r="B9" s="98"/>
      <c r="C9" s="98"/>
      <c r="D9" s="98"/>
      <c r="E9" s="231">
        <f t="shared" si="0"/>
        <v>0</v>
      </c>
    </row>
    <row r="10" spans="1:5" ht="12.75">
      <c r="A10" s="230" t="s">
        <v>137</v>
      </c>
      <c r="B10" s="98"/>
      <c r="C10" s="98"/>
      <c r="D10" s="98"/>
      <c r="E10" s="231">
        <f t="shared" si="0"/>
        <v>0</v>
      </c>
    </row>
    <row r="11" spans="1:5" ht="13.5" thickBot="1">
      <c r="A11" s="99" t="s">
        <v>524</v>
      </c>
      <c r="B11" s="100">
        <v>5</v>
      </c>
      <c r="C11" s="100"/>
      <c r="D11" s="100"/>
      <c r="E11" s="231">
        <f t="shared" si="0"/>
        <v>5</v>
      </c>
    </row>
    <row r="12" spans="1:5" ht="13.5" thickBot="1">
      <c r="A12" s="232" t="s">
        <v>139</v>
      </c>
      <c r="B12" s="233">
        <f>B5+SUM(B7:B11)</f>
        <v>13493630</v>
      </c>
      <c r="C12" s="233">
        <f>C5+SUM(C7:C11)</f>
        <v>0</v>
      </c>
      <c r="D12" s="233">
        <f>D5+SUM(D7:D11)</f>
        <v>0</v>
      </c>
      <c r="E12" s="234">
        <f>E5+SUM(E7:E11)</f>
        <v>13493630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23" t="s">
        <v>138</v>
      </c>
      <c r="B14" s="224" t="s">
        <v>514</v>
      </c>
      <c r="C14" s="224" t="s">
        <v>528</v>
      </c>
      <c r="D14" s="224" t="s">
        <v>546</v>
      </c>
      <c r="E14" s="225" t="s">
        <v>51</v>
      </c>
    </row>
    <row r="15" spans="1:5" ht="12.75">
      <c r="A15" s="226" t="s">
        <v>143</v>
      </c>
      <c r="B15" s="96">
        <v>3666948</v>
      </c>
      <c r="C15" s="96"/>
      <c r="D15" s="96"/>
      <c r="E15" s="227">
        <f aca="true" t="shared" si="1" ref="E15:E21">SUM(B15:D15)</f>
        <v>3666948</v>
      </c>
    </row>
    <row r="16" spans="1:5" ht="12.75">
      <c r="A16" s="235" t="s">
        <v>144</v>
      </c>
      <c r="B16" s="98">
        <v>2498666</v>
      </c>
      <c r="C16" s="98"/>
      <c r="D16" s="98"/>
      <c r="E16" s="231">
        <f t="shared" si="1"/>
        <v>2498666</v>
      </c>
    </row>
    <row r="17" spans="1:5" ht="12.75">
      <c r="A17" s="230" t="s">
        <v>145</v>
      </c>
      <c r="B17" s="98"/>
      <c r="C17" s="98"/>
      <c r="D17" s="98"/>
      <c r="E17" s="231">
        <f t="shared" si="1"/>
        <v>0</v>
      </c>
    </row>
    <row r="18" spans="1:5" ht="12.75">
      <c r="A18" s="230" t="s">
        <v>146</v>
      </c>
      <c r="B18" s="98"/>
      <c r="C18" s="98"/>
      <c r="D18" s="98"/>
      <c r="E18" s="231">
        <f t="shared" si="1"/>
        <v>0</v>
      </c>
    </row>
    <row r="19" spans="1:5" ht="12.75">
      <c r="A19" s="101" t="s">
        <v>523</v>
      </c>
      <c r="B19" s="98">
        <v>2489200</v>
      </c>
      <c r="C19" s="98"/>
      <c r="D19" s="98"/>
      <c r="E19" s="231">
        <f t="shared" si="1"/>
        <v>2489200</v>
      </c>
    </row>
    <row r="20" spans="1:5" ht="12.75">
      <c r="A20" s="101"/>
      <c r="B20" s="98"/>
      <c r="C20" s="98"/>
      <c r="D20" s="98"/>
      <c r="E20" s="231">
        <f t="shared" si="1"/>
        <v>0</v>
      </c>
    </row>
    <row r="21" spans="1:5" ht="13.5" thickBot="1">
      <c r="A21" s="99"/>
      <c r="B21" s="100"/>
      <c r="C21" s="100"/>
      <c r="D21" s="100"/>
      <c r="E21" s="231">
        <f t="shared" si="1"/>
        <v>0</v>
      </c>
    </row>
    <row r="22" spans="1:5" ht="13.5" thickBot="1">
      <c r="A22" s="232" t="s">
        <v>53</v>
      </c>
      <c r="B22" s="233">
        <f>SUM(B15:B21)</f>
        <v>8654814</v>
      </c>
      <c r="C22" s="233">
        <f>SUM(C15:C21)</f>
        <v>0</v>
      </c>
      <c r="D22" s="233">
        <f>SUM(D15:D21)</f>
        <v>0</v>
      </c>
      <c r="E22" s="234">
        <f>SUM(E15:E21)</f>
        <v>8654814</v>
      </c>
    </row>
    <row r="23" spans="1:5" ht="12.75">
      <c r="A23" s="221"/>
      <c r="B23" s="221"/>
      <c r="C23" s="221"/>
      <c r="D23" s="221"/>
      <c r="E23" s="221"/>
    </row>
    <row r="24" spans="1:5" ht="12.75">
      <c r="A24" s="221"/>
      <c r="B24" s="221"/>
      <c r="C24" s="221"/>
      <c r="D24" s="221"/>
      <c r="E24" s="221"/>
    </row>
    <row r="25" spans="1:5" ht="15.75">
      <c r="A25" s="222" t="s">
        <v>140</v>
      </c>
      <c r="B25" s="729" t="s">
        <v>525</v>
      </c>
      <c r="C25" s="729"/>
      <c r="D25" s="729"/>
      <c r="E25" s="729"/>
    </row>
    <row r="26" spans="1:5" ht="14.25" thickBot="1">
      <c r="A26" s="221"/>
      <c r="B26" s="221"/>
      <c r="C26" s="221"/>
      <c r="D26" s="730"/>
      <c r="E26" s="730"/>
    </row>
    <row r="27" spans="1:5" ht="13.5" thickBot="1">
      <c r="A27" s="223" t="s">
        <v>133</v>
      </c>
      <c r="B27" s="224" t="s">
        <v>514</v>
      </c>
      <c r="C27" s="224" t="s">
        <v>528</v>
      </c>
      <c r="D27" s="224" t="s">
        <v>546</v>
      </c>
      <c r="E27" s="225" t="s">
        <v>51</v>
      </c>
    </row>
    <row r="28" spans="1:5" ht="12.75">
      <c r="A28" s="226" t="s">
        <v>134</v>
      </c>
      <c r="B28" s="96"/>
      <c r="C28" s="96"/>
      <c r="D28" s="96"/>
      <c r="E28" s="227">
        <f aca="true" t="shared" si="2" ref="E28:E34">SUM(B28:D28)</f>
        <v>0</v>
      </c>
    </row>
    <row r="29" spans="1:5" ht="12.75">
      <c r="A29" s="228" t="s">
        <v>147</v>
      </c>
      <c r="B29" s="97"/>
      <c r="C29" s="97"/>
      <c r="D29" s="97"/>
      <c r="E29" s="229">
        <f t="shared" si="2"/>
        <v>0</v>
      </c>
    </row>
    <row r="30" spans="1:5" ht="12.75">
      <c r="A30" s="230" t="s">
        <v>135</v>
      </c>
      <c r="B30" s="98"/>
      <c r="C30" s="98"/>
      <c r="D30" s="98"/>
      <c r="E30" s="231">
        <f t="shared" si="2"/>
        <v>0</v>
      </c>
    </row>
    <row r="31" spans="1:5" ht="12.75">
      <c r="A31" s="230" t="s">
        <v>149</v>
      </c>
      <c r="B31" s="98"/>
      <c r="C31" s="98"/>
      <c r="D31" s="98"/>
      <c r="E31" s="231">
        <f t="shared" si="2"/>
        <v>0</v>
      </c>
    </row>
    <row r="32" spans="1:5" ht="12.75">
      <c r="A32" s="230" t="s">
        <v>136</v>
      </c>
      <c r="B32" s="98"/>
      <c r="C32" s="98"/>
      <c r="D32" s="98"/>
      <c r="E32" s="231">
        <f t="shared" si="2"/>
        <v>0</v>
      </c>
    </row>
    <row r="33" spans="1:5" ht="12.75">
      <c r="A33" s="230" t="s">
        <v>137</v>
      </c>
      <c r="B33" s="98"/>
      <c r="C33" s="98"/>
      <c r="D33" s="98"/>
      <c r="E33" s="231">
        <f t="shared" si="2"/>
        <v>0</v>
      </c>
    </row>
    <row r="34" spans="1:5" ht="13.5" thickBot="1">
      <c r="A34" s="99"/>
      <c r="B34" s="100"/>
      <c r="C34" s="100"/>
      <c r="D34" s="100"/>
      <c r="E34" s="231">
        <f t="shared" si="2"/>
        <v>0</v>
      </c>
    </row>
    <row r="35" spans="1:5" ht="13.5" thickBot="1">
      <c r="A35" s="232" t="s">
        <v>139</v>
      </c>
      <c r="B35" s="233">
        <f>B28+SUM(B30:B34)</f>
        <v>0</v>
      </c>
      <c r="C35" s="233">
        <f>C28+SUM(C30:C34)</f>
        <v>0</v>
      </c>
      <c r="D35" s="233">
        <f>D28+SUM(D30:D34)</f>
        <v>0</v>
      </c>
      <c r="E35" s="234">
        <f>E28+SUM(E30:E34)</f>
        <v>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23" t="s">
        <v>138</v>
      </c>
      <c r="B37" s="224" t="s">
        <v>514</v>
      </c>
      <c r="C37" s="224" t="s">
        <v>528</v>
      </c>
      <c r="D37" s="224" t="s">
        <v>546</v>
      </c>
      <c r="E37" s="225" t="s">
        <v>51</v>
      </c>
    </row>
    <row r="38" spans="1:5" ht="12.75">
      <c r="A38" s="226" t="s">
        <v>143</v>
      </c>
      <c r="B38" s="96"/>
      <c r="C38" s="96"/>
      <c r="D38" s="96"/>
      <c r="E38" s="227">
        <f aca="true" t="shared" si="3" ref="E38:E44">SUM(B38:D38)</f>
        <v>0</v>
      </c>
    </row>
    <row r="39" spans="1:5" ht="12.75">
      <c r="A39" s="235" t="s">
        <v>144</v>
      </c>
      <c r="B39" s="98"/>
      <c r="C39" s="98"/>
      <c r="D39" s="98"/>
      <c r="E39" s="231">
        <f t="shared" si="3"/>
        <v>0</v>
      </c>
    </row>
    <row r="40" spans="1:5" ht="12.75">
      <c r="A40" s="230" t="s">
        <v>145</v>
      </c>
      <c r="B40" s="98"/>
      <c r="C40" s="98"/>
      <c r="D40" s="98"/>
      <c r="E40" s="231">
        <f t="shared" si="3"/>
        <v>0</v>
      </c>
    </row>
    <row r="41" spans="1:5" ht="12.75">
      <c r="A41" s="230" t="s">
        <v>146</v>
      </c>
      <c r="B41" s="98"/>
      <c r="C41" s="98"/>
      <c r="D41" s="98"/>
      <c r="E41" s="231">
        <f t="shared" si="3"/>
        <v>0</v>
      </c>
    </row>
    <row r="42" spans="1:5" ht="12.75">
      <c r="A42" s="101"/>
      <c r="B42" s="98"/>
      <c r="C42" s="98"/>
      <c r="D42" s="98"/>
      <c r="E42" s="231">
        <f t="shared" si="3"/>
        <v>0</v>
      </c>
    </row>
    <row r="43" spans="1:5" ht="12.75">
      <c r="A43" s="101"/>
      <c r="B43" s="98"/>
      <c r="C43" s="98"/>
      <c r="D43" s="98"/>
      <c r="E43" s="231">
        <f t="shared" si="3"/>
        <v>0</v>
      </c>
    </row>
    <row r="44" spans="1:5" ht="13.5" thickBot="1">
      <c r="A44" s="99"/>
      <c r="B44" s="100"/>
      <c r="C44" s="100"/>
      <c r="D44" s="100"/>
      <c r="E44" s="231">
        <f t="shared" si="3"/>
        <v>0</v>
      </c>
    </row>
    <row r="45" spans="1:5" ht="13.5" thickBot="1">
      <c r="A45" s="232" t="s">
        <v>53</v>
      </c>
      <c r="B45" s="233">
        <f>SUM(B38:B44)</f>
        <v>0</v>
      </c>
      <c r="C45" s="233">
        <f>SUM(C38:C44)</f>
        <v>0</v>
      </c>
      <c r="D45" s="233">
        <f>SUM(D38:D44)</f>
        <v>0</v>
      </c>
      <c r="E45" s="234">
        <f>SUM(E38:E44)</f>
        <v>0</v>
      </c>
    </row>
    <row r="46" spans="1:5" ht="12.75">
      <c r="A46" s="221"/>
      <c r="B46" s="221"/>
      <c r="C46" s="221"/>
      <c r="D46" s="221"/>
      <c r="E46" s="221"/>
    </row>
    <row r="47" spans="1:5" ht="15.75">
      <c r="A47" s="738" t="s">
        <v>547</v>
      </c>
      <c r="B47" s="738"/>
      <c r="C47" s="738"/>
      <c r="D47" s="738"/>
      <c r="E47" s="738"/>
    </row>
    <row r="48" spans="1:5" ht="13.5" thickBot="1">
      <c r="A48" s="221"/>
      <c r="B48" s="221"/>
      <c r="C48" s="221"/>
      <c r="D48" s="221"/>
      <c r="E48" s="221"/>
    </row>
    <row r="49" spans="1:8" ht="13.5" thickBot="1">
      <c r="A49" s="743" t="s">
        <v>141</v>
      </c>
      <c r="B49" s="744"/>
      <c r="C49" s="745"/>
      <c r="D49" s="741" t="s">
        <v>150</v>
      </c>
      <c r="E49" s="742"/>
      <c r="H49" s="42"/>
    </row>
    <row r="50" spans="1:5" ht="12.75">
      <c r="A50" s="746"/>
      <c r="B50" s="747"/>
      <c r="C50" s="748"/>
      <c r="D50" s="734"/>
      <c r="E50" s="735"/>
    </row>
    <row r="51" spans="1:5" ht="13.5" thickBot="1">
      <c r="A51" s="749"/>
      <c r="B51" s="750"/>
      <c r="C51" s="751"/>
      <c r="D51" s="736"/>
      <c r="E51" s="737"/>
    </row>
    <row r="52" spans="1:5" ht="13.5" thickBot="1">
      <c r="A52" s="731" t="s">
        <v>53</v>
      </c>
      <c r="B52" s="732"/>
      <c r="C52" s="733"/>
      <c r="D52" s="739">
        <f>SUM(D50:E51)</f>
        <v>0</v>
      </c>
      <c r="E52" s="740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……/2020.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Gazdi</cp:lastModifiedBy>
  <cp:lastPrinted>2020-02-14T11:31:39Z</cp:lastPrinted>
  <dcterms:created xsi:type="dcterms:W3CDTF">1999-10-30T10:30:45Z</dcterms:created>
  <dcterms:modified xsi:type="dcterms:W3CDTF">2020-04-03T08:21:54Z</dcterms:modified>
  <cp:category/>
  <cp:version/>
  <cp:contentType/>
  <cp:contentStatus/>
</cp:coreProperties>
</file>