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 firstSheet="10" activeTab="11"/>
  </bookViews>
  <sheets>
    <sheet name="ÖSSZEFÜGGÉSEK" sheetId="1" r:id="rId1"/>
    <sheet name="1.1.sz.mell." sheetId="2" r:id="rId2"/>
    <sheet name="1.2.sz.mell." sheetId="32" r:id="rId3"/>
    <sheet name="1.3.sz.mell." sheetId="31" r:id="rId4"/>
    <sheet name="1.4.sz.mell." sheetId="30" r:id="rId5"/>
    <sheet name="2.1.sz.mell  " sheetId="3" r:id="rId6"/>
    <sheet name="2.2.sz.mell  " sheetId="4" r:id="rId7"/>
    <sheet name="ELLENŐRZÉS-1.sz.2.a.sz.2.b.sz." sheetId="5" r:id="rId8"/>
    <sheet name="3.sz.mell.  " sheetId="6" r:id="rId9"/>
    <sheet name="4.sz.mell." sheetId="7" r:id="rId10"/>
    <sheet name="5.sz.mell." sheetId="33" r:id="rId11"/>
    <sheet name="6.sz.mell." sheetId="9" r:id="rId12"/>
    <sheet name="7.sz.mell." sheetId="34" r:id="rId13"/>
    <sheet name="8. sz. mell. " sheetId="11" r:id="rId14"/>
    <sheet name="9. sz. mell" sheetId="12" r:id="rId15"/>
    <sheet name="9.1. sz. mell" sheetId="13" r:id="rId16"/>
    <sheet name="9.2. sz. mell" sheetId="14" r:id="rId17"/>
    <sheet name="9.3. sz. mell" sheetId="15" r:id="rId18"/>
    <sheet name="9.4. sz. mell" sheetId="16" r:id="rId19"/>
    <sheet name="10.sz.mell" sheetId="21" r:id="rId20"/>
    <sheet name="1. sz tájékoztató t." sheetId="22" r:id="rId21"/>
    <sheet name="2. sz tájékoztató t" sheetId="23" r:id="rId22"/>
    <sheet name="3. sz tájékoztató t." sheetId="24" r:id="rId23"/>
    <sheet name="4.sz tájékoztató t." sheetId="25" r:id="rId24"/>
    <sheet name="5.sz tájékoztató t." sheetId="26" r:id="rId25"/>
    <sheet name="6.sz tájékoztató t." sheetId="27" r:id="rId26"/>
    <sheet name="Munka1" sheetId="28" r:id="rId27"/>
  </sheets>
  <definedNames>
    <definedName name="_xlnm.Print_Titles" localSheetId="14">'9. sz. mell'!$1:$6</definedName>
    <definedName name="_xlnm.Print_Titles" localSheetId="15">'9.1. sz. mell'!$1:$6</definedName>
    <definedName name="_xlnm.Print_Titles" localSheetId="16">'9.2. sz. mell'!$1:$6</definedName>
    <definedName name="_xlnm.Print_Titles" localSheetId="17">'9.3. sz. mell'!$1:$6</definedName>
    <definedName name="_xlnm.Print_Titles" localSheetId="18">'9.4. sz. mell'!$1:$6</definedName>
    <definedName name="_xlnm.Print_Area" localSheetId="20">'1. sz tájékoztató t.'!$A$1:$E$120</definedName>
    <definedName name="_xlnm.Print_Area" localSheetId="1">'1.1.sz.mell.'!$A$1:$C$142</definedName>
    <definedName name="Z_77C0C7EB_E0E7_476A_9764_A14522109077_.wvu.PrintArea" localSheetId="20" hidden="1">'1. sz tájékoztató t.'!$A$1:$E$120</definedName>
    <definedName name="Z_77C0C7EB_E0E7_476A_9764_A14522109077_.wvu.PrintArea" localSheetId="1" hidden="1">'1.1.sz.mell.'!$A$1:$C$142</definedName>
    <definedName name="Z_77C0C7EB_E0E7_476A_9764_A14522109077_.wvu.PrintTitles" localSheetId="14" hidden="1">'9. sz. mell'!$1:$6</definedName>
    <definedName name="Z_77C0C7EB_E0E7_476A_9764_A14522109077_.wvu.PrintTitles" localSheetId="15" hidden="1">'9.1. sz. mell'!$1:$6</definedName>
    <definedName name="Z_77C0C7EB_E0E7_476A_9764_A14522109077_.wvu.PrintTitles" localSheetId="16" hidden="1">'9.2. sz. mell'!$1:$6</definedName>
    <definedName name="Z_77C0C7EB_E0E7_476A_9764_A14522109077_.wvu.PrintTitles" localSheetId="17" hidden="1">'9.3. sz. mell'!$1:$6</definedName>
    <definedName name="Z_77C0C7EB_E0E7_476A_9764_A14522109077_.wvu.PrintTitles" localSheetId="18" hidden="1">'9.4. sz. mell'!$1:$6</definedName>
  </definedNames>
  <calcPr calcId="125725"/>
  <customWorkbookViews>
    <customWorkbookView name="Gazdálkodás2 - Egyéni nézet" guid="{77C0C7EB-E0E7-476A-9764-A14522109077}" mergeInterval="0" personalView="1" maximized="1" xWindow="1" yWindow="1" windowWidth="1020" windowHeight="543" tabRatio="727" activeSheetId="6"/>
  </customWorkbookViews>
</workbook>
</file>

<file path=xl/calcChain.xml><?xml version="1.0" encoding="utf-8"?>
<calcChain xmlns="http://schemas.openxmlformats.org/spreadsheetml/2006/main">
  <c r="E25" i="34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5" s="1"/>
  <c r="C9" i="33"/>
  <c r="C111" i="30"/>
  <c r="C103"/>
  <c r="C102"/>
  <c r="C97"/>
  <c r="C86"/>
  <c r="C73"/>
  <c r="C101" s="1"/>
  <c r="C120" s="1"/>
  <c r="C122" s="1"/>
  <c r="C59"/>
  <c r="C53"/>
  <c r="C52" s="1"/>
  <c r="C46"/>
  <c r="C43"/>
  <c r="C37"/>
  <c r="C31"/>
  <c r="C30" s="1"/>
  <c r="C21"/>
  <c r="C11"/>
  <c r="C6"/>
  <c r="C111" i="31"/>
  <c r="C103"/>
  <c r="C102"/>
  <c r="C97"/>
  <c r="C86"/>
  <c r="C73"/>
  <c r="C101" s="1"/>
  <c r="C120" s="1"/>
  <c r="C122" s="1"/>
  <c r="C59"/>
  <c r="C53"/>
  <c r="C52"/>
  <c r="C46"/>
  <c r="C43"/>
  <c r="C37"/>
  <c r="C31"/>
  <c r="C30"/>
  <c r="C21"/>
  <c r="C11"/>
  <c r="C6"/>
  <c r="C111" i="32"/>
  <c r="C103"/>
  <c r="C102" s="1"/>
  <c r="C97"/>
  <c r="C86"/>
  <c r="C73"/>
  <c r="C59"/>
  <c r="C53"/>
  <c r="C52" s="1"/>
  <c r="C46"/>
  <c r="C43"/>
  <c r="C37"/>
  <c r="C31"/>
  <c r="C21"/>
  <c r="C11"/>
  <c r="C6"/>
  <c r="D25" i="27"/>
  <c r="B25" i="26"/>
  <c r="D31" i="24"/>
  <c r="C31"/>
  <c r="H18" i="23"/>
  <c r="G18"/>
  <c r="F18"/>
  <c r="E18"/>
  <c r="D18"/>
  <c r="I18" s="1"/>
  <c r="I17"/>
  <c r="I16"/>
  <c r="I15"/>
  <c r="I14"/>
  <c r="I13"/>
  <c r="I12"/>
  <c r="I11"/>
  <c r="I10"/>
  <c r="I9"/>
  <c r="I8"/>
  <c r="I7"/>
  <c r="I6"/>
  <c r="F16" i="21"/>
  <c r="E16"/>
  <c r="D16"/>
  <c r="C16"/>
  <c r="G16" s="1"/>
  <c r="G15"/>
  <c r="G14"/>
  <c r="G13"/>
  <c r="G12"/>
  <c r="G11"/>
  <c r="G10"/>
  <c r="D75" i="11"/>
  <c r="D68"/>
  <c r="C68"/>
  <c r="B68"/>
  <c r="E67"/>
  <c r="E66"/>
  <c r="E65"/>
  <c r="E64"/>
  <c r="E63"/>
  <c r="E62"/>
  <c r="E61"/>
  <c r="E68" s="1"/>
  <c r="D58"/>
  <c r="C58"/>
  <c r="B58"/>
  <c r="E57"/>
  <c r="E56"/>
  <c r="E55"/>
  <c r="E54"/>
  <c r="E53"/>
  <c r="E52"/>
  <c r="E51"/>
  <c r="E58" s="1"/>
  <c r="D45"/>
  <c r="C45"/>
  <c r="B45"/>
  <c r="E44"/>
  <c r="E43"/>
  <c r="E42"/>
  <c r="E41"/>
  <c r="E40"/>
  <c r="E39"/>
  <c r="E38"/>
  <c r="E45" s="1"/>
  <c r="D35"/>
  <c r="C35"/>
  <c r="B35"/>
  <c r="E34"/>
  <c r="E33"/>
  <c r="E32"/>
  <c r="E31"/>
  <c r="E30"/>
  <c r="E29"/>
  <c r="E28"/>
  <c r="E35" s="1"/>
  <c r="D22"/>
  <c r="C22"/>
  <c r="B22"/>
  <c r="E21"/>
  <c r="E20"/>
  <c r="E19"/>
  <c r="E18"/>
  <c r="E17"/>
  <c r="E16"/>
  <c r="E15"/>
  <c r="E22" s="1"/>
  <c r="D12"/>
  <c r="C12"/>
  <c r="B12"/>
  <c r="E11"/>
  <c r="E10"/>
  <c r="E9"/>
  <c r="E8"/>
  <c r="E7"/>
  <c r="E6"/>
  <c r="E5"/>
  <c r="E12" s="1"/>
  <c r="E23" i="9"/>
  <c r="D23"/>
  <c r="B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3" s="1"/>
  <c r="N27" i="25"/>
  <c r="M27"/>
  <c r="L27"/>
  <c r="K27"/>
  <c r="J27"/>
  <c r="I27"/>
  <c r="H27"/>
  <c r="G27"/>
  <c r="F27"/>
  <c r="E27"/>
  <c r="D27"/>
  <c r="C27"/>
  <c r="O26"/>
  <c r="O25"/>
  <c r="O24"/>
  <c r="O23"/>
  <c r="O22"/>
  <c r="O21"/>
  <c r="O20"/>
  <c r="O19"/>
  <c r="O18"/>
  <c r="O17"/>
  <c r="O16"/>
  <c r="N14"/>
  <c r="M14"/>
  <c r="M28" s="1"/>
  <c r="L28" s="1"/>
  <c r="L14"/>
  <c r="K14"/>
  <c r="K28" s="1"/>
  <c r="J14"/>
  <c r="J28" s="1"/>
  <c r="I14"/>
  <c r="I28" s="1"/>
  <c r="H14"/>
  <c r="H28" s="1"/>
  <c r="G14"/>
  <c r="G28" s="1"/>
  <c r="F14"/>
  <c r="F28" s="1"/>
  <c r="E14"/>
  <c r="E28" s="1"/>
  <c r="D14"/>
  <c r="D28" s="1"/>
  <c r="C14"/>
  <c r="C28" s="1"/>
  <c r="O27" s="1"/>
  <c r="O13"/>
  <c r="O12"/>
  <c r="O11"/>
  <c r="O10"/>
  <c r="O9"/>
  <c r="O8"/>
  <c r="O7"/>
  <c r="O6"/>
  <c r="O5"/>
  <c r="E111" i="22"/>
  <c r="D111"/>
  <c r="C111"/>
  <c r="C102" s="1"/>
  <c r="E103"/>
  <c r="D103"/>
  <c r="C103"/>
  <c r="E102"/>
  <c r="E97"/>
  <c r="D97"/>
  <c r="C97"/>
  <c r="E86"/>
  <c r="D86"/>
  <c r="C86"/>
  <c r="E73"/>
  <c r="D73"/>
  <c r="C73"/>
  <c r="E59"/>
  <c r="D59"/>
  <c r="C59"/>
  <c r="E53"/>
  <c r="E52" s="1"/>
  <c r="D53"/>
  <c r="D52" s="1"/>
  <c r="C53"/>
  <c r="E46"/>
  <c r="D46"/>
  <c r="C46"/>
  <c r="E43"/>
  <c r="D43"/>
  <c r="C43"/>
  <c r="E37"/>
  <c r="D37"/>
  <c r="C37"/>
  <c r="E31"/>
  <c r="D31"/>
  <c r="C31"/>
  <c r="E21"/>
  <c r="D21"/>
  <c r="C21"/>
  <c r="E11"/>
  <c r="D11"/>
  <c r="C11"/>
  <c r="E6"/>
  <c r="D6"/>
  <c r="C6"/>
  <c r="D41" i="16"/>
  <c r="D35"/>
  <c r="D27"/>
  <c r="D22"/>
  <c r="D17"/>
  <c r="D8"/>
  <c r="D41" i="15"/>
  <c r="D35"/>
  <c r="D31" s="1"/>
  <c r="D27"/>
  <c r="D22"/>
  <c r="D17"/>
  <c r="D8"/>
  <c r="D41" i="14"/>
  <c r="D35"/>
  <c r="D31" s="1"/>
  <c r="D27"/>
  <c r="D22"/>
  <c r="D17"/>
  <c r="D8"/>
  <c r="D42" i="13"/>
  <c r="D36"/>
  <c r="D28"/>
  <c r="D22"/>
  <c r="D17"/>
  <c r="D8"/>
  <c r="D27" s="1"/>
  <c r="D93" i="12"/>
  <c r="D87"/>
  <c r="D76"/>
  <c r="D62"/>
  <c r="D55"/>
  <c r="D49"/>
  <c r="D46"/>
  <c r="D40"/>
  <c r="D34"/>
  <c r="D24"/>
  <c r="D14"/>
  <c r="D9"/>
  <c r="C11" i="7"/>
  <c r="E11" i="6"/>
  <c r="D11"/>
  <c r="C11"/>
  <c r="F10"/>
  <c r="F9"/>
  <c r="F8"/>
  <c r="F7"/>
  <c r="F6"/>
  <c r="E31" i="4"/>
  <c r="C25"/>
  <c r="C19"/>
  <c r="C31" s="1"/>
  <c r="C139" i="2" s="1"/>
  <c r="C138" s="1"/>
  <c r="E18" i="4"/>
  <c r="C18"/>
  <c r="E27" i="3"/>
  <c r="C24"/>
  <c r="C19"/>
  <c r="C27" s="1"/>
  <c r="E18"/>
  <c r="D13" i="5" s="1"/>
  <c r="C18" i="3"/>
  <c r="C142" i="2"/>
  <c r="C141"/>
  <c r="C101" i="32" l="1"/>
  <c r="C120" s="1"/>
  <c r="C122" s="1"/>
  <c r="C30"/>
  <c r="C51" i="31"/>
  <c r="C51" i="30"/>
  <c r="C5"/>
  <c r="C65" i="31"/>
  <c r="C67" s="1"/>
  <c r="C126"/>
  <c r="C5"/>
  <c r="C51" i="32"/>
  <c r="C5"/>
  <c r="E30" i="22"/>
  <c r="E5"/>
  <c r="D102"/>
  <c r="D30"/>
  <c r="D5"/>
  <c r="C5"/>
  <c r="C52"/>
  <c r="C30"/>
  <c r="C51"/>
  <c r="D33" i="12"/>
  <c r="D54" s="1"/>
  <c r="D58" s="1"/>
  <c r="D8"/>
  <c r="D6" i="5"/>
  <c r="E28" i="3"/>
  <c r="E31"/>
  <c r="E32"/>
  <c r="C32" i="4"/>
  <c r="C34" s="1"/>
  <c r="E32" s="1"/>
  <c r="E34" s="1"/>
  <c r="E35"/>
  <c r="D32" i="13"/>
  <c r="D49"/>
  <c r="D31" i="16"/>
  <c r="D48"/>
  <c r="E51" i="22"/>
  <c r="D51" s="1"/>
  <c r="E101"/>
  <c r="D101" s="1"/>
  <c r="C28" i="3"/>
  <c r="C31"/>
  <c r="C32"/>
  <c r="C35" i="4"/>
  <c r="C36"/>
  <c r="F11" i="6"/>
  <c r="D92" i="12"/>
  <c r="D96" s="1"/>
  <c r="D48" i="14"/>
  <c r="D48" i="15"/>
  <c r="O14" i="25"/>
  <c r="O28" s="1"/>
  <c r="N28" s="1"/>
  <c r="C111" i="2"/>
  <c r="C103"/>
  <c r="C65" i="30" l="1"/>
  <c r="C67" s="1"/>
  <c r="C126"/>
  <c r="C65" i="32"/>
  <c r="C67" s="1"/>
  <c r="C126"/>
  <c r="E36" i="4"/>
  <c r="D7" i="5"/>
  <c r="C30" i="3"/>
  <c r="C101" i="22"/>
  <c r="D120"/>
  <c r="D14" i="5"/>
  <c r="E30" i="3"/>
  <c r="C102" i="2"/>
  <c r="C140" s="1"/>
  <c r="C97"/>
  <c r="C86"/>
  <c r="C73"/>
  <c r="C59"/>
  <c r="C53"/>
  <c r="C52"/>
  <c r="C137" s="1"/>
  <c r="C136" s="1"/>
  <c r="C46"/>
  <c r="C43"/>
  <c r="C37"/>
  <c r="C31"/>
  <c r="C21"/>
  <c r="C11"/>
  <c r="C6"/>
  <c r="C101" l="1"/>
  <c r="C5"/>
  <c r="C120" i="22"/>
  <c r="B13" i="5"/>
  <c r="C120" i="2"/>
  <c r="C30"/>
  <c r="C51" s="1"/>
  <c r="B6" i="5" l="1"/>
  <c r="C126" i="2"/>
  <c r="C65"/>
  <c r="B14" i="5"/>
  <c r="E13" s="1"/>
  <c r="C122" i="2"/>
  <c r="B7" i="5" l="1"/>
  <c r="E6" s="1"/>
  <c r="C67" i="2"/>
  <c r="B8" i="5" s="1"/>
  <c r="D8"/>
  <c r="E7"/>
  <c r="C131" i="2"/>
  <c r="C130"/>
  <c r="E65" i="22"/>
  <c r="E67" s="1"/>
  <c r="D65"/>
  <c r="D67" s="1"/>
  <c r="C65"/>
  <c r="C67" s="1"/>
  <c r="E120"/>
  <c r="E122" s="1"/>
  <c r="D122"/>
  <c r="C122"/>
  <c r="B15" i="5"/>
  <c r="D15"/>
  <c r="E14"/>
  <c r="E15" l="1"/>
  <c r="E8"/>
  <c r="C132" i="2"/>
</calcChain>
</file>

<file path=xl/sharedStrings.xml><?xml version="1.0" encoding="utf-8"?>
<sst xmlns="http://schemas.openxmlformats.org/spreadsheetml/2006/main" count="2413" uniqueCount="639">
  <si>
    <t>Felhasználás
2012. XII.31-ig</t>
  </si>
  <si>
    <t xml:space="preserve">
2013. év utáni szükséglet
</t>
  </si>
  <si>
    <t>Beruházási (felhalmozási) kiadások előirányzata beruházásonként</t>
  </si>
  <si>
    <t>2014. után</t>
  </si>
  <si>
    <t>Önkormányzaton kívüli EU-s projektekhez történő hozzájárulás 2013. évi előirányzat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</si>
  <si>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</si>
  <si>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</si>
  <si>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</si>
  <si>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</si>
  <si>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</si>
  <si>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</si>
  <si>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</si>
  <si>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</si>
  <si>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</si>
  <si>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</si>
  <si>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</si>
  <si>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</si>
  <si>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</si>
  <si>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</si>
  <si>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</si>
  <si>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</si>
  <si>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</si>
  <si>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</si>
  <si>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</si>
  <si>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</si>
  <si>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</si>
  <si>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</si>
  <si>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</si>
  <si>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</si>
  <si>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</si>
  <si>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</si>
  <si>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</si>
  <si>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</si>
  <si>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</si>
  <si>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</si>
  <si>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</si>
  <si>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</si>
  <si>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</si>
  <si>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</si>
  <si>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</si>
  <si>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</si>
  <si>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</si>
  <si>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</si>
  <si>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</si>
  <si>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</si>
  <si>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</si>
  <si>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</si>
  <si>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</si>
  <si>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</si>
  <si>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</si>
  <si>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</si>
  <si>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</si>
  <si>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</si>
  <si>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</si>
  <si>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</si>
  <si>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</si>
  <si>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2011. évi tény</t>
  </si>
  <si>
    <t>2012. évi 
várható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</si>
  <si>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</si>
  <si>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</si>
  <si>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</si>
  <si>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</si>
  <si>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</si>
  <si>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</si>
  <si>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</si>
  <si>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</si>
  <si>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Előirányzat-felhasználási terv
2013. évre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</si>
  <si>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</si>
  <si>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</si>
  <si>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</si>
  <si>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</si>
  <si>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</si>
  <si>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</si>
  <si>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</si>
  <si>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</si>
  <si>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</si>
  <si>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K I M U T A T Á S
a 2013. évben céljelleggel juttatott támogatásokról</t>
  </si>
  <si>
    <t>A 2013. évi általános működés és ágazati feladatok támogatásának alakulása jogcímenként</t>
  </si>
  <si>
    <t>2013. évi támogatás összesen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</si>
  <si>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</si>
  <si>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</si>
  <si>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</si>
  <si>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</si>
  <si>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</si>
  <si>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</si>
  <si>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</si>
  <si>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</si>
  <si>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</si>
  <si>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</si>
  <si>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</si>
  <si>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</si>
  <si>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</si>
  <si>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</si>
  <si>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</si>
  <si>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</si>
  <si>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</si>
  <si>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</si>
  <si>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</si>
  <si>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</si>
  <si>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</si>
  <si>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</si>
  <si>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</si>
  <si>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</si>
  <si>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</si>
  <si>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</si>
  <si>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</si>
  <si>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</si>
  <si>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</si>
  <si>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</si>
  <si>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</si>
  <si>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</si>
  <si>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</si>
  <si>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</si>
  <si>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</si>
  <si>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</si>
  <si>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</si>
  <si>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</si>
  <si>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</si>
  <si>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</si>
  <si>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</si>
  <si>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</si>
  <si>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</si>
  <si>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</si>
  <si>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</si>
  <si>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</si>
  <si>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</si>
  <si>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</si>
  <si>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</si>
  <si>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</si>
  <si>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</si>
  <si>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</si>
  <si>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</si>
  <si>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</si>
  <si>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</si>
  <si>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</si>
  <si>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</si>
  <si>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</si>
  <si>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</si>
  <si>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</si>
  <si>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</si>
  <si>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</si>
  <si>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</si>
  <si>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</si>
  <si>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</si>
  <si>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</si>
  <si>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</si>
  <si>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</si>
  <si>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</si>
  <si>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</si>
  <si>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</si>
  <si>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</si>
  <si>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</si>
  <si>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</si>
  <si>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</si>
  <si>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</si>
  <si>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</si>
  <si>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</si>
  <si>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</si>
  <si>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</si>
  <si>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</si>
  <si>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</si>
  <si>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</si>
  <si>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</si>
  <si>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</si>
  <si>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</si>
  <si>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</si>
  <si>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</si>
  <si>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</si>
  <si>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</si>
  <si>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</si>
  <si>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</si>
  <si>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</si>
  <si>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</si>
  <si>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</si>
  <si>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</si>
  <si>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</si>
  <si>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</si>
  <si>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</si>
  <si>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</si>
  <si>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</si>
  <si>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</si>
  <si>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</si>
  <si>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</si>
  <si>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</si>
  <si>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</si>
  <si>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</si>
  <si>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</si>
  <si>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</si>
  <si>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</si>
  <si>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</si>
  <si>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</si>
  <si>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</si>
  <si>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</si>
  <si>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</si>
  <si>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</si>
  <si>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</si>
  <si>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</si>
  <si>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</si>
  <si>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</si>
  <si>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</si>
  <si>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</si>
  <si>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</si>
  <si>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</si>
  <si>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</si>
  <si>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</si>
  <si>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</si>
  <si>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</si>
  <si>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</si>
  <si>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</si>
  <si>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</si>
  <si>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</si>
  <si>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</si>
  <si>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</si>
  <si>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</si>
  <si>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</si>
  <si>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</si>
  <si>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</si>
  <si>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</si>
  <si>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</si>
  <si>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</si>
  <si>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</si>
  <si>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</si>
  <si>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</si>
  <si>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</si>
  <si>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</si>
  <si>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</si>
  <si>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</si>
  <si>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</si>
  <si>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</si>
  <si>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</si>
  <si>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</si>
  <si>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</si>
  <si>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</si>
  <si>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</si>
  <si>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</si>
  <si>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</si>
  <si>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</si>
  <si>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</si>
  <si>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</si>
  <si>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</si>
  <si>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</si>
  <si>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</si>
  <si>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</si>
  <si>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</si>
  <si>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</si>
  <si>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</si>
  <si>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</si>
  <si>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</si>
  <si>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</si>
  <si>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</si>
  <si>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</si>
  <si>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</si>
  <si>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</si>
  <si>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</si>
  <si>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</si>
  <si>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</si>
  <si>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</si>
  <si>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</si>
  <si>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</si>
  <si>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</si>
  <si>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</si>
  <si>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</si>
  <si>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</si>
  <si>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</si>
  <si>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</si>
  <si>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</si>
  <si>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</si>
  <si>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</si>
  <si>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</si>
  <si>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</si>
  <si>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</si>
  <si>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</si>
  <si>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</si>
  <si>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</si>
  <si>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</si>
  <si>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</si>
  <si>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</si>
  <si>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</si>
  <si>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</si>
  <si>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</si>
  <si>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</si>
  <si>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</si>
  <si>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</si>
  <si>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</si>
  <si>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</si>
  <si>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</si>
  <si>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</si>
  <si>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</si>
  <si>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</si>
  <si>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</si>
  <si>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</si>
  <si>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</si>
  <si>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</si>
  <si>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</si>
  <si>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</si>
  <si>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</si>
  <si>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</si>
  <si>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</si>
  <si>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</si>
  <si>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</si>
  <si>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</si>
  <si>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</si>
  <si>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</si>
  <si>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</si>
  <si>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</si>
  <si>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</si>
  <si>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</si>
  <si>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</si>
  <si>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</si>
  <si>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</si>
  <si>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</si>
  <si>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</si>
  <si>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</si>
  <si>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</si>
  <si>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</si>
  <si>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</si>
  <si>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</si>
  <si>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</si>
  <si>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</si>
  <si>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</si>
  <si>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</si>
  <si>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</si>
  <si>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</si>
  <si>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</si>
  <si>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</si>
  <si>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</si>
  <si>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</si>
  <si>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</si>
  <si>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</si>
  <si>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</si>
  <si>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</si>
  <si>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</si>
  <si>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</si>
  <si>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</si>
  <si>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</si>
  <si>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</si>
  <si>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</si>
  <si>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</si>
  <si>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</si>
  <si>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</si>
  <si>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</si>
  <si>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</si>
  <si>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</si>
  <si>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</si>
  <si>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</si>
  <si>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</si>
  <si>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</si>
  <si>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</si>
  <si>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Nem kötelező!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</si>
  <si>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</si>
  <si>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</si>
  <si>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</si>
  <si>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</si>
  <si>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</si>
  <si>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</si>
  <si>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</si>
  <si>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</si>
  <si>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</si>
  <si>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</si>
  <si>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</si>
  <si>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</si>
  <si>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</si>
  <si>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</si>
  <si>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</si>
  <si>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</si>
  <si>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</si>
  <si>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</si>
  <si>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</si>
  <si>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</si>
  <si>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</si>
  <si>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</si>
  <si>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</si>
  <si>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</si>
  <si>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</si>
  <si>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</si>
  <si>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</si>
  <si>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</si>
  <si>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</si>
  <si>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</si>
  <si>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</si>
  <si>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</si>
  <si>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</si>
  <si>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</si>
  <si>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</si>
  <si>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</si>
  <si>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</si>
  <si>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</si>
  <si>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</si>
  <si>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</si>
  <si>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</si>
  <si>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</si>
  <si>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</si>
  <si>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</si>
  <si>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</si>
  <si>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</si>
  <si>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</si>
  <si>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</si>
  <si>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</si>
  <si>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</si>
  <si>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</si>
  <si>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</si>
  <si>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</si>
  <si>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</si>
  <si>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</si>
  <si>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</si>
  <si>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</si>
  <si>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</si>
  <si>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</si>
  <si>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</si>
  <si>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</si>
  <si>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</si>
  <si>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</si>
  <si>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</si>
  <si>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</si>
  <si>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</si>
  <si>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</si>
  <si>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</si>
  <si>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</si>
  <si>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</si>
  <si>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</si>
  <si>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</si>
  <si>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</si>
  <si>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</si>
  <si>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</si>
  <si>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</si>
  <si>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</si>
  <si>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</si>
  <si>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</si>
  <si>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</si>
  <si>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</si>
  <si>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</si>
  <si>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</si>
  <si>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</si>
  <si>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</si>
  <si>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</si>
  <si>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</si>
  <si>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</si>
  <si>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</si>
  <si>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</si>
  <si>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</si>
  <si>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</si>
  <si>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</si>
  <si>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</si>
  <si>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</si>
  <si>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</si>
  <si>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</si>
  <si>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</si>
  <si>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</si>
  <si>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</si>
  <si>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</si>
  <si>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</si>
  <si>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</si>
  <si>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</si>
  <si>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</si>
  <si>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</si>
  <si>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</si>
  <si>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</si>
  <si>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</si>
  <si>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</si>
  <si>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</si>
  <si>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</si>
  <si>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</si>
  <si>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</si>
  <si>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</si>
  <si>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</si>
  <si>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</si>
  <si>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</si>
  <si>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</si>
  <si>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</si>
  <si>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</si>
  <si>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</si>
  <si>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</si>
  <si>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</si>
  <si>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</si>
  <si>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</si>
  <si>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</si>
  <si>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</si>
  <si>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</si>
  <si>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</si>
  <si>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</si>
  <si>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</si>
  <si>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</si>
  <si>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</si>
  <si>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</si>
  <si>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</si>
  <si>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</si>
  <si>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</si>
  <si>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</si>
  <si>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</si>
  <si>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</si>
  <si>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</si>
  <si>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</si>
  <si>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</si>
  <si>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</si>
  <si>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</si>
  <si>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</si>
  <si>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</si>
  <si>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</si>
  <si>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</si>
  <si>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</si>
  <si>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</si>
  <si>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</si>
  <si>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</si>
  <si>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</si>
  <si>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</si>
  <si>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</si>
  <si>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</si>
  <si>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</si>
  <si>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</si>
  <si>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</si>
  <si>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</si>
  <si>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</si>
  <si>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</si>
  <si>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</si>
  <si>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</si>
  <si>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</si>
  <si>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</si>
  <si>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</si>
  <si>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</si>
  <si>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</si>
  <si>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</si>
  <si>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</si>
  <si>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</si>
  <si>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</si>
  <si>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</si>
  <si>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</si>
  <si>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</si>
  <si>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</si>
  <si>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</si>
  <si>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</si>
  <si>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</si>
  <si>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</si>
  <si>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</si>
  <si>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</si>
  <si>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</si>
  <si>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</si>
  <si>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</si>
  <si>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</si>
  <si>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</si>
  <si>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</si>
  <si>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</si>
  <si>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</si>
  <si>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</si>
  <si>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</si>
  <si>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</si>
  <si>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</si>
  <si>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</si>
  <si>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</si>
  <si>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</si>
  <si>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</si>
  <si>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</si>
  <si>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</si>
  <si>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</si>
  <si>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Pitypang Óvoda</t>
  </si>
  <si>
    <t>Baráti Bölcsőde</t>
  </si>
  <si>
    <t>Gyermekjólét</t>
  </si>
  <si>
    <t>Közkincs Hitel Civilház</t>
  </si>
  <si>
    <t>Közkincs Hitel Hangtechnika</t>
  </si>
  <si>
    <t>Győrújbarát Község Önkormányzat adósságot keletkeztető ügyletekből és kezességvállalásokból fennálló kötelezettségei</t>
  </si>
  <si>
    <t>Bölcsőde parkoló, Baróti utca kialakítása</t>
  </si>
  <si>
    <t xml:space="preserve">Veres Péter u. vízelvezetés </t>
  </si>
  <si>
    <t>Vízrendezési terv</t>
  </si>
  <si>
    <t>Mosogatógép-Óvoda</t>
  </si>
  <si>
    <t>II. Rákóczi Ferenc ÁMK-Hét vezér u. összekötése</t>
  </si>
  <si>
    <t xml:space="preserve">2817/2 hrsz. Ingatlan kisajásítás </t>
  </si>
  <si>
    <t>Élhető faluközpont kialakítása Győrújbaráton NYDOP 3.1.1. A-2f-2009</t>
  </si>
  <si>
    <t xml:space="preserve"> forintban!</t>
  </si>
  <si>
    <t>TÁMOP 3.1.5</t>
  </si>
  <si>
    <t>Agarn-Győrújbarát Együtt-Egymásért TPPA/2012/03/05</t>
  </si>
  <si>
    <t>Győrújbarát Község Önkormányzata</t>
  </si>
  <si>
    <t>11737077-15366643</t>
  </si>
  <si>
    <t>Éves eredeti kiadási előirányzat: 573.784 ezer Ft</t>
  </si>
  <si>
    <t>30 napon túli elismert tartozásállomány összesen: 4.909.208,- Ft</t>
  </si>
  <si>
    <t xml:space="preserve">Győrújbarát, 2013. február   ..... </t>
  </si>
  <si>
    <t>Közkincs hiteltörlesztés (Civilház felújítás)</t>
  </si>
  <si>
    <t>Közkincs hiteltörlesztés (Műv. Ház hangtechnika)</t>
  </si>
  <si>
    <t>Győr Nagytérségi Hulladékudvar kialakítása - önrész</t>
  </si>
  <si>
    <t>Önkormányzati hivatal működése</t>
  </si>
  <si>
    <t>Település-üzemeltetéshez kapcsolódó feladatok</t>
  </si>
  <si>
    <t>Egyéb kötelező önkormányzati feladatok támogatása</t>
  </si>
  <si>
    <t>Óvodai feladatok támogatása</t>
  </si>
  <si>
    <t>Kedvezményes gyermekétkeztetés</t>
  </si>
  <si>
    <t>Szociális ellátás támogatása</t>
  </si>
  <si>
    <t>Családsegítés</t>
  </si>
  <si>
    <t>Szociális étkeztetés</t>
  </si>
  <si>
    <t>Házi segítségnyújtás</t>
  </si>
  <si>
    <t>Bölcsődei ellátás</t>
  </si>
  <si>
    <t xml:space="preserve"> forintban !</t>
  </si>
  <si>
    <t>Nyúl Község Önkormányzata</t>
  </si>
  <si>
    <t>Állatorvos bérjellegű ktgének megtérítése (50%)</t>
  </si>
  <si>
    <t>Győri Többcélú Kistérségi Társulás</t>
  </si>
  <si>
    <t>Tagdíj</t>
  </si>
  <si>
    <t xml:space="preserve">Győri Többcélú Kistérségi Társulás </t>
  </si>
  <si>
    <t>Családsegítő szolgálat műk. hj</t>
  </si>
  <si>
    <t xml:space="preserve">Pannónia Kincse Leader Egyesület </t>
  </si>
  <si>
    <t xml:space="preserve">TÖOSZ </t>
  </si>
  <si>
    <t xml:space="preserve">Megyei Területfejlesztési Tanács </t>
  </si>
  <si>
    <t xml:space="preserve">Arrabona EGTC </t>
  </si>
  <si>
    <t>Bursa Hungarica Ösztöndíj pályázat</t>
  </si>
  <si>
    <t xml:space="preserve">Ösztöndíj pályázat </t>
  </si>
  <si>
    <t>Győr Nagytérségi Hulladékudvar -önrész 2016-ig</t>
  </si>
  <si>
    <t>önrész</t>
  </si>
  <si>
    <t xml:space="preserve">Győri Vizi Társulat </t>
  </si>
  <si>
    <t>Érdekeltségi hozzájárulás</t>
  </si>
  <si>
    <t>Térségi Óvodai Egyesület (ÁMK ktgvetésében!)</t>
  </si>
  <si>
    <t>Működési támogatás</t>
  </si>
  <si>
    <t xml:space="preserve">Dr. Nagy Zsuzsanna </t>
  </si>
  <si>
    <t>Iskolaegészségügyi ellátás</t>
  </si>
  <si>
    <t>Győri Kommunális Szolg.</t>
  </si>
  <si>
    <t>Működési hozzájárulás</t>
  </si>
  <si>
    <t>Katolikus Egyház</t>
  </si>
  <si>
    <t>Evangélikus Egyház</t>
  </si>
  <si>
    <t>Győrújbarát Sportolója</t>
  </si>
  <si>
    <t>Győrújbarát-Nyúl Gyermekjóléti Szolgáltatást Ellátó Társulása</t>
  </si>
  <si>
    <t>Hiány belső finanszírozás bevételei (11.1.1.+….+11.1.5.)</t>
  </si>
  <si>
    <t>Hiány külső finanszírozásának bevételei (11.2.1.+….+11.2.5.)</t>
  </si>
  <si>
    <t>KÖLTSÉGVETÉSI ÉS FINANSZÍROZÁSI BEVÉTELEK ÖSSZESEN: (10+11)</t>
  </si>
  <si>
    <t>BEVÉTELEK ÖSSZESEN: (12+13)</t>
  </si>
  <si>
    <t>Működési célú finanszírozási kiadások 6.1.1.+….+6.1.7.)</t>
  </si>
  <si>
    <t>Felhalmozási célú finanszírozási bevételek (6.2.1.+…..6.2.8.)</t>
  </si>
  <si>
    <t>Győrújbarát Község Önkormányzat saját bevételeinek részletezése az adósságot keletkeztető ügyletből származó tárgyévi fizetési kötelezettség megállapításához</t>
  </si>
  <si>
    <t>Fejlesztési cél leírása</t>
  </si>
  <si>
    <t>Fejlesztés várható kiadása</t>
  </si>
  <si>
    <t>ADÓSSÁGOT KELETKEZTETŐ ÜGYLETEK VÁRHATÓ EGYÜTTES ÖSSZEGE</t>
  </si>
  <si>
    <t>Győrújbarát Község Önkormányzat 2013. évi adósságot keletkeztető fejlesztési céljai</t>
  </si>
  <si>
    <t>Felújítási kiadások előirányzata felújításonként</t>
  </si>
  <si>
    <t>Felújítás  megnevezése</t>
  </si>
  <si>
    <t>2013. év utáni szükséglet
(6=2 - 4 - 5)</t>
  </si>
  <si>
    <t>Kötelező sportfeladatok</t>
  </si>
  <si>
    <t xml:space="preserve">2.1. melléklet a2/2013. (II.27.) önkormányzati rendelethez     </t>
  </si>
  <si>
    <t xml:space="preserve">2.2. melléklet a 2/2013. (II.27.) önkormányzati rendelethez     </t>
  </si>
  <si>
    <t>5. melléklet a 2/2013. (II.27.) önkormányzati rendelethez</t>
  </si>
  <si>
    <t>7. melléklet a 2/2013. (II.27.) önkormányzati rendelethez</t>
  </si>
  <si>
    <t>9. melléklet a 2/2013. (II.27.) önkormányzati rendelethez</t>
  </si>
  <si>
    <t>9.1. melléklet a 2/2013. (II.27.) önkormányzati rendelethez</t>
  </si>
  <si>
    <t>9.2. melléklet a 2/2013. (II.27.) önkormányzati rendelethez</t>
  </si>
  <si>
    <t>9.3. melléklet a 2/2013. (II.27.) önkormányzati rendelethez</t>
  </si>
  <si>
    <t>9.4. melléklet a 2/2013. (II.27.) önkormányzati rendelethez</t>
  </si>
  <si>
    <t>forintban !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</si>
</sst>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&quot; Ft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0"/>
      <name val="Times New Roman CE"/>
      <charset val="238"/>
    </font>
    <font>
      <i/>
      <sz val="8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75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5" xfId="0" applyFont="1" applyBorder="1" applyAlignment="1" applyProtection="1">
      <alignment horizontal="left" vertical="center" indent="1"/>
      <protection locked="0"/>
    </xf>
    <xf numFmtId="3" fontId="30" fillId="0" borderId="22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9" xfId="0" applyNumberFormat="1" applyFont="1" applyBorder="1" applyAlignment="1" applyProtection="1">
      <alignment horizontal="right" vertical="center" indent="1"/>
      <protection locked="0"/>
    </xf>
    <xf numFmtId="0" fontId="30" fillId="0" borderId="7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3" xfId="4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3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3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19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6" xfId="0" applyNumberFormat="1" applyFont="1" applyFill="1" applyBorder="1" applyAlignment="1" applyProtection="1">
      <alignment vertical="center" wrapText="1"/>
    </xf>
    <xf numFmtId="164" fontId="20" fillId="0" borderId="23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1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5" xfId="0" applyNumberFormat="1" applyFont="1" applyFill="1" applyBorder="1" applyAlignment="1" applyProtection="1">
      <alignment vertical="center"/>
      <protection locked="0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2" xfId="0" applyNumberFormat="1" applyFont="1" applyFill="1" applyBorder="1" applyAlignment="1" applyProtection="1">
      <alignment vertical="center"/>
      <protection locked="0"/>
    </xf>
    <xf numFmtId="3" fontId="30" fillId="0" borderId="7" xfId="0" applyNumberFormat="1" applyFont="1" applyFill="1" applyBorder="1" applyAlignment="1" applyProtection="1">
      <alignment vertical="center"/>
      <protection locked="0"/>
    </xf>
    <xf numFmtId="49" fontId="30" fillId="0" borderId="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7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0" fontId="27" fillId="0" borderId="37" xfId="0" applyFont="1" applyFill="1" applyBorder="1" applyAlignment="1" applyProtection="1">
      <alignment horizontal="left" vertical="center" wrapText="1"/>
      <protection locked="0"/>
    </xf>
    <xf numFmtId="164" fontId="20" fillId="2" borderId="16" xfId="0" applyNumberFormat="1" applyFont="1" applyFill="1" applyBorder="1" applyAlignment="1" applyProtection="1">
      <alignment vertical="center" wrapText="1"/>
    </xf>
    <xf numFmtId="164" fontId="15" fillId="2" borderId="38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4" xfId="0" applyFont="1" applyFill="1" applyBorder="1" applyAlignment="1" applyProtection="1">
      <alignment vertical="center" wrapTex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12" fillId="0" borderId="39" xfId="4" applyFill="1" applyBorder="1"/>
    <xf numFmtId="164" fontId="3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40" fillId="0" borderId="0" xfId="0" applyFont="1" applyFill="1"/>
    <xf numFmtId="3" fontId="40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40" fillId="0" borderId="0" xfId="0" applyFont="1" applyFill="1" applyAlignment="1">
      <alignment horizontal="right" indent="1"/>
    </xf>
    <xf numFmtId="0" fontId="6" fillId="0" borderId="41" xfId="0" applyFont="1" applyFill="1" applyBorder="1" applyAlignment="1" applyProtection="1">
      <alignment horizontal="right"/>
    </xf>
    <xf numFmtId="164" fontId="38" fillId="0" borderId="41" xfId="4" applyNumberFormat="1" applyFont="1" applyFill="1" applyBorder="1" applyAlignment="1" applyProtection="1">
      <alignment horizontal="left" vertical="center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7" fillId="0" borderId="0" xfId="0" applyFont="1" applyFill="1"/>
    <xf numFmtId="0" fontId="48" fillId="0" borderId="0" xfId="0" applyFont="1"/>
    <xf numFmtId="0" fontId="15" fillId="0" borderId="0" xfId="4" applyFont="1" applyFill="1" applyBorder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33" fillId="0" borderId="7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45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6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29" fillId="0" borderId="5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6" fontId="29" fillId="0" borderId="23" xfId="1" applyNumberFormat="1" applyFont="1" applyFill="1" applyBorder="1" applyProtection="1"/>
    <xf numFmtId="0" fontId="36" fillId="0" borderId="15" xfId="0" applyFont="1" applyFill="1" applyBorder="1" applyAlignment="1" applyProtection="1">
      <alignment horizontal="center" vertical="center" wrapText="1"/>
    </xf>
    <xf numFmtId="0" fontId="36" fillId="0" borderId="23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3" xfId="0" applyFont="1" applyBorder="1" applyAlignment="1" applyProtection="1">
      <alignment horizontal="right" vertical="center" indent="1"/>
    </xf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7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34" xfId="0" applyFont="1" applyFill="1" applyBorder="1" applyAlignment="1" applyProtection="1">
      <alignment horizontal="center"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30" fillId="0" borderId="22" xfId="0" applyNumberFormat="1" applyFont="1" applyFill="1" applyBorder="1" applyAlignment="1" applyProtection="1">
      <alignment vertical="center"/>
    </xf>
    <xf numFmtId="49" fontId="35" fillId="0" borderId="9" xfId="0" quotePrefix="1" applyNumberFormat="1" applyFont="1" applyFill="1" applyBorder="1" applyAlignment="1" applyProtection="1">
      <alignment horizontal="left" vertical="center" indent="1"/>
    </xf>
    <xf numFmtId="3" fontId="35" fillId="0" borderId="19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vertical="center"/>
    </xf>
    <xf numFmtId="3" fontId="30" fillId="0" borderId="19" xfId="0" applyNumberFormat="1" applyFont="1" applyFill="1" applyBorder="1" applyAlignment="1" applyProtection="1">
      <alignment vertical="center"/>
    </xf>
    <xf numFmtId="49" fontId="31" fillId="0" borderId="15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3" fontId="30" fillId="0" borderId="23" xfId="0" applyNumberFormat="1" applyFont="1" applyFill="1" applyBorder="1" applyAlignment="1" applyProtection="1">
      <alignment vertical="center"/>
    </xf>
    <xf numFmtId="49" fontId="30" fillId="0" borderId="9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3" xfId="0" applyFont="1" applyFill="1" applyBorder="1" applyAlignment="1" applyProtection="1">
      <alignment vertical="center"/>
    </xf>
    <xf numFmtId="0" fontId="8" fillId="0" borderId="44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164" fontId="8" fillId="0" borderId="47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2" fillId="0" borderId="48" xfId="0" applyFont="1" applyBorder="1" applyAlignment="1" applyProtection="1">
      <alignment horizontal="center" wrapText="1"/>
    </xf>
    <xf numFmtId="0" fontId="43" fillId="0" borderId="48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9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50" xfId="0" applyFont="1" applyFill="1" applyBorder="1" applyAlignment="1" applyProtection="1">
      <alignment vertical="center" wrapText="1"/>
    </xf>
    <xf numFmtId="0" fontId="4" fillId="0" borderId="48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51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52" xfId="0" applyFill="1" applyBorder="1" applyProtection="1"/>
    <xf numFmtId="0" fontId="6" fillId="0" borderId="52" xfId="0" applyFont="1" applyFill="1" applyBorder="1" applyAlignment="1" applyProtection="1">
      <alignment horizontal="center"/>
    </xf>
    <xf numFmtId="0" fontId="46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164" fontId="20" fillId="0" borderId="42" xfId="4" applyNumberFormat="1" applyFont="1" applyFill="1" applyBorder="1" applyAlignment="1" applyProtection="1">
      <alignment horizontal="right" vertical="center" wrapText="1" indent="1"/>
    </xf>
    <xf numFmtId="164" fontId="22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164" fontId="35" fillId="0" borderId="53" xfId="4" applyNumberFormat="1" applyFont="1" applyFill="1" applyBorder="1" applyAlignment="1" applyProtection="1">
      <alignment horizontal="right" vertical="center" wrapText="1" indent="1"/>
    </xf>
    <xf numFmtId="164" fontId="35" fillId="0" borderId="55" xfId="4" applyNumberFormat="1" applyFont="1" applyFill="1" applyBorder="1" applyAlignment="1" applyProtection="1">
      <alignment horizontal="right" vertical="center" wrapText="1" indent="1"/>
    </xf>
    <xf numFmtId="164" fontId="3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Fill="1" applyBorder="1" applyAlignment="1" applyProtection="1">
      <alignment horizontal="center" vertical="center" wrapText="1"/>
    </xf>
    <xf numFmtId="0" fontId="20" fillId="0" borderId="49" xfId="4" applyFont="1" applyFill="1" applyBorder="1" applyAlignment="1" applyProtection="1">
      <alignment horizontal="left" vertical="center" wrapText="1" indent="1"/>
    </xf>
    <xf numFmtId="49" fontId="22" fillId="0" borderId="57" xfId="4" applyNumberFormat="1" applyFont="1" applyFill="1" applyBorder="1" applyAlignment="1" applyProtection="1">
      <alignment horizontal="left" vertical="center" wrapText="1" indent="1"/>
    </xf>
    <xf numFmtId="49" fontId="22" fillId="0" borderId="58" xfId="4" applyNumberFormat="1" applyFont="1" applyFill="1" applyBorder="1" applyAlignment="1" applyProtection="1">
      <alignment horizontal="left" vertical="center" wrapText="1" indent="1"/>
    </xf>
    <xf numFmtId="49" fontId="22" fillId="0" borderId="45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9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4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50" fillId="0" borderId="16" xfId="0" applyFont="1" applyBorder="1" applyAlignment="1" applyProtection="1">
      <alignment horizontal="left" vertical="center" wrapText="1" indent="1"/>
    </xf>
    <xf numFmtId="0" fontId="28" fillId="0" borderId="23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9" fillId="0" borderId="15" xfId="0" applyNumberFormat="1" applyFont="1" applyBorder="1" applyAlignment="1" applyProtection="1">
      <alignment horizontal="left" vertical="center" wrapText="1" indent="1"/>
    </xf>
    <xf numFmtId="164" fontId="20" fillId="0" borderId="34" xfId="4" applyNumberFormat="1" applyFont="1" applyFill="1" applyBorder="1" applyAlignment="1" applyProtection="1">
      <alignment horizontal="right" vertical="center" wrapText="1" inden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35" fillId="0" borderId="31" xfId="4" applyNumberFormat="1" applyFont="1" applyFill="1" applyBorder="1" applyAlignment="1" applyProtection="1">
      <alignment horizontal="right" vertical="center" wrapText="1" indent="1"/>
    </xf>
    <xf numFmtId="164" fontId="35" fillId="0" borderId="19" xfId="4" applyNumberFormat="1" applyFont="1" applyFill="1" applyBorder="1" applyAlignment="1" applyProtection="1">
      <alignment horizontal="right" vertical="center" wrapText="1" indent="1"/>
    </xf>
    <xf numFmtId="164" fontId="3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0" applyNumberFormat="1" applyFont="1" applyBorder="1" applyAlignment="1" applyProtection="1">
      <alignment horizontal="right" vertical="center" wrapText="1" indent="1"/>
    </xf>
    <xf numFmtId="0" fontId="26" fillId="0" borderId="23" xfId="0" quotePrefix="1" applyFont="1" applyBorder="1" applyAlignment="1" applyProtection="1">
      <alignment horizontal="right" vertical="center" wrapText="1" indent="1"/>
      <protection locked="0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7" fillId="0" borderId="23" xfId="0" applyFont="1" applyBorder="1" applyAlignment="1" applyProtection="1">
      <alignment horizontal="right" vertical="center" wrapText="1" indent="1"/>
    </xf>
    <xf numFmtId="0" fontId="6" fillId="0" borderId="41" xfId="0" applyFont="1" applyFill="1" applyBorder="1" applyAlignment="1" applyProtection="1">
      <alignment horizontal="right" vertical="center"/>
    </xf>
    <xf numFmtId="164" fontId="29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4" applyNumberFormat="1" applyFont="1" applyFill="1" applyBorder="1" applyAlignment="1" applyProtection="1">
      <alignment horizontal="right" vertical="center" wrapText="1" indent="1"/>
    </xf>
    <xf numFmtId="0" fontId="27" fillId="0" borderId="31" xfId="0" applyFont="1" applyBorder="1" applyAlignment="1" applyProtection="1">
      <alignment horizontal="right" vertical="center" wrapText="1" indent="1"/>
      <protection locked="0"/>
    </xf>
    <xf numFmtId="0" fontId="27" fillId="0" borderId="19" xfId="0" applyFont="1" applyBorder="1" applyAlignment="1" applyProtection="1">
      <alignment horizontal="right" vertical="center" wrapText="1" indent="1"/>
      <protection locked="0"/>
    </xf>
    <xf numFmtId="0" fontId="27" fillId="0" borderId="21" xfId="0" applyFont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6" xfId="0" applyNumberFormat="1" applyFont="1" applyFill="1" applyBorder="1" applyAlignment="1" applyProtection="1">
      <alignment horizontal="centerContinuous" vertical="center" wrapText="1"/>
    </xf>
    <xf numFmtId="164" fontId="8" fillId="0" borderId="23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16" xfId="0" applyNumberFormat="1" applyFont="1" applyFill="1" applyBorder="1" applyAlignment="1" applyProtection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39" xfId="0" applyNumberFormat="1" applyFont="1" applyFill="1" applyBorder="1" applyAlignment="1" applyProtection="1">
      <alignment horizontal="left" vertical="center" wrapText="1" indent="1"/>
    </xf>
    <xf numFmtId="164" fontId="30" fillId="0" borderId="0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5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42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164" fontId="35" fillId="0" borderId="4" xfId="0" applyNumberFormat="1" applyFont="1" applyFill="1" applyBorder="1" applyAlignment="1" applyProtection="1">
      <alignment horizontal="right" vertical="center" wrapText="1" indent="1"/>
    </xf>
    <xf numFmtId="166" fontId="30" fillId="0" borderId="60" xfId="1" applyNumberFormat="1" applyFont="1" applyFill="1" applyBorder="1" applyProtection="1">
      <protection locked="0"/>
    </xf>
    <xf numFmtId="166" fontId="30" fillId="0" borderId="53" xfId="1" applyNumberFormat="1" applyFont="1" applyFill="1" applyBorder="1" applyProtection="1">
      <protection locked="0"/>
    </xf>
    <xf numFmtId="166" fontId="30" fillId="0" borderId="47" xfId="1" applyNumberFormat="1" applyFont="1" applyFill="1" applyBorder="1" applyProtection="1">
      <protection locked="0"/>
    </xf>
    <xf numFmtId="0" fontId="30" fillId="0" borderId="4" xfId="4" applyFont="1" applyFill="1" applyBorder="1" applyProtection="1"/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22" fillId="0" borderId="22" xfId="4" applyFont="1" applyFill="1" applyBorder="1" applyAlignment="1" applyProtection="1">
      <alignment horizontal="left" vertical="center" wrapText="1" indent="1"/>
    </xf>
    <xf numFmtId="0" fontId="22" fillId="0" borderId="19" xfId="4" applyFont="1" applyFill="1" applyBorder="1" applyAlignment="1" applyProtection="1">
      <alignment horizontal="left" vertical="center" wrapText="1" indent="1"/>
    </xf>
    <xf numFmtId="0" fontId="22" fillId="0" borderId="19" xfId="4" applyFont="1" applyFill="1" applyBorder="1" applyAlignment="1" applyProtection="1">
      <alignment horizontal="left" indent="7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22" fillId="0" borderId="19" xfId="4" applyFont="1" applyFill="1" applyBorder="1" applyAlignment="1" applyProtection="1">
      <alignment horizontal="left" vertical="center" wrapText="1" indent="6"/>
    </xf>
    <xf numFmtId="0" fontId="22" fillId="0" borderId="33" xfId="4" applyFont="1" applyFill="1" applyBorder="1" applyAlignment="1" applyProtection="1">
      <alignment horizontal="left" vertical="center" wrapText="1" indent="6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8" fillId="0" borderId="24" xfId="0" applyFont="1" applyBorder="1" applyAlignment="1" applyProtection="1">
      <alignment horizontal="left" vertical="center" wrapText="1" indent="1"/>
    </xf>
    <xf numFmtId="0" fontId="27" fillId="0" borderId="31" xfId="0" applyFont="1" applyBorder="1" applyAlignment="1" applyProtection="1">
      <alignment horizontal="lef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7" fillId="0" borderId="33" xfId="0" applyFont="1" applyBorder="1" applyAlignment="1" applyProtection="1">
      <alignment horizontal="left" vertical="center" wrapText="1" indent="1"/>
    </xf>
    <xf numFmtId="0" fontId="27" fillId="0" borderId="21" xfId="0" applyFont="1" applyBorder="1" applyAlignment="1" applyProtection="1">
      <alignment horizontal="left" vertical="center" wrapText="1" indent="1"/>
    </xf>
    <xf numFmtId="0" fontId="49" fillId="0" borderId="19" xfId="0" applyFont="1" applyBorder="1" applyAlignment="1" applyProtection="1">
      <alignment horizontal="left" vertical="center" wrapText="1" indent="1"/>
    </xf>
    <xf numFmtId="0" fontId="27" fillId="0" borderId="19" xfId="0" applyFont="1" applyBorder="1" applyAlignment="1" applyProtection="1">
      <alignment horizontal="left" vertical="center" wrapText="1" indent="6"/>
    </xf>
    <xf numFmtId="0" fontId="28" fillId="0" borderId="54" xfId="0" applyFont="1" applyBorder="1" applyAlignment="1" applyProtection="1">
      <alignment horizontal="left" vertical="center" wrapText="1" indent="1"/>
    </xf>
    <xf numFmtId="0" fontId="27" fillId="0" borderId="60" xfId="0" applyFont="1" applyBorder="1" applyAlignment="1" applyProtection="1">
      <alignment horizontal="left" vertical="center" wrapText="1" indent="1"/>
    </xf>
    <xf numFmtId="0" fontId="27" fillId="0" borderId="61" xfId="0" applyFont="1" applyBorder="1" applyAlignment="1" applyProtection="1">
      <alignment horizontal="left" vertical="center" wrapText="1" indent="1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0" fontId="8" fillId="0" borderId="22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4" xfId="0" applyFont="1" applyFill="1" applyBorder="1" applyAlignment="1" applyProtection="1">
      <alignment horizontal="right" vertical="center" wrapText="1" indent="1"/>
    </xf>
    <xf numFmtId="164" fontId="8" fillId="0" borderId="47" xfId="0" applyNumberFormat="1" applyFont="1" applyFill="1" applyBorder="1" applyAlignment="1" applyProtection="1">
      <alignment horizontal="right" vertical="center" wrapText="1" inden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2" xfId="0" applyNumberFormat="1" applyFont="1" applyFill="1" applyBorder="1" applyAlignment="1" applyProtection="1">
      <alignment horizontal="right" vertical="center" wrapText="1" indent="1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164" fontId="3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5" fillId="0" borderId="19" xfId="0" applyNumberFormat="1" applyFont="1" applyFill="1" applyBorder="1" applyAlignment="1" applyProtection="1">
      <alignment horizontal="right" vertical="center" wrapText="1" indent="1"/>
    </xf>
    <xf numFmtId="164" fontId="35" fillId="0" borderId="22" xfId="0" applyNumberFormat="1" applyFont="1" applyFill="1" applyBorder="1" applyAlignment="1" applyProtection="1">
      <alignment horizontal="right" vertical="center" wrapText="1" indent="1"/>
    </xf>
    <xf numFmtId="0" fontId="41" fillId="0" borderId="48" xfId="0" applyFont="1" applyBorder="1" applyAlignment="1" applyProtection="1">
      <alignment horizontal="center" wrapText="1"/>
    </xf>
    <xf numFmtId="0" fontId="29" fillId="0" borderId="48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2" xfId="0" applyNumberFormat="1" applyFont="1" applyFill="1" applyBorder="1" applyAlignment="1" applyProtection="1">
      <alignment horizontal="right" vertical="center" wrapText="1" indent="1"/>
    </xf>
    <xf numFmtId="0" fontId="7" fillId="0" borderId="63" xfId="4" applyFont="1" applyFill="1" applyBorder="1" applyAlignment="1" applyProtection="1">
      <alignment horizontal="center" vertical="center" wrapText="1"/>
    </xf>
    <xf numFmtId="0" fontId="7" fillId="0" borderId="63" xfId="4" applyFont="1" applyFill="1" applyBorder="1" applyAlignment="1" applyProtection="1">
      <alignment vertical="center" wrapText="1"/>
    </xf>
    <xf numFmtId="164" fontId="7" fillId="0" borderId="63" xfId="4" applyNumberFormat="1" applyFont="1" applyFill="1" applyBorder="1" applyAlignment="1" applyProtection="1">
      <alignment horizontal="right" vertical="center" wrapText="1" indent="1"/>
    </xf>
    <xf numFmtId="0" fontId="22" fillId="0" borderId="63" xfId="4" applyFont="1" applyFill="1" applyBorder="1" applyAlignment="1" applyProtection="1">
      <alignment horizontal="right" vertical="center" wrapText="1" indent="1"/>
      <protection locked="0"/>
    </xf>
    <xf numFmtId="164" fontId="3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34" xfId="0" applyFont="1" applyFill="1" applyBorder="1" applyAlignment="1" applyProtection="1">
      <alignment vertical="center" wrapText="1"/>
    </xf>
    <xf numFmtId="0" fontId="51" fillId="0" borderId="0" xfId="0" applyFont="1" applyFill="1" applyBorder="1" applyAlignment="1" applyProtection="1">
      <alignment horizontal="right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33" fillId="0" borderId="34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9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9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right" vertical="center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164" fontId="29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2" xfId="0" applyFont="1" applyBorder="1" applyAlignment="1">
      <alignment horizontal="justify" wrapText="1"/>
    </xf>
    <xf numFmtId="0" fontId="44" fillId="0" borderId="2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49" fillId="0" borderId="31" xfId="0" applyFont="1" applyBorder="1" applyAlignment="1" applyProtection="1">
      <alignment horizontal="lef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0" fontId="27" fillId="0" borderId="24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27" fillId="0" borderId="33" xfId="0" applyFont="1" applyBorder="1" applyAlignment="1" applyProtection="1">
      <alignment horizontal="left" vertical="center" wrapText="1" indent="6"/>
    </xf>
    <xf numFmtId="0" fontId="28" fillId="0" borderId="20" xfId="0" applyFont="1" applyBorder="1" applyAlignment="1" applyProtection="1">
      <alignment horizontal="left" vertical="center" wrapText="1" indent="1"/>
    </xf>
    <xf numFmtId="0" fontId="55" fillId="0" borderId="0" xfId="0" applyFont="1" applyFill="1" applyAlignment="1" applyProtection="1">
      <alignment horizontal="left" vertical="center" wrapText="1"/>
    </xf>
    <xf numFmtId="0" fontId="55" fillId="0" borderId="0" xfId="0" applyFont="1" applyFill="1" applyAlignment="1" applyProtection="1">
      <alignment vertical="center" wrapText="1"/>
    </xf>
    <xf numFmtId="0" fontId="5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3" xfId="0" applyNumberFormat="1" applyFont="1" applyBorder="1" applyAlignment="1" applyProtection="1">
      <alignment horizontal="righ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" xfId="4" applyNumberFormat="1" applyFont="1" applyFill="1" applyBorder="1" applyAlignment="1" applyProtection="1">
      <alignment horizontal="right" vertical="center" wrapText="1" indent="1"/>
    </xf>
    <xf numFmtId="164" fontId="35" fillId="0" borderId="2" xfId="4" applyNumberFormat="1" applyFont="1" applyFill="1" applyBorder="1" applyAlignment="1" applyProtection="1">
      <alignment horizontal="right" vertical="center" wrapText="1" indent="1"/>
    </xf>
    <xf numFmtId="164" fontId="30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4" applyNumberFormat="1" applyFont="1" applyFill="1" applyBorder="1" applyAlignment="1" applyProtection="1">
      <alignment horizontal="right" vertical="center" wrapText="1" indent="1"/>
    </xf>
    <xf numFmtId="164" fontId="29" fillId="0" borderId="16" xfId="4" applyNumberFormat="1" applyFont="1" applyFill="1" applyBorder="1" applyAlignment="1" applyProtection="1">
      <alignment horizontal="right" vertical="center" wrapText="1" indent="1"/>
    </xf>
    <xf numFmtId="164" fontId="30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4" xfId="0" applyFont="1" applyBorder="1" applyAlignment="1" applyProtection="1">
      <alignment horizontal="right" vertical="center" wrapText="1" indent="1"/>
      <protection locked="0"/>
    </xf>
    <xf numFmtId="0" fontId="27" fillId="0" borderId="2" xfId="0" applyFont="1" applyBorder="1" applyAlignment="1" applyProtection="1">
      <alignment horizontal="right" vertical="center" wrapText="1" indent="1"/>
      <protection locked="0"/>
    </xf>
    <xf numFmtId="0" fontId="27" fillId="0" borderId="7" xfId="0" applyFont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Border="1" applyAlignment="1" applyProtection="1">
      <alignment horizontal="right" vertical="center" wrapText="1" indent="1"/>
    </xf>
    <xf numFmtId="0" fontId="26" fillId="0" borderId="16" xfId="0" quotePrefix="1" applyFont="1" applyBorder="1" applyAlignment="1" applyProtection="1">
      <alignment horizontal="right" vertical="center" wrapText="1" indent="1"/>
      <protection locked="0"/>
    </xf>
    <xf numFmtId="0" fontId="8" fillId="0" borderId="48" xfId="4" applyFont="1" applyFill="1" applyBorder="1" applyAlignment="1" applyProtection="1">
      <alignment horizontal="center" vertical="center" wrapText="1"/>
    </xf>
    <xf numFmtId="164" fontId="27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wrapText="1"/>
    </xf>
    <xf numFmtId="164" fontId="0" fillId="0" borderId="8" xfId="0" applyNumberFormat="1" applyFill="1" applyBorder="1" applyAlignment="1" applyProtection="1">
      <alignment vertical="center" wrapText="1"/>
      <protection locked="0"/>
    </xf>
    <xf numFmtId="49" fontId="31" fillId="0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vertical="center"/>
    </xf>
    <xf numFmtId="0" fontId="30" fillId="0" borderId="5" xfId="0" applyFont="1" applyBorder="1" applyAlignment="1" applyProtection="1">
      <alignment vertical="center"/>
      <protection locked="0"/>
    </xf>
    <xf numFmtId="0" fontId="30" fillId="0" borderId="2" xfId="0" applyFont="1" applyBorder="1" applyAlignment="1" applyProtection="1">
      <alignment vertical="center"/>
      <protection locked="0"/>
    </xf>
    <xf numFmtId="167" fontId="27" fillId="0" borderId="2" xfId="0" applyNumberFormat="1" applyFont="1" applyFill="1" applyBorder="1" applyAlignment="1" applyProtection="1">
      <alignment wrapText="1"/>
      <protection locked="0"/>
    </xf>
    <xf numFmtId="167" fontId="27" fillId="0" borderId="1" xfId="0" applyNumberFormat="1" applyFont="1" applyFill="1" applyBorder="1" applyAlignment="1" applyProtection="1">
      <alignment wrapText="1"/>
      <protection locked="0"/>
    </xf>
    <xf numFmtId="0" fontId="30" fillId="0" borderId="1" xfId="0" applyFont="1" applyFill="1" applyBorder="1" applyAlignment="1" applyProtection="1">
      <alignment horizontal="left" vertical="center" indent="1"/>
      <protection locked="0"/>
    </xf>
    <xf numFmtId="3" fontId="30" fillId="0" borderId="20" xfId="0" applyNumberFormat="1" applyFont="1" applyFill="1" applyBorder="1" applyAlignment="1" applyProtection="1">
      <alignment horizontal="right" vertical="center" indent="1"/>
      <protection locked="0"/>
    </xf>
    <xf numFmtId="0" fontId="30" fillId="4" borderId="2" xfId="0" applyFont="1" applyFill="1" applyBorder="1" applyAlignment="1" applyProtection="1">
      <alignment vertical="center"/>
      <protection locked="0"/>
    </xf>
    <xf numFmtId="0" fontId="30" fillId="4" borderId="2" xfId="0" applyFont="1" applyFill="1" applyBorder="1" applyAlignment="1" applyProtection="1">
      <alignment horizontal="left" vertical="center" indent="1"/>
      <protection locked="0"/>
    </xf>
    <xf numFmtId="3" fontId="30" fillId="4" borderId="19" xfId="0" applyNumberFormat="1" applyFont="1" applyFill="1" applyBorder="1" applyAlignment="1" applyProtection="1">
      <alignment horizontal="right" vertical="center" indent="1"/>
      <protection locked="0"/>
    </xf>
    <xf numFmtId="0" fontId="30" fillId="0" borderId="9" xfId="0" applyNumberFormat="1" applyFont="1" applyBorder="1" applyAlignment="1" applyProtection="1">
      <alignment horizontal="right" vertical="center" indent="1"/>
    </xf>
    <xf numFmtId="0" fontId="30" fillId="0" borderId="12" xfId="0" applyNumberFormat="1" applyFont="1" applyBorder="1" applyAlignment="1" applyProtection="1">
      <alignment horizontal="right" vertical="center" indent="1"/>
    </xf>
    <xf numFmtId="0" fontId="30" fillId="0" borderId="0" xfId="0" applyFont="1" applyBorder="1" applyAlignment="1" applyProtection="1">
      <alignment horizontal="right" vertical="center" indent="1"/>
    </xf>
    <xf numFmtId="0" fontId="30" fillId="0" borderId="0" xfId="0" applyFont="1" applyBorder="1" applyAlignment="1" applyProtection="1">
      <alignment horizontal="left" vertical="center" indent="1"/>
      <protection locked="0"/>
    </xf>
    <xf numFmtId="3" fontId="30" fillId="0" borderId="0" xfId="0" applyNumberFormat="1" applyFont="1" applyBorder="1" applyAlignment="1" applyProtection="1">
      <alignment horizontal="right" vertical="center" indent="1"/>
      <protection locked="0"/>
    </xf>
    <xf numFmtId="3" fontId="30" fillId="0" borderId="0" xfId="0" applyNumberFormat="1" applyFont="1" applyFill="1" applyBorder="1" applyAlignment="1" applyProtection="1">
      <alignment horizontal="right" vertical="center" indent="1"/>
      <protection locked="0"/>
    </xf>
    <xf numFmtId="3" fontId="33" fillId="0" borderId="0" xfId="0" applyNumberFormat="1" applyFont="1" applyFill="1" applyBorder="1" applyAlignment="1" applyProtection="1">
      <alignment horizontal="right" vertical="center" indent="1"/>
    </xf>
    <xf numFmtId="164" fontId="15" fillId="3" borderId="26" xfId="0" applyNumberFormat="1" applyFont="1" applyFill="1" applyBorder="1" applyAlignment="1" applyProtection="1">
      <alignment horizontal="left" vertical="center" wrapText="1" indent="2"/>
    </xf>
    <xf numFmtId="3" fontId="33" fillId="0" borderId="2" xfId="0" applyNumberFormat="1" applyFont="1" applyFill="1" applyBorder="1" applyAlignment="1" applyProtection="1">
      <alignment horizontal="right" vertical="center" indent="1"/>
    </xf>
    <xf numFmtId="164" fontId="15" fillId="0" borderId="0" xfId="0" applyNumberFormat="1" applyFont="1" applyFill="1" applyBorder="1" applyAlignment="1" applyProtection="1">
      <alignment horizontal="left" vertical="center" wrapText="1" indent="2"/>
    </xf>
    <xf numFmtId="0" fontId="20" fillId="0" borderId="23" xfId="4" applyFont="1" applyFill="1" applyBorder="1" applyAlignment="1" applyProtection="1">
      <alignment horizontal="right" vertical="center" wrapText="1" indent="1"/>
    </xf>
    <xf numFmtId="164" fontId="56" fillId="0" borderId="23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0" fontId="30" fillId="0" borderId="5" xfId="4" applyFont="1" applyFill="1" applyBorder="1" applyProtection="1">
      <protection locked="0"/>
    </xf>
    <xf numFmtId="166" fontId="30" fillId="0" borderId="22" xfId="1" applyNumberFormat="1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166" fontId="30" fillId="0" borderId="19" xfId="1" applyNumberFormat="1" applyFont="1" applyFill="1" applyBorder="1" applyProtection="1">
      <protection locked="0"/>
    </xf>
    <xf numFmtId="0" fontId="30" fillId="0" borderId="7" xfId="4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0" fontId="29" fillId="0" borderId="16" xfId="4" applyFont="1" applyFill="1" applyBorder="1" applyAlignment="1" applyProtection="1">
      <alignment horizontal="left" vertical="center" wrapText="1"/>
    </xf>
    <xf numFmtId="166" fontId="30" fillId="0" borderId="23" xfId="1" applyNumberFormat="1" applyFont="1" applyFill="1" applyBorder="1" applyProtection="1"/>
    <xf numFmtId="164" fontId="8" fillId="0" borderId="23" xfId="0" applyNumberFormat="1" applyFont="1" applyFill="1" applyBorder="1" applyAlignment="1" applyProtection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2" fillId="0" borderId="0" xfId="0" applyFont="1" applyBorder="1" applyAlignment="1" applyProtection="1">
      <alignment horizontal="left" wrapText="1" indent="1"/>
    </xf>
    <xf numFmtId="164" fontId="38" fillId="0" borderId="41" xfId="4" applyNumberFormat="1" applyFont="1" applyFill="1" applyBorder="1" applyAlignment="1" applyProtection="1">
      <alignment horizontal="left" vertical="center"/>
    </xf>
    <xf numFmtId="164" fontId="38" fillId="0" borderId="41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16" xfId="4" applyFont="1" applyFill="1" applyBorder="1" applyAlignment="1" applyProtection="1">
      <alignment horizontal="left"/>
    </xf>
    <xf numFmtId="0" fontId="22" fillId="0" borderId="6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0" fillId="0" borderId="45" xfId="0" applyFont="1" applyFill="1" applyBorder="1" applyAlignment="1" applyProtection="1">
      <alignment horizontal="left" indent="1"/>
      <protection locked="0"/>
    </xf>
    <xf numFmtId="0" fontId="30" fillId="0" borderId="46" xfId="0" applyFont="1" applyFill="1" applyBorder="1" applyAlignment="1" applyProtection="1">
      <alignment horizontal="left" indent="1"/>
      <protection locked="0"/>
    </xf>
    <xf numFmtId="0" fontId="30" fillId="0" borderId="74" xfId="0" applyFont="1" applyFill="1" applyBorder="1" applyAlignment="1" applyProtection="1">
      <alignment horizontal="left" indent="1"/>
      <protection locked="0"/>
    </xf>
    <xf numFmtId="0" fontId="30" fillId="0" borderId="7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31" fillId="0" borderId="49" xfId="0" applyFont="1" applyFill="1" applyBorder="1" applyAlignment="1" applyProtection="1">
      <alignment horizontal="left" indent="1"/>
    </xf>
    <xf numFmtId="0" fontId="31" fillId="0" borderId="50" xfId="0" applyFont="1" applyFill="1" applyBorder="1" applyAlignment="1" applyProtection="1">
      <alignment horizontal="left" indent="1"/>
    </xf>
    <xf numFmtId="0" fontId="31" fillId="0" borderId="48" xfId="0" applyFont="1" applyFill="1" applyBorder="1" applyAlignment="1" applyProtection="1">
      <alignment horizontal="left" indent="1"/>
    </xf>
    <xf numFmtId="0" fontId="29" fillId="0" borderId="16" xfId="0" applyFont="1" applyFill="1" applyBorder="1" applyAlignment="1" applyProtection="1">
      <alignment horizontal="right" indent="1"/>
    </xf>
    <xf numFmtId="0" fontId="29" fillId="0" borderId="23" xfId="0" applyFont="1" applyFill="1" applyBorder="1" applyAlignment="1" applyProtection="1">
      <alignment horizontal="right" indent="1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31" fillId="0" borderId="69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1" fillId="0" borderId="70" xfId="0" applyFont="1" applyFill="1" applyBorder="1" applyAlignment="1" applyProtection="1">
      <alignment horizontal="center"/>
    </xf>
    <xf numFmtId="0" fontId="31" fillId="0" borderId="18" xfId="0" applyFont="1" applyFill="1" applyBorder="1" applyAlignment="1" applyProtection="1">
      <alignment horizontal="center"/>
    </xf>
    <xf numFmtId="0" fontId="31" fillId="0" borderId="34" xfId="0" applyFont="1" applyFill="1" applyBorder="1" applyAlignment="1" applyProtection="1">
      <alignment horizontal="center"/>
    </xf>
    <xf numFmtId="0" fontId="30" fillId="0" borderId="71" xfId="0" applyFont="1" applyFill="1" applyBorder="1" applyAlignment="1" applyProtection="1">
      <alignment horizontal="left" indent="1"/>
      <protection locked="0"/>
    </xf>
    <xf numFmtId="0" fontId="30" fillId="0" borderId="72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0" fillId="0" borderId="5" xfId="0" applyFont="1" applyFill="1" applyBorder="1" applyAlignment="1" applyProtection="1">
      <alignment horizontal="right" indent="1"/>
      <protection locked="0"/>
    </xf>
    <xf numFmtId="0" fontId="30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4" fillId="0" borderId="0" xfId="0" applyFont="1" applyFill="1" applyBorder="1" applyAlignment="1" applyProtection="1">
      <alignment horizontal="right"/>
    </xf>
    <xf numFmtId="0" fontId="8" fillId="0" borderId="71" xfId="0" applyFont="1" applyFill="1" applyBorder="1" applyAlignment="1" applyProtection="1">
      <alignment horizontal="center" vertical="center" wrapText="1"/>
    </xf>
    <xf numFmtId="0" fontId="8" fillId="0" borderId="73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9" xfId="0" applyNumberFormat="1" applyFont="1" applyFill="1" applyBorder="1" applyAlignment="1" applyProtection="1">
      <alignment horizontal="left" vertical="center" wrapText="1" indent="2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30" fillId="0" borderId="6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8" xfId="5" applyFont="1" applyFill="1" applyBorder="1" applyAlignment="1" applyProtection="1">
      <alignment horizontal="left" vertical="center" inden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2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38" fillId="0" borderId="0" xfId="0" applyFont="1" applyAlignment="1" applyProtection="1">
      <alignment horizontal="right"/>
    </xf>
    <xf numFmtId="0" fontId="31" fillId="0" borderId="0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31" fillId="0" borderId="59" xfId="0" applyFont="1" applyBorder="1" applyAlignment="1" applyProtection="1">
      <alignment horizontal="left" vertical="center" indent="2"/>
    </xf>
    <xf numFmtId="0" fontId="31" fillId="0" borderId="6" xfId="0" applyFont="1" applyBorder="1" applyAlignment="1" applyProtection="1">
      <alignment horizontal="left" vertical="center" indent="2"/>
    </xf>
    <xf numFmtId="0" fontId="0" fillId="0" borderId="0" xfId="0" applyAlignment="1">
      <alignment horizontal="right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activeCell="A21" sqref="A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239</v>
      </c>
    </row>
    <row r="4" spans="1:2">
      <c r="A4" s="177"/>
      <c r="B4" s="177"/>
    </row>
    <row r="5" spans="1:2" s="190" customFormat="1" ht="15.75">
      <c r="A5" s="119" t="s">
        <v>538</v>
      </c>
      <c r="B5" s="189"/>
    </row>
    <row r="6" spans="1:2">
      <c r="A6" s="177"/>
      <c r="B6" s="177"/>
    </row>
    <row r="7" spans="1:2">
      <c r="A7" s="177" t="s">
        <v>339</v>
      </c>
      <c r="B7" s="177" t="s">
        <v>541</v>
      </c>
    </row>
    <row r="8" spans="1:2">
      <c r="A8" s="177" t="s">
        <v>240</v>
      </c>
      <c r="B8" s="177" t="s">
        <v>542</v>
      </c>
    </row>
    <row r="9" spans="1:2">
      <c r="A9" s="177" t="s">
        <v>536</v>
      </c>
      <c r="B9" s="177" t="s">
        <v>543</v>
      </c>
    </row>
    <row r="10" spans="1:2">
      <c r="A10" s="177"/>
      <c r="B10" s="177"/>
    </row>
    <row r="11" spans="1:2">
      <c r="A11" s="177"/>
      <c r="B11" s="177"/>
    </row>
    <row r="12" spans="1:2" s="190" customFormat="1" ht="15.75">
      <c r="A12" s="119" t="s">
        <v>539</v>
      </c>
      <c r="B12" s="189"/>
    </row>
    <row r="13" spans="1:2">
      <c r="A13" s="177"/>
      <c r="B13" s="177"/>
    </row>
    <row r="14" spans="1:2">
      <c r="A14" s="177" t="s">
        <v>264</v>
      </c>
      <c r="B14" s="177" t="s">
        <v>544</v>
      </c>
    </row>
    <row r="15" spans="1:2">
      <c r="A15" s="177" t="s">
        <v>241</v>
      </c>
      <c r="B15" s="177" t="s">
        <v>545</v>
      </c>
    </row>
    <row r="16" spans="1:2">
      <c r="A16" s="177" t="s">
        <v>537</v>
      </c>
      <c r="B16" s="177" t="s">
        <v>546</v>
      </c>
    </row>
  </sheetData>
  <sheetProtection sheet="1"/>
  <customSheetViews>
    <customSheetView guid="{77C0C7EB-E0E7-476A-9764-A14522109077}" topLeftCell="A4">
      <selection sqref="A1:D1"/>
      <pageMargins left="1.0629921259842521" right="1.0236220472440944" top="0.78740157480314965" bottom="0.78740157480314965" header="0.70866141732283472" footer="0.70866141732283472"/>
      <pageSetup paperSize="9" orientation="landscape" verticalDpi="0" r:id="rId1"/>
      <headerFooter alignWithMargins="0"/>
    </customSheetView>
  </customSheetViews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2"/>
  <sheetViews>
    <sheetView zoomScale="120" zoomScaleNormal="120" workbookViewId="0">
      <selection sqref="A1:C1"/>
    </sheetView>
  </sheetViews>
  <sheetFormatPr defaultRowHeight="15"/>
  <cols>
    <col min="1" max="1" width="5.6640625" style="193" customWidth="1"/>
    <col min="2" max="2" width="68.6640625" style="193" customWidth="1"/>
    <col min="3" max="3" width="19.5" style="193" customWidth="1"/>
    <col min="4" max="16384" width="9.33203125" style="193"/>
  </cols>
  <sheetData>
    <row r="1" spans="1:4" ht="33" customHeight="1">
      <c r="A1" s="710" t="s">
        <v>620</v>
      </c>
      <c r="B1" s="710"/>
      <c r="C1" s="710"/>
    </row>
    <row r="2" spans="1:4" ht="15.95" customHeight="1" thickBot="1">
      <c r="A2" s="194"/>
      <c r="B2" s="194"/>
      <c r="C2" s="208" t="s">
        <v>122</v>
      </c>
      <c r="D2" s="201"/>
    </row>
    <row r="3" spans="1:4" ht="26.25" customHeight="1" thickBot="1">
      <c r="A3" s="233" t="s">
        <v>82</v>
      </c>
      <c r="B3" s="234" t="s">
        <v>340</v>
      </c>
      <c r="C3" s="235" t="s">
        <v>419</v>
      </c>
    </row>
    <row r="4" spans="1:4" ht="15.75" thickBot="1">
      <c r="A4" s="236">
        <v>1</v>
      </c>
      <c r="B4" s="237">
        <v>2</v>
      </c>
      <c r="C4" s="238">
        <v>3</v>
      </c>
    </row>
    <row r="5" spans="1:4">
      <c r="A5" s="239" t="s">
        <v>84</v>
      </c>
      <c r="B5" s="501" t="s">
        <v>127</v>
      </c>
      <c r="C5" s="498">
        <v>209530</v>
      </c>
    </row>
    <row r="6" spans="1:4" ht="24.75">
      <c r="A6" s="240" t="s">
        <v>85</v>
      </c>
      <c r="B6" s="598" t="s">
        <v>515</v>
      </c>
      <c r="C6" s="499"/>
    </row>
    <row r="7" spans="1:4">
      <c r="A7" s="240" t="s">
        <v>86</v>
      </c>
      <c r="B7" s="599" t="s">
        <v>346</v>
      </c>
      <c r="C7" s="499">
        <v>3000</v>
      </c>
    </row>
    <row r="8" spans="1:4" ht="24.75">
      <c r="A8" s="240" t="s">
        <v>87</v>
      </c>
      <c r="B8" s="599" t="s">
        <v>517</v>
      </c>
      <c r="C8" s="499"/>
    </row>
    <row r="9" spans="1:4">
      <c r="A9" s="241" t="s">
        <v>88</v>
      </c>
      <c r="B9" s="599" t="s">
        <v>516</v>
      </c>
      <c r="C9" s="500"/>
    </row>
    <row r="10" spans="1:4" ht="15.75" thickBot="1">
      <c r="A10" s="240" t="s">
        <v>89</v>
      </c>
      <c r="B10" s="600" t="s">
        <v>341</v>
      </c>
      <c r="C10" s="499"/>
    </row>
    <row r="11" spans="1:4" ht="15.75" thickBot="1">
      <c r="A11" s="719" t="s">
        <v>347</v>
      </c>
      <c r="B11" s="720"/>
      <c r="C11" s="242">
        <f>SUM(C5:C10)</f>
        <v>212530</v>
      </c>
    </row>
    <row r="12" spans="1:4" ht="23.25" customHeight="1">
      <c r="A12" s="721" t="s">
        <v>383</v>
      </c>
      <c r="B12" s="721"/>
      <c r="C12" s="721"/>
    </row>
  </sheetData>
  <customSheetViews>
    <customSheetView guid="{77C0C7EB-E0E7-476A-9764-A14522109077}" scale="120">
      <selection activeCell="B10" sqref="B10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4. melléklet a ...../2013. (....) önkormányzati rendelethez</oddHeader>
      </headerFooter>
    </customSheetView>
  </customSheetViews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&amp;R&amp;"Times New Roman CE,Félkövér dőlt"&amp;11 4. melléklet a 2/2013. (II.27.)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B1" sqref="B1:C1"/>
    </sheetView>
  </sheetViews>
  <sheetFormatPr defaultRowHeight="12.75"/>
  <cols>
    <col min="1" max="1" width="14" customWidth="1"/>
    <col min="2" max="2" width="52.5" customWidth="1"/>
    <col min="3" max="3" width="38.33203125" customWidth="1"/>
  </cols>
  <sheetData>
    <row r="1" spans="1:3">
      <c r="B1" s="774" t="s">
        <v>631</v>
      </c>
      <c r="C1" s="774"/>
    </row>
    <row r="2" spans="1:3" ht="14.25">
      <c r="A2" s="710" t="s">
        <v>624</v>
      </c>
      <c r="B2" s="710"/>
      <c r="C2" s="710"/>
    </row>
    <row r="3" spans="1:3" ht="15" thickBot="1">
      <c r="A3" s="194"/>
      <c r="B3" s="194"/>
      <c r="C3" s="208" t="s">
        <v>122</v>
      </c>
    </row>
    <row r="4" spans="1:3" ht="41.25" customHeight="1" thickBot="1">
      <c r="A4" s="233" t="s">
        <v>82</v>
      </c>
      <c r="B4" s="234" t="s">
        <v>621</v>
      </c>
      <c r="C4" s="235" t="s">
        <v>622</v>
      </c>
    </row>
    <row r="5" spans="1:3" ht="20.100000000000001" customHeight="1" thickBot="1">
      <c r="A5" s="236">
        <v>1</v>
      </c>
      <c r="B5" s="237">
        <v>2</v>
      </c>
      <c r="C5" s="238">
        <v>3</v>
      </c>
    </row>
    <row r="6" spans="1:3" ht="20.100000000000001" customHeight="1">
      <c r="A6" s="239" t="s">
        <v>84</v>
      </c>
      <c r="B6" s="680"/>
      <c r="C6" s="681"/>
    </row>
    <row r="7" spans="1:3" ht="20.100000000000001" customHeight="1">
      <c r="A7" s="240" t="s">
        <v>85</v>
      </c>
      <c r="B7" s="682"/>
      <c r="C7" s="683"/>
    </row>
    <row r="8" spans="1:3" ht="20.100000000000001" customHeight="1" thickBot="1">
      <c r="A8" s="241" t="s">
        <v>86</v>
      </c>
      <c r="B8" s="684"/>
      <c r="C8" s="685"/>
    </row>
    <row r="9" spans="1:3" ht="39.75" customHeight="1" thickBot="1">
      <c r="A9" s="236" t="s">
        <v>87</v>
      </c>
      <c r="B9" s="686" t="s">
        <v>623</v>
      </c>
      <c r="C9" s="687">
        <f>SUM(C6:C8)</f>
        <v>0</v>
      </c>
    </row>
  </sheetData>
  <mergeCells count="2">
    <mergeCell ref="A2:C2"/>
    <mergeCell ref="B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Normal="100" workbookViewId="0">
      <selection activeCell="F9" sqref="F9"/>
    </sheetView>
  </sheetViews>
  <sheetFormatPr defaultRowHeight="12.75"/>
  <cols>
    <col min="1" max="1" width="47.1640625" style="54" customWidth="1"/>
    <col min="2" max="2" width="15.6640625" style="53" customWidth="1"/>
    <col min="3" max="3" width="16.33203125" style="53" customWidth="1"/>
    <col min="4" max="4" width="18" style="53" customWidth="1"/>
    <col min="5" max="5" width="16.6640625" style="53" customWidth="1"/>
    <col min="6" max="6" width="18.83203125" style="68" customWidth="1"/>
    <col min="7" max="8" width="12.83203125" style="53" customWidth="1"/>
    <col min="9" max="9" width="13.83203125" style="53" customWidth="1"/>
    <col min="10" max="16384" width="9.33203125" style="53"/>
  </cols>
  <sheetData>
    <row r="1" spans="1:6" ht="25.5" customHeight="1">
      <c r="A1" s="722" t="s">
        <v>2</v>
      </c>
      <c r="B1" s="722"/>
      <c r="C1" s="722"/>
      <c r="D1" s="722"/>
      <c r="E1" s="722"/>
      <c r="F1" s="722"/>
    </row>
    <row r="2" spans="1:6" ht="22.5" customHeight="1" thickBot="1">
      <c r="A2" s="245"/>
      <c r="B2" s="68"/>
      <c r="C2" s="68"/>
      <c r="D2" s="68"/>
      <c r="E2" s="68"/>
      <c r="F2" s="63" t="s">
        <v>638</v>
      </c>
    </row>
    <row r="3" spans="1:6" s="56" customFormat="1" ht="44.25" customHeight="1" thickBot="1">
      <c r="A3" s="246" t="s">
        <v>139</v>
      </c>
      <c r="B3" s="247" t="s">
        <v>140</v>
      </c>
      <c r="C3" s="247" t="s">
        <v>141</v>
      </c>
      <c r="D3" s="247" t="s">
        <v>0</v>
      </c>
      <c r="E3" s="247" t="s">
        <v>419</v>
      </c>
      <c r="F3" s="64" t="s">
        <v>1</v>
      </c>
    </row>
    <row r="4" spans="1:6" s="68" customFormat="1" ht="12" customHeight="1" thickBot="1">
      <c r="A4" s="65">
        <v>1</v>
      </c>
      <c r="B4" s="66">
        <v>2</v>
      </c>
      <c r="C4" s="66">
        <v>3</v>
      </c>
      <c r="D4" s="66">
        <v>4</v>
      </c>
      <c r="E4" s="66">
        <v>5</v>
      </c>
      <c r="F4" s="67" t="s">
        <v>160</v>
      </c>
    </row>
    <row r="5" spans="1:6" ht="15.95" customHeight="1">
      <c r="A5" s="88" t="s">
        <v>559</v>
      </c>
      <c r="B5" s="33">
        <v>62347844</v>
      </c>
      <c r="C5" s="69">
        <v>2012</v>
      </c>
      <c r="D5" s="33">
        <v>30480000</v>
      </c>
      <c r="E5" s="33">
        <v>31867844</v>
      </c>
      <c r="F5" s="70">
        <f t="shared" ref="F5:F22" si="0">B5-D5-E5</f>
        <v>0</v>
      </c>
    </row>
    <row r="6" spans="1:6" ht="15.95" customHeight="1">
      <c r="A6" s="88" t="s">
        <v>560</v>
      </c>
      <c r="B6" s="33">
        <v>6762801</v>
      </c>
      <c r="C6" s="69">
        <v>2012</v>
      </c>
      <c r="D6" s="33"/>
      <c r="E6" s="33">
        <v>6762801</v>
      </c>
      <c r="F6" s="70">
        <f t="shared" si="0"/>
        <v>0</v>
      </c>
    </row>
    <row r="7" spans="1:6" ht="15.95" customHeight="1">
      <c r="A7" s="655" t="s">
        <v>561</v>
      </c>
      <c r="B7" s="33">
        <v>20764500</v>
      </c>
      <c r="C7" s="69">
        <v>2013</v>
      </c>
      <c r="D7" s="33">
        <v>16124000</v>
      </c>
      <c r="E7" s="33">
        <v>4640500</v>
      </c>
      <c r="F7" s="70">
        <f t="shared" si="0"/>
        <v>0</v>
      </c>
    </row>
    <row r="8" spans="1:6" ht="15.95" customHeight="1">
      <c r="A8" s="88" t="s">
        <v>562</v>
      </c>
      <c r="B8" s="33">
        <v>508000</v>
      </c>
      <c r="C8" s="69">
        <v>2013</v>
      </c>
      <c r="D8" s="33"/>
      <c r="E8" s="33">
        <v>508000</v>
      </c>
      <c r="F8" s="70">
        <f t="shared" si="0"/>
        <v>0</v>
      </c>
    </row>
    <row r="9" spans="1:6" ht="15.95" customHeight="1">
      <c r="A9" s="655" t="s">
        <v>563</v>
      </c>
      <c r="B9" s="33">
        <v>1000000</v>
      </c>
      <c r="C9" s="69">
        <v>2013</v>
      </c>
      <c r="D9" s="33"/>
      <c r="E9" s="33">
        <v>1000000</v>
      </c>
      <c r="F9" s="70">
        <f t="shared" si="0"/>
        <v>0</v>
      </c>
    </row>
    <row r="10" spans="1:6" ht="15.95" customHeight="1">
      <c r="A10" s="88" t="s">
        <v>564</v>
      </c>
      <c r="B10" s="33">
        <v>2600000</v>
      </c>
      <c r="C10" s="69">
        <v>2013</v>
      </c>
      <c r="D10" s="33"/>
      <c r="E10" s="33">
        <v>2600000</v>
      </c>
      <c r="F10" s="70">
        <f t="shared" si="0"/>
        <v>0</v>
      </c>
    </row>
    <row r="11" spans="1:6" ht="15.95" customHeight="1">
      <c r="A11" s="57"/>
      <c r="B11" s="33"/>
      <c r="C11" s="69"/>
      <c r="D11" s="33"/>
      <c r="E11" s="33"/>
      <c r="F11" s="70">
        <f t="shared" si="0"/>
        <v>0</v>
      </c>
    </row>
    <row r="12" spans="1:6" ht="15.95" customHeight="1">
      <c r="A12" s="57"/>
      <c r="B12" s="33"/>
      <c r="C12" s="69"/>
      <c r="D12" s="33"/>
      <c r="E12" s="33"/>
      <c r="F12" s="70">
        <f t="shared" si="0"/>
        <v>0</v>
      </c>
    </row>
    <row r="13" spans="1:6" ht="15.95" customHeight="1">
      <c r="A13" s="57"/>
      <c r="B13" s="33"/>
      <c r="C13" s="69"/>
      <c r="D13" s="33"/>
      <c r="E13" s="33"/>
      <c r="F13" s="70">
        <f t="shared" si="0"/>
        <v>0</v>
      </c>
    </row>
    <row r="14" spans="1:6" ht="15.95" customHeight="1">
      <c r="A14" s="57"/>
      <c r="B14" s="33"/>
      <c r="C14" s="69"/>
      <c r="D14" s="33"/>
      <c r="E14" s="33"/>
      <c r="F14" s="70">
        <f t="shared" si="0"/>
        <v>0</v>
      </c>
    </row>
    <row r="15" spans="1:6" ht="15.95" customHeight="1">
      <c r="A15" s="57"/>
      <c r="B15" s="33"/>
      <c r="C15" s="69"/>
      <c r="D15" s="33"/>
      <c r="E15" s="33"/>
      <c r="F15" s="70">
        <f t="shared" si="0"/>
        <v>0</v>
      </c>
    </row>
    <row r="16" spans="1:6" ht="15.95" customHeight="1">
      <c r="A16" s="57"/>
      <c r="B16" s="33"/>
      <c r="C16" s="69"/>
      <c r="D16" s="33"/>
      <c r="E16" s="33"/>
      <c r="F16" s="70">
        <f t="shared" si="0"/>
        <v>0</v>
      </c>
    </row>
    <row r="17" spans="1:6" ht="15.95" customHeight="1">
      <c r="A17" s="57"/>
      <c r="B17" s="33"/>
      <c r="C17" s="69"/>
      <c r="D17" s="33"/>
      <c r="E17" s="33"/>
      <c r="F17" s="70">
        <f t="shared" si="0"/>
        <v>0</v>
      </c>
    </row>
    <row r="18" spans="1:6" ht="15.95" customHeight="1">
      <c r="A18" s="57"/>
      <c r="B18" s="33"/>
      <c r="C18" s="69"/>
      <c r="D18" s="33"/>
      <c r="E18" s="33"/>
      <c r="F18" s="70">
        <f t="shared" si="0"/>
        <v>0</v>
      </c>
    </row>
    <row r="19" spans="1:6" ht="15.95" customHeight="1">
      <c r="A19" s="57"/>
      <c r="B19" s="33"/>
      <c r="C19" s="69"/>
      <c r="D19" s="33"/>
      <c r="E19" s="33"/>
      <c r="F19" s="70">
        <f t="shared" si="0"/>
        <v>0</v>
      </c>
    </row>
    <row r="20" spans="1:6" ht="15.95" customHeight="1">
      <c r="A20" s="57"/>
      <c r="B20" s="33"/>
      <c r="C20" s="69"/>
      <c r="D20" s="33"/>
      <c r="E20" s="33"/>
      <c r="F20" s="70">
        <f t="shared" si="0"/>
        <v>0</v>
      </c>
    </row>
    <row r="21" spans="1:6" ht="15.95" customHeight="1">
      <c r="A21" s="57"/>
      <c r="B21" s="33"/>
      <c r="C21" s="69"/>
      <c r="D21" s="33"/>
      <c r="E21" s="33"/>
      <c r="F21" s="70">
        <f t="shared" si="0"/>
        <v>0</v>
      </c>
    </row>
    <row r="22" spans="1:6" ht="15.95" customHeight="1" thickBot="1">
      <c r="A22" s="71"/>
      <c r="B22" s="34"/>
      <c r="C22" s="72"/>
      <c r="D22" s="34"/>
      <c r="E22" s="34"/>
      <c r="F22" s="73">
        <f t="shared" si="0"/>
        <v>0</v>
      </c>
    </row>
    <row r="23" spans="1:6" ht="15.95" customHeight="1" thickBot="1">
      <c r="A23" s="248" t="s">
        <v>138</v>
      </c>
      <c r="B23" s="74">
        <f>SUM(B5:B22)</f>
        <v>93983145</v>
      </c>
      <c r="C23" s="160"/>
      <c r="D23" s="74">
        <f>SUM(D5:D22)</f>
        <v>46604000</v>
      </c>
      <c r="E23" s="74">
        <f>SUM(E5:E22)</f>
        <v>47379145</v>
      </c>
      <c r="F23" s="75">
        <f>SUM(F5:F22)</f>
        <v>0</v>
      </c>
    </row>
  </sheetData>
  <customSheetViews>
    <customSheetView guid="{77C0C7EB-E0E7-476A-9764-A14522109077}">
      <selection activeCell="E6" sqref="E6"/>
      <pageMargins left="0.78740157480314965" right="0.78740157480314965" top="1.02" bottom="0.98425196850393704" header="0.78740157480314965" footer="0.78740157480314965"/>
      <printOptions horizontalCentered="1"/>
      <pageSetup paperSize="9" scale="105" orientation="landscape" horizontalDpi="300" verticalDpi="300" r:id="rId1"/>
      <headerFooter alignWithMargins="0">
        <oddHeader>&amp;R&amp;"Times New Roman CE,Félkövér dőlt"&amp;11 6. melléklet a ……/2013. (….) önkormányzati rendelethez</oddHeader>
      </headerFooter>
    </customSheetView>
  </customSheetViews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2"/>
  <headerFooter alignWithMargins="0">
    <oddHeader>&amp;R&amp;"Times New Roman CE,Félkövér dőlt"&amp;11 6. melléklet a 2/2013. (II.27.)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D12" sqref="D12"/>
    </sheetView>
  </sheetViews>
  <sheetFormatPr defaultRowHeight="12.75"/>
  <cols>
    <col min="1" max="1" width="26" customWidth="1"/>
    <col min="2" max="2" width="21.33203125" customWidth="1"/>
    <col min="3" max="3" width="22" customWidth="1"/>
    <col min="4" max="4" width="24.1640625" customWidth="1"/>
    <col min="5" max="5" width="19.1640625" customWidth="1"/>
    <col min="6" max="6" width="29.33203125" customWidth="1"/>
  </cols>
  <sheetData>
    <row r="1" spans="1:6" ht="13.5" thickBot="1">
      <c r="A1" s="688"/>
      <c r="E1" s="774" t="s">
        <v>632</v>
      </c>
      <c r="F1" s="774"/>
    </row>
    <row r="2" spans="1:6" ht="15.75">
      <c r="A2" s="722" t="s">
        <v>625</v>
      </c>
      <c r="B2" s="722"/>
      <c r="C2" s="722"/>
      <c r="D2" s="722"/>
      <c r="E2" s="722"/>
      <c r="F2" s="722"/>
    </row>
    <row r="3" spans="1:6" ht="14.25" thickBot="1">
      <c r="A3" s="245"/>
      <c r="B3" s="68"/>
      <c r="C3" s="68"/>
      <c r="D3" s="68"/>
      <c r="E3" s="68"/>
      <c r="F3" s="63" t="s">
        <v>135</v>
      </c>
    </row>
    <row r="4" spans="1:6" ht="30" customHeight="1" thickBot="1">
      <c r="A4" s="246" t="s">
        <v>626</v>
      </c>
      <c r="B4" s="247" t="s">
        <v>140</v>
      </c>
      <c r="C4" s="247" t="s">
        <v>141</v>
      </c>
      <c r="D4" s="247" t="s">
        <v>0</v>
      </c>
      <c r="E4" s="247" t="s">
        <v>419</v>
      </c>
      <c r="F4" s="64" t="s">
        <v>627</v>
      </c>
    </row>
    <row r="5" spans="1:6" ht="13.5" thickBot="1">
      <c r="A5" s="65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</row>
    <row r="6" spans="1:6">
      <c r="A6" s="689"/>
      <c r="B6" s="690"/>
      <c r="C6" s="691"/>
      <c r="D6" s="690"/>
      <c r="E6" s="690"/>
      <c r="F6" s="692">
        <f t="shared" ref="F6:F24" si="0">B6-D6-E6</f>
        <v>0</v>
      </c>
    </row>
    <row r="7" spans="1:6">
      <c r="A7" s="689"/>
      <c r="B7" s="690"/>
      <c r="C7" s="691"/>
      <c r="D7" s="690"/>
      <c r="E7" s="690"/>
      <c r="F7" s="692">
        <f t="shared" si="0"/>
        <v>0</v>
      </c>
    </row>
    <row r="8" spans="1:6">
      <c r="A8" s="689"/>
      <c r="B8" s="690"/>
      <c r="C8" s="691"/>
      <c r="D8" s="690"/>
      <c r="E8" s="690"/>
      <c r="F8" s="692">
        <f t="shared" si="0"/>
        <v>0</v>
      </c>
    </row>
    <row r="9" spans="1:6">
      <c r="A9" s="689"/>
      <c r="B9" s="690"/>
      <c r="C9" s="691"/>
      <c r="D9" s="690"/>
      <c r="E9" s="690"/>
      <c r="F9" s="692">
        <f t="shared" si="0"/>
        <v>0</v>
      </c>
    </row>
    <row r="10" spans="1:6">
      <c r="A10" s="689"/>
      <c r="B10" s="690"/>
      <c r="C10" s="691"/>
      <c r="D10" s="690"/>
      <c r="E10" s="690"/>
      <c r="F10" s="692">
        <f t="shared" si="0"/>
        <v>0</v>
      </c>
    </row>
    <row r="11" spans="1:6">
      <c r="A11" s="689"/>
      <c r="B11" s="690"/>
      <c r="C11" s="691"/>
      <c r="D11" s="690"/>
      <c r="E11" s="690"/>
      <c r="F11" s="692">
        <f t="shared" si="0"/>
        <v>0</v>
      </c>
    </row>
    <row r="12" spans="1:6">
      <c r="A12" s="689"/>
      <c r="B12" s="690"/>
      <c r="C12" s="691"/>
      <c r="D12" s="690"/>
      <c r="E12" s="690"/>
      <c r="F12" s="692">
        <f t="shared" si="0"/>
        <v>0</v>
      </c>
    </row>
    <row r="13" spans="1:6">
      <c r="A13" s="689"/>
      <c r="B13" s="690"/>
      <c r="C13" s="691"/>
      <c r="D13" s="690"/>
      <c r="E13" s="690"/>
      <c r="F13" s="692">
        <f t="shared" si="0"/>
        <v>0</v>
      </c>
    </row>
    <row r="14" spans="1:6">
      <c r="A14" s="689"/>
      <c r="B14" s="690"/>
      <c r="C14" s="691"/>
      <c r="D14" s="690"/>
      <c r="E14" s="690"/>
      <c r="F14" s="692">
        <f t="shared" si="0"/>
        <v>0</v>
      </c>
    </row>
    <row r="15" spans="1:6">
      <c r="A15" s="689"/>
      <c r="B15" s="690"/>
      <c r="C15" s="691"/>
      <c r="D15" s="690"/>
      <c r="E15" s="690"/>
      <c r="F15" s="692">
        <f t="shared" si="0"/>
        <v>0</v>
      </c>
    </row>
    <row r="16" spans="1:6">
      <c r="A16" s="689"/>
      <c r="B16" s="690"/>
      <c r="C16" s="691"/>
      <c r="D16" s="690"/>
      <c r="E16" s="690"/>
      <c r="F16" s="692">
        <f t="shared" si="0"/>
        <v>0</v>
      </c>
    </row>
    <row r="17" spans="1:6">
      <c r="A17" s="689"/>
      <c r="B17" s="690"/>
      <c r="C17" s="691"/>
      <c r="D17" s="690"/>
      <c r="E17" s="690"/>
      <c r="F17" s="692">
        <f t="shared" si="0"/>
        <v>0</v>
      </c>
    </row>
    <row r="18" spans="1:6">
      <c r="A18" s="689"/>
      <c r="B18" s="690"/>
      <c r="C18" s="691"/>
      <c r="D18" s="690"/>
      <c r="E18" s="690"/>
      <c r="F18" s="692">
        <f t="shared" si="0"/>
        <v>0</v>
      </c>
    </row>
    <row r="19" spans="1:6">
      <c r="A19" s="689"/>
      <c r="B19" s="690"/>
      <c r="C19" s="691"/>
      <c r="D19" s="690"/>
      <c r="E19" s="690"/>
      <c r="F19" s="692">
        <f t="shared" si="0"/>
        <v>0</v>
      </c>
    </row>
    <row r="20" spans="1:6">
      <c r="A20" s="689"/>
      <c r="B20" s="690"/>
      <c r="C20" s="691"/>
      <c r="D20" s="690"/>
      <c r="E20" s="690"/>
      <c r="F20" s="692">
        <f t="shared" si="0"/>
        <v>0</v>
      </c>
    </row>
    <row r="21" spans="1:6">
      <c r="A21" s="689"/>
      <c r="B21" s="690"/>
      <c r="C21" s="691"/>
      <c r="D21" s="690"/>
      <c r="E21" s="690"/>
      <c r="F21" s="692">
        <f t="shared" si="0"/>
        <v>0</v>
      </c>
    </row>
    <row r="22" spans="1:6">
      <c r="A22" s="689"/>
      <c r="B22" s="690"/>
      <c r="C22" s="691"/>
      <c r="D22" s="690"/>
      <c r="E22" s="690"/>
      <c r="F22" s="692">
        <f t="shared" si="0"/>
        <v>0</v>
      </c>
    </row>
    <row r="23" spans="1:6">
      <c r="A23" s="689"/>
      <c r="B23" s="690"/>
      <c r="C23" s="691"/>
      <c r="D23" s="690"/>
      <c r="E23" s="690"/>
      <c r="F23" s="692">
        <f t="shared" si="0"/>
        <v>0</v>
      </c>
    </row>
    <row r="24" spans="1:6" ht="13.5" thickBot="1">
      <c r="A24" s="693"/>
      <c r="B24" s="694"/>
      <c r="C24" s="694"/>
      <c r="D24" s="694"/>
      <c r="E24" s="694"/>
      <c r="F24" s="695">
        <f t="shared" si="0"/>
        <v>0</v>
      </c>
    </row>
    <row r="25" spans="1:6" ht="13.5" thickBot="1">
      <c r="A25" s="248" t="s">
        <v>138</v>
      </c>
      <c r="B25" s="696">
        <f>SUM(B6:B24)</f>
        <v>0</v>
      </c>
      <c r="C25" s="697"/>
      <c r="D25" s="696">
        <f>SUM(D6:D24)</f>
        <v>0</v>
      </c>
      <c r="E25" s="696">
        <f>SUM(E6:E24)</f>
        <v>0</v>
      </c>
      <c r="F25" s="688">
        <f>SUM(F6:F24)</f>
        <v>0</v>
      </c>
    </row>
  </sheetData>
  <mergeCells count="2">
    <mergeCell ref="A2:F2"/>
    <mergeCell ref="E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5"/>
  <sheetViews>
    <sheetView zoomScaleNormal="100" workbookViewId="0">
      <selection activeCell="H52" sqref="H52"/>
    </sheetView>
  </sheetViews>
  <sheetFormatPr defaultRowHeight="12.75"/>
  <cols>
    <col min="1" max="1" width="38.6640625" style="58" customWidth="1"/>
    <col min="2" max="5" width="13.83203125" style="58" customWidth="1"/>
    <col min="6" max="16384" width="9.33203125" style="58"/>
  </cols>
  <sheetData>
    <row r="1" spans="1:5">
      <c r="A1" s="267"/>
      <c r="B1" s="267"/>
      <c r="C1" s="267"/>
      <c r="D1" s="267"/>
      <c r="E1" s="267"/>
    </row>
    <row r="2" spans="1:5" ht="15.75">
      <c r="A2" s="268" t="s">
        <v>222</v>
      </c>
      <c r="B2" s="744" t="s">
        <v>565</v>
      </c>
      <c r="C2" s="744"/>
      <c r="D2" s="744"/>
      <c r="E2" s="744"/>
    </row>
    <row r="3" spans="1:5" ht="14.25" thickBot="1">
      <c r="A3" s="267"/>
      <c r="B3" s="267"/>
      <c r="C3" s="267"/>
      <c r="D3" s="745" t="s">
        <v>566</v>
      </c>
      <c r="E3" s="745"/>
    </row>
    <row r="4" spans="1:5" ht="15" customHeight="1" thickBot="1">
      <c r="A4" s="269" t="s">
        <v>215</v>
      </c>
      <c r="B4" s="270" t="s">
        <v>267</v>
      </c>
      <c r="C4" s="270" t="s">
        <v>344</v>
      </c>
      <c r="D4" s="270" t="s">
        <v>3</v>
      </c>
      <c r="E4" s="271" t="s">
        <v>117</v>
      </c>
    </row>
    <row r="5" spans="1:5">
      <c r="A5" s="272" t="s">
        <v>216</v>
      </c>
      <c r="B5" s="120"/>
      <c r="C5" s="120"/>
      <c r="D5" s="120"/>
      <c r="E5" s="273">
        <f t="shared" ref="E5:E11" si="0">SUM(B5:D5)</f>
        <v>0</v>
      </c>
    </row>
    <row r="6" spans="1:5">
      <c r="A6" s="274" t="s">
        <v>230</v>
      </c>
      <c r="B6" s="121"/>
      <c r="C6" s="121"/>
      <c r="D6" s="121"/>
      <c r="E6" s="275">
        <f t="shared" si="0"/>
        <v>0</v>
      </c>
    </row>
    <row r="7" spans="1:5">
      <c r="A7" s="276" t="s">
        <v>217</v>
      </c>
      <c r="B7" s="122">
        <v>18100000</v>
      </c>
      <c r="C7" s="122"/>
      <c r="D7" s="122"/>
      <c r="E7" s="277">
        <f t="shared" si="0"/>
        <v>18100000</v>
      </c>
    </row>
    <row r="8" spans="1:5">
      <c r="A8" s="276" t="s">
        <v>232</v>
      </c>
      <c r="B8" s="122"/>
      <c r="C8" s="122"/>
      <c r="D8" s="122"/>
      <c r="E8" s="277">
        <f t="shared" si="0"/>
        <v>0</v>
      </c>
    </row>
    <row r="9" spans="1:5">
      <c r="A9" s="276" t="s">
        <v>218</v>
      </c>
      <c r="B9" s="122"/>
      <c r="C9" s="122"/>
      <c r="D9" s="122"/>
      <c r="E9" s="277">
        <f t="shared" si="0"/>
        <v>0</v>
      </c>
    </row>
    <row r="10" spans="1:5">
      <c r="A10" s="276" t="s">
        <v>219</v>
      </c>
      <c r="B10" s="122"/>
      <c r="C10" s="122"/>
      <c r="D10" s="122"/>
      <c r="E10" s="277">
        <f t="shared" si="0"/>
        <v>0</v>
      </c>
    </row>
    <row r="11" spans="1:5" ht="13.5" thickBot="1">
      <c r="A11" s="123"/>
      <c r="B11" s="124"/>
      <c r="C11" s="124"/>
      <c r="D11" s="124"/>
      <c r="E11" s="277">
        <f t="shared" si="0"/>
        <v>0</v>
      </c>
    </row>
    <row r="12" spans="1:5" ht="13.5" thickBot="1">
      <c r="A12" s="278" t="s">
        <v>221</v>
      </c>
      <c r="B12" s="279">
        <f>B5+SUM(B7:B11)</f>
        <v>18100000</v>
      </c>
      <c r="C12" s="279">
        <f>C5+SUM(C7:C11)</f>
        <v>0</v>
      </c>
      <c r="D12" s="279">
        <f>D5+SUM(D7:D11)</f>
        <v>0</v>
      </c>
      <c r="E12" s="280">
        <f>E5+SUM(E7:E11)</f>
        <v>18100000</v>
      </c>
    </row>
    <row r="13" spans="1:5" ht="13.5" thickBot="1">
      <c r="A13" s="62"/>
      <c r="B13" s="62"/>
      <c r="C13" s="62"/>
      <c r="D13" s="62"/>
      <c r="E13" s="62"/>
    </row>
    <row r="14" spans="1:5" ht="15" customHeight="1" thickBot="1">
      <c r="A14" s="269" t="s">
        <v>220</v>
      </c>
      <c r="B14" s="270" t="s">
        <v>267</v>
      </c>
      <c r="C14" s="270" t="s">
        <v>344</v>
      </c>
      <c r="D14" s="270" t="s">
        <v>3</v>
      </c>
      <c r="E14" s="271" t="s">
        <v>117</v>
      </c>
    </row>
    <row r="15" spans="1:5">
      <c r="A15" s="272" t="s">
        <v>226</v>
      </c>
      <c r="B15" s="120"/>
      <c r="C15" s="120"/>
      <c r="D15" s="120"/>
      <c r="E15" s="273">
        <f t="shared" ref="E15:E21" si="1">SUM(B15:D15)</f>
        <v>0</v>
      </c>
    </row>
    <row r="16" spans="1:5">
      <c r="A16" s="281" t="s">
        <v>227</v>
      </c>
      <c r="B16" s="122"/>
      <c r="C16" s="122"/>
      <c r="D16" s="122"/>
      <c r="E16" s="277">
        <f t="shared" si="1"/>
        <v>0</v>
      </c>
    </row>
    <row r="17" spans="1:5">
      <c r="A17" s="276" t="s">
        <v>228</v>
      </c>
      <c r="B17" s="122"/>
      <c r="C17" s="122"/>
      <c r="D17" s="122"/>
      <c r="E17" s="277">
        <f t="shared" si="1"/>
        <v>0</v>
      </c>
    </row>
    <row r="18" spans="1:5">
      <c r="A18" s="276" t="s">
        <v>229</v>
      </c>
      <c r="B18" s="122"/>
      <c r="C18" s="122"/>
      <c r="D18" s="122"/>
      <c r="E18" s="277">
        <f t="shared" si="1"/>
        <v>0</v>
      </c>
    </row>
    <row r="19" spans="1:5">
      <c r="A19" s="125"/>
      <c r="B19" s="122"/>
      <c r="C19" s="122"/>
      <c r="D19" s="122"/>
      <c r="E19" s="277">
        <f t="shared" si="1"/>
        <v>0</v>
      </c>
    </row>
    <row r="20" spans="1:5">
      <c r="A20" s="125"/>
      <c r="B20" s="122"/>
      <c r="C20" s="122"/>
      <c r="D20" s="122"/>
      <c r="E20" s="277">
        <f t="shared" si="1"/>
        <v>0</v>
      </c>
    </row>
    <row r="21" spans="1:5" ht="13.5" thickBot="1">
      <c r="A21" s="123"/>
      <c r="B21" s="124"/>
      <c r="C21" s="124"/>
      <c r="D21" s="124"/>
      <c r="E21" s="277">
        <f t="shared" si="1"/>
        <v>0</v>
      </c>
    </row>
    <row r="22" spans="1:5" ht="13.5" thickBot="1">
      <c r="A22" s="278" t="s">
        <v>119</v>
      </c>
      <c r="B22" s="279">
        <f>SUM(B15:B21)</f>
        <v>0</v>
      </c>
      <c r="C22" s="279">
        <f>SUM(C15:C21)</f>
        <v>0</v>
      </c>
      <c r="D22" s="279">
        <f>SUM(D15:D21)</f>
        <v>0</v>
      </c>
      <c r="E22" s="280">
        <f>SUM(E15:E21)</f>
        <v>0</v>
      </c>
    </row>
    <row r="23" spans="1:5">
      <c r="A23" s="267"/>
      <c r="B23" s="267"/>
      <c r="C23" s="267"/>
      <c r="D23" s="267"/>
      <c r="E23" s="267"/>
    </row>
    <row r="24" spans="1:5">
      <c r="A24" s="267"/>
      <c r="B24" s="267"/>
      <c r="C24" s="267"/>
      <c r="D24" s="267"/>
      <c r="E24" s="267"/>
    </row>
    <row r="25" spans="1:5" ht="15.75">
      <c r="A25" s="268" t="s">
        <v>222</v>
      </c>
      <c r="B25" s="744" t="s">
        <v>567</v>
      </c>
      <c r="C25" s="744"/>
      <c r="D25" s="744"/>
      <c r="E25" s="744"/>
    </row>
    <row r="26" spans="1:5" ht="14.25" thickBot="1">
      <c r="A26" s="267"/>
      <c r="B26" s="267"/>
      <c r="C26" s="267"/>
      <c r="D26" s="745" t="s">
        <v>566</v>
      </c>
      <c r="E26" s="745"/>
    </row>
    <row r="27" spans="1:5" ht="13.5" thickBot="1">
      <c r="A27" s="269" t="s">
        <v>215</v>
      </c>
      <c r="B27" s="270" t="s">
        <v>267</v>
      </c>
      <c r="C27" s="270" t="s">
        <v>344</v>
      </c>
      <c r="D27" s="270" t="s">
        <v>3</v>
      </c>
      <c r="E27" s="271" t="s">
        <v>117</v>
      </c>
    </row>
    <row r="28" spans="1:5">
      <c r="A28" s="272" t="s">
        <v>216</v>
      </c>
      <c r="B28" s="120"/>
      <c r="C28" s="120"/>
      <c r="D28" s="120"/>
      <c r="E28" s="273">
        <f t="shared" ref="E28:E34" si="2">SUM(B28:D28)</f>
        <v>0</v>
      </c>
    </row>
    <row r="29" spans="1:5">
      <c r="A29" s="274" t="s">
        <v>230</v>
      </c>
      <c r="B29" s="121"/>
      <c r="C29" s="121"/>
      <c r="D29" s="121"/>
      <c r="E29" s="275">
        <f t="shared" si="2"/>
        <v>0</v>
      </c>
    </row>
    <row r="30" spans="1:5">
      <c r="A30" s="276" t="s">
        <v>217</v>
      </c>
      <c r="B30" s="122">
        <v>519921</v>
      </c>
      <c r="C30" s="122"/>
      <c r="D30" s="122"/>
      <c r="E30" s="277">
        <f t="shared" si="2"/>
        <v>519921</v>
      </c>
    </row>
    <row r="31" spans="1:5">
      <c r="A31" s="276" t="s">
        <v>232</v>
      </c>
      <c r="B31" s="122"/>
      <c r="C31" s="122"/>
      <c r="D31" s="122"/>
      <c r="E31" s="277">
        <f t="shared" si="2"/>
        <v>0</v>
      </c>
    </row>
    <row r="32" spans="1:5">
      <c r="A32" s="276" t="s">
        <v>218</v>
      </c>
      <c r="B32" s="122"/>
      <c r="C32" s="122"/>
      <c r="D32" s="122"/>
      <c r="E32" s="277">
        <f t="shared" si="2"/>
        <v>0</v>
      </c>
    </row>
    <row r="33" spans="1:5">
      <c r="A33" s="276" t="s">
        <v>219</v>
      </c>
      <c r="B33" s="122"/>
      <c r="C33" s="122"/>
      <c r="D33" s="122"/>
      <c r="E33" s="277">
        <f t="shared" si="2"/>
        <v>0</v>
      </c>
    </row>
    <row r="34" spans="1:5" ht="13.5" thickBot="1">
      <c r="A34" s="123"/>
      <c r="B34" s="124"/>
      <c r="C34" s="124"/>
      <c r="D34" s="124"/>
      <c r="E34" s="277">
        <f t="shared" si="2"/>
        <v>0</v>
      </c>
    </row>
    <row r="35" spans="1:5" ht="13.5" thickBot="1">
      <c r="A35" s="278" t="s">
        <v>221</v>
      </c>
      <c r="B35" s="279">
        <f>B28+SUM(B30:B34)</f>
        <v>519921</v>
      </c>
      <c r="C35" s="279">
        <f>C28+SUM(C30:C34)</f>
        <v>0</v>
      </c>
      <c r="D35" s="279">
        <f>D28+SUM(D30:D34)</f>
        <v>0</v>
      </c>
      <c r="E35" s="280">
        <f>E28+SUM(E30:E34)</f>
        <v>519921</v>
      </c>
    </row>
    <row r="36" spans="1:5" ht="13.5" thickBot="1">
      <c r="A36" s="62"/>
      <c r="B36" s="62"/>
      <c r="C36" s="62"/>
      <c r="D36" s="62"/>
      <c r="E36" s="62"/>
    </row>
    <row r="37" spans="1:5" ht="13.5" thickBot="1">
      <c r="A37" s="269" t="s">
        <v>220</v>
      </c>
      <c r="B37" s="270" t="s">
        <v>267</v>
      </c>
      <c r="C37" s="270" t="s">
        <v>344</v>
      </c>
      <c r="D37" s="270" t="s">
        <v>3</v>
      </c>
      <c r="E37" s="271" t="s">
        <v>117</v>
      </c>
    </row>
    <row r="38" spans="1:5">
      <c r="A38" s="272" t="s">
        <v>226</v>
      </c>
      <c r="B38" s="120"/>
      <c r="C38" s="120"/>
      <c r="D38" s="120"/>
      <c r="E38" s="273">
        <f t="shared" ref="E38:E44" si="3">SUM(B38:D38)</f>
        <v>0</v>
      </c>
    </row>
    <row r="39" spans="1:5">
      <c r="A39" s="281" t="s">
        <v>227</v>
      </c>
      <c r="B39" s="122"/>
      <c r="C39" s="122"/>
      <c r="D39" s="122"/>
      <c r="E39" s="277">
        <f t="shared" si="3"/>
        <v>0</v>
      </c>
    </row>
    <row r="40" spans="1:5">
      <c r="A40" s="276" t="s">
        <v>228</v>
      </c>
      <c r="B40" s="122"/>
      <c r="C40" s="122"/>
      <c r="D40" s="122"/>
      <c r="E40" s="277">
        <f t="shared" si="3"/>
        <v>0</v>
      </c>
    </row>
    <row r="41" spans="1:5">
      <c r="A41" s="276" t="s">
        <v>229</v>
      </c>
      <c r="B41" s="122"/>
      <c r="C41" s="122"/>
      <c r="D41" s="122"/>
      <c r="E41" s="277">
        <f t="shared" si="3"/>
        <v>0</v>
      </c>
    </row>
    <row r="42" spans="1:5">
      <c r="A42" s="125"/>
      <c r="B42" s="122"/>
      <c r="C42" s="122"/>
      <c r="D42" s="122"/>
      <c r="E42" s="277">
        <f t="shared" si="3"/>
        <v>0</v>
      </c>
    </row>
    <row r="43" spans="1:5">
      <c r="A43" s="125"/>
      <c r="B43" s="122"/>
      <c r="C43" s="122"/>
      <c r="D43" s="122"/>
      <c r="E43" s="277">
        <f t="shared" si="3"/>
        <v>0</v>
      </c>
    </row>
    <row r="44" spans="1:5" ht="13.5" thickBot="1">
      <c r="A44" s="123"/>
      <c r="B44" s="124"/>
      <c r="C44" s="124"/>
      <c r="D44" s="124"/>
      <c r="E44" s="277">
        <f t="shared" si="3"/>
        <v>0</v>
      </c>
    </row>
    <row r="45" spans="1:5" ht="13.5" thickBot="1">
      <c r="A45" s="278" t="s">
        <v>119</v>
      </c>
      <c r="B45" s="279">
        <f>SUM(B38:B44)</f>
        <v>0</v>
      </c>
      <c r="C45" s="279">
        <f>SUM(C38:C44)</f>
        <v>0</v>
      </c>
      <c r="D45" s="279">
        <f>SUM(D38:D44)</f>
        <v>0</v>
      </c>
      <c r="E45" s="280">
        <f>SUM(E38:E44)</f>
        <v>0</v>
      </c>
    </row>
    <row r="46" spans="1:5">
      <c r="A46" s="656"/>
      <c r="B46" s="657"/>
      <c r="C46" s="657"/>
      <c r="D46" s="657"/>
      <c r="E46" s="657"/>
    </row>
    <row r="47" spans="1:5">
      <c r="A47" s="267"/>
      <c r="B47" s="267"/>
      <c r="C47" s="267"/>
      <c r="D47" s="267"/>
      <c r="E47" s="267"/>
    </row>
    <row r="48" spans="1:5" ht="15.75">
      <c r="A48" s="268" t="s">
        <v>222</v>
      </c>
      <c r="B48" s="744" t="s">
        <v>568</v>
      </c>
      <c r="C48" s="744"/>
      <c r="D48" s="744"/>
      <c r="E48" s="744"/>
    </row>
    <row r="49" spans="1:8" ht="14.25" thickBot="1">
      <c r="A49" s="267"/>
      <c r="B49" s="267"/>
      <c r="C49" s="267"/>
      <c r="D49" s="745" t="s">
        <v>566</v>
      </c>
      <c r="E49" s="745"/>
      <c r="H49" s="59"/>
    </row>
    <row r="50" spans="1:8" ht="13.5" thickBot="1">
      <c r="A50" s="269" t="s">
        <v>215</v>
      </c>
      <c r="B50" s="270" t="s">
        <v>267</v>
      </c>
      <c r="C50" s="270" t="s">
        <v>344</v>
      </c>
      <c r="D50" s="270" t="s">
        <v>3</v>
      </c>
      <c r="E50" s="271" t="s">
        <v>117</v>
      </c>
    </row>
    <row r="51" spans="1:8">
      <c r="A51" s="272" t="s">
        <v>216</v>
      </c>
      <c r="B51" s="120">
        <v>1404293</v>
      </c>
      <c r="C51" s="120"/>
      <c r="D51" s="120"/>
      <c r="E51" s="273">
        <f t="shared" ref="E51:E57" si="4">SUM(B51:D51)</f>
        <v>1404293</v>
      </c>
    </row>
    <row r="52" spans="1:8">
      <c r="A52" s="274" t="s">
        <v>230</v>
      </c>
      <c r="B52" s="121"/>
      <c r="C52" s="121"/>
      <c r="D52" s="121"/>
      <c r="E52" s="275">
        <f t="shared" si="4"/>
        <v>0</v>
      </c>
    </row>
    <row r="53" spans="1:8">
      <c r="A53" s="276" t="s">
        <v>217</v>
      </c>
      <c r="B53" s="122">
        <v>12638641</v>
      </c>
      <c r="C53" s="122"/>
      <c r="D53" s="122"/>
      <c r="E53" s="277">
        <f t="shared" si="4"/>
        <v>12638641</v>
      </c>
    </row>
    <row r="54" spans="1:8">
      <c r="A54" s="276" t="s">
        <v>232</v>
      </c>
      <c r="B54" s="122"/>
      <c r="C54" s="122"/>
      <c r="D54" s="122"/>
      <c r="E54" s="277">
        <f t="shared" si="4"/>
        <v>0</v>
      </c>
    </row>
    <row r="55" spans="1:8">
      <c r="A55" s="276" t="s">
        <v>218</v>
      </c>
      <c r="B55" s="122"/>
      <c r="C55" s="122"/>
      <c r="D55" s="122"/>
      <c r="E55" s="277">
        <f t="shared" si="4"/>
        <v>0</v>
      </c>
    </row>
    <row r="56" spans="1:8">
      <c r="A56" s="276" t="s">
        <v>219</v>
      </c>
      <c r="B56" s="122"/>
      <c r="C56" s="122"/>
      <c r="D56" s="122"/>
      <c r="E56" s="277">
        <f t="shared" si="4"/>
        <v>0</v>
      </c>
    </row>
    <row r="57" spans="1:8" ht="13.5" thickBot="1">
      <c r="A57" s="123"/>
      <c r="B57" s="124"/>
      <c r="C57" s="124"/>
      <c r="D57" s="124"/>
      <c r="E57" s="277">
        <f t="shared" si="4"/>
        <v>0</v>
      </c>
    </row>
    <row r="58" spans="1:8" ht="13.5" thickBot="1">
      <c r="A58" s="278" t="s">
        <v>221</v>
      </c>
      <c r="B58" s="279">
        <f>B51+SUM(B53:B57)</f>
        <v>14042934</v>
      </c>
      <c r="C58" s="279">
        <f>C51+SUM(C53:C57)</f>
        <v>0</v>
      </c>
      <c r="D58" s="279">
        <f>D51+SUM(D53:D57)</f>
        <v>0</v>
      </c>
      <c r="E58" s="280">
        <f>E51+SUM(E53:E57)</f>
        <v>14042934</v>
      </c>
    </row>
    <row r="59" spans="1:8" ht="13.5" thickBot="1">
      <c r="A59" s="62"/>
      <c r="B59" s="62"/>
      <c r="C59" s="62"/>
      <c r="D59" s="62"/>
      <c r="E59" s="62"/>
    </row>
    <row r="60" spans="1:8" ht="13.5" thickBot="1">
      <c r="A60" s="269" t="s">
        <v>220</v>
      </c>
      <c r="B60" s="270" t="s">
        <v>267</v>
      </c>
      <c r="C60" s="270" t="s">
        <v>344</v>
      </c>
      <c r="D60" s="270" t="s">
        <v>3</v>
      </c>
      <c r="E60" s="271" t="s">
        <v>117</v>
      </c>
    </row>
    <row r="61" spans="1:8">
      <c r="A61" s="272" t="s">
        <v>226</v>
      </c>
      <c r="B61" s="120"/>
      <c r="C61" s="120"/>
      <c r="D61" s="120"/>
      <c r="E61" s="273">
        <f t="shared" ref="E61:E67" si="5">SUM(B61:D61)</f>
        <v>0</v>
      </c>
    </row>
    <row r="62" spans="1:8">
      <c r="A62" s="281" t="s">
        <v>227</v>
      </c>
      <c r="B62" s="122"/>
      <c r="C62" s="122"/>
      <c r="D62" s="122"/>
      <c r="E62" s="277">
        <f t="shared" si="5"/>
        <v>0</v>
      </c>
    </row>
    <row r="63" spans="1:8">
      <c r="A63" s="276" t="s">
        <v>228</v>
      </c>
      <c r="B63" s="122">
        <v>14042934</v>
      </c>
      <c r="C63" s="122"/>
      <c r="D63" s="122"/>
      <c r="E63" s="277">
        <f t="shared" si="5"/>
        <v>14042934</v>
      </c>
    </row>
    <row r="64" spans="1:8">
      <c r="A64" s="276" t="s">
        <v>229</v>
      </c>
      <c r="B64" s="122"/>
      <c r="C64" s="122"/>
      <c r="D64" s="122"/>
      <c r="E64" s="277">
        <f t="shared" si="5"/>
        <v>0</v>
      </c>
    </row>
    <row r="65" spans="1:5">
      <c r="A65" s="125"/>
      <c r="B65" s="122"/>
      <c r="C65" s="122"/>
      <c r="D65" s="122"/>
      <c r="E65" s="277">
        <f t="shared" si="5"/>
        <v>0</v>
      </c>
    </row>
    <row r="66" spans="1:5">
      <c r="A66" s="125"/>
      <c r="B66" s="122"/>
      <c r="C66" s="122"/>
      <c r="D66" s="122"/>
      <c r="E66" s="277">
        <f t="shared" si="5"/>
        <v>0</v>
      </c>
    </row>
    <row r="67" spans="1:5" ht="13.5" thickBot="1">
      <c r="A67" s="123"/>
      <c r="B67" s="124"/>
      <c r="C67" s="124"/>
      <c r="D67" s="124"/>
      <c r="E67" s="277">
        <f t="shared" si="5"/>
        <v>0</v>
      </c>
    </row>
    <row r="68" spans="1:5" ht="13.5" thickBot="1">
      <c r="A68" s="278" t="s">
        <v>119</v>
      </c>
      <c r="B68" s="279">
        <f>SUM(B61:B67)</f>
        <v>14042934</v>
      </c>
      <c r="C68" s="279">
        <f>SUM(C61:C67)</f>
        <v>0</v>
      </c>
      <c r="D68" s="279">
        <f>SUM(D61:D67)</f>
        <v>0</v>
      </c>
      <c r="E68" s="280">
        <f>SUM(E61:E67)</f>
        <v>14042934</v>
      </c>
    </row>
    <row r="69" spans="1:5">
      <c r="A69" s="267"/>
      <c r="B69" s="267"/>
      <c r="C69" s="267"/>
      <c r="D69" s="267"/>
      <c r="E69" s="267"/>
    </row>
    <row r="70" spans="1:5" ht="15.75">
      <c r="A70" s="733" t="s">
        <v>4</v>
      </c>
      <c r="B70" s="733"/>
      <c r="C70" s="733"/>
      <c r="D70" s="733"/>
      <c r="E70" s="733"/>
    </row>
    <row r="71" spans="1:5" ht="13.5" thickBot="1">
      <c r="A71" s="267"/>
      <c r="B71" s="267"/>
      <c r="C71" s="267"/>
      <c r="D71" s="267"/>
      <c r="E71" s="267"/>
    </row>
    <row r="72" spans="1:5" ht="13.5" thickBot="1">
      <c r="A72" s="734" t="s">
        <v>223</v>
      </c>
      <c r="B72" s="735"/>
      <c r="C72" s="736"/>
      <c r="D72" s="737" t="s">
        <v>233</v>
      </c>
      <c r="E72" s="738"/>
    </row>
    <row r="73" spans="1:5">
      <c r="A73" s="739"/>
      <c r="B73" s="740"/>
      <c r="C73" s="741"/>
      <c r="D73" s="742"/>
      <c r="E73" s="743"/>
    </row>
    <row r="74" spans="1:5" ht="13.5" thickBot="1">
      <c r="A74" s="723"/>
      <c r="B74" s="724"/>
      <c r="C74" s="725"/>
      <c r="D74" s="726"/>
      <c r="E74" s="727"/>
    </row>
    <row r="75" spans="1:5" ht="13.5" thickBot="1">
      <c r="A75" s="728" t="s">
        <v>119</v>
      </c>
      <c r="B75" s="729"/>
      <c r="C75" s="730"/>
      <c r="D75" s="731">
        <f>SUM(D73:E74)</f>
        <v>0</v>
      </c>
      <c r="E75" s="732"/>
    </row>
  </sheetData>
  <customSheetViews>
    <customSheetView guid="{77C0C7EB-E0E7-476A-9764-A14522109077}">
      <selection activeCell="L28" sqref="L28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&amp;C&amp;"Times New Roman CE,Félkövér"&amp;12
Európai uniós támogatással megvalósuló projektek 
bevételei, kiadásai, hozzájárulások&amp;R&amp;"Times New Roman CE,Félkövér dőlt"&amp;11 8. melléklet a ……/2013. (….) önkormányzati rendelethez</oddHeader>
      </headerFooter>
    </customSheetView>
  </customSheetViews>
  <mergeCells count="15">
    <mergeCell ref="B2:E2"/>
    <mergeCell ref="B25:E25"/>
    <mergeCell ref="D3:E3"/>
    <mergeCell ref="D26:E26"/>
    <mergeCell ref="D49:E49"/>
    <mergeCell ref="B48:E48"/>
    <mergeCell ref="A74:C74"/>
    <mergeCell ref="D74:E74"/>
    <mergeCell ref="A75:C75"/>
    <mergeCell ref="D75:E75"/>
    <mergeCell ref="A70:E70"/>
    <mergeCell ref="A72:C72"/>
    <mergeCell ref="D72:E72"/>
    <mergeCell ref="A73:C73"/>
    <mergeCell ref="D73:E73"/>
  </mergeCells>
  <phoneticPr fontId="30" type="noConversion"/>
  <conditionalFormatting sqref="E5:E12 B12:D12 B22:E22 E15:E21 E28:E35 B35:D35 E38:E45 B45:D45 D52:E52">
    <cfRule type="cellIs" dxfId="4" priority="3" stopIfTrue="1" operator="equal">
      <formula>0</formula>
    </cfRule>
  </conditionalFormatting>
  <conditionalFormatting sqref="E5:E12 B12:D12 B22:E22 E15:E21 E28:E35 B35:D35 E38:E46 B45:D46 D75:E75">
    <cfRule type="cellIs" dxfId="3" priority="2" stopIfTrue="1" operator="equal">
      <formula>0</formula>
    </cfRule>
  </conditionalFormatting>
  <conditionalFormatting sqref="E51:E58 B58:D58 E61:E68 B68:D68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2/2013. (II.27.)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/>
  <dimension ref="A1:L99"/>
  <sheetViews>
    <sheetView zoomScale="115" zoomScaleNormal="100" workbookViewId="0">
      <selection activeCell="C3" sqref="C3"/>
    </sheetView>
  </sheetViews>
  <sheetFormatPr defaultRowHeight="12.75"/>
  <cols>
    <col min="1" max="1" width="9.6640625" style="611" customWidth="1"/>
    <col min="2" max="2" width="9.6640625" style="612" customWidth="1"/>
    <col min="3" max="3" width="72" style="612" customWidth="1"/>
    <col min="4" max="4" width="25" style="613" customWidth="1"/>
    <col min="5" max="16384" width="9.33203125" style="4"/>
  </cols>
  <sheetData>
    <row r="1" spans="1:4" s="2" customFormat="1" ht="16.5" customHeight="1" thickBot="1">
      <c r="A1" s="282"/>
      <c r="B1" s="283"/>
      <c r="C1" s="284"/>
      <c r="D1" s="329" t="s">
        <v>633</v>
      </c>
    </row>
    <row r="2" spans="1:4" s="126" customFormat="1" ht="25.5" customHeight="1">
      <c r="A2" s="746" t="s">
        <v>377</v>
      </c>
      <c r="B2" s="747"/>
      <c r="C2" s="512" t="s">
        <v>376</v>
      </c>
      <c r="D2" s="526" t="s">
        <v>120</v>
      </c>
    </row>
    <row r="3" spans="1:4" s="126" customFormat="1" ht="16.5" thickBot="1">
      <c r="A3" s="285" t="s">
        <v>349</v>
      </c>
      <c r="B3" s="286"/>
      <c r="C3" s="513"/>
      <c r="D3" s="527" t="s">
        <v>121</v>
      </c>
    </row>
    <row r="4" spans="1:4" s="127" customFormat="1" ht="15.95" customHeight="1" thickBot="1">
      <c r="A4" s="287"/>
      <c r="B4" s="287"/>
      <c r="C4" s="287"/>
      <c r="D4" s="288" t="s">
        <v>122</v>
      </c>
    </row>
    <row r="5" spans="1:4" ht="13.5" thickBot="1">
      <c r="A5" s="748" t="s">
        <v>351</v>
      </c>
      <c r="B5" s="749"/>
      <c r="C5" s="289" t="s">
        <v>123</v>
      </c>
      <c r="D5" s="528" t="s">
        <v>124</v>
      </c>
    </row>
    <row r="6" spans="1:4" s="76" customFormat="1" ht="12.95" customHeight="1" thickBot="1">
      <c r="A6" s="252">
        <v>1</v>
      </c>
      <c r="B6" s="253">
        <v>2</v>
      </c>
      <c r="C6" s="253">
        <v>3</v>
      </c>
      <c r="D6" s="254">
        <v>4</v>
      </c>
    </row>
    <row r="7" spans="1:4" s="76" customFormat="1" ht="15.95" customHeight="1" thickBot="1">
      <c r="A7" s="291"/>
      <c r="B7" s="292"/>
      <c r="C7" s="292" t="s">
        <v>125</v>
      </c>
      <c r="D7" s="529"/>
    </row>
    <row r="8" spans="1:4" s="76" customFormat="1" ht="12" customHeight="1" thickBot="1">
      <c r="A8" s="252" t="s">
        <v>84</v>
      </c>
      <c r="B8" s="294"/>
      <c r="C8" s="411" t="s">
        <v>352</v>
      </c>
      <c r="D8" s="453">
        <f>+D9+D14</f>
        <v>256459</v>
      </c>
    </row>
    <row r="9" spans="1:4" s="128" customFormat="1" ht="12" customHeight="1" thickBot="1">
      <c r="A9" s="252" t="s">
        <v>85</v>
      </c>
      <c r="B9" s="294"/>
      <c r="C9" s="514" t="s">
        <v>5</v>
      </c>
      <c r="D9" s="453">
        <f>SUM(D10:D13)</f>
        <v>212530</v>
      </c>
    </row>
    <row r="10" spans="1:4" s="129" customFormat="1" ht="12" customHeight="1">
      <c r="A10" s="296"/>
      <c r="B10" s="297" t="s">
        <v>190</v>
      </c>
      <c r="C10" s="515" t="s">
        <v>127</v>
      </c>
      <c r="D10" s="451">
        <v>209530</v>
      </c>
    </row>
    <row r="11" spans="1:4" s="129" customFormat="1" ht="12" customHeight="1">
      <c r="A11" s="296"/>
      <c r="B11" s="297" t="s">
        <v>191</v>
      </c>
      <c r="C11" s="516" t="s">
        <v>159</v>
      </c>
      <c r="D11" s="451"/>
    </row>
    <row r="12" spans="1:4" s="129" customFormat="1" ht="12" customHeight="1">
      <c r="A12" s="296"/>
      <c r="B12" s="297" t="s">
        <v>192</v>
      </c>
      <c r="C12" s="516" t="s">
        <v>269</v>
      </c>
      <c r="D12" s="451">
        <v>3000</v>
      </c>
    </row>
    <row r="13" spans="1:4" s="129" customFormat="1" ht="12" customHeight="1" thickBot="1">
      <c r="A13" s="296"/>
      <c r="B13" s="297" t="s">
        <v>193</v>
      </c>
      <c r="C13" s="517" t="s">
        <v>270</v>
      </c>
      <c r="D13" s="451"/>
    </row>
    <row r="14" spans="1:4" s="128" customFormat="1" ht="12" customHeight="1" thickBot="1">
      <c r="A14" s="252" t="s">
        <v>86</v>
      </c>
      <c r="B14" s="294"/>
      <c r="C14" s="514" t="s">
        <v>271</v>
      </c>
      <c r="D14" s="453">
        <f>SUM(D15:D22)</f>
        <v>43929</v>
      </c>
    </row>
    <row r="15" spans="1:4" s="128" customFormat="1" ht="12" customHeight="1">
      <c r="A15" s="298"/>
      <c r="B15" s="297" t="s">
        <v>164</v>
      </c>
      <c r="C15" s="515" t="s">
        <v>276</v>
      </c>
      <c r="D15" s="530"/>
    </row>
    <row r="16" spans="1:4" s="128" customFormat="1" ht="12" customHeight="1">
      <c r="A16" s="296"/>
      <c r="B16" s="297" t="s">
        <v>165</v>
      </c>
      <c r="C16" s="516" t="s">
        <v>277</v>
      </c>
      <c r="D16" s="451">
        <v>50</v>
      </c>
    </row>
    <row r="17" spans="1:4" s="128" customFormat="1" ht="12" customHeight="1">
      <c r="A17" s="296"/>
      <c r="B17" s="297" t="s">
        <v>166</v>
      </c>
      <c r="C17" s="516" t="s">
        <v>278</v>
      </c>
      <c r="D17" s="451">
        <v>3778</v>
      </c>
    </row>
    <row r="18" spans="1:4" s="128" customFormat="1" ht="12" customHeight="1">
      <c r="A18" s="296"/>
      <c r="B18" s="297" t="s">
        <v>167</v>
      </c>
      <c r="C18" s="516" t="s">
        <v>279</v>
      </c>
      <c r="D18" s="451">
        <v>27000</v>
      </c>
    </row>
    <row r="19" spans="1:4" s="128" customFormat="1" ht="12" customHeight="1">
      <c r="A19" s="296"/>
      <c r="B19" s="297" t="s">
        <v>272</v>
      </c>
      <c r="C19" s="516" t="s">
        <v>280</v>
      </c>
      <c r="D19" s="451"/>
    </row>
    <row r="20" spans="1:4" s="128" customFormat="1" ht="12" customHeight="1">
      <c r="A20" s="299"/>
      <c r="B20" s="297" t="s">
        <v>273</v>
      </c>
      <c r="C20" s="516" t="s">
        <v>384</v>
      </c>
      <c r="D20" s="531">
        <v>11431</v>
      </c>
    </row>
    <row r="21" spans="1:4" s="129" customFormat="1" ht="12" customHeight="1">
      <c r="A21" s="296"/>
      <c r="B21" s="297" t="s">
        <v>274</v>
      </c>
      <c r="C21" s="516" t="s">
        <v>282</v>
      </c>
      <c r="D21" s="451">
        <v>500</v>
      </c>
    </row>
    <row r="22" spans="1:4" s="129" customFormat="1" ht="12" customHeight="1" thickBot="1">
      <c r="A22" s="300"/>
      <c r="B22" s="301" t="s">
        <v>275</v>
      </c>
      <c r="C22" s="517" t="s">
        <v>283</v>
      </c>
      <c r="D22" s="452">
        <v>1170</v>
      </c>
    </row>
    <row r="23" spans="1:4" s="129" customFormat="1" ht="12" customHeight="1" thickBot="1">
      <c r="A23" s="252" t="s">
        <v>87</v>
      </c>
      <c r="B23" s="302"/>
      <c r="C23" s="514" t="s">
        <v>385</v>
      </c>
      <c r="D23" s="483">
        <v>30000</v>
      </c>
    </row>
    <row r="24" spans="1:4" s="128" customFormat="1" ht="12" customHeight="1" thickBot="1">
      <c r="A24" s="252" t="s">
        <v>88</v>
      </c>
      <c r="B24" s="294"/>
      <c r="C24" s="514" t="s">
        <v>6</v>
      </c>
      <c r="D24" s="453">
        <f>SUM(D25:D32)</f>
        <v>225509</v>
      </c>
    </row>
    <row r="25" spans="1:4" s="129" customFormat="1" ht="12" customHeight="1">
      <c r="A25" s="296"/>
      <c r="B25" s="297" t="s">
        <v>168</v>
      </c>
      <c r="C25" s="515" t="s">
        <v>7</v>
      </c>
      <c r="D25" s="110">
        <v>216916</v>
      </c>
    </row>
    <row r="26" spans="1:4" s="129" customFormat="1" ht="12" customHeight="1">
      <c r="A26" s="296"/>
      <c r="B26" s="297" t="s">
        <v>169</v>
      </c>
      <c r="C26" s="516" t="s">
        <v>294</v>
      </c>
      <c r="D26" s="110">
        <v>8593</v>
      </c>
    </row>
    <row r="27" spans="1:4" s="129" customFormat="1" ht="12" customHeight="1">
      <c r="A27" s="296"/>
      <c r="B27" s="297" t="s">
        <v>170</v>
      </c>
      <c r="C27" s="516" t="s">
        <v>173</v>
      </c>
      <c r="D27" s="110"/>
    </row>
    <row r="28" spans="1:4" s="129" customFormat="1" ht="12" customHeight="1">
      <c r="A28" s="296"/>
      <c r="B28" s="297" t="s">
        <v>287</v>
      </c>
      <c r="C28" s="516" t="s">
        <v>295</v>
      </c>
      <c r="D28" s="110"/>
    </row>
    <row r="29" spans="1:4" s="129" customFormat="1" ht="12" customHeight="1">
      <c r="A29" s="296"/>
      <c r="B29" s="297" t="s">
        <v>288</v>
      </c>
      <c r="C29" s="516" t="s">
        <v>296</v>
      </c>
      <c r="D29" s="110"/>
    </row>
    <row r="30" spans="1:4" s="129" customFormat="1" ht="12" customHeight="1">
      <c r="A30" s="296"/>
      <c r="B30" s="297" t="s">
        <v>289</v>
      </c>
      <c r="C30" s="516" t="s">
        <v>297</v>
      </c>
      <c r="D30" s="110"/>
    </row>
    <row r="31" spans="1:4" s="129" customFormat="1" ht="12" customHeight="1">
      <c r="A31" s="296"/>
      <c r="B31" s="297" t="s">
        <v>290</v>
      </c>
      <c r="C31" s="516" t="s">
        <v>386</v>
      </c>
      <c r="D31" s="110"/>
    </row>
    <row r="32" spans="1:4" s="129" customFormat="1" ht="12" customHeight="1" thickBot="1">
      <c r="A32" s="300"/>
      <c r="B32" s="301" t="s">
        <v>291</v>
      </c>
      <c r="C32" s="518" t="s">
        <v>353</v>
      </c>
      <c r="D32" s="532"/>
    </row>
    <row r="33" spans="1:4" s="129" customFormat="1" ht="12" customHeight="1" thickBot="1">
      <c r="A33" s="260" t="s">
        <v>89</v>
      </c>
      <c r="B33" s="165"/>
      <c r="C33" s="411" t="s">
        <v>532</v>
      </c>
      <c r="D33" s="453">
        <f>+D34+D40</f>
        <v>35745</v>
      </c>
    </row>
    <row r="34" spans="1:4" s="129" customFormat="1" ht="12" customHeight="1">
      <c r="A34" s="298"/>
      <c r="B34" s="210" t="s">
        <v>171</v>
      </c>
      <c r="C34" s="601" t="s">
        <v>520</v>
      </c>
      <c r="D34" s="550">
        <f>SUM(D35:D39)</f>
        <v>8125</v>
      </c>
    </row>
    <row r="35" spans="1:4" s="129" customFormat="1" ht="12" customHeight="1">
      <c r="A35" s="296"/>
      <c r="B35" s="192" t="s">
        <v>174</v>
      </c>
      <c r="C35" s="516" t="s">
        <v>387</v>
      </c>
      <c r="D35" s="451">
        <v>8125</v>
      </c>
    </row>
    <row r="36" spans="1:4" s="129" customFormat="1" ht="12" customHeight="1">
      <c r="A36" s="296"/>
      <c r="B36" s="192" t="s">
        <v>175</v>
      </c>
      <c r="C36" s="516" t="s">
        <v>388</v>
      </c>
      <c r="D36" s="451"/>
    </row>
    <row r="37" spans="1:4" s="129" customFormat="1" ht="12" customHeight="1">
      <c r="A37" s="296"/>
      <c r="B37" s="192" t="s">
        <v>176</v>
      </c>
      <c r="C37" s="516" t="s">
        <v>389</v>
      </c>
      <c r="D37" s="451"/>
    </row>
    <row r="38" spans="1:4" s="129" customFormat="1" ht="12" customHeight="1">
      <c r="A38" s="296"/>
      <c r="B38" s="192" t="s">
        <v>177</v>
      </c>
      <c r="C38" s="516" t="s">
        <v>390</v>
      </c>
      <c r="D38" s="451"/>
    </row>
    <row r="39" spans="1:4" s="129" customFormat="1" ht="12" customHeight="1">
      <c r="A39" s="296"/>
      <c r="B39" s="192" t="s">
        <v>299</v>
      </c>
      <c r="C39" s="516" t="s">
        <v>521</v>
      </c>
      <c r="D39" s="451"/>
    </row>
    <row r="40" spans="1:4" s="129" customFormat="1" ht="12" customHeight="1">
      <c r="A40" s="296"/>
      <c r="B40" s="192" t="s">
        <v>172</v>
      </c>
      <c r="C40" s="519" t="s">
        <v>522</v>
      </c>
      <c r="D40" s="549">
        <f>SUM(D41:D45)</f>
        <v>27620</v>
      </c>
    </row>
    <row r="41" spans="1:4" s="129" customFormat="1" ht="12" customHeight="1">
      <c r="A41" s="296"/>
      <c r="B41" s="192" t="s">
        <v>180</v>
      </c>
      <c r="C41" s="516" t="s">
        <v>387</v>
      </c>
      <c r="D41" s="451"/>
    </row>
    <row r="42" spans="1:4" s="129" customFormat="1" ht="12" customHeight="1">
      <c r="A42" s="296"/>
      <c r="B42" s="192" t="s">
        <v>181</v>
      </c>
      <c r="C42" s="516" t="s">
        <v>388</v>
      </c>
      <c r="D42" s="451"/>
    </row>
    <row r="43" spans="1:4" s="129" customFormat="1" ht="12" customHeight="1">
      <c r="A43" s="296"/>
      <c r="B43" s="192" t="s">
        <v>182</v>
      </c>
      <c r="C43" s="516" t="s">
        <v>389</v>
      </c>
      <c r="D43" s="451"/>
    </row>
    <row r="44" spans="1:4" s="129" customFormat="1" ht="12" customHeight="1">
      <c r="A44" s="296"/>
      <c r="B44" s="192" t="s">
        <v>183</v>
      </c>
      <c r="C44" s="516" t="s">
        <v>390</v>
      </c>
      <c r="D44" s="451">
        <v>27620</v>
      </c>
    </row>
    <row r="45" spans="1:4" s="129" customFormat="1" ht="12" customHeight="1" thickBot="1">
      <c r="A45" s="303"/>
      <c r="B45" s="211" t="s">
        <v>300</v>
      </c>
      <c r="C45" s="517" t="s">
        <v>523</v>
      </c>
      <c r="D45" s="533"/>
    </row>
    <row r="46" spans="1:4" s="128" customFormat="1" ht="12" customHeight="1" thickBot="1">
      <c r="A46" s="260" t="s">
        <v>90</v>
      </c>
      <c r="B46" s="294"/>
      <c r="C46" s="514" t="s">
        <v>391</v>
      </c>
      <c r="D46" s="453">
        <f>+D47+D48</f>
        <v>1350</v>
      </c>
    </row>
    <row r="47" spans="1:4" s="129" customFormat="1" ht="12" customHeight="1">
      <c r="A47" s="296"/>
      <c r="B47" s="192" t="s">
        <v>178</v>
      </c>
      <c r="C47" s="515" t="s">
        <v>225</v>
      </c>
      <c r="D47" s="451"/>
    </row>
    <row r="48" spans="1:4" s="129" customFormat="1" ht="12" customHeight="1" thickBot="1">
      <c r="A48" s="296"/>
      <c r="B48" s="192" t="s">
        <v>179</v>
      </c>
      <c r="C48" s="517" t="s">
        <v>9</v>
      </c>
      <c r="D48" s="451">
        <v>1350</v>
      </c>
    </row>
    <row r="49" spans="1:4" s="129" customFormat="1" ht="12" customHeight="1" thickBot="1">
      <c r="A49" s="252" t="s">
        <v>91</v>
      </c>
      <c r="B49" s="294"/>
      <c r="C49" s="514" t="s">
        <v>8</v>
      </c>
      <c r="D49" s="453">
        <f>+D50+D51+D52</f>
        <v>1700</v>
      </c>
    </row>
    <row r="50" spans="1:4" s="129" customFormat="1" ht="12" customHeight="1">
      <c r="A50" s="304"/>
      <c r="B50" s="192" t="s">
        <v>304</v>
      </c>
      <c r="C50" s="515" t="s">
        <v>302</v>
      </c>
      <c r="D50" s="450">
        <v>800</v>
      </c>
    </row>
    <row r="51" spans="1:4" s="129" customFormat="1" ht="12" customHeight="1">
      <c r="A51" s="304"/>
      <c r="B51" s="192" t="s">
        <v>305</v>
      </c>
      <c r="C51" s="516" t="s">
        <v>303</v>
      </c>
      <c r="D51" s="450"/>
    </row>
    <row r="52" spans="1:4" s="129" customFormat="1" ht="12" customHeight="1" thickBot="1">
      <c r="A52" s="296"/>
      <c r="B52" s="192" t="s">
        <v>450</v>
      </c>
      <c r="C52" s="518" t="s">
        <v>393</v>
      </c>
      <c r="D52" s="451">
        <v>900</v>
      </c>
    </row>
    <row r="53" spans="1:4" s="129" customFormat="1" ht="12" customHeight="1" thickBot="1">
      <c r="A53" s="260" t="s">
        <v>92</v>
      </c>
      <c r="B53" s="305"/>
      <c r="C53" s="411" t="s">
        <v>394</v>
      </c>
      <c r="D53" s="534"/>
    </row>
    <row r="54" spans="1:4" s="128" customFormat="1" ht="12" customHeight="1" thickBot="1">
      <c r="A54" s="306" t="s">
        <v>93</v>
      </c>
      <c r="B54" s="307"/>
      <c r="C54" s="411" t="s">
        <v>533</v>
      </c>
      <c r="D54" s="535">
        <f>+D9+D14+D23+D24+D33+D46+D49+D53</f>
        <v>550763</v>
      </c>
    </row>
    <row r="55" spans="1:4" s="128" customFormat="1" ht="12" customHeight="1" thickBot="1">
      <c r="A55" s="252" t="s">
        <v>94</v>
      </c>
      <c r="B55" s="212"/>
      <c r="C55" s="411" t="s">
        <v>397</v>
      </c>
      <c r="D55" s="536">
        <f>+D56+D57</f>
        <v>23021</v>
      </c>
    </row>
    <row r="56" spans="1:4" s="128" customFormat="1" ht="12" customHeight="1">
      <c r="A56" s="298"/>
      <c r="B56" s="210" t="s">
        <v>235</v>
      </c>
      <c r="C56" s="602" t="s">
        <v>10</v>
      </c>
      <c r="D56" s="537">
        <v>23021</v>
      </c>
    </row>
    <row r="57" spans="1:4" s="128" customFormat="1" ht="12" customHeight="1" thickBot="1">
      <c r="A57" s="303"/>
      <c r="B57" s="211" t="s">
        <v>236</v>
      </c>
      <c r="C57" s="603" t="s">
        <v>11</v>
      </c>
      <c r="D57" s="114"/>
    </row>
    <row r="58" spans="1:4" s="129" customFormat="1" ht="12" customHeight="1" thickBot="1">
      <c r="A58" s="308" t="s">
        <v>95</v>
      </c>
      <c r="B58" s="604"/>
      <c r="C58" s="605" t="s">
        <v>12</v>
      </c>
      <c r="D58" s="453">
        <f>+D54+D55</f>
        <v>573784</v>
      </c>
    </row>
    <row r="59" spans="1:4" s="129" customFormat="1" ht="15" customHeight="1">
      <c r="A59" s="311"/>
      <c r="B59" s="311"/>
      <c r="C59" s="312"/>
      <c r="D59" s="538"/>
    </row>
    <row r="60" spans="1:4" ht="13.5" thickBot="1">
      <c r="A60" s="313"/>
      <c r="B60" s="314"/>
      <c r="C60" s="314"/>
      <c r="D60" s="539"/>
    </row>
    <row r="61" spans="1:4" s="76" customFormat="1" ht="16.5" customHeight="1" thickBot="1">
      <c r="A61" s="315"/>
      <c r="B61" s="316"/>
      <c r="C61" s="317" t="s">
        <v>129</v>
      </c>
      <c r="D61" s="540"/>
    </row>
    <row r="62" spans="1:4" s="130" customFormat="1" ht="12" customHeight="1" thickBot="1">
      <c r="A62" s="260" t="s">
        <v>84</v>
      </c>
      <c r="B62" s="24"/>
      <c r="C62" s="165" t="s">
        <v>32</v>
      </c>
      <c r="D62" s="453">
        <f>SUM(D63:D67)</f>
        <v>501147</v>
      </c>
    </row>
    <row r="63" spans="1:4" ht="12" customHeight="1">
      <c r="A63" s="318"/>
      <c r="B63" s="209" t="s">
        <v>184</v>
      </c>
      <c r="C63" s="505" t="s">
        <v>115</v>
      </c>
      <c r="D63" s="541">
        <v>59134</v>
      </c>
    </row>
    <row r="64" spans="1:4" ht="12" customHeight="1">
      <c r="A64" s="319"/>
      <c r="B64" s="192" t="s">
        <v>185</v>
      </c>
      <c r="C64" s="506" t="s">
        <v>309</v>
      </c>
      <c r="D64" s="542">
        <v>15241</v>
      </c>
    </row>
    <row r="65" spans="1:4" ht="12" customHeight="1">
      <c r="A65" s="319"/>
      <c r="B65" s="192" t="s">
        <v>186</v>
      </c>
      <c r="C65" s="506" t="s">
        <v>224</v>
      </c>
      <c r="D65" s="543">
        <v>165235</v>
      </c>
    </row>
    <row r="66" spans="1:4" ht="12" customHeight="1">
      <c r="A66" s="319"/>
      <c r="B66" s="192" t="s">
        <v>187</v>
      </c>
      <c r="C66" s="506" t="s">
        <v>310</v>
      </c>
      <c r="D66" s="543"/>
    </row>
    <row r="67" spans="1:4" ht="12" customHeight="1">
      <c r="A67" s="319"/>
      <c r="B67" s="192" t="s">
        <v>198</v>
      </c>
      <c r="C67" s="506" t="s">
        <v>311</v>
      </c>
      <c r="D67" s="543">
        <v>261537</v>
      </c>
    </row>
    <row r="68" spans="1:4" ht="12" customHeight="1">
      <c r="A68" s="319"/>
      <c r="B68" s="192" t="s">
        <v>188</v>
      </c>
      <c r="C68" s="506" t="s">
        <v>333</v>
      </c>
      <c r="D68" s="542"/>
    </row>
    <row r="69" spans="1:4" ht="12" customHeight="1">
      <c r="A69" s="319"/>
      <c r="B69" s="192" t="s">
        <v>189</v>
      </c>
      <c r="C69" s="507" t="s">
        <v>13</v>
      </c>
      <c r="D69" s="543">
        <v>14205</v>
      </c>
    </row>
    <row r="70" spans="1:4" ht="12" customHeight="1">
      <c r="A70" s="319"/>
      <c r="B70" s="192" t="s">
        <v>199</v>
      </c>
      <c r="C70" s="520" t="s">
        <v>534</v>
      </c>
      <c r="D70" s="543"/>
    </row>
    <row r="71" spans="1:4" ht="12" customHeight="1">
      <c r="A71" s="319"/>
      <c r="B71" s="192" t="s">
        <v>200</v>
      </c>
      <c r="C71" s="520" t="s">
        <v>14</v>
      </c>
      <c r="D71" s="543">
        <v>20606</v>
      </c>
    </row>
    <row r="72" spans="1:4" ht="12" customHeight="1">
      <c r="A72" s="319"/>
      <c r="B72" s="192" t="s">
        <v>201</v>
      </c>
      <c r="C72" s="520" t="s">
        <v>535</v>
      </c>
      <c r="D72" s="543">
        <v>226726</v>
      </c>
    </row>
    <row r="73" spans="1:4" ht="12" customHeight="1">
      <c r="A73" s="319"/>
      <c r="B73" s="192" t="s">
        <v>202</v>
      </c>
      <c r="C73" s="508" t="s">
        <v>15</v>
      </c>
      <c r="D73" s="543"/>
    </row>
    <row r="74" spans="1:4" ht="12" customHeight="1">
      <c r="A74" s="319"/>
      <c r="B74" s="192" t="s">
        <v>204</v>
      </c>
      <c r="C74" s="509" t="s">
        <v>16</v>
      </c>
      <c r="D74" s="543"/>
    </row>
    <row r="75" spans="1:4" ht="12" customHeight="1" thickBot="1">
      <c r="A75" s="320"/>
      <c r="B75" s="213" t="s">
        <v>312</v>
      </c>
      <c r="C75" s="510" t="s">
        <v>17</v>
      </c>
      <c r="D75" s="544"/>
    </row>
    <row r="76" spans="1:4" ht="12" customHeight="1" thickBot="1">
      <c r="A76" s="260" t="s">
        <v>85</v>
      </c>
      <c r="B76" s="24"/>
      <c r="C76" s="511" t="s">
        <v>31</v>
      </c>
      <c r="D76" s="536">
        <f>SUM(D77:D79)</f>
        <v>60914</v>
      </c>
    </row>
    <row r="77" spans="1:4" s="130" customFormat="1" ht="12" customHeight="1">
      <c r="A77" s="318"/>
      <c r="B77" s="209" t="s">
        <v>190</v>
      </c>
      <c r="C77" s="602" t="s">
        <v>18</v>
      </c>
      <c r="D77" s="107">
        <v>46871</v>
      </c>
    </row>
    <row r="78" spans="1:4" ht="12" customHeight="1">
      <c r="A78" s="319"/>
      <c r="B78" s="192" t="s">
        <v>191</v>
      </c>
      <c r="C78" s="516" t="s">
        <v>313</v>
      </c>
      <c r="D78" s="110"/>
    </row>
    <row r="79" spans="1:4" ht="12" customHeight="1">
      <c r="A79" s="319"/>
      <c r="B79" s="192" t="s">
        <v>192</v>
      </c>
      <c r="C79" s="516" t="s">
        <v>422</v>
      </c>
      <c r="D79" s="110">
        <v>14043</v>
      </c>
    </row>
    <row r="80" spans="1:4" ht="12" customHeight="1">
      <c r="A80" s="319"/>
      <c r="B80" s="192" t="s">
        <v>193</v>
      </c>
      <c r="C80" s="516" t="s">
        <v>19</v>
      </c>
      <c r="D80" s="110"/>
    </row>
    <row r="81" spans="1:12" ht="12" customHeight="1">
      <c r="A81" s="319"/>
      <c r="B81" s="192" t="s">
        <v>194</v>
      </c>
      <c r="C81" s="520" t="s">
        <v>24</v>
      </c>
      <c r="D81" s="110"/>
    </row>
    <row r="82" spans="1:12" ht="12" customHeight="1">
      <c r="A82" s="319"/>
      <c r="B82" s="192" t="s">
        <v>203</v>
      </c>
      <c r="C82" s="520" t="s">
        <v>23</v>
      </c>
      <c r="D82" s="110"/>
    </row>
    <row r="83" spans="1:12" ht="12" customHeight="1">
      <c r="A83" s="319"/>
      <c r="B83" s="192" t="s">
        <v>205</v>
      </c>
      <c r="C83" s="520" t="s">
        <v>22</v>
      </c>
      <c r="D83" s="110"/>
    </row>
    <row r="84" spans="1:12" s="130" customFormat="1" ht="12" customHeight="1">
      <c r="A84" s="319"/>
      <c r="B84" s="192" t="s">
        <v>314</v>
      </c>
      <c r="C84" s="520" t="s">
        <v>21</v>
      </c>
      <c r="D84" s="110"/>
    </row>
    <row r="85" spans="1:12" ht="12" customHeight="1">
      <c r="A85" s="319"/>
      <c r="B85" s="192" t="s">
        <v>315</v>
      </c>
      <c r="C85" s="520" t="s">
        <v>20</v>
      </c>
      <c r="D85" s="110">
        <v>12639</v>
      </c>
      <c r="L85" s="330"/>
    </row>
    <row r="86" spans="1:12" ht="21" customHeight="1" thickBot="1">
      <c r="A86" s="319"/>
      <c r="B86" s="192" t="s">
        <v>316</v>
      </c>
      <c r="C86" s="606" t="s">
        <v>25</v>
      </c>
      <c r="D86" s="110">
        <v>1404</v>
      </c>
    </row>
    <row r="87" spans="1:12" ht="12" customHeight="1" thickBot="1">
      <c r="A87" s="502" t="s">
        <v>86</v>
      </c>
      <c r="B87" s="26"/>
      <c r="C87" s="521" t="s">
        <v>26</v>
      </c>
      <c r="D87" s="545">
        <f>+D88+D89</f>
        <v>10484</v>
      </c>
    </row>
    <row r="88" spans="1:12" s="130" customFormat="1" ht="12" customHeight="1">
      <c r="A88" s="503"/>
      <c r="B88" s="210" t="s">
        <v>164</v>
      </c>
      <c r="C88" s="522" t="s">
        <v>131</v>
      </c>
      <c r="D88" s="564">
        <v>5684</v>
      </c>
    </row>
    <row r="89" spans="1:12" s="130" customFormat="1" ht="12" customHeight="1" thickBot="1">
      <c r="A89" s="504"/>
      <c r="B89" s="211" t="s">
        <v>165</v>
      </c>
      <c r="C89" s="523" t="s">
        <v>132</v>
      </c>
      <c r="D89" s="533">
        <v>4800</v>
      </c>
    </row>
    <row r="90" spans="1:12" s="130" customFormat="1" ht="12" customHeight="1" thickBot="1">
      <c r="A90" s="524" t="s">
        <v>87</v>
      </c>
      <c r="B90" s="525"/>
      <c r="C90" s="514" t="s">
        <v>427</v>
      </c>
      <c r="D90" s="614"/>
    </row>
    <row r="91" spans="1:12" s="130" customFormat="1" ht="12" customHeight="1" thickBot="1">
      <c r="A91" s="260" t="s">
        <v>88</v>
      </c>
      <c r="B91" s="226"/>
      <c r="C91" s="607" t="s">
        <v>379</v>
      </c>
      <c r="D91" s="483"/>
    </row>
    <row r="92" spans="1:12" s="130" customFormat="1" ht="12" customHeight="1" thickBot="1">
      <c r="A92" s="260" t="s">
        <v>89</v>
      </c>
      <c r="B92" s="24"/>
      <c r="C92" s="411" t="s">
        <v>27</v>
      </c>
      <c r="D92" s="546">
        <f>+D62+D76+D87+D90+D91</f>
        <v>572545</v>
      </c>
    </row>
    <row r="93" spans="1:12" s="130" customFormat="1" ht="12" customHeight="1" thickBot="1">
      <c r="A93" s="260" t="s">
        <v>90</v>
      </c>
      <c r="B93" s="24"/>
      <c r="C93" s="411" t="s">
        <v>30</v>
      </c>
      <c r="D93" s="453">
        <f>+D94+D95</f>
        <v>1239</v>
      </c>
    </row>
    <row r="94" spans="1:12" ht="12.75" customHeight="1">
      <c r="A94" s="318"/>
      <c r="B94" s="192" t="s">
        <v>378</v>
      </c>
      <c r="C94" s="602" t="s">
        <v>29</v>
      </c>
      <c r="D94" s="450"/>
    </row>
    <row r="95" spans="1:12" ht="12" customHeight="1" thickBot="1">
      <c r="A95" s="320"/>
      <c r="B95" s="213" t="s">
        <v>179</v>
      </c>
      <c r="C95" s="603" t="s">
        <v>28</v>
      </c>
      <c r="D95" s="452">
        <v>1239</v>
      </c>
    </row>
    <row r="96" spans="1:12" ht="15" customHeight="1" thickBot="1">
      <c r="A96" s="260" t="s">
        <v>91</v>
      </c>
      <c r="B96" s="305"/>
      <c r="C96" s="411" t="s">
        <v>380</v>
      </c>
      <c r="D96" s="547">
        <f>+D92+D93</f>
        <v>573784</v>
      </c>
    </row>
    <row r="97" spans="1:4" ht="13.5" thickBot="1">
      <c r="A97" s="608"/>
      <c r="B97" s="609"/>
      <c r="C97" s="609"/>
      <c r="D97" s="610"/>
    </row>
    <row r="98" spans="1:4" ht="15" customHeight="1" thickBot="1">
      <c r="A98" s="324" t="s">
        <v>354</v>
      </c>
      <c r="B98" s="325"/>
      <c r="C98" s="326"/>
      <c r="D98" s="162">
        <v>28</v>
      </c>
    </row>
    <row r="99" spans="1:4" ht="14.25" customHeight="1" thickBot="1">
      <c r="A99" s="324" t="s">
        <v>355</v>
      </c>
      <c r="B99" s="325"/>
      <c r="C99" s="326"/>
      <c r="D99" s="162">
        <v>1</v>
      </c>
    </row>
  </sheetData>
  <sheetProtection formatCells="0"/>
  <customSheetViews>
    <customSheetView guid="{77C0C7EB-E0E7-476A-9764-A14522109077}" scale="115" topLeftCell="A73">
      <selection activeCell="D68" sqref="D68"/>
      <rowBreaks count="1" manualBreakCount="1">
        <brk id="58" max="16383" man="1"/>
      </rowBreaks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2">
    <mergeCell ref="A2:B2"/>
    <mergeCell ref="A5:B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D52"/>
  <sheetViews>
    <sheetView zoomScaleNormal="100" workbookViewId="0">
      <selection activeCell="D8" sqref="D8"/>
    </sheetView>
  </sheetViews>
  <sheetFormatPr defaultRowHeight="12.75"/>
  <cols>
    <col min="1" max="1" width="9.6640625" style="322" customWidth="1"/>
    <col min="2" max="2" width="9.6640625" style="323" customWidth="1"/>
    <col min="3" max="3" width="72" style="323" customWidth="1"/>
    <col min="4" max="4" width="25" style="323" customWidth="1"/>
    <col min="5" max="16384" width="9.33203125" style="4"/>
  </cols>
  <sheetData>
    <row r="1" spans="1:4" s="2" customFormat="1" ht="21" customHeight="1" thickBot="1">
      <c r="A1" s="282"/>
      <c r="B1" s="283"/>
      <c r="C1" s="284"/>
      <c r="D1" s="329" t="s">
        <v>634</v>
      </c>
    </row>
    <row r="2" spans="1:4" s="126" customFormat="1" ht="25.5" customHeight="1">
      <c r="A2" s="746" t="s">
        <v>350</v>
      </c>
      <c r="B2" s="747"/>
      <c r="C2" s="512" t="s">
        <v>357</v>
      </c>
      <c r="D2" s="559" t="s">
        <v>133</v>
      </c>
    </row>
    <row r="3" spans="1:4" s="126" customFormat="1" ht="16.5" thickBot="1">
      <c r="A3" s="285" t="s">
        <v>349</v>
      </c>
      <c r="B3" s="286"/>
      <c r="C3" s="560" t="s">
        <v>358</v>
      </c>
      <c r="D3" s="561" t="s">
        <v>381</v>
      </c>
    </row>
    <row r="4" spans="1:4" s="127" customFormat="1" ht="15.95" customHeight="1" thickBot="1">
      <c r="A4" s="287"/>
      <c r="B4" s="287"/>
      <c r="C4" s="287"/>
      <c r="D4" s="288" t="s">
        <v>122</v>
      </c>
    </row>
    <row r="5" spans="1:4" ht="13.5" thickBot="1">
      <c r="A5" s="748" t="s">
        <v>351</v>
      </c>
      <c r="B5" s="749"/>
      <c r="C5" s="289" t="s">
        <v>123</v>
      </c>
      <c r="D5" s="290" t="s">
        <v>124</v>
      </c>
    </row>
    <row r="6" spans="1:4" s="76" customFormat="1" ht="12.95" customHeight="1" thickBot="1">
      <c r="A6" s="252">
        <v>1</v>
      </c>
      <c r="B6" s="253">
        <v>2</v>
      </c>
      <c r="C6" s="253">
        <v>3</v>
      </c>
      <c r="D6" s="254">
        <v>4</v>
      </c>
    </row>
    <row r="7" spans="1:4" s="76" customFormat="1" ht="15.95" customHeight="1" thickBot="1">
      <c r="A7" s="291"/>
      <c r="B7" s="292"/>
      <c r="C7" s="292" t="s">
        <v>125</v>
      </c>
      <c r="D7" s="293"/>
    </row>
    <row r="8" spans="1:4" s="128" customFormat="1" ht="12" customHeight="1" thickBot="1">
      <c r="A8" s="252" t="s">
        <v>84</v>
      </c>
      <c r="B8" s="294"/>
      <c r="C8" s="295" t="s">
        <v>356</v>
      </c>
      <c r="D8" s="453">
        <f>SUM(D9:D16)</f>
        <v>0</v>
      </c>
    </row>
    <row r="9" spans="1:4" s="128" customFormat="1" ht="12" customHeight="1">
      <c r="A9" s="298"/>
      <c r="B9" s="297" t="s">
        <v>184</v>
      </c>
      <c r="C9" s="12" t="s">
        <v>276</v>
      </c>
      <c r="D9" s="530"/>
    </row>
    <row r="10" spans="1:4" s="128" customFormat="1" ht="12" customHeight="1">
      <c r="A10" s="296"/>
      <c r="B10" s="297" t="s">
        <v>185</v>
      </c>
      <c r="C10" s="9" t="s">
        <v>277</v>
      </c>
      <c r="D10" s="451"/>
    </row>
    <row r="11" spans="1:4" s="128" customFormat="1" ht="12" customHeight="1">
      <c r="A11" s="296"/>
      <c r="B11" s="297" t="s">
        <v>186</v>
      </c>
      <c r="C11" s="9" t="s">
        <v>278</v>
      </c>
      <c r="D11" s="451"/>
    </row>
    <row r="12" spans="1:4" s="128" customFormat="1" ht="12" customHeight="1">
      <c r="A12" s="296"/>
      <c r="B12" s="297" t="s">
        <v>187</v>
      </c>
      <c r="C12" s="9" t="s">
        <v>279</v>
      </c>
      <c r="D12" s="451"/>
    </row>
    <row r="13" spans="1:4" s="128" customFormat="1" ht="12" customHeight="1">
      <c r="A13" s="296"/>
      <c r="B13" s="297" t="s">
        <v>234</v>
      </c>
      <c r="C13" s="8" t="s">
        <v>280</v>
      </c>
      <c r="D13" s="451"/>
    </row>
    <row r="14" spans="1:4" s="128" customFormat="1" ht="12" customHeight="1">
      <c r="A14" s="299"/>
      <c r="B14" s="297" t="s">
        <v>188</v>
      </c>
      <c r="C14" s="9" t="s">
        <v>281</v>
      </c>
      <c r="D14" s="531"/>
    </row>
    <row r="15" spans="1:4" s="129" customFormat="1" ht="12" customHeight="1">
      <c r="A15" s="296"/>
      <c r="B15" s="297" t="s">
        <v>189</v>
      </c>
      <c r="C15" s="9" t="s">
        <v>36</v>
      </c>
      <c r="D15" s="451"/>
    </row>
    <row r="16" spans="1:4" s="129" customFormat="1" ht="12" customHeight="1" thickBot="1">
      <c r="A16" s="300"/>
      <c r="B16" s="301" t="s">
        <v>199</v>
      </c>
      <c r="C16" s="8" t="s">
        <v>342</v>
      </c>
      <c r="D16" s="452"/>
    </row>
    <row r="17" spans="1:4" s="128" customFormat="1" ht="12" customHeight="1" thickBot="1">
      <c r="A17" s="252" t="s">
        <v>85</v>
      </c>
      <c r="B17" s="294"/>
      <c r="C17" s="295" t="s">
        <v>37</v>
      </c>
      <c r="D17" s="453">
        <f>SUM(D18:D21)</f>
        <v>0</v>
      </c>
    </row>
    <row r="18" spans="1:4" s="129" customFormat="1" ht="12" customHeight="1">
      <c r="A18" s="296"/>
      <c r="B18" s="297" t="s">
        <v>190</v>
      </c>
      <c r="C18" s="11" t="s">
        <v>33</v>
      </c>
      <c r="D18" s="451"/>
    </row>
    <row r="19" spans="1:4" s="129" customFormat="1" ht="12" customHeight="1">
      <c r="A19" s="296"/>
      <c r="B19" s="297" t="s">
        <v>191</v>
      </c>
      <c r="C19" s="9" t="s">
        <v>34</v>
      </c>
      <c r="D19" s="451"/>
    </row>
    <row r="20" spans="1:4" s="129" customFormat="1" ht="12" customHeight="1">
      <c r="A20" s="296"/>
      <c r="B20" s="297" t="s">
        <v>192</v>
      </c>
      <c r="C20" s="9" t="s">
        <v>35</v>
      </c>
      <c r="D20" s="451"/>
    </row>
    <row r="21" spans="1:4" s="129" customFormat="1" ht="12" customHeight="1" thickBot="1">
      <c r="A21" s="296"/>
      <c r="B21" s="297" t="s">
        <v>193</v>
      </c>
      <c r="C21" s="9" t="s">
        <v>34</v>
      </c>
      <c r="D21" s="451"/>
    </row>
    <row r="22" spans="1:4" s="129" customFormat="1" ht="12" customHeight="1" thickBot="1">
      <c r="A22" s="260" t="s">
        <v>86</v>
      </c>
      <c r="B22" s="165"/>
      <c r="C22" s="165" t="s">
        <v>38</v>
      </c>
      <c r="D22" s="453">
        <f>+D23+D24</f>
        <v>0</v>
      </c>
    </row>
    <row r="23" spans="1:4" s="129" customFormat="1" ht="12" customHeight="1">
      <c r="A23" s="503"/>
      <c r="B23" s="558" t="s">
        <v>164</v>
      </c>
      <c r="C23" s="183" t="s">
        <v>392</v>
      </c>
      <c r="D23" s="564"/>
    </row>
    <row r="24" spans="1:4" s="129" customFormat="1" ht="12" customHeight="1" thickBot="1">
      <c r="A24" s="556"/>
      <c r="B24" s="557" t="s">
        <v>165</v>
      </c>
      <c r="C24" s="184" t="s">
        <v>396</v>
      </c>
      <c r="D24" s="565"/>
    </row>
    <row r="25" spans="1:4" s="129" customFormat="1" ht="12" customHeight="1" thickBot="1">
      <c r="A25" s="260" t="s">
        <v>87</v>
      </c>
      <c r="B25" s="165"/>
      <c r="C25" s="165" t="s">
        <v>382</v>
      </c>
      <c r="D25" s="483"/>
    </row>
    <row r="26" spans="1:4" s="128" customFormat="1" ht="12" customHeight="1" thickBot="1">
      <c r="A26" s="260" t="s">
        <v>88</v>
      </c>
      <c r="B26" s="294"/>
      <c r="C26" s="165" t="s">
        <v>39</v>
      </c>
      <c r="D26" s="483">
        <v>84052</v>
      </c>
    </row>
    <row r="27" spans="1:4" s="128" customFormat="1" ht="12" customHeight="1" thickBot="1">
      <c r="A27" s="252" t="s">
        <v>89</v>
      </c>
      <c r="B27" s="212"/>
      <c r="C27" s="165" t="s">
        <v>44</v>
      </c>
      <c r="D27" s="536">
        <f>+D8+D17+D22+D25+D26</f>
        <v>84052</v>
      </c>
    </row>
    <row r="28" spans="1:4" s="128" customFormat="1" ht="12" customHeight="1" thickBot="1">
      <c r="A28" s="553" t="s">
        <v>90</v>
      </c>
      <c r="B28" s="562"/>
      <c r="C28" s="555" t="s">
        <v>40</v>
      </c>
      <c r="D28" s="566">
        <f>+D29+D30</f>
        <v>0</v>
      </c>
    </row>
    <row r="29" spans="1:4" s="128" customFormat="1" ht="12" customHeight="1">
      <c r="A29" s="298"/>
      <c r="B29" s="210" t="s">
        <v>178</v>
      </c>
      <c r="C29" s="183" t="s">
        <v>497</v>
      </c>
      <c r="D29" s="564"/>
    </row>
    <row r="30" spans="1:4" s="129" customFormat="1" ht="12" customHeight="1" thickBot="1">
      <c r="A30" s="563"/>
      <c r="B30" s="211" t="s">
        <v>179</v>
      </c>
      <c r="C30" s="554" t="s">
        <v>41</v>
      </c>
      <c r="D30" s="114"/>
    </row>
    <row r="31" spans="1:4" s="129" customFormat="1" ht="12" customHeight="1" thickBot="1">
      <c r="A31" s="308" t="s">
        <v>91</v>
      </c>
      <c r="B31" s="551"/>
      <c r="C31" s="552" t="s">
        <v>42</v>
      </c>
      <c r="D31" s="534"/>
    </row>
    <row r="32" spans="1:4" s="129" customFormat="1" ht="15" customHeight="1" thickBot="1">
      <c r="A32" s="308" t="s">
        <v>92</v>
      </c>
      <c r="B32" s="309"/>
      <c r="C32" s="310" t="s">
        <v>43</v>
      </c>
      <c r="D32" s="540">
        <f>+D27+D28+D31</f>
        <v>84052</v>
      </c>
    </row>
    <row r="33" spans="1:4" s="129" customFormat="1" ht="15" customHeight="1">
      <c r="A33" s="311"/>
      <c r="B33" s="311"/>
      <c r="C33" s="312"/>
      <c r="D33" s="538"/>
    </row>
    <row r="34" spans="1:4" ht="13.5" thickBot="1">
      <c r="A34" s="313"/>
      <c r="B34" s="314"/>
      <c r="C34" s="314"/>
      <c r="D34" s="539"/>
    </row>
    <row r="35" spans="1:4" s="76" customFormat="1" ht="16.5" customHeight="1" thickBot="1">
      <c r="A35" s="315"/>
      <c r="B35" s="316"/>
      <c r="C35" s="317" t="s">
        <v>129</v>
      </c>
      <c r="D35" s="540"/>
    </row>
    <row r="36" spans="1:4" s="130" customFormat="1" ht="12" customHeight="1" thickBot="1">
      <c r="A36" s="260" t="s">
        <v>84</v>
      </c>
      <c r="B36" s="24"/>
      <c r="C36" s="165" t="s">
        <v>32</v>
      </c>
      <c r="D36" s="453">
        <f>SUM(D37:D41)</f>
        <v>84052</v>
      </c>
    </row>
    <row r="37" spans="1:4" ht="12" customHeight="1">
      <c r="A37" s="318"/>
      <c r="B37" s="209" t="s">
        <v>184</v>
      </c>
      <c r="C37" s="11" t="s">
        <v>115</v>
      </c>
      <c r="D37" s="107">
        <v>50590</v>
      </c>
    </row>
    <row r="38" spans="1:4" ht="12" customHeight="1">
      <c r="A38" s="319"/>
      <c r="B38" s="192" t="s">
        <v>185</v>
      </c>
      <c r="C38" s="9" t="s">
        <v>309</v>
      </c>
      <c r="D38" s="110">
        <v>13125</v>
      </c>
    </row>
    <row r="39" spans="1:4" ht="12" customHeight="1">
      <c r="A39" s="319"/>
      <c r="B39" s="192" t="s">
        <v>186</v>
      </c>
      <c r="C39" s="9" t="s">
        <v>224</v>
      </c>
      <c r="D39" s="110">
        <v>18887</v>
      </c>
    </row>
    <row r="40" spans="1:4" ht="12" customHeight="1">
      <c r="A40" s="319"/>
      <c r="B40" s="192" t="s">
        <v>187</v>
      </c>
      <c r="C40" s="9" t="s">
        <v>310</v>
      </c>
      <c r="D40" s="110">
        <v>1450</v>
      </c>
    </row>
    <row r="41" spans="1:4" ht="12" customHeight="1" thickBot="1">
      <c r="A41" s="319"/>
      <c r="B41" s="192" t="s">
        <v>198</v>
      </c>
      <c r="C41" s="9" t="s">
        <v>311</v>
      </c>
      <c r="D41" s="110"/>
    </row>
    <row r="42" spans="1:4" ht="12" customHeight="1" thickBot="1">
      <c r="A42" s="260" t="s">
        <v>85</v>
      </c>
      <c r="B42" s="24"/>
      <c r="C42" s="165" t="s">
        <v>48</v>
      </c>
      <c r="D42" s="453">
        <f>SUM(D43:D46)</f>
        <v>0</v>
      </c>
    </row>
    <row r="43" spans="1:4" s="130" customFormat="1" ht="12" customHeight="1">
      <c r="A43" s="318"/>
      <c r="B43" s="209" t="s">
        <v>190</v>
      </c>
      <c r="C43" s="11" t="s">
        <v>421</v>
      </c>
      <c r="D43" s="107"/>
    </row>
    <row r="44" spans="1:4" ht="12" customHeight="1">
      <c r="A44" s="319"/>
      <c r="B44" s="192" t="s">
        <v>191</v>
      </c>
      <c r="C44" s="9" t="s">
        <v>313</v>
      </c>
      <c r="D44" s="110"/>
    </row>
    <row r="45" spans="1:4" ht="12" customHeight="1">
      <c r="A45" s="319"/>
      <c r="B45" s="192" t="s">
        <v>194</v>
      </c>
      <c r="C45" s="9" t="s">
        <v>130</v>
      </c>
      <c r="D45" s="110"/>
    </row>
    <row r="46" spans="1:4" ht="12" customHeight="1" thickBot="1">
      <c r="A46" s="319"/>
      <c r="B46" s="192" t="s">
        <v>205</v>
      </c>
      <c r="C46" s="9" t="s">
        <v>45</v>
      </c>
      <c r="D46" s="110"/>
    </row>
    <row r="47" spans="1:4" ht="12" customHeight="1" thickBot="1">
      <c r="A47" s="260" t="s">
        <v>86</v>
      </c>
      <c r="B47" s="24"/>
      <c r="C47" s="24" t="s">
        <v>46</v>
      </c>
      <c r="D47" s="483"/>
    </row>
    <row r="48" spans="1:4" s="129" customFormat="1" ht="12" customHeight="1" thickBot="1">
      <c r="A48" s="308" t="s">
        <v>87</v>
      </c>
      <c r="B48" s="551"/>
      <c r="C48" s="552" t="s">
        <v>49</v>
      </c>
      <c r="D48" s="534"/>
    </row>
    <row r="49" spans="1:4" ht="15" customHeight="1" thickBot="1">
      <c r="A49" s="260" t="s">
        <v>88</v>
      </c>
      <c r="B49" s="305"/>
      <c r="C49" s="321" t="s">
        <v>47</v>
      </c>
      <c r="D49" s="547">
        <f>+D36+D42+D47+D48</f>
        <v>84052</v>
      </c>
    </row>
    <row r="50" spans="1:4" ht="13.5" thickBot="1">
      <c r="D50" s="548"/>
    </row>
    <row r="51" spans="1:4" ht="15" customHeight="1" thickBot="1">
      <c r="A51" s="324" t="s">
        <v>354</v>
      </c>
      <c r="B51" s="325"/>
      <c r="C51" s="326"/>
      <c r="D51" s="162">
        <v>18</v>
      </c>
    </row>
    <row r="52" spans="1:4" ht="14.25" customHeight="1" thickBot="1">
      <c r="A52" s="324" t="s">
        <v>355</v>
      </c>
      <c r="B52" s="325"/>
      <c r="C52" s="326"/>
      <c r="D52" s="162">
        <v>0</v>
      </c>
    </row>
  </sheetData>
  <sheetProtection sheet="1" formatCells="0"/>
  <customSheetViews>
    <customSheetView guid="{77C0C7EB-E0E7-476A-9764-A14522109077}" topLeftCell="A31">
      <selection activeCell="D40" sqref="D40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51"/>
  <sheetViews>
    <sheetView zoomScaleNormal="100" workbookViewId="0">
      <selection activeCell="C16" sqref="C16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>
      <c r="A1" s="282"/>
      <c r="B1" s="283"/>
      <c r="C1" s="331"/>
      <c r="D1" s="329" t="s">
        <v>635</v>
      </c>
    </row>
    <row r="2" spans="1:4" s="126" customFormat="1" ht="25.5" customHeight="1">
      <c r="A2" s="746" t="s">
        <v>350</v>
      </c>
      <c r="B2" s="747"/>
      <c r="C2" s="327" t="s">
        <v>553</v>
      </c>
      <c r="D2" s="332" t="s">
        <v>133</v>
      </c>
    </row>
    <row r="3" spans="1:4" s="126" customFormat="1" ht="16.5" thickBot="1">
      <c r="A3" s="285" t="s">
        <v>349</v>
      </c>
      <c r="B3" s="286"/>
      <c r="C3" s="328"/>
      <c r="D3" s="333" t="s">
        <v>120</v>
      </c>
    </row>
    <row r="4" spans="1:4" s="127" customFormat="1" ht="15.95" customHeight="1" thickBot="1">
      <c r="A4" s="287"/>
      <c r="B4" s="287"/>
      <c r="C4" s="287"/>
      <c r="D4" s="288" t="s">
        <v>122</v>
      </c>
    </row>
    <row r="5" spans="1:4" ht="13.5" thickBot="1">
      <c r="A5" s="748" t="s">
        <v>351</v>
      </c>
      <c r="B5" s="749"/>
      <c r="C5" s="289" t="s">
        <v>123</v>
      </c>
      <c r="D5" s="290" t="s">
        <v>124</v>
      </c>
    </row>
    <row r="6" spans="1:4" s="76" customFormat="1" ht="12.95" customHeight="1" thickBot="1">
      <c r="A6" s="252">
        <v>1</v>
      </c>
      <c r="B6" s="253">
        <v>2</v>
      </c>
      <c r="C6" s="253">
        <v>3</v>
      </c>
      <c r="D6" s="254">
        <v>4</v>
      </c>
    </row>
    <row r="7" spans="1:4" s="76" customFormat="1" ht="15.95" customHeight="1" thickBot="1">
      <c r="A7" s="291"/>
      <c r="B7" s="292"/>
      <c r="C7" s="292" t="s">
        <v>125</v>
      </c>
      <c r="D7" s="293"/>
    </row>
    <row r="8" spans="1:4" s="128" customFormat="1" ht="12" customHeight="1" thickBot="1">
      <c r="A8" s="252" t="s">
        <v>84</v>
      </c>
      <c r="B8" s="294"/>
      <c r="C8" s="295" t="s">
        <v>356</v>
      </c>
      <c r="D8" s="453">
        <f>SUM(D9:D16)</f>
        <v>0</v>
      </c>
    </row>
    <row r="9" spans="1:4" s="128" customFormat="1" ht="12" customHeight="1">
      <c r="A9" s="298"/>
      <c r="B9" s="297" t="s">
        <v>184</v>
      </c>
      <c r="C9" s="12" t="s">
        <v>276</v>
      </c>
      <c r="D9" s="530"/>
    </row>
    <row r="10" spans="1:4" s="128" customFormat="1" ht="12" customHeight="1">
      <c r="A10" s="296"/>
      <c r="B10" s="297" t="s">
        <v>185</v>
      </c>
      <c r="C10" s="9" t="s">
        <v>277</v>
      </c>
      <c r="D10" s="451"/>
    </row>
    <row r="11" spans="1:4" s="128" customFormat="1" ht="12" customHeight="1">
      <c r="A11" s="296"/>
      <c r="B11" s="297" t="s">
        <v>186</v>
      </c>
      <c r="C11" s="9" t="s">
        <v>278</v>
      </c>
      <c r="D11" s="451"/>
    </row>
    <row r="12" spans="1:4" s="128" customFormat="1" ht="12" customHeight="1">
      <c r="A12" s="296"/>
      <c r="B12" s="297" t="s">
        <v>187</v>
      </c>
      <c r="C12" s="9" t="s">
        <v>279</v>
      </c>
      <c r="D12" s="451"/>
    </row>
    <row r="13" spans="1:4" s="128" customFormat="1" ht="12" customHeight="1">
      <c r="A13" s="296"/>
      <c r="B13" s="297" t="s">
        <v>234</v>
      </c>
      <c r="C13" s="8" t="s">
        <v>280</v>
      </c>
      <c r="D13" s="451"/>
    </row>
    <row r="14" spans="1:4" s="128" customFormat="1" ht="12" customHeight="1">
      <c r="A14" s="299"/>
      <c r="B14" s="297" t="s">
        <v>188</v>
      </c>
      <c r="C14" s="9" t="s">
        <v>281</v>
      </c>
      <c r="D14" s="531"/>
    </row>
    <row r="15" spans="1:4" s="129" customFormat="1" ht="12" customHeight="1">
      <c r="A15" s="296"/>
      <c r="B15" s="297" t="s">
        <v>189</v>
      </c>
      <c r="C15" s="9" t="s">
        <v>36</v>
      </c>
      <c r="D15" s="451"/>
    </row>
    <row r="16" spans="1:4" s="129" customFormat="1" ht="12" customHeight="1" thickBot="1">
      <c r="A16" s="300"/>
      <c r="B16" s="301" t="s">
        <v>199</v>
      </c>
      <c r="C16" s="8" t="s">
        <v>342</v>
      </c>
      <c r="D16" s="452"/>
    </row>
    <row r="17" spans="1:4" s="128" customFormat="1" ht="12" customHeight="1" thickBot="1">
      <c r="A17" s="252" t="s">
        <v>85</v>
      </c>
      <c r="B17" s="294"/>
      <c r="C17" s="295" t="s">
        <v>37</v>
      </c>
      <c r="D17" s="453">
        <f>SUM(D18:D21)</f>
        <v>0</v>
      </c>
    </row>
    <row r="18" spans="1:4" s="129" customFormat="1" ht="12" customHeight="1">
      <c r="A18" s="296"/>
      <c r="B18" s="297" t="s">
        <v>190</v>
      </c>
      <c r="C18" s="11" t="s">
        <v>33</v>
      </c>
      <c r="D18" s="451"/>
    </row>
    <row r="19" spans="1:4" s="129" customFormat="1" ht="12" customHeight="1">
      <c r="A19" s="296"/>
      <c r="B19" s="297" t="s">
        <v>191</v>
      </c>
      <c r="C19" s="9" t="s">
        <v>34</v>
      </c>
      <c r="D19" s="451"/>
    </row>
    <row r="20" spans="1:4" s="129" customFormat="1" ht="12" customHeight="1">
      <c r="A20" s="296"/>
      <c r="B20" s="297" t="s">
        <v>192</v>
      </c>
      <c r="C20" s="9" t="s">
        <v>35</v>
      </c>
      <c r="D20" s="451"/>
    </row>
    <row r="21" spans="1:4" s="129" customFormat="1" ht="12" customHeight="1" thickBot="1">
      <c r="A21" s="296"/>
      <c r="B21" s="297" t="s">
        <v>193</v>
      </c>
      <c r="C21" s="9" t="s">
        <v>34</v>
      </c>
      <c r="D21" s="451"/>
    </row>
    <row r="22" spans="1:4" s="129" customFormat="1" ht="12" customHeight="1" thickBot="1">
      <c r="A22" s="260" t="s">
        <v>86</v>
      </c>
      <c r="B22" s="165"/>
      <c r="C22" s="165" t="s">
        <v>38</v>
      </c>
      <c r="D22" s="453">
        <f>+D23+D24</f>
        <v>0</v>
      </c>
    </row>
    <row r="23" spans="1:4" s="128" customFormat="1" ht="12" customHeight="1">
      <c r="A23" s="503"/>
      <c r="B23" s="558" t="s">
        <v>164</v>
      </c>
      <c r="C23" s="183" t="s">
        <v>392</v>
      </c>
      <c r="D23" s="564"/>
    </row>
    <row r="24" spans="1:4" s="128" customFormat="1" ht="12" customHeight="1" thickBot="1">
      <c r="A24" s="556"/>
      <c r="B24" s="557" t="s">
        <v>165</v>
      </c>
      <c r="C24" s="184" t="s">
        <v>396</v>
      </c>
      <c r="D24" s="565"/>
    </row>
    <row r="25" spans="1:4" s="128" customFormat="1" ht="12" customHeight="1" thickBot="1">
      <c r="A25" s="260" t="s">
        <v>87</v>
      </c>
      <c r="B25" s="294"/>
      <c r="C25" s="165" t="s">
        <v>54</v>
      </c>
      <c r="D25" s="483">
        <v>112796</v>
      </c>
    </row>
    <row r="26" spans="1:4" s="129" customFormat="1" ht="12" customHeight="1" thickBot="1">
      <c r="A26" s="252" t="s">
        <v>88</v>
      </c>
      <c r="B26" s="212"/>
      <c r="C26" s="165" t="s">
        <v>50</v>
      </c>
      <c r="D26" s="536">
        <v>112796</v>
      </c>
    </row>
    <row r="27" spans="1:4" s="129" customFormat="1" ht="15" customHeight="1" thickBot="1">
      <c r="A27" s="553" t="s">
        <v>89</v>
      </c>
      <c r="B27" s="562"/>
      <c r="C27" s="555" t="s">
        <v>52</v>
      </c>
      <c r="D27" s="566">
        <f>+D28+D29</f>
        <v>0</v>
      </c>
    </row>
    <row r="28" spans="1:4" s="129" customFormat="1" ht="15" customHeight="1">
      <c r="A28" s="298"/>
      <c r="B28" s="210" t="s">
        <v>171</v>
      </c>
      <c r="C28" s="183" t="s">
        <v>497</v>
      </c>
      <c r="D28" s="564"/>
    </row>
    <row r="29" spans="1:4" ht="15.75" thickBot="1">
      <c r="A29" s="563"/>
      <c r="B29" s="211" t="s">
        <v>172</v>
      </c>
      <c r="C29" s="554" t="s">
        <v>41</v>
      </c>
      <c r="D29" s="114"/>
    </row>
    <row r="30" spans="1:4" s="76" customFormat="1" ht="16.5" customHeight="1" thickBot="1">
      <c r="A30" s="308" t="s">
        <v>90</v>
      </c>
      <c r="B30" s="551"/>
      <c r="C30" s="552" t="s">
        <v>53</v>
      </c>
      <c r="D30" s="534"/>
    </row>
    <row r="31" spans="1:4" s="130" customFormat="1" ht="12" customHeight="1" thickBot="1">
      <c r="A31" s="308" t="s">
        <v>91</v>
      </c>
      <c r="B31" s="309"/>
      <c r="C31" s="310" t="s">
        <v>51</v>
      </c>
      <c r="D31" s="540">
        <f>+D26+D27+D30</f>
        <v>112796</v>
      </c>
    </row>
    <row r="32" spans="1:4" ht="12" customHeight="1">
      <c r="A32" s="311"/>
      <c r="B32" s="311"/>
      <c r="C32" s="312"/>
      <c r="D32" s="538"/>
    </row>
    <row r="33" spans="1:4" ht="12" customHeight="1" thickBot="1">
      <c r="A33" s="313"/>
      <c r="B33" s="314"/>
      <c r="C33" s="314"/>
      <c r="D33" s="539"/>
    </row>
    <row r="34" spans="1:4" ht="12" customHeight="1" thickBot="1">
      <c r="A34" s="315"/>
      <c r="B34" s="316"/>
      <c r="C34" s="317" t="s">
        <v>129</v>
      </c>
      <c r="D34" s="540"/>
    </row>
    <row r="35" spans="1:4" ht="12" customHeight="1" thickBot="1">
      <c r="A35" s="260" t="s">
        <v>84</v>
      </c>
      <c r="B35" s="24"/>
      <c r="C35" s="165" t="s">
        <v>32</v>
      </c>
      <c r="D35" s="453">
        <f>SUM(D36:D40)</f>
        <v>112288</v>
      </c>
    </row>
    <row r="36" spans="1:4" ht="12" customHeight="1">
      <c r="A36" s="318"/>
      <c r="B36" s="209" t="s">
        <v>184</v>
      </c>
      <c r="C36" s="11" t="s">
        <v>115</v>
      </c>
      <c r="D36" s="107">
        <v>75464</v>
      </c>
    </row>
    <row r="37" spans="1:4" ht="12" customHeight="1">
      <c r="A37" s="319"/>
      <c r="B37" s="192" t="s">
        <v>185</v>
      </c>
      <c r="C37" s="9" t="s">
        <v>309</v>
      </c>
      <c r="D37" s="110">
        <v>17635</v>
      </c>
    </row>
    <row r="38" spans="1:4" s="130" customFormat="1" ht="12" customHeight="1">
      <c r="A38" s="319"/>
      <c r="B38" s="192" t="s">
        <v>186</v>
      </c>
      <c r="C38" s="9" t="s">
        <v>224</v>
      </c>
      <c r="D38" s="110">
        <v>19189</v>
      </c>
    </row>
    <row r="39" spans="1:4" ht="12" customHeight="1">
      <c r="A39" s="319"/>
      <c r="B39" s="192" t="s">
        <v>187</v>
      </c>
      <c r="C39" s="9" t="s">
        <v>310</v>
      </c>
      <c r="D39" s="110"/>
    </row>
    <row r="40" spans="1:4" ht="12" customHeight="1" thickBot="1">
      <c r="A40" s="319"/>
      <c r="B40" s="192" t="s">
        <v>198</v>
      </c>
      <c r="C40" s="9" t="s">
        <v>311</v>
      </c>
      <c r="D40" s="110"/>
    </row>
    <row r="41" spans="1:4" ht="12" customHeight="1" thickBot="1">
      <c r="A41" s="260" t="s">
        <v>85</v>
      </c>
      <c r="B41" s="24"/>
      <c r="C41" s="165" t="s">
        <v>48</v>
      </c>
      <c r="D41" s="453">
        <f>SUM(D42:D45)</f>
        <v>508</v>
      </c>
    </row>
    <row r="42" spans="1:4" ht="12" customHeight="1">
      <c r="A42" s="318"/>
      <c r="B42" s="209" t="s">
        <v>190</v>
      </c>
      <c r="C42" s="11" t="s">
        <v>421</v>
      </c>
      <c r="D42" s="107">
        <v>508</v>
      </c>
    </row>
    <row r="43" spans="1:4" ht="15" customHeight="1">
      <c r="A43" s="319"/>
      <c r="B43" s="192" t="s">
        <v>191</v>
      </c>
      <c r="C43" s="9" t="s">
        <v>313</v>
      </c>
      <c r="D43" s="110"/>
    </row>
    <row r="44" spans="1:4">
      <c r="A44" s="319"/>
      <c r="B44" s="192" t="s">
        <v>194</v>
      </c>
      <c r="C44" s="9" t="s">
        <v>130</v>
      </c>
      <c r="D44" s="110"/>
    </row>
    <row r="45" spans="1:4" ht="15" customHeight="1" thickBot="1">
      <c r="A45" s="319"/>
      <c r="B45" s="192" t="s">
        <v>205</v>
      </c>
      <c r="C45" s="9" t="s">
        <v>45</v>
      </c>
      <c r="D45" s="110"/>
    </row>
    <row r="46" spans="1:4" ht="14.25" customHeight="1" thickBot="1">
      <c r="A46" s="260" t="s">
        <v>86</v>
      </c>
      <c r="B46" s="24"/>
      <c r="C46" s="24" t="s">
        <v>46</v>
      </c>
      <c r="D46" s="483"/>
    </row>
    <row r="47" spans="1:4" ht="13.5" thickBot="1">
      <c r="A47" s="308" t="s">
        <v>87</v>
      </c>
      <c r="B47" s="551"/>
      <c r="C47" s="552" t="s">
        <v>49</v>
      </c>
      <c r="D47" s="534"/>
    </row>
    <row r="48" spans="1:4" ht="13.5" thickBot="1">
      <c r="A48" s="260" t="s">
        <v>88</v>
      </c>
      <c r="B48" s="305"/>
      <c r="C48" s="321" t="s">
        <v>47</v>
      </c>
      <c r="D48" s="547">
        <f>+D35+D41+D46+D47</f>
        <v>112796</v>
      </c>
    </row>
    <row r="49" spans="1:4" ht="13.5" thickBot="1">
      <c r="A49" s="322"/>
      <c r="B49" s="323"/>
      <c r="C49" s="323"/>
      <c r="D49" s="548"/>
    </row>
    <row r="50" spans="1:4" ht="13.5" thickBot="1">
      <c r="A50" s="324" t="s">
        <v>354</v>
      </c>
      <c r="B50" s="325"/>
      <c r="C50" s="326"/>
      <c r="D50" s="162">
        <v>33</v>
      </c>
    </row>
    <row r="51" spans="1:4" ht="13.5" thickBot="1">
      <c r="A51" s="324" t="s">
        <v>355</v>
      </c>
      <c r="B51" s="325"/>
      <c r="C51" s="326"/>
      <c r="D51" s="162"/>
    </row>
  </sheetData>
  <sheetProtection formatCells="0"/>
  <customSheetViews>
    <customSheetView guid="{77C0C7EB-E0E7-476A-9764-A14522109077}" topLeftCell="A34">
      <selection activeCell="D26" sqref="D2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51"/>
  <sheetViews>
    <sheetView zoomScaleNormal="100" workbookViewId="0">
      <selection activeCell="C13" sqref="C13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>
      <c r="A1" s="282"/>
      <c r="B1" s="283"/>
      <c r="C1" s="331"/>
      <c r="D1" s="329" t="s">
        <v>636</v>
      </c>
    </row>
    <row r="2" spans="1:4" s="126" customFormat="1" ht="25.5" customHeight="1">
      <c r="A2" s="746" t="s">
        <v>350</v>
      </c>
      <c r="B2" s="747"/>
      <c r="C2" s="327" t="s">
        <v>554</v>
      </c>
      <c r="D2" s="332" t="s">
        <v>133</v>
      </c>
    </row>
    <row r="3" spans="1:4" s="126" customFormat="1" ht="16.5" thickBot="1">
      <c r="A3" s="285" t="s">
        <v>349</v>
      </c>
      <c r="B3" s="286"/>
      <c r="C3" s="328"/>
      <c r="D3" s="333" t="s">
        <v>133</v>
      </c>
    </row>
    <row r="4" spans="1:4" s="127" customFormat="1" ht="15.95" customHeight="1" thickBot="1">
      <c r="A4" s="287"/>
      <c r="B4" s="287"/>
      <c r="C4" s="287"/>
      <c r="D4" s="288" t="s">
        <v>122</v>
      </c>
    </row>
    <row r="5" spans="1:4" ht="13.5" thickBot="1">
      <c r="A5" s="748" t="s">
        <v>351</v>
      </c>
      <c r="B5" s="749"/>
      <c r="C5" s="289" t="s">
        <v>123</v>
      </c>
      <c r="D5" s="290" t="s">
        <v>124</v>
      </c>
    </row>
    <row r="6" spans="1:4" s="76" customFormat="1" ht="12.95" customHeight="1" thickBot="1">
      <c r="A6" s="252">
        <v>1</v>
      </c>
      <c r="B6" s="253">
        <v>2</v>
      </c>
      <c r="C6" s="253">
        <v>3</v>
      </c>
      <c r="D6" s="254">
        <v>4</v>
      </c>
    </row>
    <row r="7" spans="1:4" s="76" customFormat="1" ht="15.95" customHeight="1" thickBot="1">
      <c r="A7" s="291"/>
      <c r="B7" s="292"/>
      <c r="C7" s="292" t="s">
        <v>125</v>
      </c>
      <c r="D7" s="293"/>
    </row>
    <row r="8" spans="1:4" s="128" customFormat="1" ht="12" customHeight="1" thickBot="1">
      <c r="A8" s="252" t="s">
        <v>84</v>
      </c>
      <c r="B8" s="294"/>
      <c r="C8" s="295" t="s">
        <v>356</v>
      </c>
      <c r="D8" s="453">
        <f>SUM(D9:D16)</f>
        <v>0</v>
      </c>
    </row>
    <row r="9" spans="1:4" s="128" customFormat="1" ht="12" customHeight="1">
      <c r="A9" s="298"/>
      <c r="B9" s="297" t="s">
        <v>184</v>
      </c>
      <c r="C9" s="12" t="s">
        <v>276</v>
      </c>
      <c r="D9" s="530"/>
    </row>
    <row r="10" spans="1:4" s="128" customFormat="1" ht="12" customHeight="1">
      <c r="A10" s="296"/>
      <c r="B10" s="297" t="s">
        <v>185</v>
      </c>
      <c r="C10" s="9" t="s">
        <v>277</v>
      </c>
      <c r="D10" s="451"/>
    </row>
    <row r="11" spans="1:4" s="128" customFormat="1" ht="12" customHeight="1">
      <c r="A11" s="296"/>
      <c r="B11" s="297" t="s">
        <v>186</v>
      </c>
      <c r="C11" s="9" t="s">
        <v>278</v>
      </c>
      <c r="D11" s="451"/>
    </row>
    <row r="12" spans="1:4" s="128" customFormat="1" ht="12" customHeight="1">
      <c r="A12" s="296"/>
      <c r="B12" s="297" t="s">
        <v>187</v>
      </c>
      <c r="C12" s="9" t="s">
        <v>279</v>
      </c>
      <c r="D12" s="451"/>
    </row>
    <row r="13" spans="1:4" s="128" customFormat="1" ht="12" customHeight="1">
      <c r="A13" s="296"/>
      <c r="B13" s="297" t="s">
        <v>234</v>
      </c>
      <c r="C13" s="8" t="s">
        <v>280</v>
      </c>
      <c r="D13" s="451"/>
    </row>
    <row r="14" spans="1:4" s="128" customFormat="1" ht="12" customHeight="1">
      <c r="A14" s="299"/>
      <c r="B14" s="297" t="s">
        <v>188</v>
      </c>
      <c r="C14" s="9" t="s">
        <v>281</v>
      </c>
      <c r="D14" s="531"/>
    </row>
    <row r="15" spans="1:4" s="129" customFormat="1" ht="12" customHeight="1">
      <c r="A15" s="296"/>
      <c r="B15" s="297" t="s">
        <v>189</v>
      </c>
      <c r="C15" s="9" t="s">
        <v>36</v>
      </c>
      <c r="D15" s="451"/>
    </row>
    <row r="16" spans="1:4" s="129" customFormat="1" ht="12" customHeight="1" thickBot="1">
      <c r="A16" s="300"/>
      <c r="B16" s="301" t="s">
        <v>199</v>
      </c>
      <c r="C16" s="8" t="s">
        <v>342</v>
      </c>
      <c r="D16" s="452"/>
    </row>
    <row r="17" spans="1:4" s="128" customFormat="1" ht="12" customHeight="1" thickBot="1">
      <c r="A17" s="252" t="s">
        <v>85</v>
      </c>
      <c r="B17" s="294"/>
      <c r="C17" s="295" t="s">
        <v>37</v>
      </c>
      <c r="D17" s="453">
        <f>SUM(D18:D21)</f>
        <v>0</v>
      </c>
    </row>
    <row r="18" spans="1:4" s="129" customFormat="1" ht="12" customHeight="1">
      <c r="A18" s="296"/>
      <c r="B18" s="297" t="s">
        <v>190</v>
      </c>
      <c r="C18" s="11" t="s">
        <v>33</v>
      </c>
      <c r="D18" s="451"/>
    </row>
    <row r="19" spans="1:4" s="129" customFormat="1" ht="12" customHeight="1">
      <c r="A19" s="296"/>
      <c r="B19" s="297" t="s">
        <v>191</v>
      </c>
      <c r="C19" s="9" t="s">
        <v>34</v>
      </c>
      <c r="D19" s="451"/>
    </row>
    <row r="20" spans="1:4" s="129" customFormat="1" ht="12" customHeight="1">
      <c r="A20" s="296"/>
      <c r="B20" s="297" t="s">
        <v>192</v>
      </c>
      <c r="C20" s="9" t="s">
        <v>35</v>
      </c>
      <c r="D20" s="451"/>
    </row>
    <row r="21" spans="1:4" s="129" customFormat="1" ht="12" customHeight="1" thickBot="1">
      <c r="A21" s="296"/>
      <c r="B21" s="297" t="s">
        <v>193</v>
      </c>
      <c r="C21" s="9" t="s">
        <v>34</v>
      </c>
      <c r="D21" s="451"/>
    </row>
    <row r="22" spans="1:4" s="129" customFormat="1" ht="12" customHeight="1" thickBot="1">
      <c r="A22" s="260" t="s">
        <v>86</v>
      </c>
      <c r="B22" s="165"/>
      <c r="C22" s="165" t="s">
        <v>38</v>
      </c>
      <c r="D22" s="453">
        <f>+D23+D24</f>
        <v>0</v>
      </c>
    </row>
    <row r="23" spans="1:4" s="128" customFormat="1" ht="12" customHeight="1">
      <c r="A23" s="503"/>
      <c r="B23" s="558" t="s">
        <v>164</v>
      </c>
      <c r="C23" s="183" t="s">
        <v>392</v>
      </c>
      <c r="D23" s="564"/>
    </row>
    <row r="24" spans="1:4" s="128" customFormat="1" ht="12" customHeight="1" thickBot="1">
      <c r="A24" s="556"/>
      <c r="B24" s="557" t="s">
        <v>165</v>
      </c>
      <c r="C24" s="184" t="s">
        <v>396</v>
      </c>
      <c r="D24" s="565"/>
    </row>
    <row r="25" spans="1:4" s="128" customFormat="1" ht="12" customHeight="1" thickBot="1">
      <c r="A25" s="260" t="s">
        <v>87</v>
      </c>
      <c r="B25" s="294"/>
      <c r="C25" s="165" t="s">
        <v>54</v>
      </c>
      <c r="D25" s="483">
        <v>20976</v>
      </c>
    </row>
    <row r="26" spans="1:4" s="128" customFormat="1" ht="12" customHeight="1" thickBot="1">
      <c r="A26" s="252" t="s">
        <v>88</v>
      </c>
      <c r="B26" s="212"/>
      <c r="C26" s="165" t="s">
        <v>50</v>
      </c>
      <c r="D26" s="536">
        <v>20976</v>
      </c>
    </row>
    <row r="27" spans="1:4" s="129" customFormat="1" ht="12" customHeight="1" thickBot="1">
      <c r="A27" s="553" t="s">
        <v>89</v>
      </c>
      <c r="B27" s="562"/>
      <c r="C27" s="555" t="s">
        <v>52</v>
      </c>
      <c r="D27" s="566">
        <f>+D28+D29</f>
        <v>0</v>
      </c>
    </row>
    <row r="28" spans="1:4" s="129" customFormat="1" ht="15" customHeight="1">
      <c r="A28" s="298"/>
      <c r="B28" s="210" t="s">
        <v>171</v>
      </c>
      <c r="C28" s="183" t="s">
        <v>497</v>
      </c>
      <c r="D28" s="564"/>
    </row>
    <row r="29" spans="1:4" s="129" customFormat="1" ht="15" customHeight="1" thickBot="1">
      <c r="A29" s="563"/>
      <c r="B29" s="211" t="s">
        <v>172</v>
      </c>
      <c r="C29" s="554" t="s">
        <v>41</v>
      </c>
      <c r="D29" s="114"/>
    </row>
    <row r="30" spans="1:4" ht="13.5" thickBot="1">
      <c r="A30" s="308" t="s">
        <v>90</v>
      </c>
      <c r="B30" s="551"/>
      <c r="C30" s="552" t="s">
        <v>53</v>
      </c>
      <c r="D30" s="534"/>
    </row>
    <row r="31" spans="1:4" s="76" customFormat="1" ht="16.5" customHeight="1" thickBot="1">
      <c r="A31" s="308" t="s">
        <v>91</v>
      </c>
      <c r="B31" s="309"/>
      <c r="C31" s="310" t="s">
        <v>51</v>
      </c>
      <c r="D31" s="540">
        <f>+D26+D27+D30</f>
        <v>20976</v>
      </c>
    </row>
    <row r="32" spans="1:4" s="130" customFormat="1" ht="12" customHeight="1">
      <c r="A32" s="311"/>
      <c r="B32" s="311"/>
      <c r="C32" s="312"/>
      <c r="D32" s="538"/>
    </row>
    <row r="33" spans="1:4" ht="12" customHeight="1" thickBot="1">
      <c r="A33" s="313"/>
      <c r="B33" s="314"/>
      <c r="C33" s="314"/>
      <c r="D33" s="539"/>
    </row>
    <row r="34" spans="1:4" ht="12" customHeight="1" thickBot="1">
      <c r="A34" s="315"/>
      <c r="B34" s="316"/>
      <c r="C34" s="317" t="s">
        <v>129</v>
      </c>
      <c r="D34" s="540"/>
    </row>
    <row r="35" spans="1:4" ht="12" customHeight="1" thickBot="1">
      <c r="A35" s="260" t="s">
        <v>84</v>
      </c>
      <c r="B35" s="24"/>
      <c r="C35" s="165" t="s">
        <v>32</v>
      </c>
      <c r="D35" s="453">
        <f>SUM(D36:D40)</f>
        <v>20975</v>
      </c>
    </row>
    <row r="36" spans="1:4" ht="12" customHeight="1">
      <c r="A36" s="318"/>
      <c r="B36" s="209" t="s">
        <v>184</v>
      </c>
      <c r="C36" s="11" t="s">
        <v>115</v>
      </c>
      <c r="D36" s="107">
        <v>13420</v>
      </c>
    </row>
    <row r="37" spans="1:4" ht="12" customHeight="1">
      <c r="A37" s="319"/>
      <c r="B37" s="192" t="s">
        <v>185</v>
      </c>
      <c r="C37" s="9" t="s">
        <v>309</v>
      </c>
      <c r="D37" s="110">
        <v>3317</v>
      </c>
    </row>
    <row r="38" spans="1:4" ht="12" customHeight="1">
      <c r="A38" s="319"/>
      <c r="B38" s="192" t="s">
        <v>186</v>
      </c>
      <c r="C38" s="9" t="s">
        <v>224</v>
      </c>
      <c r="D38" s="110">
        <v>4238</v>
      </c>
    </row>
    <row r="39" spans="1:4" s="130" customFormat="1" ht="12" customHeight="1">
      <c r="A39" s="319"/>
      <c r="B39" s="192" t="s">
        <v>187</v>
      </c>
      <c r="C39" s="9" t="s">
        <v>310</v>
      </c>
      <c r="D39" s="110"/>
    </row>
    <row r="40" spans="1:4" ht="12" customHeight="1" thickBot="1">
      <c r="A40" s="319"/>
      <c r="B40" s="192" t="s">
        <v>198</v>
      </c>
      <c r="C40" s="9" t="s">
        <v>311</v>
      </c>
      <c r="D40" s="110"/>
    </row>
    <row r="41" spans="1:4" ht="12" customHeight="1" thickBot="1">
      <c r="A41" s="260" t="s">
        <v>85</v>
      </c>
      <c r="B41" s="24"/>
      <c r="C41" s="165" t="s">
        <v>48</v>
      </c>
      <c r="D41" s="453">
        <f>SUM(D42:D45)</f>
        <v>0</v>
      </c>
    </row>
    <row r="42" spans="1:4" ht="12" customHeight="1">
      <c r="A42" s="318"/>
      <c r="B42" s="209" t="s">
        <v>190</v>
      </c>
      <c r="C42" s="11" t="s">
        <v>421</v>
      </c>
      <c r="D42" s="107"/>
    </row>
    <row r="43" spans="1:4" ht="12" customHeight="1">
      <c r="A43" s="319"/>
      <c r="B43" s="192" t="s">
        <v>191</v>
      </c>
      <c r="C43" s="9" t="s">
        <v>313</v>
      </c>
      <c r="D43" s="110"/>
    </row>
    <row r="44" spans="1:4" ht="15" customHeight="1">
      <c r="A44" s="319"/>
      <c r="B44" s="192" t="s">
        <v>194</v>
      </c>
      <c r="C44" s="9" t="s">
        <v>130</v>
      </c>
      <c r="D44" s="110"/>
    </row>
    <row r="45" spans="1:4" ht="13.5" thickBot="1">
      <c r="A45" s="319"/>
      <c r="B45" s="192" t="s">
        <v>205</v>
      </c>
      <c r="C45" s="9" t="s">
        <v>45</v>
      </c>
      <c r="D45" s="110"/>
    </row>
    <row r="46" spans="1:4" ht="15" customHeight="1" thickBot="1">
      <c r="A46" s="260" t="s">
        <v>86</v>
      </c>
      <c r="B46" s="24"/>
      <c r="C46" s="24" t="s">
        <v>46</v>
      </c>
      <c r="D46" s="483"/>
    </row>
    <row r="47" spans="1:4" ht="14.25" customHeight="1" thickBot="1">
      <c r="A47" s="308" t="s">
        <v>87</v>
      </c>
      <c r="B47" s="551"/>
      <c r="C47" s="552" t="s">
        <v>49</v>
      </c>
      <c r="D47" s="534"/>
    </row>
    <row r="48" spans="1:4" ht="13.5" thickBot="1">
      <c r="A48" s="260" t="s">
        <v>88</v>
      </c>
      <c r="B48" s="305"/>
      <c r="C48" s="321" t="s">
        <v>47</v>
      </c>
      <c r="D48" s="547">
        <f>+D35+D41+D46+D47</f>
        <v>20975</v>
      </c>
    </row>
    <row r="49" spans="1:4" ht="13.5" thickBot="1">
      <c r="A49" s="322"/>
      <c r="B49" s="323"/>
      <c r="C49" s="323"/>
      <c r="D49" s="548"/>
    </row>
    <row r="50" spans="1:4" ht="13.5" thickBot="1">
      <c r="A50" s="324" t="s">
        <v>354</v>
      </c>
      <c r="B50" s="325"/>
      <c r="C50" s="326"/>
      <c r="D50" s="162">
        <v>7</v>
      </c>
    </row>
    <row r="51" spans="1:4" ht="13.5" thickBot="1">
      <c r="A51" s="324" t="s">
        <v>355</v>
      </c>
      <c r="B51" s="325"/>
      <c r="C51" s="326"/>
      <c r="D51" s="162"/>
    </row>
  </sheetData>
  <sheetProtection formatCells="0"/>
  <customSheetViews>
    <customSheetView guid="{77C0C7EB-E0E7-476A-9764-A14522109077}">
      <selection activeCell="D24" sqref="D24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51"/>
  <sheetViews>
    <sheetView zoomScaleNormal="100" workbookViewId="0">
      <selection activeCell="C13" sqref="C13"/>
    </sheetView>
  </sheetViews>
  <sheetFormatPr defaultRowHeight="12.7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>
      <c r="A1" s="282"/>
      <c r="B1" s="283"/>
      <c r="C1" s="331"/>
      <c r="D1" s="329" t="s">
        <v>637</v>
      </c>
    </row>
    <row r="2" spans="1:4" s="126" customFormat="1" ht="25.5" customHeight="1">
      <c r="A2" s="746" t="s">
        <v>350</v>
      </c>
      <c r="B2" s="747"/>
      <c r="C2" s="327" t="s">
        <v>613</v>
      </c>
      <c r="D2" s="332" t="s">
        <v>133</v>
      </c>
    </row>
    <row r="3" spans="1:4" s="126" customFormat="1" ht="16.5" thickBot="1">
      <c r="A3" s="285" t="s">
        <v>349</v>
      </c>
      <c r="B3" s="286"/>
      <c r="C3" s="328"/>
      <c r="D3" s="333" t="s">
        <v>134</v>
      </c>
    </row>
    <row r="4" spans="1:4" s="127" customFormat="1" ht="15.95" customHeight="1" thickBot="1">
      <c r="A4" s="287"/>
      <c r="B4" s="287"/>
      <c r="C4" s="287"/>
      <c r="D4" s="288" t="s">
        <v>122</v>
      </c>
    </row>
    <row r="5" spans="1:4" ht="13.5" thickBot="1">
      <c r="A5" s="748" t="s">
        <v>351</v>
      </c>
      <c r="B5" s="749"/>
      <c r="C5" s="289" t="s">
        <v>123</v>
      </c>
      <c r="D5" s="290" t="s">
        <v>124</v>
      </c>
    </row>
    <row r="6" spans="1:4" s="76" customFormat="1" ht="12.95" customHeight="1" thickBot="1">
      <c r="A6" s="252">
        <v>1</v>
      </c>
      <c r="B6" s="253">
        <v>2</v>
      </c>
      <c r="C6" s="253">
        <v>3</v>
      </c>
      <c r="D6" s="254">
        <v>4</v>
      </c>
    </row>
    <row r="7" spans="1:4" s="76" customFormat="1" ht="15.95" customHeight="1" thickBot="1">
      <c r="A7" s="291"/>
      <c r="B7" s="292"/>
      <c r="C7" s="292" t="s">
        <v>125</v>
      </c>
      <c r="D7" s="293"/>
    </row>
    <row r="8" spans="1:4" s="128" customFormat="1" ht="12" customHeight="1" thickBot="1">
      <c r="A8" s="252" t="s">
        <v>84</v>
      </c>
      <c r="B8" s="294"/>
      <c r="C8" s="295" t="s">
        <v>356</v>
      </c>
      <c r="D8" s="453">
        <f>SUM(D9:D16)</f>
        <v>0</v>
      </c>
    </row>
    <row r="9" spans="1:4" s="128" customFormat="1" ht="12" customHeight="1">
      <c r="A9" s="298"/>
      <c r="B9" s="297" t="s">
        <v>184</v>
      </c>
      <c r="C9" s="12" t="s">
        <v>276</v>
      </c>
      <c r="D9" s="530"/>
    </row>
    <row r="10" spans="1:4" s="128" customFormat="1" ht="12" customHeight="1">
      <c r="A10" s="296"/>
      <c r="B10" s="297" t="s">
        <v>185</v>
      </c>
      <c r="C10" s="9" t="s">
        <v>277</v>
      </c>
      <c r="D10" s="451"/>
    </row>
    <row r="11" spans="1:4" s="128" customFormat="1" ht="12" customHeight="1">
      <c r="A11" s="296"/>
      <c r="B11" s="297" t="s">
        <v>186</v>
      </c>
      <c r="C11" s="9" t="s">
        <v>278</v>
      </c>
      <c r="D11" s="451"/>
    </row>
    <row r="12" spans="1:4" s="128" customFormat="1" ht="12" customHeight="1">
      <c r="A12" s="296"/>
      <c r="B12" s="297" t="s">
        <v>187</v>
      </c>
      <c r="C12" s="9" t="s">
        <v>279</v>
      </c>
      <c r="D12" s="451"/>
    </row>
    <row r="13" spans="1:4" s="128" customFormat="1" ht="12" customHeight="1">
      <c r="A13" s="296"/>
      <c r="B13" s="297" t="s">
        <v>234</v>
      </c>
      <c r="C13" s="8" t="s">
        <v>280</v>
      </c>
      <c r="D13" s="451"/>
    </row>
    <row r="14" spans="1:4" s="128" customFormat="1" ht="12" customHeight="1">
      <c r="A14" s="299"/>
      <c r="B14" s="297" t="s">
        <v>188</v>
      </c>
      <c r="C14" s="9" t="s">
        <v>281</v>
      </c>
      <c r="D14" s="531"/>
    </row>
    <row r="15" spans="1:4" s="129" customFormat="1" ht="12" customHeight="1">
      <c r="A15" s="296"/>
      <c r="B15" s="297" t="s">
        <v>189</v>
      </c>
      <c r="C15" s="9" t="s">
        <v>36</v>
      </c>
      <c r="D15" s="451"/>
    </row>
    <row r="16" spans="1:4" s="129" customFormat="1" ht="12" customHeight="1" thickBot="1">
      <c r="A16" s="300"/>
      <c r="B16" s="301" t="s">
        <v>199</v>
      </c>
      <c r="C16" s="8" t="s">
        <v>342</v>
      </c>
      <c r="D16" s="452"/>
    </row>
    <row r="17" spans="1:4" s="128" customFormat="1" ht="12" customHeight="1" thickBot="1">
      <c r="A17" s="252" t="s">
        <v>85</v>
      </c>
      <c r="B17" s="294"/>
      <c r="C17" s="295" t="s">
        <v>37</v>
      </c>
      <c r="D17" s="453">
        <f>SUM(D18:D21)</f>
        <v>0</v>
      </c>
    </row>
    <row r="18" spans="1:4" s="129" customFormat="1" ht="12" customHeight="1">
      <c r="A18" s="296"/>
      <c r="B18" s="297" t="s">
        <v>190</v>
      </c>
      <c r="C18" s="11" t="s">
        <v>33</v>
      </c>
      <c r="D18" s="451"/>
    </row>
    <row r="19" spans="1:4" s="129" customFormat="1" ht="12" customHeight="1">
      <c r="A19" s="296"/>
      <c r="B19" s="297" t="s">
        <v>191</v>
      </c>
      <c r="C19" s="9" t="s">
        <v>34</v>
      </c>
      <c r="D19" s="451"/>
    </row>
    <row r="20" spans="1:4" s="129" customFormat="1" ht="12" customHeight="1">
      <c r="A20" s="296"/>
      <c r="B20" s="297" t="s">
        <v>192</v>
      </c>
      <c r="C20" s="9" t="s">
        <v>35</v>
      </c>
      <c r="D20" s="451"/>
    </row>
    <row r="21" spans="1:4" s="129" customFormat="1" ht="12" customHeight="1" thickBot="1">
      <c r="A21" s="296"/>
      <c r="B21" s="297" t="s">
        <v>193</v>
      </c>
      <c r="C21" s="9" t="s">
        <v>34</v>
      </c>
      <c r="D21" s="451"/>
    </row>
    <row r="22" spans="1:4" s="129" customFormat="1" ht="12" customHeight="1" thickBot="1">
      <c r="A22" s="260" t="s">
        <v>86</v>
      </c>
      <c r="B22" s="165"/>
      <c r="C22" s="165" t="s">
        <v>38</v>
      </c>
      <c r="D22" s="453">
        <f>+D23+D24</f>
        <v>0</v>
      </c>
    </row>
    <row r="23" spans="1:4" s="128" customFormat="1" ht="12" customHeight="1">
      <c r="A23" s="503"/>
      <c r="B23" s="558" t="s">
        <v>164</v>
      </c>
      <c r="C23" s="183" t="s">
        <v>392</v>
      </c>
      <c r="D23" s="564"/>
    </row>
    <row r="24" spans="1:4" s="128" customFormat="1" ht="12" customHeight="1" thickBot="1">
      <c r="A24" s="556"/>
      <c r="B24" s="557" t="s">
        <v>165</v>
      </c>
      <c r="C24" s="184" t="s">
        <v>396</v>
      </c>
      <c r="D24" s="565"/>
    </row>
    <row r="25" spans="1:4" s="128" customFormat="1" ht="12" customHeight="1" thickBot="1">
      <c r="A25" s="260" t="s">
        <v>87</v>
      </c>
      <c r="B25" s="294"/>
      <c r="C25" s="165" t="s">
        <v>54</v>
      </c>
      <c r="D25" s="483">
        <v>8903</v>
      </c>
    </row>
    <row r="26" spans="1:4" s="128" customFormat="1" ht="12" customHeight="1" thickBot="1">
      <c r="A26" s="252" t="s">
        <v>88</v>
      </c>
      <c r="B26" s="212"/>
      <c r="C26" s="165" t="s">
        <v>50</v>
      </c>
      <c r="D26" s="536">
        <v>8903</v>
      </c>
    </row>
    <row r="27" spans="1:4" s="129" customFormat="1" ht="12" customHeight="1" thickBot="1">
      <c r="A27" s="553" t="s">
        <v>89</v>
      </c>
      <c r="B27" s="562"/>
      <c r="C27" s="555" t="s">
        <v>52</v>
      </c>
      <c r="D27" s="566">
        <f>+D28+D29</f>
        <v>0</v>
      </c>
    </row>
    <row r="28" spans="1:4" s="129" customFormat="1" ht="15" customHeight="1">
      <c r="A28" s="298"/>
      <c r="B28" s="210" t="s">
        <v>171</v>
      </c>
      <c r="C28" s="183" t="s">
        <v>497</v>
      </c>
      <c r="D28" s="564"/>
    </row>
    <row r="29" spans="1:4" s="129" customFormat="1" ht="15" customHeight="1" thickBot="1">
      <c r="A29" s="563"/>
      <c r="B29" s="211" t="s">
        <v>172</v>
      </c>
      <c r="C29" s="554" t="s">
        <v>41</v>
      </c>
      <c r="D29" s="114"/>
    </row>
    <row r="30" spans="1:4" ht="13.5" thickBot="1">
      <c r="A30" s="308" t="s">
        <v>90</v>
      </c>
      <c r="B30" s="551"/>
      <c r="C30" s="552" t="s">
        <v>53</v>
      </c>
      <c r="D30" s="534"/>
    </row>
    <row r="31" spans="1:4" s="76" customFormat="1" ht="16.5" customHeight="1" thickBot="1">
      <c r="A31" s="308" t="s">
        <v>91</v>
      </c>
      <c r="B31" s="309"/>
      <c r="C31" s="310" t="s">
        <v>51</v>
      </c>
      <c r="D31" s="540">
        <f>+D26+D27+D30</f>
        <v>8903</v>
      </c>
    </row>
    <row r="32" spans="1:4" s="130" customFormat="1" ht="12" customHeight="1">
      <c r="A32" s="311"/>
      <c r="B32" s="311"/>
      <c r="C32" s="312"/>
      <c r="D32" s="538"/>
    </row>
    <row r="33" spans="1:4" ht="12" customHeight="1" thickBot="1">
      <c r="A33" s="313"/>
      <c r="B33" s="314"/>
      <c r="C33" s="314"/>
      <c r="D33" s="539"/>
    </row>
    <row r="34" spans="1:4" ht="12" customHeight="1" thickBot="1">
      <c r="A34" s="315"/>
      <c r="B34" s="316"/>
      <c r="C34" s="317" t="s">
        <v>129</v>
      </c>
      <c r="D34" s="540"/>
    </row>
    <row r="35" spans="1:4" ht="12" customHeight="1" thickBot="1">
      <c r="A35" s="260" t="s">
        <v>84</v>
      </c>
      <c r="B35" s="24"/>
      <c r="C35" s="165" t="s">
        <v>32</v>
      </c>
      <c r="D35" s="453">
        <f>SUM(D36:D40)</f>
        <v>8903</v>
      </c>
    </row>
    <row r="36" spans="1:4" ht="12" customHeight="1">
      <c r="A36" s="318"/>
      <c r="B36" s="209" t="s">
        <v>184</v>
      </c>
      <c r="C36" s="11" t="s">
        <v>115</v>
      </c>
      <c r="D36" s="107">
        <v>5725</v>
      </c>
    </row>
    <row r="37" spans="1:4" ht="12" customHeight="1">
      <c r="A37" s="319"/>
      <c r="B37" s="192" t="s">
        <v>185</v>
      </c>
      <c r="C37" s="9" t="s">
        <v>309</v>
      </c>
      <c r="D37" s="110">
        <v>1439</v>
      </c>
    </row>
    <row r="38" spans="1:4" ht="12" customHeight="1">
      <c r="A38" s="319"/>
      <c r="B38" s="192" t="s">
        <v>186</v>
      </c>
      <c r="C38" s="9" t="s">
        <v>224</v>
      </c>
      <c r="D38" s="110">
        <v>1739</v>
      </c>
    </row>
    <row r="39" spans="1:4" s="130" customFormat="1" ht="12" customHeight="1">
      <c r="A39" s="319"/>
      <c r="B39" s="192" t="s">
        <v>187</v>
      </c>
      <c r="C39" s="9" t="s">
        <v>310</v>
      </c>
      <c r="D39" s="110"/>
    </row>
    <row r="40" spans="1:4" ht="12" customHeight="1" thickBot="1">
      <c r="A40" s="319"/>
      <c r="B40" s="192" t="s">
        <v>198</v>
      </c>
      <c r="C40" s="9" t="s">
        <v>311</v>
      </c>
      <c r="D40" s="110"/>
    </row>
    <row r="41" spans="1:4" ht="12" customHeight="1" thickBot="1">
      <c r="A41" s="260" t="s">
        <v>85</v>
      </c>
      <c r="B41" s="24"/>
      <c r="C41" s="165" t="s">
        <v>48</v>
      </c>
      <c r="D41" s="453">
        <f>SUM(D42:D45)</f>
        <v>0</v>
      </c>
    </row>
    <row r="42" spans="1:4" ht="12" customHeight="1">
      <c r="A42" s="318"/>
      <c r="B42" s="209" t="s">
        <v>190</v>
      </c>
      <c r="C42" s="11" t="s">
        <v>421</v>
      </c>
      <c r="D42" s="107"/>
    </row>
    <row r="43" spans="1:4" ht="12" customHeight="1">
      <c r="A43" s="319"/>
      <c r="B43" s="192" t="s">
        <v>191</v>
      </c>
      <c r="C43" s="9" t="s">
        <v>313</v>
      </c>
      <c r="D43" s="110"/>
    </row>
    <row r="44" spans="1:4" ht="15" customHeight="1">
      <c r="A44" s="319"/>
      <c r="B44" s="192" t="s">
        <v>194</v>
      </c>
      <c r="C44" s="9" t="s">
        <v>130</v>
      </c>
      <c r="D44" s="110"/>
    </row>
    <row r="45" spans="1:4" ht="13.5" thickBot="1">
      <c r="A45" s="319"/>
      <c r="B45" s="192" t="s">
        <v>205</v>
      </c>
      <c r="C45" s="9" t="s">
        <v>45</v>
      </c>
      <c r="D45" s="110"/>
    </row>
    <row r="46" spans="1:4" ht="15" customHeight="1" thickBot="1">
      <c r="A46" s="260" t="s">
        <v>86</v>
      </c>
      <c r="B46" s="24"/>
      <c r="C46" s="24" t="s">
        <v>46</v>
      </c>
      <c r="D46" s="483"/>
    </row>
    <row r="47" spans="1:4" ht="14.25" customHeight="1" thickBot="1">
      <c r="A47" s="308" t="s">
        <v>87</v>
      </c>
      <c r="B47" s="551"/>
      <c r="C47" s="552" t="s">
        <v>49</v>
      </c>
      <c r="D47" s="534"/>
    </row>
    <row r="48" spans="1:4" ht="13.5" thickBot="1">
      <c r="A48" s="260" t="s">
        <v>88</v>
      </c>
      <c r="B48" s="305"/>
      <c r="C48" s="321" t="s">
        <v>47</v>
      </c>
      <c r="D48" s="547">
        <f>+D35+D41+D46+D47</f>
        <v>8903</v>
      </c>
    </row>
    <row r="49" spans="1:4" ht="13.5" thickBot="1">
      <c r="A49" s="322"/>
      <c r="B49" s="323"/>
      <c r="C49" s="323"/>
      <c r="D49" s="548"/>
    </row>
    <row r="50" spans="1:4" ht="13.5" thickBot="1">
      <c r="A50" s="324" t="s">
        <v>354</v>
      </c>
      <c r="B50" s="325"/>
      <c r="C50" s="326"/>
      <c r="D50" s="162">
        <v>3</v>
      </c>
    </row>
    <row r="51" spans="1:4" ht="13.5" thickBot="1">
      <c r="A51" s="324" t="s">
        <v>355</v>
      </c>
      <c r="B51" s="325"/>
      <c r="C51" s="326"/>
      <c r="D51" s="162"/>
    </row>
  </sheetData>
  <sheetProtection formatCells="0"/>
  <customSheetViews>
    <customSheetView guid="{77C0C7EB-E0E7-476A-9764-A14522109077}">
      <selection activeCell="D36" sqref="D36"/>
      <pageMargins left="0.78740157480314965" right="0.78740157480314965" top="0.98425196850393704" bottom="0.98425196850393704" header="0.78740157480314965" footer="0.78740157480314965"/>
      <printOptions horizontalCentered="1"/>
      <pageSetup paperSize="9" scale="75" orientation="portrait" verticalDpi="300" r:id="rId1"/>
      <headerFooter alignWithMargins="0"/>
    </customSheetView>
  </customSheetViews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I142"/>
  <sheetViews>
    <sheetView view="pageLayout" zoomScaleNormal="120" zoomScaleSheetLayoutView="100" workbookViewId="0">
      <selection activeCell="A67" sqref="A67"/>
    </sheetView>
  </sheetViews>
  <sheetFormatPr defaultRowHeight="15.75"/>
  <cols>
    <col min="1" max="1" width="9.5" style="595" customWidth="1"/>
    <col min="2" max="2" width="91.6640625" style="595" customWidth="1"/>
    <col min="3" max="3" width="21.6640625" style="596" customWidth="1"/>
    <col min="4" max="4" width="9" style="49" customWidth="1"/>
    <col min="5" max="16384" width="9.33203125" style="49"/>
  </cols>
  <sheetData>
    <row r="1" spans="1:3" ht="15.95" customHeight="1">
      <c r="A1" s="700" t="s">
        <v>81</v>
      </c>
      <c r="B1" s="700"/>
      <c r="C1" s="700"/>
    </row>
    <row r="2" spans="1:3" ht="15.95" customHeight="1" thickBot="1">
      <c r="A2" s="702" t="s">
        <v>242</v>
      </c>
      <c r="B2" s="702"/>
      <c r="C2" s="436" t="s">
        <v>441</v>
      </c>
    </row>
    <row r="3" spans="1:3" ht="38.1" customHeight="1" thickBot="1">
      <c r="A3" s="28" t="s">
        <v>143</v>
      </c>
      <c r="B3" s="29" t="s">
        <v>83</v>
      </c>
      <c r="C3" s="50" t="s">
        <v>419</v>
      </c>
    </row>
    <row r="4" spans="1:3" s="51" customFormat="1" ht="12" customHeight="1" thickBot="1">
      <c r="A4" s="42">
        <v>1</v>
      </c>
      <c r="B4" s="43">
        <v>2</v>
      </c>
      <c r="C4" s="44">
        <v>3</v>
      </c>
    </row>
    <row r="5" spans="1:3" s="1" customFormat="1" ht="12" customHeight="1" thickBot="1">
      <c r="A5" s="25" t="s">
        <v>84</v>
      </c>
      <c r="B5" s="24" t="s">
        <v>268</v>
      </c>
      <c r="C5" s="414">
        <f>+C6+C11+C20</f>
        <v>286459</v>
      </c>
    </row>
    <row r="6" spans="1:3" s="1" customFormat="1" ht="12" customHeight="1" thickBot="1">
      <c r="A6" s="23" t="s">
        <v>85</v>
      </c>
      <c r="B6" s="392" t="s">
        <v>518</v>
      </c>
      <c r="C6" s="350">
        <f>+C7+C8+C9+C10</f>
        <v>212530</v>
      </c>
    </row>
    <row r="7" spans="1:3" s="1" customFormat="1" ht="12" customHeight="1">
      <c r="A7" s="16" t="s">
        <v>190</v>
      </c>
      <c r="B7" s="577" t="s">
        <v>127</v>
      </c>
      <c r="C7" s="351">
        <v>209530</v>
      </c>
    </row>
    <row r="8" spans="1:3" s="1" customFormat="1" ht="12" customHeight="1">
      <c r="A8" s="16" t="s">
        <v>191</v>
      </c>
      <c r="B8" s="406" t="s">
        <v>159</v>
      </c>
      <c r="C8" s="351"/>
    </row>
    <row r="9" spans="1:3" s="1" customFormat="1" ht="12" customHeight="1">
      <c r="A9" s="16" t="s">
        <v>192</v>
      </c>
      <c r="B9" s="406" t="s">
        <v>269</v>
      </c>
      <c r="C9" s="351">
        <v>3000</v>
      </c>
    </row>
    <row r="10" spans="1:3" s="1" customFormat="1" ht="12" customHeight="1" thickBot="1">
      <c r="A10" s="16" t="s">
        <v>193</v>
      </c>
      <c r="B10" s="578" t="s">
        <v>270</v>
      </c>
      <c r="C10" s="351"/>
    </row>
    <row r="11" spans="1:3" s="1" customFormat="1" ht="12" customHeight="1" thickBot="1">
      <c r="A11" s="23" t="s">
        <v>86</v>
      </c>
      <c r="B11" s="24" t="s">
        <v>271</v>
      </c>
      <c r="C11" s="415">
        <f>+C12+C13+C14+C15+C16+C17+C18+C19</f>
        <v>43929</v>
      </c>
    </row>
    <row r="12" spans="1:3" s="1" customFormat="1" ht="12" customHeight="1">
      <c r="A12" s="20" t="s">
        <v>164</v>
      </c>
      <c r="B12" s="12" t="s">
        <v>276</v>
      </c>
      <c r="C12" s="416"/>
    </row>
    <row r="13" spans="1:3" s="1" customFormat="1" ht="12" customHeight="1">
      <c r="A13" s="16" t="s">
        <v>165</v>
      </c>
      <c r="B13" s="9" t="s">
        <v>277</v>
      </c>
      <c r="C13" s="417">
        <v>50</v>
      </c>
    </row>
    <row r="14" spans="1:3" s="1" customFormat="1" ht="12" customHeight="1">
      <c r="A14" s="16" t="s">
        <v>166</v>
      </c>
      <c r="B14" s="9" t="s">
        <v>278</v>
      </c>
      <c r="C14" s="417">
        <v>3778</v>
      </c>
    </row>
    <row r="15" spans="1:3" s="1" customFormat="1" ht="12" customHeight="1">
      <c r="A15" s="16" t="s">
        <v>167</v>
      </c>
      <c r="B15" s="9" t="s">
        <v>279</v>
      </c>
      <c r="C15" s="417">
        <v>24968</v>
      </c>
    </row>
    <row r="16" spans="1:3" s="1" customFormat="1" ht="12" customHeight="1">
      <c r="A16" s="15" t="s">
        <v>272</v>
      </c>
      <c r="B16" s="8" t="s">
        <v>280</v>
      </c>
      <c r="C16" s="418">
        <v>2032</v>
      </c>
    </row>
    <row r="17" spans="1:3" s="1" customFormat="1" ht="12" customHeight="1">
      <c r="A17" s="16" t="s">
        <v>273</v>
      </c>
      <c r="B17" s="9" t="s">
        <v>384</v>
      </c>
      <c r="C17" s="417">
        <v>11431</v>
      </c>
    </row>
    <row r="18" spans="1:3" s="1" customFormat="1" ht="12" customHeight="1">
      <c r="A18" s="16" t="s">
        <v>274</v>
      </c>
      <c r="B18" s="9" t="s">
        <v>282</v>
      </c>
      <c r="C18" s="417">
        <v>500</v>
      </c>
    </row>
    <row r="19" spans="1:3" s="1" customFormat="1" ht="12" customHeight="1" thickBot="1">
      <c r="A19" s="17" t="s">
        <v>275</v>
      </c>
      <c r="B19" s="10" t="s">
        <v>283</v>
      </c>
      <c r="C19" s="419">
        <v>1170</v>
      </c>
    </row>
    <row r="20" spans="1:3" s="1" customFormat="1" ht="12" customHeight="1" thickBot="1">
      <c r="A20" s="23" t="s">
        <v>284</v>
      </c>
      <c r="B20" s="24" t="s">
        <v>385</v>
      </c>
      <c r="C20" s="420">
        <v>30000</v>
      </c>
    </row>
    <row r="21" spans="1:3" s="1" customFormat="1" ht="12" customHeight="1" thickBot="1">
      <c r="A21" s="23" t="s">
        <v>88</v>
      </c>
      <c r="B21" s="24" t="s">
        <v>286</v>
      </c>
      <c r="C21" s="415">
        <f>+C22+C23+C24+C25+C26+C27+C28+C29</f>
        <v>225509</v>
      </c>
    </row>
    <row r="22" spans="1:3" s="1" customFormat="1" ht="12" customHeight="1">
      <c r="A22" s="18" t="s">
        <v>168</v>
      </c>
      <c r="B22" s="11" t="s">
        <v>292</v>
      </c>
      <c r="C22" s="421">
        <v>216916</v>
      </c>
    </row>
    <row r="23" spans="1:3" s="1" customFormat="1" ht="12" customHeight="1">
      <c r="A23" s="16" t="s">
        <v>169</v>
      </c>
      <c r="B23" s="9" t="s">
        <v>293</v>
      </c>
      <c r="C23" s="417">
        <v>8593</v>
      </c>
    </row>
    <row r="24" spans="1:3" s="1" customFormat="1" ht="12" customHeight="1">
      <c r="A24" s="16" t="s">
        <v>170</v>
      </c>
      <c r="B24" s="9" t="s">
        <v>294</v>
      </c>
      <c r="C24" s="417"/>
    </row>
    <row r="25" spans="1:3" s="1" customFormat="1" ht="12" customHeight="1">
      <c r="A25" s="19" t="s">
        <v>287</v>
      </c>
      <c r="B25" s="9" t="s">
        <v>173</v>
      </c>
      <c r="C25" s="422"/>
    </row>
    <row r="26" spans="1:3" s="1" customFormat="1" ht="12" customHeight="1">
      <c r="A26" s="19" t="s">
        <v>288</v>
      </c>
      <c r="B26" s="9" t="s">
        <v>295</v>
      </c>
      <c r="C26" s="422"/>
    </row>
    <row r="27" spans="1:3" s="1" customFormat="1" ht="12" customHeight="1">
      <c r="A27" s="16" t="s">
        <v>289</v>
      </c>
      <c r="B27" s="9" t="s">
        <v>296</v>
      </c>
      <c r="C27" s="417"/>
    </row>
    <row r="28" spans="1:3" s="1" customFormat="1" ht="12" customHeight="1">
      <c r="A28" s="16" t="s">
        <v>290</v>
      </c>
      <c r="B28" s="9" t="s">
        <v>386</v>
      </c>
      <c r="C28" s="423"/>
    </row>
    <row r="29" spans="1:3" s="1" customFormat="1" ht="12" customHeight="1" thickBot="1">
      <c r="A29" s="16" t="s">
        <v>291</v>
      </c>
      <c r="B29" s="14" t="s">
        <v>298</v>
      </c>
      <c r="C29" s="423"/>
    </row>
    <row r="30" spans="1:3" s="1" customFormat="1" ht="12" customHeight="1" thickBot="1">
      <c r="A30" s="385" t="s">
        <v>89</v>
      </c>
      <c r="B30" s="24" t="s">
        <v>519</v>
      </c>
      <c r="C30" s="350">
        <f>+C31+C37</f>
        <v>35745</v>
      </c>
    </row>
    <row r="31" spans="1:3" s="1" customFormat="1" ht="12" customHeight="1">
      <c r="A31" s="386" t="s">
        <v>171</v>
      </c>
      <c r="B31" s="579" t="s">
        <v>520</v>
      </c>
      <c r="C31" s="382">
        <f>+C32+C33+C34+C35+C36</f>
        <v>8125</v>
      </c>
    </row>
    <row r="32" spans="1:3" s="1" customFormat="1" ht="12" customHeight="1">
      <c r="A32" s="387" t="s">
        <v>174</v>
      </c>
      <c r="B32" s="393" t="s">
        <v>387</v>
      </c>
      <c r="C32" s="355">
        <v>8125</v>
      </c>
    </row>
    <row r="33" spans="1:3" s="1" customFormat="1" ht="12" customHeight="1">
      <c r="A33" s="387" t="s">
        <v>175</v>
      </c>
      <c r="B33" s="393" t="s">
        <v>388</v>
      </c>
      <c r="C33" s="355"/>
    </row>
    <row r="34" spans="1:3" s="1" customFormat="1" ht="12" customHeight="1">
      <c r="A34" s="387" t="s">
        <v>176</v>
      </c>
      <c r="B34" s="393" t="s">
        <v>389</v>
      </c>
      <c r="C34" s="355"/>
    </row>
    <row r="35" spans="1:3" s="1" customFormat="1" ht="12" customHeight="1">
      <c r="A35" s="387" t="s">
        <v>177</v>
      </c>
      <c r="B35" s="393" t="s">
        <v>390</v>
      </c>
      <c r="C35" s="355"/>
    </row>
    <row r="36" spans="1:3" s="1" customFormat="1" ht="12" customHeight="1">
      <c r="A36" s="387" t="s">
        <v>299</v>
      </c>
      <c r="B36" s="393" t="s">
        <v>521</v>
      </c>
      <c r="C36" s="355"/>
    </row>
    <row r="37" spans="1:3" s="1" customFormat="1" ht="12" customHeight="1">
      <c r="A37" s="387" t="s">
        <v>172</v>
      </c>
      <c r="B37" s="394" t="s">
        <v>522</v>
      </c>
      <c r="C37" s="381">
        <f>+C38+C39+C40+C41+C42</f>
        <v>27620</v>
      </c>
    </row>
    <row r="38" spans="1:3" s="1" customFormat="1" ht="12" customHeight="1">
      <c r="A38" s="387" t="s">
        <v>180</v>
      </c>
      <c r="B38" s="393" t="s">
        <v>387</v>
      </c>
      <c r="C38" s="355"/>
    </row>
    <row r="39" spans="1:3" s="1" customFormat="1" ht="12" customHeight="1">
      <c r="A39" s="387" t="s">
        <v>181</v>
      </c>
      <c r="B39" s="393" t="s">
        <v>388</v>
      </c>
      <c r="C39" s="355"/>
    </row>
    <row r="40" spans="1:3" s="1" customFormat="1" ht="12" customHeight="1">
      <c r="A40" s="387" t="s">
        <v>182</v>
      </c>
      <c r="B40" s="393" t="s">
        <v>389</v>
      </c>
      <c r="C40" s="355"/>
    </row>
    <row r="41" spans="1:3" s="1" customFormat="1" ht="12" customHeight="1">
      <c r="A41" s="387" t="s">
        <v>183</v>
      </c>
      <c r="B41" s="395" t="s">
        <v>390</v>
      </c>
      <c r="C41" s="355">
        <v>27620</v>
      </c>
    </row>
    <row r="42" spans="1:3" s="1" customFormat="1" ht="12" customHeight="1" thickBot="1">
      <c r="A42" s="388" t="s">
        <v>300</v>
      </c>
      <c r="B42" s="396" t="s">
        <v>523</v>
      </c>
      <c r="C42" s="356"/>
    </row>
    <row r="43" spans="1:3" s="1" customFormat="1" ht="12" customHeight="1" thickBot="1">
      <c r="A43" s="23" t="s">
        <v>301</v>
      </c>
      <c r="B43" s="580" t="s">
        <v>391</v>
      </c>
      <c r="C43" s="350">
        <f>+C44+C45</f>
        <v>1000</v>
      </c>
    </row>
    <row r="44" spans="1:3" s="1" customFormat="1" ht="12" customHeight="1">
      <c r="A44" s="18" t="s">
        <v>178</v>
      </c>
      <c r="B44" s="406" t="s">
        <v>392</v>
      </c>
      <c r="C44" s="353"/>
    </row>
    <row r="45" spans="1:3" s="1" customFormat="1" ht="12" customHeight="1" thickBot="1">
      <c r="A45" s="15" t="s">
        <v>179</v>
      </c>
      <c r="B45" s="401" t="s">
        <v>396</v>
      </c>
      <c r="C45" s="352">
        <v>1000</v>
      </c>
    </row>
    <row r="46" spans="1:3" s="1" customFormat="1" ht="12" customHeight="1" thickBot="1">
      <c r="A46" s="23" t="s">
        <v>91</v>
      </c>
      <c r="B46" s="580" t="s">
        <v>395</v>
      </c>
      <c r="C46" s="350">
        <f>+C47+C48+C49</f>
        <v>1700</v>
      </c>
    </row>
    <row r="47" spans="1:3" s="1" customFormat="1" ht="12" customHeight="1">
      <c r="A47" s="18" t="s">
        <v>304</v>
      </c>
      <c r="B47" s="406" t="s">
        <v>302</v>
      </c>
      <c r="C47" s="383">
        <v>800</v>
      </c>
    </row>
    <row r="48" spans="1:3" s="1" customFormat="1" ht="12" customHeight="1">
      <c r="A48" s="16" t="s">
        <v>305</v>
      </c>
      <c r="B48" s="393" t="s">
        <v>303</v>
      </c>
      <c r="C48" s="423"/>
    </row>
    <row r="49" spans="1:5" s="1" customFormat="1" ht="12" customHeight="1" thickBot="1">
      <c r="A49" s="15" t="s">
        <v>450</v>
      </c>
      <c r="B49" s="401" t="s">
        <v>393</v>
      </c>
      <c r="C49" s="357">
        <v>900</v>
      </c>
    </row>
    <row r="50" spans="1:5" s="1" customFormat="1" ht="17.25" customHeight="1" thickBot="1">
      <c r="A50" s="23" t="s">
        <v>306</v>
      </c>
      <c r="B50" s="581" t="s">
        <v>394</v>
      </c>
      <c r="C50" s="424">
        <v>350</v>
      </c>
      <c r="E50" s="52"/>
    </row>
    <row r="51" spans="1:5" s="1" customFormat="1" ht="12" customHeight="1" thickBot="1">
      <c r="A51" s="23" t="s">
        <v>93</v>
      </c>
      <c r="B51" s="27" t="s">
        <v>307</v>
      </c>
      <c r="C51" s="425">
        <f>+C6+C11+C20+C21+C30+C43+C46+C50</f>
        <v>550763</v>
      </c>
    </row>
    <row r="52" spans="1:5" s="1" customFormat="1" ht="12" customHeight="1" thickBot="1">
      <c r="A52" s="397" t="s">
        <v>94</v>
      </c>
      <c r="B52" s="392" t="s">
        <v>397</v>
      </c>
      <c r="C52" s="426">
        <f>+C53+C59</f>
        <v>23021</v>
      </c>
    </row>
    <row r="53" spans="1:5" s="1" customFormat="1" ht="12" customHeight="1">
      <c r="A53" s="582" t="s">
        <v>235</v>
      </c>
      <c r="B53" s="579" t="s">
        <v>480</v>
      </c>
      <c r="C53" s="427">
        <f>+C54+C55+C56+C57+C58</f>
        <v>23021</v>
      </c>
    </row>
    <row r="54" spans="1:5" s="1" customFormat="1" ht="12" customHeight="1">
      <c r="A54" s="398" t="s">
        <v>409</v>
      </c>
      <c r="B54" s="393" t="s">
        <v>398</v>
      </c>
      <c r="C54" s="423">
        <v>23021</v>
      </c>
    </row>
    <row r="55" spans="1:5" s="1" customFormat="1" ht="12" customHeight="1">
      <c r="A55" s="398" t="s">
        <v>410</v>
      </c>
      <c r="B55" s="393" t="s">
        <v>399</v>
      </c>
      <c r="C55" s="423"/>
    </row>
    <row r="56" spans="1:5" s="1" customFormat="1" ht="12" customHeight="1">
      <c r="A56" s="398" t="s">
        <v>411</v>
      </c>
      <c r="B56" s="393" t="s">
        <v>400</v>
      </c>
      <c r="C56" s="423"/>
    </row>
    <row r="57" spans="1:5" s="1" customFormat="1" ht="12" customHeight="1">
      <c r="A57" s="398" t="s">
        <v>412</v>
      </c>
      <c r="B57" s="393" t="s">
        <v>401</v>
      </c>
      <c r="C57" s="423"/>
    </row>
    <row r="58" spans="1:5" s="1" customFormat="1" ht="12" customHeight="1">
      <c r="A58" s="398" t="s">
        <v>413</v>
      </c>
      <c r="B58" s="393" t="s">
        <v>402</v>
      </c>
      <c r="C58" s="423"/>
    </row>
    <row r="59" spans="1:5" s="1" customFormat="1" ht="12" customHeight="1">
      <c r="A59" s="399" t="s">
        <v>236</v>
      </c>
      <c r="B59" s="394" t="s">
        <v>479</v>
      </c>
      <c r="C59" s="428">
        <f>+C60+C61+C62+C63+C64</f>
        <v>0</v>
      </c>
    </row>
    <row r="60" spans="1:5" s="1" customFormat="1" ht="12" customHeight="1">
      <c r="A60" s="398" t="s">
        <v>414</v>
      </c>
      <c r="B60" s="393" t="s">
        <v>403</v>
      </c>
      <c r="C60" s="423"/>
    </row>
    <row r="61" spans="1:5" s="1" customFormat="1" ht="12" customHeight="1">
      <c r="A61" s="398" t="s">
        <v>415</v>
      </c>
      <c r="B61" s="393" t="s">
        <v>404</v>
      </c>
      <c r="C61" s="423"/>
    </row>
    <row r="62" spans="1:5" s="1" customFormat="1" ht="12" customHeight="1">
      <c r="A62" s="398" t="s">
        <v>416</v>
      </c>
      <c r="B62" s="393" t="s">
        <v>405</v>
      </c>
      <c r="C62" s="423"/>
    </row>
    <row r="63" spans="1:5" s="1" customFormat="1" ht="12" customHeight="1">
      <c r="A63" s="398" t="s">
        <v>417</v>
      </c>
      <c r="B63" s="393" t="s">
        <v>406</v>
      </c>
      <c r="C63" s="423"/>
    </row>
    <row r="64" spans="1:5" s="1" customFormat="1" ht="12" customHeight="1" thickBot="1">
      <c r="A64" s="400" t="s">
        <v>418</v>
      </c>
      <c r="B64" s="401" t="s">
        <v>407</v>
      </c>
      <c r="C64" s="429"/>
    </row>
    <row r="65" spans="1:3" s="1" customFormat="1" ht="12" customHeight="1" thickBot="1">
      <c r="A65" s="402" t="s">
        <v>95</v>
      </c>
      <c r="B65" s="583" t="s">
        <v>477</v>
      </c>
      <c r="C65" s="426">
        <f>+C51+C52</f>
        <v>573784</v>
      </c>
    </row>
    <row r="66" spans="1:3" s="1" customFormat="1" ht="13.5" customHeight="1" thickBot="1">
      <c r="A66" s="403" t="s">
        <v>96</v>
      </c>
      <c r="B66" s="584" t="s">
        <v>408</v>
      </c>
      <c r="C66" s="437"/>
    </row>
    <row r="67" spans="1:3" s="1" customFormat="1" ht="12" customHeight="1" thickBot="1">
      <c r="A67" s="402" t="s">
        <v>97</v>
      </c>
      <c r="B67" s="583" t="s">
        <v>478</v>
      </c>
      <c r="C67" s="438">
        <f>+C65+C66</f>
        <v>573784</v>
      </c>
    </row>
    <row r="68" spans="1:3" s="1" customFormat="1" ht="83.25" customHeight="1">
      <c r="A68" s="6"/>
      <c r="B68" s="7"/>
      <c r="C68" s="430"/>
    </row>
    <row r="69" spans="1:3" ht="16.5" customHeight="1">
      <c r="A69" s="700" t="s">
        <v>113</v>
      </c>
      <c r="B69" s="700"/>
      <c r="C69" s="700"/>
    </row>
    <row r="70" spans="1:3" s="443" customFormat="1" ht="16.5" customHeight="1" thickBot="1">
      <c r="A70" s="703" t="s">
        <v>243</v>
      </c>
      <c r="B70" s="703"/>
      <c r="C70" s="181" t="s">
        <v>441</v>
      </c>
    </row>
    <row r="71" spans="1:3" ht="38.1" customHeight="1" thickBot="1">
      <c r="A71" s="28" t="s">
        <v>82</v>
      </c>
      <c r="B71" s="29" t="s">
        <v>114</v>
      </c>
      <c r="C71" s="50" t="s">
        <v>419</v>
      </c>
    </row>
    <row r="72" spans="1:3" s="51" customFormat="1" ht="12" customHeight="1" thickBot="1">
      <c r="A72" s="42">
        <v>1</v>
      </c>
      <c r="B72" s="43">
        <v>2</v>
      </c>
      <c r="C72" s="44">
        <v>3</v>
      </c>
    </row>
    <row r="73" spans="1:3" ht="12" customHeight="1" thickBot="1">
      <c r="A73" s="25" t="s">
        <v>84</v>
      </c>
      <c r="B73" s="36" t="s">
        <v>308</v>
      </c>
      <c r="C73" s="414">
        <f>+C74+C75+C76+C77+C78</f>
        <v>500639</v>
      </c>
    </row>
    <row r="74" spans="1:3" ht="12" customHeight="1">
      <c r="A74" s="20" t="s">
        <v>184</v>
      </c>
      <c r="B74" s="12" t="s">
        <v>115</v>
      </c>
      <c r="C74" s="416">
        <v>204333</v>
      </c>
    </row>
    <row r="75" spans="1:3" ht="12" customHeight="1">
      <c r="A75" s="16" t="s">
        <v>185</v>
      </c>
      <c r="B75" s="9" t="s">
        <v>309</v>
      </c>
      <c r="C75" s="417">
        <v>50756</v>
      </c>
    </row>
    <row r="76" spans="1:3" ht="12" customHeight="1">
      <c r="A76" s="16" t="s">
        <v>186</v>
      </c>
      <c r="B76" s="9" t="s">
        <v>224</v>
      </c>
      <c r="C76" s="422">
        <v>209289</v>
      </c>
    </row>
    <row r="77" spans="1:3" ht="12" customHeight="1">
      <c r="A77" s="16" t="s">
        <v>187</v>
      </c>
      <c r="B77" s="13" t="s">
        <v>310</v>
      </c>
      <c r="C77" s="422"/>
    </row>
    <row r="78" spans="1:3" ht="12" customHeight="1">
      <c r="A78" s="16" t="s">
        <v>198</v>
      </c>
      <c r="B78" s="22" t="s">
        <v>311</v>
      </c>
      <c r="C78" s="422">
        <v>36261</v>
      </c>
    </row>
    <row r="79" spans="1:3" ht="12" customHeight="1">
      <c r="A79" s="16" t="s">
        <v>188</v>
      </c>
      <c r="B79" s="9" t="s">
        <v>333</v>
      </c>
      <c r="C79" s="422"/>
    </row>
    <row r="80" spans="1:3" ht="12" customHeight="1">
      <c r="A80" s="16" t="s">
        <v>189</v>
      </c>
      <c r="B80" s="185" t="s">
        <v>334</v>
      </c>
      <c r="C80" s="422">
        <v>15655</v>
      </c>
    </row>
    <row r="81" spans="1:3" ht="12" customHeight="1">
      <c r="A81" s="16" t="s">
        <v>199</v>
      </c>
      <c r="B81" s="185" t="s">
        <v>420</v>
      </c>
      <c r="C81" s="422"/>
    </row>
    <row r="82" spans="1:3" ht="12" customHeight="1">
      <c r="A82" s="16" t="s">
        <v>200</v>
      </c>
      <c r="B82" s="186" t="s">
        <v>335</v>
      </c>
      <c r="C82" s="422">
        <v>20606</v>
      </c>
    </row>
    <row r="83" spans="1:3" ht="12" customHeight="1">
      <c r="A83" s="15" t="s">
        <v>201</v>
      </c>
      <c r="B83" s="187" t="s">
        <v>336</v>
      </c>
      <c r="C83" s="422"/>
    </row>
    <row r="84" spans="1:3" ht="12" customHeight="1">
      <c r="A84" s="16" t="s">
        <v>202</v>
      </c>
      <c r="B84" s="187" t="s">
        <v>337</v>
      </c>
      <c r="C84" s="422"/>
    </row>
    <row r="85" spans="1:3" ht="12" customHeight="1" thickBot="1">
      <c r="A85" s="21" t="s">
        <v>204</v>
      </c>
      <c r="B85" s="188" t="s">
        <v>338</v>
      </c>
      <c r="C85" s="431"/>
    </row>
    <row r="86" spans="1:3" ht="12" customHeight="1" thickBot="1">
      <c r="A86" s="23" t="s">
        <v>85</v>
      </c>
      <c r="B86" s="35" t="s">
        <v>451</v>
      </c>
      <c r="C86" s="415">
        <f>+C87+C88+C89</f>
        <v>61422</v>
      </c>
    </row>
    <row r="87" spans="1:3" ht="12" customHeight="1">
      <c r="A87" s="18" t="s">
        <v>190</v>
      </c>
      <c r="B87" s="9" t="s">
        <v>421</v>
      </c>
      <c r="C87" s="421">
        <v>47379</v>
      </c>
    </row>
    <row r="88" spans="1:3" ht="12" customHeight="1">
      <c r="A88" s="18" t="s">
        <v>191</v>
      </c>
      <c r="B88" s="14" t="s">
        <v>313</v>
      </c>
      <c r="C88" s="417"/>
    </row>
    <row r="89" spans="1:3" ht="12" customHeight="1">
      <c r="A89" s="18" t="s">
        <v>192</v>
      </c>
      <c r="B89" s="393" t="s">
        <v>452</v>
      </c>
      <c r="C89" s="351">
        <v>14043</v>
      </c>
    </row>
    <row r="90" spans="1:3" ht="12" customHeight="1">
      <c r="A90" s="18" t="s">
        <v>193</v>
      </c>
      <c r="B90" s="393" t="s">
        <v>524</v>
      </c>
      <c r="C90" s="351"/>
    </row>
    <row r="91" spans="1:3" ht="12" customHeight="1">
      <c r="A91" s="18" t="s">
        <v>194</v>
      </c>
      <c r="B91" s="393" t="s">
        <v>453</v>
      </c>
      <c r="C91" s="351"/>
    </row>
    <row r="92" spans="1:3">
      <c r="A92" s="18" t="s">
        <v>203</v>
      </c>
      <c r="B92" s="393" t="s">
        <v>454</v>
      </c>
      <c r="C92" s="351"/>
    </row>
    <row r="93" spans="1:3" ht="12" customHeight="1">
      <c r="A93" s="18" t="s">
        <v>205</v>
      </c>
      <c r="B93" s="585" t="s">
        <v>425</v>
      </c>
      <c r="C93" s="351"/>
    </row>
    <row r="94" spans="1:3" ht="12" customHeight="1">
      <c r="A94" s="18" t="s">
        <v>314</v>
      </c>
      <c r="B94" s="585" t="s">
        <v>426</v>
      </c>
      <c r="C94" s="351"/>
    </row>
    <row r="95" spans="1:3" ht="12" customHeight="1">
      <c r="A95" s="18" t="s">
        <v>315</v>
      </c>
      <c r="B95" s="585" t="s">
        <v>424</v>
      </c>
      <c r="C95" s="351">
        <v>12639</v>
      </c>
    </row>
    <row r="96" spans="1:3" ht="24" customHeight="1" thickBot="1">
      <c r="A96" s="15" t="s">
        <v>316</v>
      </c>
      <c r="B96" s="586" t="s">
        <v>423</v>
      </c>
      <c r="C96" s="354">
        <v>1404</v>
      </c>
    </row>
    <row r="97" spans="1:3" ht="12" customHeight="1" thickBot="1">
      <c r="A97" s="23" t="s">
        <v>86</v>
      </c>
      <c r="B97" s="165" t="s">
        <v>455</v>
      </c>
      <c r="C97" s="415">
        <f>+C98+C99</f>
        <v>10484</v>
      </c>
    </row>
    <row r="98" spans="1:3" ht="12" customHeight="1">
      <c r="A98" s="18" t="s">
        <v>164</v>
      </c>
      <c r="B98" s="11" t="s">
        <v>131</v>
      </c>
      <c r="C98" s="421">
        <v>4800</v>
      </c>
    </row>
    <row r="99" spans="1:3" ht="12" customHeight="1" thickBot="1">
      <c r="A99" s="19" t="s">
        <v>165</v>
      </c>
      <c r="B99" s="14" t="s">
        <v>132</v>
      </c>
      <c r="C99" s="422">
        <v>5684</v>
      </c>
    </row>
    <row r="100" spans="1:3" s="391" customFormat="1" ht="12" customHeight="1" thickBot="1">
      <c r="A100" s="397" t="s">
        <v>87</v>
      </c>
      <c r="B100" s="392" t="s">
        <v>427</v>
      </c>
      <c r="C100" s="597"/>
    </row>
    <row r="101" spans="1:3" ht="12" customHeight="1" thickBot="1">
      <c r="A101" s="389" t="s">
        <v>88</v>
      </c>
      <c r="B101" s="390" t="s">
        <v>248</v>
      </c>
      <c r="C101" s="414">
        <f>+C73+C86+C97+C100</f>
        <v>572545</v>
      </c>
    </row>
    <row r="102" spans="1:3" ht="12" customHeight="1" thickBot="1">
      <c r="A102" s="397" t="s">
        <v>89</v>
      </c>
      <c r="B102" s="392" t="s">
        <v>525</v>
      </c>
      <c r="C102" s="415">
        <f>+C103+C111</f>
        <v>1239</v>
      </c>
    </row>
    <row r="103" spans="1:3" ht="12" customHeight="1" thickBot="1">
      <c r="A103" s="413" t="s">
        <v>171</v>
      </c>
      <c r="B103" s="587" t="s">
        <v>526</v>
      </c>
      <c r="C103" s="616">
        <f>+C104+C105+C106+C107+C108+C109+C110</f>
        <v>1239</v>
      </c>
    </row>
    <row r="104" spans="1:3" ht="12" customHeight="1">
      <c r="A104" s="405" t="s">
        <v>174</v>
      </c>
      <c r="B104" s="406" t="s">
        <v>428</v>
      </c>
      <c r="C104" s="439"/>
    </row>
    <row r="105" spans="1:3" ht="12" customHeight="1">
      <c r="A105" s="398" t="s">
        <v>175</v>
      </c>
      <c r="B105" s="393" t="s">
        <v>429</v>
      </c>
      <c r="C105" s="440"/>
    </row>
    <row r="106" spans="1:3" ht="12" customHeight="1">
      <c r="A106" s="398" t="s">
        <v>176</v>
      </c>
      <c r="B106" s="393" t="s">
        <v>430</v>
      </c>
      <c r="C106" s="440"/>
    </row>
    <row r="107" spans="1:3" ht="12" customHeight="1">
      <c r="A107" s="398" t="s">
        <v>177</v>
      </c>
      <c r="B107" s="393" t="s">
        <v>431</v>
      </c>
      <c r="C107" s="440">
        <v>1239</v>
      </c>
    </row>
    <row r="108" spans="1:3" ht="12" customHeight="1">
      <c r="A108" s="398" t="s">
        <v>299</v>
      </c>
      <c r="B108" s="393" t="s">
        <v>432</v>
      </c>
      <c r="C108" s="440"/>
    </row>
    <row r="109" spans="1:3" ht="12" customHeight="1">
      <c r="A109" s="398" t="s">
        <v>317</v>
      </c>
      <c r="B109" s="393" t="s">
        <v>433</v>
      </c>
      <c r="C109" s="440"/>
    </row>
    <row r="110" spans="1:3" ht="12" customHeight="1" thickBot="1">
      <c r="A110" s="407" t="s">
        <v>318</v>
      </c>
      <c r="B110" s="408" t="s">
        <v>434</v>
      </c>
      <c r="C110" s="441"/>
    </row>
    <row r="111" spans="1:3" ht="12" customHeight="1" thickBot="1">
      <c r="A111" s="413" t="s">
        <v>172</v>
      </c>
      <c r="B111" s="587" t="s">
        <v>527</v>
      </c>
      <c r="C111" s="616">
        <f>+C112+C113+C114+C115+C116+C117+C118+C119</f>
        <v>0</v>
      </c>
    </row>
    <row r="112" spans="1:3" ht="12" customHeight="1">
      <c r="A112" s="405" t="s">
        <v>180</v>
      </c>
      <c r="B112" s="406" t="s">
        <v>428</v>
      </c>
      <c r="C112" s="439"/>
    </row>
    <row r="113" spans="1:9" ht="12" customHeight="1">
      <c r="A113" s="398" t="s">
        <v>181</v>
      </c>
      <c r="B113" s="393" t="s">
        <v>435</v>
      </c>
      <c r="C113" s="440"/>
    </row>
    <row r="114" spans="1:9" ht="12" customHeight="1">
      <c r="A114" s="398" t="s">
        <v>182</v>
      </c>
      <c r="B114" s="393" t="s">
        <v>430</v>
      </c>
      <c r="C114" s="440"/>
    </row>
    <row r="115" spans="1:9" ht="12" customHeight="1">
      <c r="A115" s="398" t="s">
        <v>183</v>
      </c>
      <c r="B115" s="393" t="s">
        <v>431</v>
      </c>
      <c r="C115" s="440"/>
    </row>
    <row r="116" spans="1:9" ht="12" customHeight="1">
      <c r="A116" s="398" t="s">
        <v>300</v>
      </c>
      <c r="B116" s="393" t="s">
        <v>432</v>
      </c>
      <c r="C116" s="440"/>
    </row>
    <row r="117" spans="1:9" ht="12" customHeight="1">
      <c r="A117" s="398" t="s">
        <v>319</v>
      </c>
      <c r="B117" s="393" t="s">
        <v>436</v>
      </c>
      <c r="C117" s="440"/>
    </row>
    <row r="118" spans="1:9" ht="12" customHeight="1">
      <c r="A118" s="398" t="s">
        <v>320</v>
      </c>
      <c r="B118" s="393" t="s">
        <v>434</v>
      </c>
      <c r="C118" s="440"/>
    </row>
    <row r="119" spans="1:9" ht="12" customHeight="1" thickBot="1">
      <c r="A119" s="407" t="s">
        <v>321</v>
      </c>
      <c r="B119" s="408" t="s">
        <v>528</v>
      </c>
      <c r="C119" s="441"/>
    </row>
    <row r="120" spans="1:9" ht="12" customHeight="1" thickBot="1">
      <c r="A120" s="397" t="s">
        <v>90</v>
      </c>
      <c r="B120" s="583" t="s">
        <v>437</v>
      </c>
      <c r="C120" s="432">
        <f>+C101+C102</f>
        <v>573784</v>
      </c>
    </row>
    <row r="121" spans="1:9" ht="15" customHeight="1" thickBot="1">
      <c r="A121" s="397" t="s">
        <v>91</v>
      </c>
      <c r="B121" s="583" t="s">
        <v>438</v>
      </c>
      <c r="C121" s="433"/>
      <c r="F121" s="52"/>
      <c r="G121" s="166"/>
      <c r="H121" s="166"/>
      <c r="I121" s="166"/>
    </row>
    <row r="122" spans="1:9" s="1" customFormat="1" ht="12.95" customHeight="1" thickBot="1">
      <c r="A122" s="409" t="s">
        <v>92</v>
      </c>
      <c r="B122" s="584" t="s">
        <v>439</v>
      </c>
      <c r="C122" s="426">
        <f>+C120+C121</f>
        <v>573784</v>
      </c>
    </row>
    <row r="123" spans="1:9" ht="7.5" customHeight="1">
      <c r="A123" s="588"/>
      <c r="B123" s="588"/>
      <c r="C123" s="589"/>
    </row>
    <row r="124" spans="1:9">
      <c r="A124" s="704" t="s">
        <v>251</v>
      </c>
      <c r="B124" s="704"/>
      <c r="C124" s="704"/>
    </row>
    <row r="125" spans="1:9" ht="15" customHeight="1" thickBot="1">
      <c r="A125" s="702" t="s">
        <v>244</v>
      </c>
      <c r="B125" s="702"/>
      <c r="C125" s="436" t="s">
        <v>441</v>
      </c>
    </row>
    <row r="126" spans="1:9" ht="13.5" customHeight="1" thickBot="1">
      <c r="A126" s="23">
        <v>1</v>
      </c>
      <c r="B126" s="35" t="s">
        <v>328</v>
      </c>
      <c r="C126" s="434">
        <f>+C51-C101</f>
        <v>-21782</v>
      </c>
      <c r="D126" s="172"/>
    </row>
    <row r="127" spans="1:9" ht="7.5" customHeight="1">
      <c r="A127" s="588"/>
      <c r="B127" s="588"/>
      <c r="C127" s="589"/>
    </row>
    <row r="128" spans="1:9">
      <c r="A128" s="698" t="s">
        <v>440</v>
      </c>
      <c r="B128" s="698"/>
      <c r="C128" s="698"/>
      <c r="D128"/>
      <c r="E128"/>
    </row>
    <row r="129" spans="1:3" ht="12.75" customHeight="1" thickBot="1">
      <c r="A129" s="701" t="s">
        <v>245</v>
      </c>
      <c r="B129" s="701"/>
      <c r="C129" s="442" t="s">
        <v>441</v>
      </c>
    </row>
    <row r="130" spans="1:3" ht="13.5" customHeight="1" thickBot="1">
      <c r="A130" s="397" t="s">
        <v>84</v>
      </c>
      <c r="B130" s="410" t="s">
        <v>529</v>
      </c>
      <c r="C130" s="432">
        <f>IF('2.1.sz.mell  '!C32&lt;&gt;"-",'2.1.sz.mell  '!C32,0)</f>
        <v>0</v>
      </c>
    </row>
    <row r="131" spans="1:3" ht="13.5" customHeight="1" thickBot="1">
      <c r="A131" s="397" t="s">
        <v>85</v>
      </c>
      <c r="B131" s="410" t="s">
        <v>530</v>
      </c>
      <c r="C131" s="432">
        <f>IF('2.2.sz.mell  '!C36&lt;&gt;"-",'2.2.sz.mell  '!C36,0)</f>
        <v>31991</v>
      </c>
    </row>
    <row r="132" spans="1:3" ht="13.5" customHeight="1" thickBot="1">
      <c r="A132" s="397" t="s">
        <v>86</v>
      </c>
      <c r="B132" s="410" t="s">
        <v>456</v>
      </c>
      <c r="C132" s="432">
        <f>C131+C130</f>
        <v>31991</v>
      </c>
    </row>
    <row r="133" spans="1:3" ht="7.5" customHeight="1">
      <c r="A133" s="590"/>
      <c r="B133" s="591"/>
      <c r="C133" s="592"/>
    </row>
    <row r="134" spans="1:3">
      <c r="A134" s="699" t="s">
        <v>442</v>
      </c>
      <c r="B134" s="699"/>
      <c r="C134" s="699"/>
    </row>
    <row r="135" spans="1:3" ht="12.75" customHeight="1" thickBot="1">
      <c r="A135" s="701" t="s">
        <v>443</v>
      </c>
      <c r="B135" s="701"/>
      <c r="C135" s="442" t="s">
        <v>441</v>
      </c>
    </row>
    <row r="136" spans="1:3" ht="12.75" customHeight="1" thickBot="1">
      <c r="A136" s="397" t="s">
        <v>84</v>
      </c>
      <c r="B136" s="410" t="s">
        <v>531</v>
      </c>
      <c r="C136" s="432">
        <f>+C137-C140</f>
        <v>21782</v>
      </c>
    </row>
    <row r="137" spans="1:3" ht="12.75" customHeight="1" thickBot="1">
      <c r="A137" s="412" t="s">
        <v>184</v>
      </c>
      <c r="B137" s="593" t="s">
        <v>444</v>
      </c>
      <c r="C137" s="615">
        <f>+C52</f>
        <v>23021</v>
      </c>
    </row>
    <row r="138" spans="1:3" ht="12.75" customHeight="1" thickBot="1">
      <c r="A138" s="413" t="s">
        <v>329</v>
      </c>
      <c r="B138" s="594" t="s">
        <v>445</v>
      </c>
      <c r="C138" s="435">
        <f>+'2.1.sz.mell  '!C27</f>
        <v>0</v>
      </c>
    </row>
    <row r="139" spans="1:3" ht="12.75" customHeight="1" thickBot="1">
      <c r="A139" s="413" t="s">
        <v>330</v>
      </c>
      <c r="B139" s="594" t="s">
        <v>446</v>
      </c>
      <c r="C139" s="435">
        <f>+'2.2.sz.mell  '!C31</f>
        <v>0</v>
      </c>
    </row>
    <row r="140" spans="1:3" ht="12.75" customHeight="1" thickBot="1">
      <c r="A140" s="412" t="s">
        <v>185</v>
      </c>
      <c r="B140" s="593" t="s">
        <v>447</v>
      </c>
      <c r="C140" s="615">
        <f>+C102</f>
        <v>1239</v>
      </c>
    </row>
    <row r="141" spans="1:3" ht="12.75" customHeight="1" thickBot="1">
      <c r="A141" s="413" t="s">
        <v>331</v>
      </c>
      <c r="B141" s="594" t="s">
        <v>448</v>
      </c>
      <c r="C141" s="435">
        <f>+'2.1.sz.mell  '!E27</f>
        <v>0</v>
      </c>
    </row>
    <row r="142" spans="1:3" ht="12.75" customHeight="1" thickBot="1">
      <c r="A142" s="413" t="s">
        <v>332</v>
      </c>
      <c r="B142" s="594" t="s">
        <v>449</v>
      </c>
      <c r="C142" s="435">
        <f>+'2.2.sz.mell  '!E31</f>
        <v>1239</v>
      </c>
    </row>
  </sheetData>
  <sheetProtection sheet="1"/>
  <customSheetViews>
    <customSheetView guid="{77C0C7EB-E0E7-476A-9764-A14522109077}" scale="120" topLeftCell="A7">
      <selection activeCell="C17" sqref="C17"/>
      <rowBreaks count="1" manualBreakCount="1">
        <brk id="68" max="2" man="1"/>
      </rowBreaks>
      <pageMargins left="0.78740157480314965" right="0.78740157480314965" top="1.4566929133858268" bottom="0.86614173228346458" header="0.78740157480314965" footer="0.59055118110236227"/>
      <printOptions horizontalCentered="1"/>
      <pageSetup paperSize="9" scale="71" fitToHeight="2" orientation="portrait" r:id="rId1"/>
      <headerFooter alignWithMargins="0">
        <oddHeader>&amp;C&amp;"Times New Roman CE,Félkövér"&amp;12
..............................Önkormányzat
2013. ÉVI KÖLTSÉGVETÉSÉNEK ÖSSZEVONT MÉRLEGE&amp;10
&amp;R&amp;"Times New Roman CE,Félkövér dőlt"&amp;11 1.1. melléklet a ........./2013. (.......) önkormányzati rendelethez</oddHeader>
      </headerFooter>
    </customSheetView>
  </customSheetViews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2"/>
  <headerFooter alignWithMargins="0">
    <oddHeader>&amp;C&amp;"Times New Roman CE,Félkövér"&amp;12
Győrújbarát Önkormányzat
2013. ÉVI KÖLTSÉGVETÉSÉNEK ÖSSZEVONT MÉRLEGE&amp;10
&amp;R&amp;"Times New Roman CE,Félkövér dőlt"&amp;11 1.1. melléklet a 2/2013. (II.27.) önkormányzati rendelethez</oddHeader>
  </headerFooter>
  <rowBreaks count="1" manualBreakCount="1">
    <brk id="6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activeCell="G11" sqref="G11"/>
    </sheetView>
  </sheetViews>
  <sheetFormatPr defaultRowHeight="12.75"/>
  <cols>
    <col min="1" max="1" width="5.5" style="58" customWidth="1"/>
    <col min="2" max="2" width="33.1640625" style="58" customWidth="1"/>
    <col min="3" max="3" width="12.33203125" style="58" customWidth="1"/>
    <col min="4" max="4" width="11.5" style="58" customWidth="1"/>
    <col min="5" max="5" width="11.33203125" style="58" customWidth="1"/>
    <col min="6" max="6" width="11" style="58" customWidth="1"/>
    <col min="7" max="7" width="14.33203125" style="58" customWidth="1"/>
    <col min="8" max="16384" width="9.33203125" style="58"/>
  </cols>
  <sheetData>
    <row r="1" spans="1:7" ht="43.5" customHeight="1">
      <c r="A1" s="751" t="s">
        <v>55</v>
      </c>
      <c r="B1" s="751"/>
      <c r="C1" s="751"/>
      <c r="D1" s="751"/>
      <c r="E1" s="751"/>
      <c r="F1" s="751"/>
      <c r="G1" s="751"/>
    </row>
    <row r="3" spans="1:7" s="217" customFormat="1" ht="27" customHeight="1">
      <c r="A3" s="215" t="s">
        <v>362</v>
      </c>
      <c r="B3" s="216"/>
      <c r="C3" s="750" t="s">
        <v>569</v>
      </c>
      <c r="D3" s="750"/>
      <c r="E3" s="750"/>
      <c r="F3" s="750"/>
      <c r="G3" s="750"/>
    </row>
    <row r="4" spans="1:7" s="217" customFormat="1" ht="15.75">
      <c r="A4" s="216"/>
      <c r="B4" s="216"/>
      <c r="C4" s="216"/>
      <c r="D4" s="216"/>
      <c r="E4" s="216"/>
      <c r="F4" s="216"/>
      <c r="G4" s="216"/>
    </row>
    <row r="5" spans="1:7" s="217" customFormat="1" ht="24.75" customHeight="1">
      <c r="A5" s="215" t="s">
        <v>363</v>
      </c>
      <c r="B5" s="216"/>
      <c r="C5" s="750" t="s">
        <v>570</v>
      </c>
      <c r="D5" s="750"/>
      <c r="E5" s="750"/>
      <c r="F5" s="750"/>
      <c r="G5" s="216"/>
    </row>
    <row r="6" spans="1:7" s="218" customFormat="1">
      <c r="A6" s="267"/>
      <c r="B6" s="267"/>
      <c r="C6" s="267"/>
      <c r="D6" s="267"/>
      <c r="E6" s="267"/>
      <c r="F6" s="267"/>
      <c r="G6" s="267"/>
    </row>
    <row r="7" spans="1:7" s="219" customFormat="1" ht="15" customHeight="1">
      <c r="A7" s="349" t="s">
        <v>571</v>
      </c>
      <c r="B7" s="348"/>
      <c r="C7" s="348"/>
      <c r="D7" s="334"/>
      <c r="E7" s="334"/>
      <c r="F7" s="334"/>
      <c r="G7" s="334"/>
    </row>
    <row r="8" spans="1:7" s="219" customFormat="1" ht="15" customHeight="1" thickBot="1">
      <c r="A8" s="349" t="s">
        <v>572</v>
      </c>
      <c r="B8" s="334"/>
      <c r="C8" s="334"/>
      <c r="D8" s="334"/>
      <c r="E8" s="334"/>
      <c r="F8" s="334"/>
      <c r="G8" s="334"/>
    </row>
    <row r="9" spans="1:7" s="106" customFormat="1" ht="42" customHeight="1" thickBot="1">
      <c r="A9" s="249" t="s">
        <v>82</v>
      </c>
      <c r="B9" s="250" t="s">
        <v>364</v>
      </c>
      <c r="C9" s="250" t="s">
        <v>365</v>
      </c>
      <c r="D9" s="250" t="s">
        <v>366</v>
      </c>
      <c r="E9" s="250" t="s">
        <v>367</v>
      </c>
      <c r="F9" s="250" t="s">
        <v>368</v>
      </c>
      <c r="G9" s="251" t="s">
        <v>119</v>
      </c>
    </row>
    <row r="10" spans="1:7" ht="24" customHeight="1">
      <c r="A10" s="335" t="s">
        <v>84</v>
      </c>
      <c r="B10" s="258" t="s">
        <v>369</v>
      </c>
      <c r="C10" s="220"/>
      <c r="D10" s="220"/>
      <c r="E10" s="220"/>
      <c r="F10" s="220"/>
      <c r="G10" s="336">
        <f>SUM(C10:F10)</f>
        <v>0</v>
      </c>
    </row>
    <row r="11" spans="1:7" ht="24" customHeight="1">
      <c r="A11" s="337" t="s">
        <v>85</v>
      </c>
      <c r="B11" s="259" t="s">
        <v>370</v>
      </c>
      <c r="C11" s="221"/>
      <c r="D11" s="221"/>
      <c r="E11" s="221"/>
      <c r="F11" s="221"/>
      <c r="G11" s="338">
        <f t="shared" ref="G11:G16" si="0">SUM(C11:F11)</f>
        <v>0</v>
      </c>
    </row>
    <row r="12" spans="1:7" ht="24" customHeight="1">
      <c r="A12" s="337" t="s">
        <v>86</v>
      </c>
      <c r="B12" s="259" t="s">
        <v>371</v>
      </c>
      <c r="C12" s="221"/>
      <c r="D12" s="221"/>
      <c r="E12" s="221"/>
      <c r="F12" s="221"/>
      <c r="G12" s="338">
        <f t="shared" si="0"/>
        <v>0</v>
      </c>
    </row>
    <row r="13" spans="1:7" ht="24" customHeight="1">
      <c r="A13" s="337" t="s">
        <v>87</v>
      </c>
      <c r="B13" s="259" t="s">
        <v>372</v>
      </c>
      <c r="C13" s="221"/>
      <c r="D13" s="221"/>
      <c r="E13" s="221"/>
      <c r="F13" s="221"/>
      <c r="G13" s="338">
        <f t="shared" si="0"/>
        <v>0</v>
      </c>
    </row>
    <row r="14" spans="1:7" ht="24" customHeight="1">
      <c r="A14" s="337" t="s">
        <v>88</v>
      </c>
      <c r="B14" s="259" t="s">
        <v>373</v>
      </c>
      <c r="C14" s="221"/>
      <c r="D14" s="221"/>
      <c r="E14" s="221"/>
      <c r="F14" s="221"/>
      <c r="G14" s="338">
        <f t="shared" si="0"/>
        <v>0</v>
      </c>
    </row>
    <row r="15" spans="1:7" ht="24" customHeight="1" thickBot="1">
      <c r="A15" s="339" t="s">
        <v>89</v>
      </c>
      <c r="B15" s="340" t="s">
        <v>374</v>
      </c>
      <c r="C15" s="222">
        <v>6511038</v>
      </c>
      <c r="D15" s="222">
        <v>4904208</v>
      </c>
      <c r="E15" s="222"/>
      <c r="F15" s="222"/>
      <c r="G15" s="341">
        <f t="shared" si="0"/>
        <v>11415246</v>
      </c>
    </row>
    <row r="16" spans="1:7" s="223" customFormat="1" ht="24" customHeight="1" thickBot="1">
      <c r="A16" s="342" t="s">
        <v>90</v>
      </c>
      <c r="B16" s="343" t="s">
        <v>119</v>
      </c>
      <c r="C16" s="344">
        <f>SUM(C10:C15)</f>
        <v>6511038</v>
      </c>
      <c r="D16" s="344">
        <f>SUM(D10:D15)</f>
        <v>4904208</v>
      </c>
      <c r="E16" s="344">
        <f>SUM(E10:E15)</f>
        <v>0</v>
      </c>
      <c r="F16" s="344">
        <f>SUM(F10:F15)</f>
        <v>0</v>
      </c>
      <c r="G16" s="345">
        <f t="shared" si="0"/>
        <v>11415246</v>
      </c>
    </row>
    <row r="17" spans="1:7" s="218" customFormat="1">
      <c r="A17" s="267"/>
      <c r="B17" s="267"/>
      <c r="C17" s="267"/>
      <c r="D17" s="267"/>
      <c r="E17" s="267"/>
      <c r="F17" s="267"/>
      <c r="G17" s="267"/>
    </row>
    <row r="18" spans="1:7" s="218" customFormat="1">
      <c r="A18" s="267"/>
      <c r="B18" s="267"/>
      <c r="C18" s="267"/>
      <c r="D18" s="267"/>
      <c r="E18" s="267"/>
      <c r="F18" s="267"/>
      <c r="G18" s="267"/>
    </row>
    <row r="19" spans="1:7" s="218" customFormat="1">
      <c r="A19" s="267"/>
      <c r="B19" s="267"/>
      <c r="C19" s="267"/>
      <c r="D19" s="267"/>
      <c r="E19" s="267"/>
      <c r="F19" s="267"/>
      <c r="G19" s="267"/>
    </row>
    <row r="20" spans="1:7" s="218" customFormat="1" ht="15.75">
      <c r="A20" s="217" t="s">
        <v>573</v>
      </c>
      <c r="B20" s="267"/>
      <c r="C20" s="267"/>
      <c r="D20" s="267"/>
      <c r="E20" s="267"/>
      <c r="F20" s="267"/>
      <c r="G20" s="267"/>
    </row>
    <row r="21" spans="1:7" s="218" customFormat="1">
      <c r="A21" s="267"/>
      <c r="B21" s="267"/>
      <c r="C21" s="267"/>
      <c r="D21" s="267"/>
      <c r="E21" s="267"/>
      <c r="F21" s="267"/>
      <c r="G21" s="267"/>
    </row>
    <row r="22" spans="1:7">
      <c r="A22" s="267"/>
      <c r="B22" s="267"/>
      <c r="C22" s="267"/>
      <c r="D22" s="267"/>
      <c r="E22" s="267"/>
      <c r="F22" s="267"/>
      <c r="G22" s="267"/>
    </row>
    <row r="23" spans="1:7">
      <c r="A23" s="267"/>
      <c r="B23" s="267"/>
      <c r="C23" s="218"/>
      <c r="D23" s="218"/>
      <c r="E23" s="218"/>
      <c r="F23" s="218"/>
      <c r="G23" s="267"/>
    </row>
    <row r="24" spans="1:7" ht="13.5">
      <c r="A24" s="267"/>
      <c r="B24" s="267"/>
      <c r="C24" s="346"/>
      <c r="D24" s="347" t="s">
        <v>375</v>
      </c>
      <c r="E24" s="347"/>
      <c r="F24" s="346"/>
      <c r="G24" s="267"/>
    </row>
    <row r="25" spans="1:7" ht="13.5">
      <c r="C25" s="224"/>
      <c r="D25" s="225"/>
      <c r="E25" s="225"/>
      <c r="F25" s="224"/>
    </row>
    <row r="26" spans="1:7" ht="13.5">
      <c r="C26" s="224"/>
      <c r="D26" s="225"/>
      <c r="E26" s="225"/>
      <c r="F26" s="224"/>
    </row>
  </sheetData>
  <customSheetViews>
    <customSheetView guid="{77C0C7EB-E0E7-476A-9764-A14522109077}">
      <selection activeCell="C16" sqref="C16"/>
      <pageMargins left="0.78740157480314965" right="0.78740157480314965" top="1.1499999999999999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&amp;C&amp;"Times New Roman CE,Félkövér"&amp;12
&amp;R&amp;"Times New Roman CE,Félkövér dőlt"&amp;11 13. melléklet a ……/2013. (….) önkormányzati rendelethez</oddHeader>
      </headerFooter>
    </customSheetView>
  </customSheetViews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2"/>
  <headerFooter alignWithMargins="0">
    <oddHeader>&amp;C&amp;"Times New Roman CE,Félkövér"&amp;12
&amp;R&amp;"Times New Roman CE,Félkövér dőlt"&amp;11 10. melléklet a 2/2013. (II.27.)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G142"/>
  <sheetViews>
    <sheetView zoomScale="120" zoomScaleNormal="120" zoomScaleSheetLayoutView="130" workbookViewId="0">
      <selection activeCell="E100" sqref="E100"/>
    </sheetView>
  </sheetViews>
  <sheetFormatPr defaultRowHeight="15.75"/>
  <cols>
    <col min="1" max="1" width="9" style="595" customWidth="1"/>
    <col min="2" max="2" width="75.83203125" style="595" customWidth="1"/>
    <col min="3" max="3" width="15.5" style="596" customWidth="1"/>
    <col min="4" max="5" width="15.5" style="595" customWidth="1"/>
    <col min="6" max="6" width="9" style="49" customWidth="1"/>
    <col min="7" max="16384" width="9.33203125" style="49"/>
  </cols>
  <sheetData>
    <row r="1" spans="1:5" ht="15.95" customHeight="1">
      <c r="A1" s="700" t="s">
        <v>81</v>
      </c>
      <c r="B1" s="700"/>
      <c r="C1" s="700"/>
      <c r="D1" s="700"/>
      <c r="E1" s="700"/>
    </row>
    <row r="2" spans="1:5" ht="15.95" customHeight="1" thickBot="1">
      <c r="A2" s="702" t="s">
        <v>242</v>
      </c>
      <c r="B2" s="702"/>
      <c r="D2" s="182"/>
      <c r="E2" s="436" t="s">
        <v>441</v>
      </c>
    </row>
    <row r="3" spans="1:5" ht="38.1" customHeight="1" thickBot="1">
      <c r="A3" s="28" t="s">
        <v>143</v>
      </c>
      <c r="B3" s="29" t="s">
        <v>83</v>
      </c>
      <c r="C3" s="29" t="s">
        <v>56</v>
      </c>
      <c r="D3" s="650" t="s">
        <v>57</v>
      </c>
      <c r="E3" s="214" t="s">
        <v>419</v>
      </c>
    </row>
    <row r="4" spans="1:5" s="51" customFormat="1" ht="12" customHeight="1" thickBot="1">
      <c r="A4" s="42">
        <v>1</v>
      </c>
      <c r="B4" s="43">
        <v>2</v>
      </c>
      <c r="C4" s="43">
        <v>3</v>
      </c>
      <c r="D4" s="43">
        <v>4</v>
      </c>
      <c r="E4" s="44">
        <v>5</v>
      </c>
    </row>
    <row r="5" spans="1:5" s="1" customFormat="1" ht="12" customHeight="1" thickBot="1">
      <c r="A5" s="25" t="s">
        <v>84</v>
      </c>
      <c r="B5" s="24" t="s">
        <v>268</v>
      </c>
      <c r="C5" s="620">
        <f>+C6+C11+C20</f>
        <v>410543</v>
      </c>
      <c r="D5" s="620">
        <f>+D6+D11+D20</f>
        <v>447087</v>
      </c>
      <c r="E5" s="414">
        <f>+E6+E11+E20</f>
        <v>286459</v>
      </c>
    </row>
    <row r="6" spans="1:5" s="1" customFormat="1" ht="12" customHeight="1" thickBot="1">
      <c r="A6" s="23" t="s">
        <v>85</v>
      </c>
      <c r="B6" s="392" t="s">
        <v>518</v>
      </c>
      <c r="C6" s="621">
        <f>+C7+C8+C9+C10</f>
        <v>167925</v>
      </c>
      <c r="D6" s="621">
        <f>+D7+D8+D9+D10</f>
        <v>202639</v>
      </c>
      <c r="E6" s="415">
        <f>+E7+E8+E9+E10</f>
        <v>212530</v>
      </c>
    </row>
    <row r="7" spans="1:5" s="1" customFormat="1" ht="12" customHeight="1">
      <c r="A7" s="16" t="s">
        <v>190</v>
      </c>
      <c r="B7" s="577" t="s">
        <v>127</v>
      </c>
      <c r="C7" s="622">
        <v>163449</v>
      </c>
      <c r="D7" s="622">
        <v>199063</v>
      </c>
      <c r="E7" s="417">
        <v>209530</v>
      </c>
    </row>
    <row r="8" spans="1:5" s="1" customFormat="1" ht="12" customHeight="1">
      <c r="A8" s="16" t="s">
        <v>191</v>
      </c>
      <c r="B8" s="406" t="s">
        <v>159</v>
      </c>
      <c r="C8" s="622"/>
      <c r="D8" s="622"/>
      <c r="E8" s="417"/>
    </row>
    <row r="9" spans="1:5" s="1" customFormat="1" ht="12" customHeight="1">
      <c r="A9" s="16" t="s">
        <v>192</v>
      </c>
      <c r="B9" s="406" t="s">
        <v>269</v>
      </c>
      <c r="C9" s="622">
        <v>3756</v>
      </c>
      <c r="D9" s="622">
        <v>3576</v>
      </c>
      <c r="E9" s="417">
        <v>3000</v>
      </c>
    </row>
    <row r="10" spans="1:5" s="1" customFormat="1" ht="12" customHeight="1" thickBot="1">
      <c r="A10" s="16" t="s">
        <v>193</v>
      </c>
      <c r="B10" s="578" t="s">
        <v>270</v>
      </c>
      <c r="C10" s="622">
        <v>720</v>
      </c>
      <c r="D10" s="622"/>
      <c r="E10" s="417"/>
    </row>
    <row r="11" spans="1:5" s="1" customFormat="1" ht="12" customHeight="1" thickBot="1">
      <c r="A11" s="23" t="s">
        <v>86</v>
      </c>
      <c r="B11" s="24" t="s">
        <v>271</v>
      </c>
      <c r="C11" s="621">
        <f>+C12+C13+C14+C15+C16+C17+C18+C19</f>
        <v>46648</v>
      </c>
      <c r="D11" s="621">
        <f>+D12+D13+D14+D15+D16+D17+D18+D19</f>
        <v>50670</v>
      </c>
      <c r="E11" s="415">
        <f>+E12+E13+E14+E15+E16+E17+E18+E19</f>
        <v>43929</v>
      </c>
    </row>
    <row r="12" spans="1:5" s="1" customFormat="1" ht="12" customHeight="1">
      <c r="A12" s="20" t="s">
        <v>164</v>
      </c>
      <c r="B12" s="12" t="s">
        <v>276</v>
      </c>
      <c r="C12" s="623">
        <v>115</v>
      </c>
      <c r="D12" s="623"/>
      <c r="E12" s="416"/>
    </row>
    <row r="13" spans="1:5" s="1" customFormat="1" ht="12" customHeight="1">
      <c r="A13" s="16" t="s">
        <v>165</v>
      </c>
      <c r="B13" s="9" t="s">
        <v>277</v>
      </c>
      <c r="C13" s="622">
        <v>222</v>
      </c>
      <c r="D13" s="622">
        <v>223</v>
      </c>
      <c r="E13" s="417">
        <v>50</v>
      </c>
    </row>
    <row r="14" spans="1:5" s="1" customFormat="1" ht="12" customHeight="1">
      <c r="A14" s="16" t="s">
        <v>166</v>
      </c>
      <c r="B14" s="9" t="s">
        <v>278</v>
      </c>
      <c r="C14" s="622">
        <v>3142</v>
      </c>
      <c r="D14" s="622">
        <v>3480</v>
      </c>
      <c r="E14" s="417">
        <v>3778</v>
      </c>
    </row>
    <row r="15" spans="1:5" s="1" customFormat="1" ht="12" customHeight="1">
      <c r="A15" s="16" t="s">
        <v>167</v>
      </c>
      <c r="B15" s="9" t="s">
        <v>279</v>
      </c>
      <c r="C15" s="622">
        <v>18230</v>
      </c>
      <c r="D15" s="622">
        <v>19700</v>
      </c>
      <c r="E15" s="417">
        <v>24968</v>
      </c>
    </row>
    <row r="16" spans="1:5" s="1" customFormat="1" ht="12" customHeight="1">
      <c r="A16" s="15" t="s">
        <v>272</v>
      </c>
      <c r="B16" s="8" t="s">
        <v>280</v>
      </c>
      <c r="C16" s="624">
        <v>4265</v>
      </c>
      <c r="D16" s="624">
        <v>4391</v>
      </c>
      <c r="E16" s="418">
        <v>2032</v>
      </c>
    </row>
    <row r="17" spans="1:5" s="1" customFormat="1" ht="12" customHeight="1">
      <c r="A17" s="16" t="s">
        <v>273</v>
      </c>
      <c r="B17" s="9" t="s">
        <v>384</v>
      </c>
      <c r="C17" s="622">
        <v>17486</v>
      </c>
      <c r="D17" s="622">
        <v>17929</v>
      </c>
      <c r="E17" s="417">
        <v>11431</v>
      </c>
    </row>
    <row r="18" spans="1:5" s="1" customFormat="1" ht="12" customHeight="1">
      <c r="A18" s="16" t="s">
        <v>274</v>
      </c>
      <c r="B18" s="9" t="s">
        <v>282</v>
      </c>
      <c r="C18" s="622">
        <v>2000</v>
      </c>
      <c r="D18" s="622">
        <v>551</v>
      </c>
      <c r="E18" s="417">
        <v>500</v>
      </c>
    </row>
    <row r="19" spans="1:5" s="1" customFormat="1" ht="12" customHeight="1" thickBot="1">
      <c r="A19" s="17" t="s">
        <v>275</v>
      </c>
      <c r="B19" s="10" t="s">
        <v>283</v>
      </c>
      <c r="C19" s="625">
        <v>1188</v>
      </c>
      <c r="D19" s="625">
        <v>4396</v>
      </c>
      <c r="E19" s="419">
        <v>1170</v>
      </c>
    </row>
    <row r="20" spans="1:5" s="1" customFormat="1" ht="12" customHeight="1" thickBot="1">
      <c r="A20" s="23" t="s">
        <v>284</v>
      </c>
      <c r="B20" s="24" t="s">
        <v>385</v>
      </c>
      <c r="C20" s="626">
        <v>195970</v>
      </c>
      <c r="D20" s="626">
        <v>193778</v>
      </c>
      <c r="E20" s="420">
        <v>30000</v>
      </c>
    </row>
    <row r="21" spans="1:5" s="1" customFormat="1" ht="12" customHeight="1" thickBot="1">
      <c r="A21" s="23" t="s">
        <v>88</v>
      </c>
      <c r="B21" s="24" t="s">
        <v>286</v>
      </c>
      <c r="C21" s="621">
        <f>+C22+C23+C24+C25+C26+C27+C28+C29</f>
        <v>231243</v>
      </c>
      <c r="D21" s="621">
        <f>+D22+D23+D24+D25+D26+D27+D28+D29</f>
        <v>190195</v>
      </c>
      <c r="E21" s="415">
        <f>+E22+E23+E24+E25+E26+E27+E28+E29</f>
        <v>225509</v>
      </c>
    </row>
    <row r="22" spans="1:5" s="1" customFormat="1" ht="12" customHeight="1">
      <c r="A22" s="18" t="s">
        <v>168</v>
      </c>
      <c r="B22" s="11" t="s">
        <v>292</v>
      </c>
      <c r="C22" s="627">
        <v>173887</v>
      </c>
      <c r="D22" s="627">
        <v>160652</v>
      </c>
      <c r="E22" s="421">
        <v>216916</v>
      </c>
    </row>
    <row r="23" spans="1:5" s="1" customFormat="1" ht="12" customHeight="1">
      <c r="A23" s="16" t="s">
        <v>169</v>
      </c>
      <c r="B23" s="9" t="s">
        <v>293</v>
      </c>
      <c r="C23" s="622">
        <v>9415</v>
      </c>
      <c r="D23" s="622">
        <v>26276</v>
      </c>
      <c r="E23" s="417">
        <v>8593</v>
      </c>
    </row>
    <row r="24" spans="1:5" s="1" customFormat="1" ht="12" customHeight="1">
      <c r="A24" s="16" t="s">
        <v>170</v>
      </c>
      <c r="B24" s="9" t="s">
        <v>294</v>
      </c>
      <c r="C24" s="622">
        <v>11262</v>
      </c>
      <c r="D24" s="622"/>
      <c r="E24" s="417"/>
    </row>
    <row r="25" spans="1:5" s="1" customFormat="1" ht="12" customHeight="1">
      <c r="A25" s="19" t="s">
        <v>287</v>
      </c>
      <c r="B25" s="9" t="s">
        <v>173</v>
      </c>
      <c r="C25" s="628">
        <v>34017</v>
      </c>
      <c r="D25" s="628"/>
      <c r="E25" s="422"/>
    </row>
    <row r="26" spans="1:5" s="1" customFormat="1" ht="12" customHeight="1">
      <c r="A26" s="19" t="s">
        <v>288</v>
      </c>
      <c r="B26" s="9" t="s">
        <v>295</v>
      </c>
      <c r="C26" s="628"/>
      <c r="D26" s="628"/>
      <c r="E26" s="422"/>
    </row>
    <row r="27" spans="1:5" s="1" customFormat="1" ht="12" customHeight="1">
      <c r="A27" s="16" t="s">
        <v>289</v>
      </c>
      <c r="B27" s="9" t="s">
        <v>296</v>
      </c>
      <c r="C27" s="622"/>
      <c r="D27" s="622"/>
      <c r="E27" s="417"/>
    </row>
    <row r="28" spans="1:5" s="1" customFormat="1" ht="12" customHeight="1">
      <c r="A28" s="16" t="s">
        <v>290</v>
      </c>
      <c r="B28" s="9" t="s">
        <v>386</v>
      </c>
      <c r="C28" s="629"/>
      <c r="D28" s="629"/>
      <c r="E28" s="423"/>
    </row>
    <row r="29" spans="1:5" s="1" customFormat="1" ht="12" customHeight="1" thickBot="1">
      <c r="A29" s="16" t="s">
        <v>291</v>
      </c>
      <c r="B29" s="14" t="s">
        <v>298</v>
      </c>
      <c r="C29" s="629">
        <v>2662</v>
      </c>
      <c r="D29" s="629">
        <v>3267</v>
      </c>
      <c r="E29" s="423"/>
    </row>
    <row r="30" spans="1:5" s="1" customFormat="1" ht="12" customHeight="1" thickBot="1">
      <c r="A30" s="385" t="s">
        <v>89</v>
      </c>
      <c r="B30" s="24" t="s">
        <v>519</v>
      </c>
      <c r="C30" s="621">
        <f>+C31+C37</f>
        <v>150973</v>
      </c>
      <c r="D30" s="621">
        <f>+D31+D37</f>
        <v>111953</v>
      </c>
      <c r="E30" s="415">
        <f>+E31+E37</f>
        <v>35745</v>
      </c>
    </row>
    <row r="31" spans="1:5" s="1" customFormat="1" ht="12" customHeight="1">
      <c r="A31" s="386" t="s">
        <v>171</v>
      </c>
      <c r="B31" s="579" t="s">
        <v>520</v>
      </c>
      <c r="C31" s="630">
        <f>+C32+C33+C34+C35+C36</f>
        <v>19666</v>
      </c>
      <c r="D31" s="630">
        <f>+D32+D33+D34+D35+D36</f>
        <v>14417</v>
      </c>
      <c r="E31" s="427">
        <f>+E32+E33+E34+E35+E36</f>
        <v>8125</v>
      </c>
    </row>
    <row r="32" spans="1:5" s="1" customFormat="1" ht="12" customHeight="1">
      <c r="A32" s="387" t="s">
        <v>174</v>
      </c>
      <c r="B32" s="393" t="s">
        <v>387</v>
      </c>
      <c r="C32" s="629">
        <v>7400</v>
      </c>
      <c r="D32" s="629">
        <v>7498</v>
      </c>
      <c r="E32" s="423">
        <v>8125</v>
      </c>
    </row>
    <row r="33" spans="1:5" s="1" customFormat="1" ht="12" customHeight="1">
      <c r="A33" s="387" t="s">
        <v>175</v>
      </c>
      <c r="B33" s="393" t="s">
        <v>388</v>
      </c>
      <c r="C33" s="629"/>
      <c r="D33" s="629"/>
      <c r="E33" s="423"/>
    </row>
    <row r="34" spans="1:5" s="1" customFormat="1" ht="12" customHeight="1">
      <c r="A34" s="387" t="s">
        <v>176</v>
      </c>
      <c r="B34" s="393" t="s">
        <v>389</v>
      </c>
      <c r="C34" s="629">
        <v>4954</v>
      </c>
      <c r="D34" s="629">
        <v>6919</v>
      </c>
      <c r="E34" s="423"/>
    </row>
    <row r="35" spans="1:5" s="1" customFormat="1" ht="12" customHeight="1">
      <c r="A35" s="387" t="s">
        <v>177</v>
      </c>
      <c r="B35" s="393" t="s">
        <v>390</v>
      </c>
      <c r="C35" s="629"/>
      <c r="D35" s="629"/>
      <c r="E35" s="423"/>
    </row>
    <row r="36" spans="1:5" s="1" customFormat="1" ht="12" customHeight="1">
      <c r="A36" s="387" t="s">
        <v>299</v>
      </c>
      <c r="B36" s="393" t="s">
        <v>521</v>
      </c>
      <c r="C36" s="629">
        <v>7312</v>
      </c>
      <c r="D36" s="629"/>
      <c r="E36" s="423"/>
    </row>
    <row r="37" spans="1:5" s="1" customFormat="1" ht="12" customHeight="1">
      <c r="A37" s="387" t="s">
        <v>172</v>
      </c>
      <c r="B37" s="394" t="s">
        <v>522</v>
      </c>
      <c r="C37" s="631">
        <f>+C38+C39+C40+C41+C42</f>
        <v>131307</v>
      </c>
      <c r="D37" s="631">
        <f>+D38+D39+D40+D41+D42</f>
        <v>97536</v>
      </c>
      <c r="E37" s="428">
        <f>+E38+E39+E40+E41+E42</f>
        <v>27620</v>
      </c>
    </row>
    <row r="38" spans="1:5" s="1" customFormat="1" ht="12" customHeight="1">
      <c r="A38" s="387" t="s">
        <v>180</v>
      </c>
      <c r="B38" s="393" t="s">
        <v>387</v>
      </c>
      <c r="C38" s="629"/>
      <c r="D38" s="629"/>
      <c r="E38" s="423"/>
    </row>
    <row r="39" spans="1:5" s="1" customFormat="1" ht="12" customHeight="1">
      <c r="A39" s="387" t="s">
        <v>181</v>
      </c>
      <c r="B39" s="393" t="s">
        <v>388</v>
      </c>
      <c r="C39" s="629"/>
      <c r="D39" s="629"/>
      <c r="E39" s="423"/>
    </row>
    <row r="40" spans="1:5" s="1" customFormat="1" ht="12" customHeight="1">
      <c r="A40" s="387" t="s">
        <v>182</v>
      </c>
      <c r="B40" s="393" t="s">
        <v>389</v>
      </c>
      <c r="C40" s="629"/>
      <c r="D40" s="629"/>
      <c r="E40" s="423"/>
    </row>
    <row r="41" spans="1:5" s="1" customFormat="1" ht="12" customHeight="1">
      <c r="A41" s="387" t="s">
        <v>183</v>
      </c>
      <c r="B41" s="395" t="s">
        <v>390</v>
      </c>
      <c r="C41" s="629">
        <v>101586</v>
      </c>
      <c r="D41" s="629">
        <v>97536</v>
      </c>
      <c r="E41" s="423">
        <v>27620</v>
      </c>
    </row>
    <row r="42" spans="1:5" s="1" customFormat="1" ht="12" customHeight="1" thickBot="1">
      <c r="A42" s="388" t="s">
        <v>300</v>
      </c>
      <c r="B42" s="396" t="s">
        <v>523</v>
      </c>
      <c r="C42" s="632">
        <v>29721</v>
      </c>
      <c r="D42" s="632"/>
      <c r="E42" s="633"/>
    </row>
    <row r="43" spans="1:5" s="1" customFormat="1" ht="12" customHeight="1" thickBot="1">
      <c r="A43" s="23" t="s">
        <v>301</v>
      </c>
      <c r="B43" s="580" t="s">
        <v>391</v>
      </c>
      <c r="C43" s="621">
        <f>+C44+C45</f>
        <v>3847</v>
      </c>
      <c r="D43" s="621">
        <f>+D44+D45</f>
        <v>5838</v>
      </c>
      <c r="E43" s="415">
        <f>+E44+E45</f>
        <v>1000</v>
      </c>
    </row>
    <row r="44" spans="1:5" s="1" customFormat="1" ht="12" customHeight="1">
      <c r="A44" s="18" t="s">
        <v>178</v>
      </c>
      <c r="B44" s="406" t="s">
        <v>392</v>
      </c>
      <c r="C44" s="627"/>
      <c r="D44" s="627"/>
      <c r="E44" s="421"/>
    </row>
    <row r="45" spans="1:5" s="1" customFormat="1" ht="12" customHeight="1" thickBot="1">
      <c r="A45" s="15" t="s">
        <v>179</v>
      </c>
      <c r="B45" s="401" t="s">
        <v>396</v>
      </c>
      <c r="C45" s="624">
        <v>3847</v>
      </c>
      <c r="D45" s="624">
        <v>5838</v>
      </c>
      <c r="E45" s="418">
        <v>1000</v>
      </c>
    </row>
    <row r="46" spans="1:5" s="1" customFormat="1" ht="12" customHeight="1" thickBot="1">
      <c r="A46" s="23" t="s">
        <v>91</v>
      </c>
      <c r="B46" s="580" t="s">
        <v>395</v>
      </c>
      <c r="C46" s="621">
        <f>+C47+C48+C49</f>
        <v>27952</v>
      </c>
      <c r="D46" s="621">
        <f>+D47+D48+D49</f>
        <v>27180</v>
      </c>
      <c r="E46" s="415">
        <f>+E47+E48+E49</f>
        <v>1700</v>
      </c>
    </row>
    <row r="47" spans="1:5" s="1" customFormat="1" ht="12" customHeight="1">
      <c r="A47" s="18" t="s">
        <v>304</v>
      </c>
      <c r="B47" s="406" t="s">
        <v>302</v>
      </c>
      <c r="C47" s="634">
        <v>26370</v>
      </c>
      <c r="D47" s="634">
        <v>25887</v>
      </c>
      <c r="E47" s="635">
        <v>800</v>
      </c>
    </row>
    <row r="48" spans="1:5" s="1" customFormat="1" ht="12" customHeight="1">
      <c r="A48" s="16" t="s">
        <v>305</v>
      </c>
      <c r="B48" s="393" t="s">
        <v>303</v>
      </c>
      <c r="C48" s="629"/>
      <c r="D48" s="629"/>
      <c r="E48" s="423"/>
    </row>
    <row r="49" spans="1:7" s="1" customFormat="1" ht="12" customHeight="1" thickBot="1">
      <c r="A49" s="15" t="s">
        <v>450</v>
      </c>
      <c r="B49" s="401" t="s">
        <v>393</v>
      </c>
      <c r="C49" s="636">
        <v>1582</v>
      </c>
      <c r="D49" s="636">
        <v>1293</v>
      </c>
      <c r="E49" s="637">
        <v>900</v>
      </c>
    </row>
    <row r="50" spans="1:7" s="1" customFormat="1" ht="12" customHeight="1" thickBot="1">
      <c r="A50" s="23" t="s">
        <v>306</v>
      </c>
      <c r="B50" s="581" t="s">
        <v>394</v>
      </c>
      <c r="C50" s="638">
        <v>689</v>
      </c>
      <c r="D50" s="638">
        <v>176</v>
      </c>
      <c r="E50" s="424">
        <v>350</v>
      </c>
    </row>
    <row r="51" spans="1:7" s="1" customFormat="1" ht="12" customHeight="1" thickBot="1">
      <c r="A51" s="23" t="s">
        <v>93</v>
      </c>
      <c r="B51" s="27" t="s">
        <v>307</v>
      </c>
      <c r="C51" s="639">
        <f>+C6+C11+C20+C21+C30+C43+C46+C50</f>
        <v>825247</v>
      </c>
      <c r="D51" s="639">
        <f>+D6+D11+D20+D21+D30+D43+D46+D50</f>
        <v>782429</v>
      </c>
      <c r="E51" s="425">
        <f>+E6+E11+E20+E21+E30+E43+E46+E50</f>
        <v>550763</v>
      </c>
    </row>
    <row r="52" spans="1:7" s="1" customFormat="1" ht="17.25" customHeight="1" thickBot="1">
      <c r="A52" s="397" t="s">
        <v>94</v>
      </c>
      <c r="B52" s="392" t="s">
        <v>397</v>
      </c>
      <c r="C52" s="640">
        <f>+C53+C59</f>
        <v>126895</v>
      </c>
      <c r="D52" s="640">
        <f>+D53+D59</f>
        <v>131578</v>
      </c>
      <c r="E52" s="426">
        <f>+E53+E59</f>
        <v>23021</v>
      </c>
      <c r="G52" s="52"/>
    </row>
    <row r="53" spans="1:7" s="1" customFormat="1" ht="12" customHeight="1">
      <c r="A53" s="582" t="s">
        <v>235</v>
      </c>
      <c r="B53" s="579" t="s">
        <v>480</v>
      </c>
      <c r="C53" s="630">
        <f>+C54+C55+C56+C57+C58</f>
        <v>126446</v>
      </c>
      <c r="D53" s="630">
        <f>+D54+D55+D56+D57+D58</f>
        <v>131578</v>
      </c>
      <c r="E53" s="427">
        <f>+E54+E55+E56+E57+E58</f>
        <v>23021</v>
      </c>
    </row>
    <row r="54" spans="1:7" s="1" customFormat="1" ht="12" customHeight="1">
      <c r="A54" s="398" t="s">
        <v>409</v>
      </c>
      <c r="B54" s="393" t="s">
        <v>398</v>
      </c>
      <c r="C54" s="629"/>
      <c r="D54" s="629">
        <v>48429</v>
      </c>
      <c r="E54" s="423"/>
    </row>
    <row r="55" spans="1:7" s="1" customFormat="1" ht="12" customHeight="1">
      <c r="A55" s="398" t="s">
        <v>410</v>
      </c>
      <c r="B55" s="393" t="s">
        <v>399</v>
      </c>
      <c r="C55" s="629"/>
      <c r="D55" s="629"/>
      <c r="E55" s="423"/>
    </row>
    <row r="56" spans="1:7" s="1" customFormat="1" ht="12" customHeight="1">
      <c r="A56" s="398" t="s">
        <v>411</v>
      </c>
      <c r="B56" s="393" t="s">
        <v>400</v>
      </c>
      <c r="C56" s="629">
        <v>12159</v>
      </c>
      <c r="D56" s="629">
        <v>7585</v>
      </c>
      <c r="E56" s="423">
        <v>23021</v>
      </c>
    </row>
    <row r="57" spans="1:7" s="1" customFormat="1" ht="12" customHeight="1">
      <c r="A57" s="398" t="s">
        <v>412</v>
      </c>
      <c r="B57" s="393" t="s">
        <v>401</v>
      </c>
      <c r="C57" s="629">
        <v>114287</v>
      </c>
      <c r="D57" s="629">
        <v>75564</v>
      </c>
      <c r="E57" s="423"/>
    </row>
    <row r="58" spans="1:7" s="1" customFormat="1" ht="12" customHeight="1">
      <c r="A58" s="398" t="s">
        <v>413</v>
      </c>
      <c r="B58" s="393" t="s">
        <v>402</v>
      </c>
      <c r="C58" s="629"/>
      <c r="D58" s="629"/>
      <c r="E58" s="423"/>
    </row>
    <row r="59" spans="1:7" s="1" customFormat="1" ht="12" customHeight="1">
      <c r="A59" s="399" t="s">
        <v>236</v>
      </c>
      <c r="B59" s="394" t="s">
        <v>479</v>
      </c>
      <c r="C59" s="631">
        <f>+C60+C61+C62+C63+C64</f>
        <v>449</v>
      </c>
      <c r="D59" s="631">
        <f>+D60+D61+D62+D63+D64</f>
        <v>0</v>
      </c>
      <c r="E59" s="428">
        <f>+E60+E61+E62+E63+E64</f>
        <v>0</v>
      </c>
    </row>
    <row r="60" spans="1:7" s="1" customFormat="1" ht="12" customHeight="1">
      <c r="A60" s="398" t="s">
        <v>414</v>
      </c>
      <c r="B60" s="393" t="s">
        <v>403</v>
      </c>
      <c r="C60" s="629"/>
      <c r="D60" s="629"/>
      <c r="E60" s="423"/>
    </row>
    <row r="61" spans="1:7" s="1" customFormat="1" ht="12" customHeight="1">
      <c r="A61" s="398" t="s">
        <v>415</v>
      </c>
      <c r="B61" s="393" t="s">
        <v>404</v>
      </c>
      <c r="C61" s="629"/>
      <c r="D61" s="629"/>
      <c r="E61" s="423"/>
    </row>
    <row r="62" spans="1:7" s="1" customFormat="1" ht="12" customHeight="1">
      <c r="A62" s="398" t="s">
        <v>416</v>
      </c>
      <c r="B62" s="393" t="s">
        <v>405</v>
      </c>
      <c r="C62" s="629"/>
      <c r="D62" s="629"/>
      <c r="E62" s="423"/>
    </row>
    <row r="63" spans="1:7" s="1" customFormat="1" ht="12" customHeight="1">
      <c r="A63" s="398" t="s">
        <v>417</v>
      </c>
      <c r="B63" s="393" t="s">
        <v>406</v>
      </c>
      <c r="C63" s="629"/>
      <c r="D63" s="629"/>
      <c r="E63" s="423"/>
    </row>
    <row r="64" spans="1:7" s="1" customFormat="1" ht="12" customHeight="1" thickBot="1">
      <c r="A64" s="400" t="s">
        <v>418</v>
      </c>
      <c r="B64" s="401" t="s">
        <v>407</v>
      </c>
      <c r="C64" s="641">
        <v>449</v>
      </c>
      <c r="D64" s="641"/>
      <c r="E64" s="429"/>
    </row>
    <row r="65" spans="1:6" s="1" customFormat="1" ht="12" customHeight="1" thickBot="1">
      <c r="A65" s="402" t="s">
        <v>95</v>
      </c>
      <c r="B65" s="583" t="s">
        <v>477</v>
      </c>
      <c r="C65" s="640">
        <f>+C51+C52</f>
        <v>952142</v>
      </c>
      <c r="D65" s="640">
        <f>+D51+D52</f>
        <v>914007</v>
      </c>
      <c r="E65" s="426">
        <f>+E51+E52</f>
        <v>573784</v>
      </c>
    </row>
    <row r="66" spans="1:6" s="1" customFormat="1" ht="12" customHeight="1" thickBot="1">
      <c r="A66" s="403" t="s">
        <v>96</v>
      </c>
      <c r="B66" s="584" t="s">
        <v>408</v>
      </c>
      <c r="C66" s="642"/>
      <c r="D66" s="642"/>
      <c r="E66" s="437"/>
    </row>
    <row r="67" spans="1:6" s="1" customFormat="1" ht="12" customHeight="1" thickBot="1">
      <c r="A67" s="402" t="s">
        <v>97</v>
      </c>
      <c r="B67" s="583" t="s">
        <v>478</v>
      </c>
      <c r="C67" s="643">
        <f>+C65+C66</f>
        <v>952142</v>
      </c>
      <c r="D67" s="643">
        <f>+D65+D66</f>
        <v>914007</v>
      </c>
      <c r="E67" s="438">
        <f>+E65+E66</f>
        <v>573784</v>
      </c>
    </row>
    <row r="68" spans="1:6" s="1" customFormat="1" ht="12" customHeight="1">
      <c r="A68" s="567"/>
      <c r="B68" s="568"/>
      <c r="C68" s="569"/>
      <c r="D68" s="570"/>
      <c r="E68" s="571"/>
    </row>
    <row r="69" spans="1:6" s="1" customFormat="1" ht="12" customHeight="1">
      <c r="A69" s="700" t="s">
        <v>113</v>
      </c>
      <c r="B69" s="700"/>
      <c r="C69" s="700"/>
      <c r="D69" s="700"/>
      <c r="E69" s="700"/>
    </row>
    <row r="70" spans="1:6" s="1" customFormat="1" ht="12" customHeight="1" thickBot="1">
      <c r="A70" s="703" t="s">
        <v>243</v>
      </c>
      <c r="B70" s="703"/>
      <c r="C70" s="596"/>
      <c r="D70" s="182"/>
      <c r="E70" s="436" t="s">
        <v>441</v>
      </c>
    </row>
    <row r="71" spans="1:6" s="1" customFormat="1" ht="24" customHeight="1" thickBot="1">
      <c r="A71" s="28" t="s">
        <v>82</v>
      </c>
      <c r="B71" s="29" t="s">
        <v>114</v>
      </c>
      <c r="C71" s="29" t="s">
        <v>56</v>
      </c>
      <c r="D71" s="29" t="s">
        <v>57</v>
      </c>
      <c r="E71" s="50" t="s">
        <v>419</v>
      </c>
      <c r="F71" s="191"/>
    </row>
    <row r="72" spans="1:6" s="1" customFormat="1" ht="12" customHeight="1" thickBot="1">
      <c r="A72" s="42">
        <v>1</v>
      </c>
      <c r="B72" s="43">
        <v>2</v>
      </c>
      <c r="C72" s="43">
        <v>3</v>
      </c>
      <c r="D72" s="43">
        <v>4</v>
      </c>
      <c r="E72" s="44">
        <v>5</v>
      </c>
      <c r="F72" s="191"/>
    </row>
    <row r="73" spans="1:6" s="1" customFormat="1" ht="15" customHeight="1" thickBot="1">
      <c r="A73" s="25" t="s">
        <v>84</v>
      </c>
      <c r="B73" s="36" t="s">
        <v>308</v>
      </c>
      <c r="C73" s="620">
        <f>+C74+C75+C76+C77+C78</f>
        <v>610424</v>
      </c>
      <c r="D73" s="620">
        <f>+D74+D75+D76+D77+D78</f>
        <v>635471</v>
      </c>
      <c r="E73" s="414">
        <f>+E74+E75+E76+E77+E78</f>
        <v>500639</v>
      </c>
      <c r="F73" s="191"/>
    </row>
    <row r="74" spans="1:6" s="1" customFormat="1" ht="12.95" customHeight="1">
      <c r="A74" s="20" t="s">
        <v>184</v>
      </c>
      <c r="B74" s="12" t="s">
        <v>115</v>
      </c>
      <c r="C74" s="623">
        <v>266219</v>
      </c>
      <c r="D74" s="623">
        <v>283753</v>
      </c>
      <c r="E74" s="416">
        <v>204333</v>
      </c>
    </row>
    <row r="75" spans="1:6" ht="16.5" customHeight="1">
      <c r="A75" s="16" t="s">
        <v>185</v>
      </c>
      <c r="B75" s="9" t="s">
        <v>309</v>
      </c>
      <c r="C75" s="622">
        <v>68391</v>
      </c>
      <c r="D75" s="622">
        <v>74593</v>
      </c>
      <c r="E75" s="417">
        <v>50756</v>
      </c>
    </row>
    <row r="76" spans="1:6">
      <c r="A76" s="16" t="s">
        <v>186</v>
      </c>
      <c r="B76" s="9" t="s">
        <v>224</v>
      </c>
      <c r="C76" s="628">
        <v>191329</v>
      </c>
      <c r="D76" s="628">
        <v>209109</v>
      </c>
      <c r="E76" s="422">
        <v>209289</v>
      </c>
    </row>
    <row r="77" spans="1:6" s="51" customFormat="1" ht="12" customHeight="1">
      <c r="A77" s="16" t="s">
        <v>187</v>
      </c>
      <c r="B77" s="13" t="s">
        <v>310</v>
      </c>
      <c r="C77" s="628"/>
      <c r="D77" s="628"/>
      <c r="E77" s="422"/>
    </row>
    <row r="78" spans="1:6" ht="12" customHeight="1">
      <c r="A78" s="16" t="s">
        <v>198</v>
      </c>
      <c r="B78" s="22" t="s">
        <v>311</v>
      </c>
      <c r="C78" s="628">
        <v>84485</v>
      </c>
      <c r="D78" s="628">
        <v>68016</v>
      </c>
      <c r="E78" s="422">
        <v>36261</v>
      </c>
    </row>
    <row r="79" spans="1:6" ht="12" customHeight="1">
      <c r="A79" s="16" t="s">
        <v>188</v>
      </c>
      <c r="B79" s="9" t="s">
        <v>333</v>
      </c>
      <c r="C79" s="628"/>
      <c r="D79" s="628"/>
      <c r="E79" s="422"/>
    </row>
    <row r="80" spans="1:6" ht="12" customHeight="1">
      <c r="A80" s="16" t="s">
        <v>189</v>
      </c>
      <c r="B80" s="185" t="s">
        <v>334</v>
      </c>
      <c r="C80" s="628">
        <v>20862</v>
      </c>
      <c r="D80" s="628">
        <v>16966</v>
      </c>
      <c r="E80" s="422">
        <v>15655</v>
      </c>
    </row>
    <row r="81" spans="1:5" ht="12" customHeight="1">
      <c r="A81" s="16" t="s">
        <v>199</v>
      </c>
      <c r="B81" s="185" t="s">
        <v>420</v>
      </c>
      <c r="C81" s="628"/>
      <c r="D81" s="628"/>
      <c r="E81" s="422"/>
    </row>
    <row r="82" spans="1:5" ht="12" customHeight="1">
      <c r="A82" s="16" t="s">
        <v>200</v>
      </c>
      <c r="B82" s="186" t="s">
        <v>335</v>
      </c>
      <c r="C82" s="628">
        <v>47401</v>
      </c>
      <c r="D82" s="628">
        <v>51050</v>
      </c>
      <c r="E82" s="422">
        <v>20606</v>
      </c>
    </row>
    <row r="83" spans="1:5" ht="12" customHeight="1">
      <c r="A83" s="15" t="s">
        <v>201</v>
      </c>
      <c r="B83" s="187" t="s">
        <v>336</v>
      </c>
      <c r="C83" s="628"/>
      <c r="D83" s="628"/>
      <c r="E83" s="422"/>
    </row>
    <row r="84" spans="1:5" ht="12" customHeight="1">
      <c r="A84" s="16" t="s">
        <v>202</v>
      </c>
      <c r="B84" s="187" t="s">
        <v>337</v>
      </c>
      <c r="C84" s="628"/>
      <c r="D84" s="628"/>
      <c r="E84" s="422"/>
    </row>
    <row r="85" spans="1:5" ht="12" customHeight="1" thickBot="1">
      <c r="A85" s="21" t="s">
        <v>204</v>
      </c>
      <c r="B85" s="188" t="s">
        <v>338</v>
      </c>
      <c r="C85" s="644">
        <v>16222</v>
      </c>
      <c r="D85" s="644"/>
      <c r="E85" s="431"/>
    </row>
    <row r="86" spans="1:5" ht="12" customHeight="1" thickBot="1">
      <c r="A86" s="23" t="s">
        <v>85</v>
      </c>
      <c r="B86" s="35" t="s">
        <v>451</v>
      </c>
      <c r="C86" s="621">
        <f>+C87+C88+C89</f>
        <v>239109</v>
      </c>
      <c r="D86" s="621">
        <f>+D87+D88+D89</f>
        <v>205892</v>
      </c>
      <c r="E86" s="415">
        <f>+E87+E88+E89</f>
        <v>61422</v>
      </c>
    </row>
    <row r="87" spans="1:5" ht="12" customHeight="1">
      <c r="A87" s="18" t="s">
        <v>190</v>
      </c>
      <c r="B87" s="9" t="s">
        <v>421</v>
      </c>
      <c r="C87" s="627">
        <v>36733</v>
      </c>
      <c r="D87" s="627">
        <v>72244</v>
      </c>
      <c r="E87" s="421">
        <v>47379</v>
      </c>
    </row>
    <row r="88" spans="1:5" ht="12" customHeight="1">
      <c r="A88" s="18" t="s">
        <v>191</v>
      </c>
      <c r="B88" s="14" t="s">
        <v>313</v>
      </c>
      <c r="C88" s="622"/>
      <c r="D88" s="622"/>
      <c r="E88" s="417"/>
    </row>
    <row r="89" spans="1:5" ht="12" customHeight="1">
      <c r="A89" s="18" t="s">
        <v>192</v>
      </c>
      <c r="B89" s="393" t="s">
        <v>452</v>
      </c>
      <c r="C89" s="622">
        <v>202376</v>
      </c>
      <c r="D89" s="622">
        <v>133648</v>
      </c>
      <c r="E89" s="417">
        <v>14043</v>
      </c>
    </row>
    <row r="90" spans="1:5" ht="12" customHeight="1">
      <c r="A90" s="18" t="s">
        <v>193</v>
      </c>
      <c r="B90" s="393" t="s">
        <v>524</v>
      </c>
      <c r="C90" s="622">
        <v>4696</v>
      </c>
      <c r="D90" s="622">
        <v>3443</v>
      </c>
      <c r="E90" s="417"/>
    </row>
    <row r="91" spans="1:5" ht="12" customHeight="1">
      <c r="A91" s="18" t="s">
        <v>194</v>
      </c>
      <c r="B91" s="393" t="s">
        <v>453</v>
      </c>
      <c r="C91" s="622">
        <v>2049</v>
      </c>
      <c r="D91" s="622"/>
      <c r="E91" s="417"/>
    </row>
    <row r="92" spans="1:5" ht="12" customHeight="1">
      <c r="A92" s="18" t="s">
        <v>203</v>
      </c>
      <c r="B92" s="393" t="s">
        <v>454</v>
      </c>
      <c r="C92" s="622"/>
      <c r="D92" s="622"/>
      <c r="E92" s="417"/>
    </row>
    <row r="93" spans="1:5" ht="12" customHeight="1">
      <c r="A93" s="18" t="s">
        <v>205</v>
      </c>
      <c r="B93" s="585" t="s">
        <v>425</v>
      </c>
      <c r="C93" s="622"/>
      <c r="D93" s="622"/>
      <c r="E93" s="417"/>
    </row>
    <row r="94" spans="1:5" ht="12" customHeight="1">
      <c r="A94" s="18" t="s">
        <v>314</v>
      </c>
      <c r="B94" s="585" t="s">
        <v>426</v>
      </c>
      <c r="C94" s="622"/>
      <c r="D94" s="622"/>
      <c r="E94" s="417"/>
    </row>
    <row r="95" spans="1:5" ht="12" customHeight="1">
      <c r="A95" s="18" t="s">
        <v>315</v>
      </c>
      <c r="B95" s="585" t="s">
        <v>424</v>
      </c>
      <c r="C95" s="622">
        <v>149400</v>
      </c>
      <c r="D95" s="622">
        <v>82086</v>
      </c>
      <c r="E95" s="417">
        <v>12639</v>
      </c>
    </row>
    <row r="96" spans="1:5" ht="34.5" thickBot="1">
      <c r="A96" s="15" t="s">
        <v>316</v>
      </c>
      <c r="B96" s="586" t="s">
        <v>423</v>
      </c>
      <c r="C96" s="628">
        <v>46230</v>
      </c>
      <c r="D96" s="628">
        <v>48119</v>
      </c>
      <c r="E96" s="422">
        <v>1404</v>
      </c>
    </row>
    <row r="97" spans="1:5" ht="12" customHeight="1" thickBot="1">
      <c r="A97" s="23" t="s">
        <v>86</v>
      </c>
      <c r="B97" s="165" t="s">
        <v>455</v>
      </c>
      <c r="C97" s="621">
        <f>+C98+C99</f>
        <v>0</v>
      </c>
      <c r="D97" s="621">
        <f>+D98+D99</f>
        <v>0</v>
      </c>
      <c r="E97" s="415">
        <f>+E98+E99</f>
        <v>10484</v>
      </c>
    </row>
    <row r="98" spans="1:5" ht="12" customHeight="1">
      <c r="A98" s="18" t="s">
        <v>164</v>
      </c>
      <c r="B98" s="11" t="s">
        <v>131</v>
      </c>
      <c r="C98" s="627"/>
      <c r="D98" s="627"/>
      <c r="E98" s="421">
        <v>5684</v>
      </c>
    </row>
    <row r="99" spans="1:5" ht="12" customHeight="1" thickBot="1">
      <c r="A99" s="19" t="s">
        <v>165</v>
      </c>
      <c r="B99" s="14" t="s">
        <v>132</v>
      </c>
      <c r="C99" s="628"/>
      <c r="D99" s="628"/>
      <c r="E99" s="422">
        <v>4800</v>
      </c>
    </row>
    <row r="100" spans="1:5" ht="12" customHeight="1" thickBot="1">
      <c r="A100" s="397" t="s">
        <v>87</v>
      </c>
      <c r="B100" s="392" t="s">
        <v>427</v>
      </c>
      <c r="C100" s="638"/>
      <c r="D100" s="638"/>
      <c r="E100" s="424"/>
    </row>
    <row r="101" spans="1:5" ht="12" customHeight="1" thickBot="1">
      <c r="A101" s="389" t="s">
        <v>88</v>
      </c>
      <c r="B101" s="390" t="s">
        <v>248</v>
      </c>
      <c r="C101" s="620">
        <f>+C73+C86+C97+C100</f>
        <v>849533</v>
      </c>
      <c r="D101" s="620">
        <f>+D73+D86+D97+D100</f>
        <v>841363</v>
      </c>
      <c r="E101" s="414">
        <f>+E73+E86+E97+E100</f>
        <v>572545</v>
      </c>
    </row>
    <row r="102" spans="1:5" ht="12" customHeight="1" thickBot="1">
      <c r="A102" s="397" t="s">
        <v>89</v>
      </c>
      <c r="B102" s="392" t="s">
        <v>525</v>
      </c>
      <c r="C102" s="621">
        <f>+C103+C111</f>
        <v>102610</v>
      </c>
      <c r="D102" s="621">
        <f>+D103+D111</f>
        <v>72644</v>
      </c>
      <c r="E102" s="415">
        <f>+E103+E111</f>
        <v>1239</v>
      </c>
    </row>
    <row r="103" spans="1:5" ht="12" customHeight="1" thickBot="1">
      <c r="A103" s="404" t="s">
        <v>171</v>
      </c>
      <c r="B103" s="587" t="s">
        <v>526</v>
      </c>
      <c r="C103" s="621">
        <f>+C104+C105+C106+C107+C108+C109+C110</f>
        <v>101371</v>
      </c>
      <c r="D103" s="621">
        <f>+D104+D105+D106+D107+D108+D109+D110</f>
        <v>71405</v>
      </c>
      <c r="E103" s="415">
        <f>+E104+E105+E106+E107+E108+E109+E110</f>
        <v>0</v>
      </c>
    </row>
    <row r="104" spans="1:5" ht="12" customHeight="1">
      <c r="A104" s="405" t="s">
        <v>174</v>
      </c>
      <c r="B104" s="406" t="s">
        <v>428</v>
      </c>
      <c r="C104" s="645">
        <v>80000</v>
      </c>
      <c r="D104" s="645">
        <v>71405</v>
      </c>
      <c r="E104" s="439"/>
    </row>
    <row r="105" spans="1:5" ht="12" customHeight="1">
      <c r="A105" s="398" t="s">
        <v>175</v>
      </c>
      <c r="B105" s="393" t="s">
        <v>429</v>
      </c>
      <c r="C105" s="646"/>
      <c r="D105" s="646"/>
      <c r="E105" s="440"/>
    </row>
    <row r="106" spans="1:5" ht="12" customHeight="1">
      <c r="A106" s="398" t="s">
        <v>176</v>
      </c>
      <c r="B106" s="393" t="s">
        <v>430</v>
      </c>
      <c r="C106" s="646"/>
      <c r="D106" s="646"/>
      <c r="E106" s="440"/>
    </row>
    <row r="107" spans="1:5" ht="12" customHeight="1">
      <c r="A107" s="398" t="s">
        <v>177</v>
      </c>
      <c r="B107" s="393" t="s">
        <v>431</v>
      </c>
      <c r="C107" s="646"/>
      <c r="D107" s="646"/>
      <c r="E107" s="440"/>
    </row>
    <row r="108" spans="1:5" ht="12" customHeight="1">
      <c r="A108" s="398" t="s">
        <v>299</v>
      </c>
      <c r="B108" s="393" t="s">
        <v>432</v>
      </c>
      <c r="C108" s="646"/>
      <c r="D108" s="646"/>
      <c r="E108" s="440"/>
    </row>
    <row r="109" spans="1:5" ht="12" customHeight="1">
      <c r="A109" s="398" t="s">
        <v>317</v>
      </c>
      <c r="B109" s="393" t="s">
        <v>433</v>
      </c>
      <c r="C109" s="646"/>
      <c r="D109" s="646"/>
      <c r="E109" s="440"/>
    </row>
    <row r="110" spans="1:5" ht="12" customHeight="1" thickBot="1">
      <c r="A110" s="407" t="s">
        <v>318</v>
      </c>
      <c r="B110" s="408" t="s">
        <v>434</v>
      </c>
      <c r="C110" s="647">
        <v>21371</v>
      </c>
      <c r="D110" s="647"/>
      <c r="E110" s="441"/>
    </row>
    <row r="111" spans="1:5" ht="12" customHeight="1" thickBot="1">
      <c r="A111" s="404" t="s">
        <v>172</v>
      </c>
      <c r="B111" s="587" t="s">
        <v>527</v>
      </c>
      <c r="C111" s="621">
        <f>+C112+C113+C114+C115+C116+C117+C118+C119</f>
        <v>1239</v>
      </c>
      <c r="D111" s="621">
        <f>+D112+D113+D114+D115+D116+D117+D118+D119</f>
        <v>1239</v>
      </c>
      <c r="E111" s="415">
        <f>+E112+E113+E114+E115+E116+E117+E118+E119</f>
        <v>1239</v>
      </c>
    </row>
    <row r="112" spans="1:5" ht="12" customHeight="1">
      <c r="A112" s="405" t="s">
        <v>180</v>
      </c>
      <c r="B112" s="406" t="s">
        <v>428</v>
      </c>
      <c r="C112" s="645"/>
      <c r="D112" s="645"/>
      <c r="E112" s="439"/>
    </row>
    <row r="113" spans="1:6" ht="12" customHeight="1">
      <c r="A113" s="398" t="s">
        <v>181</v>
      </c>
      <c r="B113" s="393" t="s">
        <v>435</v>
      </c>
      <c r="C113" s="646"/>
      <c r="D113" s="646"/>
      <c r="E113" s="440"/>
    </row>
    <row r="114" spans="1:6" ht="12" customHeight="1">
      <c r="A114" s="398" t="s">
        <v>182</v>
      </c>
      <c r="B114" s="393" t="s">
        <v>430</v>
      </c>
      <c r="C114" s="646"/>
      <c r="D114" s="646"/>
      <c r="E114" s="440"/>
    </row>
    <row r="115" spans="1:6" ht="12" customHeight="1">
      <c r="A115" s="398" t="s">
        <v>183</v>
      </c>
      <c r="B115" s="393" t="s">
        <v>431</v>
      </c>
      <c r="C115" s="646">
        <v>1239</v>
      </c>
      <c r="D115" s="646">
        <v>1239</v>
      </c>
      <c r="E115" s="440">
        <v>1239</v>
      </c>
    </row>
    <row r="116" spans="1:6" ht="12" customHeight="1">
      <c r="A116" s="398" t="s">
        <v>300</v>
      </c>
      <c r="B116" s="393" t="s">
        <v>432</v>
      </c>
      <c r="C116" s="646"/>
      <c r="D116" s="646"/>
      <c r="E116" s="440"/>
    </row>
    <row r="117" spans="1:6" ht="12" customHeight="1">
      <c r="A117" s="398" t="s">
        <v>319</v>
      </c>
      <c r="B117" s="393" t="s">
        <v>436</v>
      </c>
      <c r="C117" s="646"/>
      <c r="D117" s="646"/>
      <c r="E117" s="440"/>
    </row>
    <row r="118" spans="1:6" ht="12" customHeight="1">
      <c r="A118" s="398" t="s">
        <v>320</v>
      </c>
      <c r="B118" s="393" t="s">
        <v>434</v>
      </c>
      <c r="C118" s="646"/>
      <c r="D118" s="646"/>
      <c r="E118" s="440"/>
    </row>
    <row r="119" spans="1:6" ht="12" customHeight="1" thickBot="1">
      <c r="A119" s="407" t="s">
        <v>321</v>
      </c>
      <c r="B119" s="408" t="s">
        <v>528</v>
      </c>
      <c r="C119" s="647"/>
      <c r="D119" s="647"/>
      <c r="E119" s="441"/>
    </row>
    <row r="120" spans="1:6" ht="12" customHeight="1" thickBot="1">
      <c r="A120" s="397" t="s">
        <v>90</v>
      </c>
      <c r="B120" s="583" t="s">
        <v>437</v>
      </c>
      <c r="C120" s="648">
        <f>+C101+C102</f>
        <v>952143</v>
      </c>
      <c r="D120" s="648">
        <f>+D101+D102</f>
        <v>914007</v>
      </c>
      <c r="E120" s="432">
        <f>+E101+E102</f>
        <v>573784</v>
      </c>
    </row>
    <row r="121" spans="1:6" ht="12" customHeight="1" thickBot="1">
      <c r="A121" s="397" t="s">
        <v>91</v>
      </c>
      <c r="B121" s="583" t="s">
        <v>438</v>
      </c>
      <c r="C121" s="649"/>
      <c r="D121" s="649"/>
      <c r="E121" s="433"/>
    </row>
    <row r="122" spans="1:6" ht="12" customHeight="1" thickBot="1">
      <c r="A122" s="409" t="s">
        <v>92</v>
      </c>
      <c r="B122" s="584" t="s">
        <v>439</v>
      </c>
      <c r="C122" s="640">
        <f>+C120+C121</f>
        <v>952143</v>
      </c>
      <c r="D122" s="640">
        <f>+D120+D121</f>
        <v>914007</v>
      </c>
      <c r="E122" s="426">
        <f>+E120+E121</f>
        <v>573784</v>
      </c>
    </row>
    <row r="123" spans="1:6" ht="12" customHeight="1">
      <c r="C123" s="595"/>
    </row>
    <row r="124" spans="1:6" ht="12" customHeight="1">
      <c r="C124" s="595"/>
    </row>
    <row r="125" spans="1:6" ht="12" customHeight="1">
      <c r="C125" s="595"/>
    </row>
    <row r="126" spans="1:6" ht="12" customHeight="1">
      <c r="C126" s="595"/>
    </row>
    <row r="127" spans="1:6" ht="12" customHeight="1">
      <c r="C127" s="595"/>
    </row>
    <row r="128" spans="1:6" ht="15" customHeight="1">
      <c r="C128" s="166"/>
      <c r="D128" s="166"/>
      <c r="E128" s="166"/>
      <c r="F128" s="166"/>
    </row>
    <row r="129" spans="3:3" s="1" customFormat="1" ht="12.95" customHeight="1"/>
    <row r="130" spans="3:3">
      <c r="C130" s="595"/>
    </row>
    <row r="131" spans="3:3">
      <c r="C131" s="595"/>
    </row>
    <row r="132" spans="3:3">
      <c r="C132" s="595"/>
    </row>
    <row r="133" spans="3:3" ht="16.5" customHeight="1">
      <c r="C133" s="595"/>
    </row>
    <row r="134" spans="3:3">
      <c r="C134" s="595"/>
    </row>
    <row r="135" spans="3:3">
      <c r="C135" s="595"/>
    </row>
    <row r="136" spans="3:3">
      <c r="C136" s="595"/>
    </row>
    <row r="137" spans="3:3">
      <c r="C137" s="595"/>
    </row>
    <row r="138" spans="3:3">
      <c r="C138" s="595"/>
    </row>
    <row r="139" spans="3:3">
      <c r="C139" s="595"/>
    </row>
    <row r="140" spans="3:3">
      <c r="C140" s="595"/>
    </row>
    <row r="141" spans="3:3">
      <c r="C141" s="595"/>
    </row>
    <row r="142" spans="3:3">
      <c r="C142" s="595"/>
    </row>
  </sheetData>
  <sheetProtection sheet="1"/>
  <customSheetViews>
    <customSheetView guid="{77C0C7EB-E0E7-476A-9764-A14522109077}" scale="120" topLeftCell="A28">
      <selection activeCell="E116" sqref="E116"/>
      <pageMargins left="0.78740157480314965" right="0.78740157480314965" top="1.4566929133858268" bottom="0.87" header="0.78740157480314965" footer="0.57999999999999996"/>
      <printOptions horizontalCentered="1"/>
      <pageSetup paperSize="9" scale="71" fitToWidth="3" fitToHeight="2" orientation="portrait" r:id="rId1"/>
      <headerFooter alignWithMargins="0">
        <oddHeader>&amp;C&amp;"Times New Roman CE,Félkövér"&amp;12&amp;UTájékoztató kimutatások, mérlegek&amp;U
............................. Önkormányzat
2012. ÉVI KÖLTSÉGVETÉSÉNEK MÉRLEGE&amp;R&amp;"Times New Roman CE,Félkövér dőlt"&amp;11 1. számú tájékoztató tábla</oddHeader>
      </headerFooter>
    </customSheetView>
  </customSheetViews>
  <mergeCells count="4">
    <mergeCell ref="A1:E1"/>
    <mergeCell ref="A69:E69"/>
    <mergeCell ref="A70:B7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2"/>
  <headerFooter alignWithMargins="0">
    <oddHeader>&amp;C&amp;"Times New Roman CE,Félkövér"&amp;12&amp;UTájékoztató kimutatások, mérlegek&amp;U
Győrújbarát Község Önkormányzat
2013. ÉVI KÖLTSÉGVETÉSÉNEK MÉRLEGE&amp;R&amp;"Times New Roman CE,Félkövér dőlt"&amp;11 1.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18"/>
  <sheetViews>
    <sheetView zoomScaleNormal="100" workbookViewId="0">
      <selection sqref="A1:I18"/>
    </sheetView>
  </sheetViews>
  <sheetFormatPr defaultRowHeight="12.75"/>
  <cols>
    <col min="1" max="1" width="6.83203125" style="54" customWidth="1"/>
    <col min="2" max="2" width="49.6640625" style="53" customWidth="1"/>
    <col min="3" max="8" width="12.83203125" style="53" customWidth="1"/>
    <col min="9" max="9" width="13.83203125" style="53" customWidth="1"/>
    <col min="10" max="16384" width="9.33203125" style="53"/>
  </cols>
  <sheetData>
    <row r="1" spans="1:10" ht="27.75" customHeight="1">
      <c r="A1" s="722" t="s">
        <v>60</v>
      </c>
      <c r="B1" s="722"/>
      <c r="C1" s="722"/>
      <c r="D1" s="722"/>
      <c r="E1" s="722"/>
      <c r="F1" s="722"/>
      <c r="G1" s="722"/>
      <c r="H1" s="722"/>
      <c r="I1" s="722"/>
    </row>
    <row r="2" spans="1:10" ht="20.25" customHeight="1" thickBot="1">
      <c r="I2" s="77" t="s">
        <v>135</v>
      </c>
    </row>
    <row r="3" spans="1:10" s="78" customFormat="1" ht="26.25" customHeight="1">
      <c r="A3" s="759" t="s">
        <v>143</v>
      </c>
      <c r="B3" s="754" t="s">
        <v>161</v>
      </c>
      <c r="C3" s="759" t="s">
        <v>162</v>
      </c>
      <c r="D3" s="759" t="s">
        <v>58</v>
      </c>
      <c r="E3" s="756" t="s">
        <v>142</v>
      </c>
      <c r="F3" s="757"/>
      <c r="G3" s="757"/>
      <c r="H3" s="758"/>
      <c r="I3" s="754" t="s">
        <v>117</v>
      </c>
    </row>
    <row r="4" spans="1:10" s="79" customFormat="1" ht="32.25" customHeight="1" thickBot="1">
      <c r="A4" s="760"/>
      <c r="B4" s="755"/>
      <c r="C4" s="755"/>
      <c r="D4" s="760"/>
      <c r="E4" s="358" t="s">
        <v>267</v>
      </c>
      <c r="F4" s="358" t="s">
        <v>344</v>
      </c>
      <c r="G4" s="358" t="s">
        <v>512</v>
      </c>
      <c r="H4" s="359" t="s">
        <v>59</v>
      </c>
      <c r="I4" s="755"/>
    </row>
    <row r="5" spans="1:10" s="80" customFormat="1" ht="12.95" customHeight="1" thickBot="1">
      <c r="A5" s="360">
        <v>1</v>
      </c>
      <c r="B5" s="361">
        <v>2</v>
      </c>
      <c r="C5" s="362">
        <v>3</v>
      </c>
      <c r="D5" s="361">
        <v>4</v>
      </c>
      <c r="E5" s="360">
        <v>5</v>
      </c>
      <c r="F5" s="362">
        <v>6</v>
      </c>
      <c r="G5" s="362">
        <v>7</v>
      </c>
      <c r="H5" s="363">
        <v>8</v>
      </c>
      <c r="I5" s="364" t="s">
        <v>163</v>
      </c>
    </row>
    <row r="6" spans="1:10" ht="24.75" customHeight="1" thickBot="1">
      <c r="A6" s="365" t="s">
        <v>84</v>
      </c>
      <c r="B6" s="366" t="s">
        <v>61</v>
      </c>
      <c r="C6" s="374"/>
      <c r="D6" s="94"/>
      <c r="E6" s="95"/>
      <c r="F6" s="96"/>
      <c r="G6" s="96"/>
      <c r="H6" s="97"/>
      <c r="I6" s="81">
        <f t="shared" ref="I6:I17" si="0">SUM(D6:H6)</f>
        <v>0</v>
      </c>
    </row>
    <row r="7" spans="1:10" ht="20.100000000000001" customHeight="1">
      <c r="A7" s="367" t="s">
        <v>85</v>
      </c>
      <c r="B7" s="85" t="s">
        <v>144</v>
      </c>
      <c r="C7" s="86"/>
      <c r="D7" s="87"/>
      <c r="E7" s="88"/>
      <c r="F7" s="33"/>
      <c r="G7" s="33"/>
      <c r="H7" s="30"/>
      <c r="I7" s="368">
        <f t="shared" si="0"/>
        <v>0</v>
      </c>
    </row>
    <row r="8" spans="1:10" ht="20.100000000000001" customHeight="1" thickBot="1">
      <c r="A8" s="367" t="s">
        <v>86</v>
      </c>
      <c r="B8" s="85" t="s">
        <v>144</v>
      </c>
      <c r="C8" s="86"/>
      <c r="D8" s="87"/>
      <c r="E8" s="88"/>
      <c r="F8" s="33"/>
      <c r="G8" s="33"/>
      <c r="H8" s="30"/>
      <c r="I8" s="368">
        <f t="shared" si="0"/>
        <v>0</v>
      </c>
    </row>
    <row r="9" spans="1:10" ht="26.1" customHeight="1" thickBot="1">
      <c r="A9" s="365" t="s">
        <v>87</v>
      </c>
      <c r="B9" s="366" t="s">
        <v>62</v>
      </c>
      <c r="C9" s="375"/>
      <c r="D9" s="94">
        <v>6656</v>
      </c>
      <c r="E9" s="95">
        <v>1239</v>
      </c>
      <c r="F9" s="96">
        <v>1239</v>
      </c>
      <c r="G9" s="96">
        <v>1239</v>
      </c>
      <c r="H9" s="97">
        <v>13627</v>
      </c>
      <c r="I9" s="81">
        <f t="shared" si="0"/>
        <v>24000</v>
      </c>
    </row>
    <row r="10" spans="1:10" ht="20.100000000000001" customHeight="1">
      <c r="A10" s="367" t="s">
        <v>88</v>
      </c>
      <c r="B10" s="85" t="s">
        <v>574</v>
      </c>
      <c r="C10" s="86">
        <v>2007</v>
      </c>
      <c r="D10" s="87">
        <v>4909</v>
      </c>
      <c r="E10" s="88">
        <v>935</v>
      </c>
      <c r="F10" s="33">
        <v>935</v>
      </c>
      <c r="G10" s="33">
        <v>935</v>
      </c>
      <c r="H10" s="30">
        <v>10286</v>
      </c>
      <c r="I10" s="368">
        <f t="shared" si="0"/>
        <v>18000</v>
      </c>
    </row>
    <row r="11" spans="1:10" ht="20.100000000000001" customHeight="1" thickBot="1">
      <c r="A11" s="367" t="s">
        <v>89</v>
      </c>
      <c r="B11" s="85" t="s">
        <v>575</v>
      </c>
      <c r="C11" s="86">
        <v>2007</v>
      </c>
      <c r="D11" s="87">
        <v>1747</v>
      </c>
      <c r="E11" s="88">
        <v>304</v>
      </c>
      <c r="F11" s="33">
        <v>304</v>
      </c>
      <c r="G11" s="33">
        <v>304</v>
      </c>
      <c r="H11" s="30">
        <v>3341</v>
      </c>
      <c r="I11" s="368">
        <f t="shared" si="0"/>
        <v>6000</v>
      </c>
    </row>
    <row r="12" spans="1:10" ht="20.100000000000001" customHeight="1" thickBot="1">
      <c r="A12" s="365" t="s">
        <v>90</v>
      </c>
      <c r="B12" s="366" t="s">
        <v>359</v>
      </c>
      <c r="C12" s="375"/>
      <c r="D12" s="94">
        <v>6147</v>
      </c>
      <c r="E12" s="95">
        <v>6146</v>
      </c>
      <c r="F12" s="96">
        <v>4098</v>
      </c>
      <c r="G12" s="96">
        <v>4098</v>
      </c>
      <c r="H12" s="97">
        <v>4096</v>
      </c>
      <c r="I12" s="81">
        <f t="shared" si="0"/>
        <v>24585</v>
      </c>
    </row>
    <row r="13" spans="1:10" ht="20.100000000000001" customHeight="1" thickBot="1">
      <c r="A13" s="367" t="s">
        <v>91</v>
      </c>
      <c r="B13" s="85" t="s">
        <v>576</v>
      </c>
      <c r="C13" s="86">
        <v>2011</v>
      </c>
      <c r="D13" s="87">
        <v>6147</v>
      </c>
      <c r="E13" s="88">
        <v>6146</v>
      </c>
      <c r="F13" s="33">
        <v>4098</v>
      </c>
      <c r="G13" s="33">
        <v>4098</v>
      </c>
      <c r="H13" s="30">
        <v>4096</v>
      </c>
      <c r="I13" s="368">
        <f t="shared" si="0"/>
        <v>24585</v>
      </c>
    </row>
    <row r="14" spans="1:10" ht="20.100000000000001" customHeight="1" thickBot="1">
      <c r="A14" s="365" t="s">
        <v>92</v>
      </c>
      <c r="B14" s="366" t="s">
        <v>360</v>
      </c>
      <c r="C14" s="375"/>
      <c r="D14" s="94"/>
      <c r="E14" s="95"/>
      <c r="F14" s="96"/>
      <c r="G14" s="96"/>
      <c r="H14" s="97"/>
      <c r="I14" s="81">
        <f t="shared" si="0"/>
        <v>0</v>
      </c>
      <c r="J14" s="89"/>
    </row>
    <row r="15" spans="1:10" ht="20.100000000000001" customHeight="1" thickBot="1">
      <c r="A15" s="369" t="s">
        <v>93</v>
      </c>
      <c r="B15" s="90" t="s">
        <v>144</v>
      </c>
      <c r="C15" s="91"/>
      <c r="D15" s="92"/>
      <c r="E15" s="93"/>
      <c r="F15" s="34"/>
      <c r="G15" s="34"/>
      <c r="H15" s="32"/>
      <c r="I15" s="370">
        <f t="shared" si="0"/>
        <v>0</v>
      </c>
    </row>
    <row r="16" spans="1:10" ht="20.100000000000001" customHeight="1" thickBot="1">
      <c r="A16" s="365" t="s">
        <v>94</v>
      </c>
      <c r="B16" s="371" t="s">
        <v>361</v>
      </c>
      <c r="C16" s="375"/>
      <c r="D16" s="94"/>
      <c r="E16" s="95"/>
      <c r="F16" s="96"/>
      <c r="G16" s="96"/>
      <c r="H16" s="97"/>
      <c r="I16" s="81">
        <f t="shared" si="0"/>
        <v>0</v>
      </c>
    </row>
    <row r="17" spans="1:9" ht="20.100000000000001" customHeight="1" thickBot="1">
      <c r="A17" s="372" t="s">
        <v>95</v>
      </c>
      <c r="B17" s="98" t="s">
        <v>144</v>
      </c>
      <c r="C17" s="99"/>
      <c r="D17" s="100"/>
      <c r="E17" s="101"/>
      <c r="F17" s="102"/>
      <c r="G17" s="102"/>
      <c r="H17" s="31"/>
      <c r="I17" s="373">
        <f t="shared" si="0"/>
        <v>0</v>
      </c>
    </row>
    <row r="18" spans="1:9" ht="20.100000000000001" customHeight="1" thickBot="1">
      <c r="A18" s="752" t="s">
        <v>231</v>
      </c>
      <c r="B18" s="753"/>
      <c r="C18" s="161"/>
      <c r="D18" s="81">
        <f>D6+D9+D12+D14+D16</f>
        <v>12803</v>
      </c>
      <c r="E18" s="82">
        <f>E6+E9+E12+E14+E16</f>
        <v>7385</v>
      </c>
      <c r="F18" s="83">
        <f>F6+F9+F12+F14+F16</f>
        <v>5337</v>
      </c>
      <c r="G18" s="83">
        <f>G6+G9+G12+G14+G16</f>
        <v>5337</v>
      </c>
      <c r="H18" s="84">
        <f>H6+H9+H12+H14+H16</f>
        <v>17723</v>
      </c>
      <c r="I18" s="81">
        <f>SUM(D18:H18)</f>
        <v>48585</v>
      </c>
    </row>
  </sheetData>
  <customSheetViews>
    <customSheetView guid="{77C0C7EB-E0E7-476A-9764-A14522109077}">
      <selection activeCell="I18" sqref="I18"/>
      <pageMargins left="0.78740157480314965" right="0.78740157480314965" top="1.03" bottom="0.98425196850393704" header="0.78740157480314965" footer="0.78740157480314965"/>
      <printOptions horizontalCentered="1"/>
      <pageSetup paperSize="9" scale="95" orientation="landscape" verticalDpi="300" r:id="rId1"/>
      <headerFooter alignWithMargins="0">
        <oddHeader>&amp;R&amp;"Times New Roman CE,Félkövér dőlt"2. számú tájékoztató tábla</oddHeader>
      </headerFooter>
    </customSheetView>
  </customSheetViews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2"/>
  <headerFooter alignWithMargins="0">
    <oddHeader>&amp;R&amp;"Times New Roman CE,Félkövér dőlt"2.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D32"/>
  <sheetViews>
    <sheetView topLeftCell="B19" zoomScaleNormal="100" workbookViewId="0">
      <selection activeCell="H12" sqref="H12"/>
    </sheetView>
  </sheetViews>
  <sheetFormatPr defaultRowHeight="12.75"/>
  <cols>
    <col min="1" max="1" width="5.83203125" style="116" customWidth="1"/>
    <col min="2" max="2" width="54.83203125" style="4" customWidth="1"/>
    <col min="3" max="4" width="17.6640625" style="4" customWidth="1"/>
    <col min="5" max="16384" width="9.33203125" style="4"/>
  </cols>
  <sheetData>
    <row r="1" spans="1:4" ht="31.5" customHeight="1">
      <c r="B1" s="762" t="s">
        <v>63</v>
      </c>
      <c r="C1" s="762"/>
      <c r="D1" s="762"/>
    </row>
    <row r="2" spans="1:4" s="104" customFormat="1" ht="16.5" thickBot="1">
      <c r="A2" s="103"/>
      <c r="B2" s="652"/>
      <c r="D2" s="55" t="s">
        <v>135</v>
      </c>
    </row>
    <row r="3" spans="1:4" s="106" customFormat="1" ht="48" customHeight="1" thickBot="1">
      <c r="A3" s="105" t="s">
        <v>82</v>
      </c>
      <c r="B3" s="250" t="s">
        <v>83</v>
      </c>
      <c r="C3" s="250" t="s">
        <v>145</v>
      </c>
      <c r="D3" s="251" t="s">
        <v>146</v>
      </c>
    </row>
    <row r="4" spans="1:4" s="106" customFormat="1" ht="14.1" customHeight="1" thickBot="1">
      <c r="A4" s="46">
        <v>1</v>
      </c>
      <c r="B4" s="253">
        <v>2</v>
      </c>
      <c r="C4" s="253">
        <v>3</v>
      </c>
      <c r="D4" s="254">
        <v>4</v>
      </c>
    </row>
    <row r="5" spans="1:4" ht="18" customHeight="1">
      <c r="A5" s="175" t="s">
        <v>84</v>
      </c>
      <c r="B5" s="255" t="s">
        <v>262</v>
      </c>
      <c r="C5" s="173">
        <v>432</v>
      </c>
      <c r="D5" s="107">
        <v>432</v>
      </c>
    </row>
    <row r="6" spans="1:4" ht="18" customHeight="1">
      <c r="A6" s="108" t="s">
        <v>85</v>
      </c>
      <c r="B6" s="256" t="s">
        <v>263</v>
      </c>
      <c r="C6" s="174"/>
      <c r="D6" s="110"/>
    </row>
    <row r="7" spans="1:4" ht="18" customHeight="1">
      <c r="A7" s="108" t="s">
        <v>86</v>
      </c>
      <c r="B7" s="256" t="s">
        <v>206</v>
      </c>
      <c r="C7" s="174"/>
      <c r="D7" s="110"/>
    </row>
    <row r="8" spans="1:4" ht="18" customHeight="1">
      <c r="A8" s="108" t="s">
        <v>87</v>
      </c>
      <c r="B8" s="256" t="s">
        <v>207</v>
      </c>
      <c r="C8" s="174"/>
      <c r="D8" s="110"/>
    </row>
    <row r="9" spans="1:4" ht="18" customHeight="1">
      <c r="A9" s="108" t="s">
        <v>88</v>
      </c>
      <c r="B9" s="256" t="s">
        <v>254</v>
      </c>
      <c r="C9" s="174"/>
      <c r="D9" s="110"/>
    </row>
    <row r="10" spans="1:4" ht="18" customHeight="1">
      <c r="A10" s="108" t="s">
        <v>89</v>
      </c>
      <c r="B10" s="256" t="s">
        <v>255</v>
      </c>
      <c r="C10" s="174">
        <v>1255</v>
      </c>
      <c r="D10" s="110">
        <v>1179</v>
      </c>
    </row>
    <row r="11" spans="1:4" ht="18" customHeight="1">
      <c r="A11" s="108" t="s">
        <v>90</v>
      </c>
      <c r="B11" s="257" t="s">
        <v>256</v>
      </c>
      <c r="C11" s="174">
        <v>41190</v>
      </c>
      <c r="D11" s="110">
        <v>21080</v>
      </c>
    </row>
    <row r="12" spans="1:4" ht="18" customHeight="1">
      <c r="A12" s="108" t="s">
        <v>91</v>
      </c>
      <c r="B12" s="257" t="s">
        <v>257</v>
      </c>
      <c r="C12" s="174"/>
      <c r="D12" s="110"/>
    </row>
    <row r="13" spans="1:4" ht="18" customHeight="1">
      <c r="A13" s="108" t="s">
        <v>92</v>
      </c>
      <c r="B13" s="257" t="s">
        <v>258</v>
      </c>
      <c r="C13" s="174">
        <v>3895</v>
      </c>
      <c r="D13" s="110">
        <v>1596</v>
      </c>
    </row>
    <row r="14" spans="1:4" ht="18" customHeight="1">
      <c r="A14" s="108" t="s">
        <v>93</v>
      </c>
      <c r="B14" s="257" t="s">
        <v>259</v>
      </c>
      <c r="C14" s="174"/>
      <c r="D14" s="110"/>
    </row>
    <row r="15" spans="1:4" ht="18" customHeight="1">
      <c r="A15" s="108" t="s">
        <v>94</v>
      </c>
      <c r="B15" s="257" t="s">
        <v>260</v>
      </c>
      <c r="C15" s="174"/>
      <c r="D15" s="110"/>
    </row>
    <row r="16" spans="1:4" ht="22.5" customHeight="1">
      <c r="A16" s="108" t="s">
        <v>95</v>
      </c>
      <c r="B16" s="257" t="s">
        <v>261</v>
      </c>
      <c r="C16" s="174">
        <v>1258</v>
      </c>
      <c r="D16" s="110">
        <v>1258</v>
      </c>
    </row>
    <row r="17" spans="1:4" ht="18" customHeight="1">
      <c r="A17" s="108" t="s">
        <v>96</v>
      </c>
      <c r="B17" s="256" t="s">
        <v>208</v>
      </c>
      <c r="C17" s="174">
        <v>8946</v>
      </c>
      <c r="D17" s="110">
        <v>4115</v>
      </c>
    </row>
    <row r="18" spans="1:4" ht="18" customHeight="1">
      <c r="A18" s="108" t="s">
        <v>97</v>
      </c>
      <c r="B18" s="256" t="s">
        <v>65</v>
      </c>
      <c r="C18" s="174"/>
      <c r="D18" s="110"/>
    </row>
    <row r="19" spans="1:4" ht="18" customHeight="1">
      <c r="A19" s="108" t="s">
        <v>98</v>
      </c>
      <c r="B19" s="256" t="s">
        <v>64</v>
      </c>
      <c r="C19" s="174"/>
      <c r="D19" s="110"/>
    </row>
    <row r="20" spans="1:4" ht="18" customHeight="1">
      <c r="A20" s="108" t="s">
        <v>99</v>
      </c>
      <c r="B20" s="256" t="s">
        <v>209</v>
      </c>
      <c r="C20" s="174"/>
      <c r="D20" s="110"/>
    </row>
    <row r="21" spans="1:4" ht="18" customHeight="1">
      <c r="A21" s="108" t="s">
        <v>100</v>
      </c>
      <c r="B21" s="256" t="s">
        <v>210</v>
      </c>
      <c r="C21" s="174"/>
      <c r="D21" s="110"/>
    </row>
    <row r="22" spans="1:4" ht="18" customHeight="1">
      <c r="A22" s="108" t="s">
        <v>101</v>
      </c>
      <c r="B22" s="164"/>
      <c r="C22" s="109"/>
      <c r="D22" s="110"/>
    </row>
    <row r="23" spans="1:4" ht="18" customHeight="1">
      <c r="A23" s="108" t="s">
        <v>102</v>
      </c>
      <c r="B23" s="111"/>
      <c r="C23" s="109"/>
      <c r="D23" s="110"/>
    </row>
    <row r="24" spans="1:4" ht="18" customHeight="1">
      <c r="A24" s="108" t="s">
        <v>103</v>
      </c>
      <c r="B24" s="111"/>
      <c r="C24" s="109"/>
      <c r="D24" s="110"/>
    </row>
    <row r="25" spans="1:4" ht="18" customHeight="1">
      <c r="A25" s="108" t="s">
        <v>104</v>
      </c>
      <c r="B25" s="111"/>
      <c r="C25" s="109"/>
      <c r="D25" s="110"/>
    </row>
    <row r="26" spans="1:4" ht="18" customHeight="1">
      <c r="A26" s="108" t="s">
        <v>105</v>
      </c>
      <c r="B26" s="111"/>
      <c r="C26" s="109"/>
      <c r="D26" s="110"/>
    </row>
    <row r="27" spans="1:4" ht="18" customHeight="1">
      <c r="A27" s="108" t="s">
        <v>106</v>
      </c>
      <c r="B27" s="111"/>
      <c r="C27" s="109"/>
      <c r="D27" s="110"/>
    </row>
    <row r="28" spans="1:4" ht="18" customHeight="1">
      <c r="A28" s="108" t="s">
        <v>107</v>
      </c>
      <c r="B28" s="111"/>
      <c r="C28" s="109"/>
      <c r="D28" s="110"/>
    </row>
    <row r="29" spans="1:4" ht="18" customHeight="1">
      <c r="A29" s="108" t="s">
        <v>108</v>
      </c>
      <c r="B29" s="111"/>
      <c r="C29" s="109"/>
      <c r="D29" s="110"/>
    </row>
    <row r="30" spans="1:4" ht="18" customHeight="1" thickBot="1">
      <c r="A30" s="176" t="s">
        <v>109</v>
      </c>
      <c r="B30" s="112"/>
      <c r="C30" s="113"/>
      <c r="D30" s="114"/>
    </row>
    <row r="31" spans="1:4" ht="18" customHeight="1" thickBot="1">
      <c r="A31" s="47" t="s">
        <v>110</v>
      </c>
      <c r="B31" s="261" t="s">
        <v>119</v>
      </c>
      <c r="C31" s="262">
        <f>SUM(C5:C30)</f>
        <v>56976</v>
      </c>
      <c r="D31" s="263">
        <f>SUM(D5:D30)</f>
        <v>29660</v>
      </c>
    </row>
    <row r="32" spans="1:4" ht="8.25" customHeight="1">
      <c r="A32" s="115"/>
      <c r="B32" s="761"/>
      <c r="C32" s="761"/>
      <c r="D32" s="761"/>
    </row>
  </sheetData>
  <customSheetViews>
    <customSheetView guid="{77C0C7EB-E0E7-476A-9764-A14522109077}" topLeftCell="B1">
      <selection activeCell="B1" sqref="B1:D1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horizontalDpi="300" verticalDpi="300" r:id="rId1"/>
      <headerFooter alignWithMargins="0">
        <oddHeader>&amp;R&amp;"Times New Roman CE,Dőlt"&amp;11 &amp;"Times New Roman CE,Félkövér dőlt"3. számú tájékoztató tábla</oddHeader>
      </headerFooter>
    </customSheetView>
  </customSheetViews>
  <mergeCells count="2">
    <mergeCell ref="B32:D32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2"/>
  <headerFooter alignWithMargins="0">
    <oddHeader>&amp;R&amp;"Times New Roman CE,Dőlt"&amp;11 &amp;"Times New Roman CE,Félkövér dőlt"3.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25"/>
  <dimension ref="A1:O83"/>
  <sheetViews>
    <sheetView zoomScaleNormal="100" workbookViewId="0">
      <selection activeCell="O28" sqref="O28"/>
    </sheetView>
  </sheetViews>
  <sheetFormatPr defaultRowHeight="15.75"/>
  <cols>
    <col min="1" max="1" width="4.83203125" style="134" customWidth="1"/>
    <col min="2" max="2" width="28.83203125" style="153" customWidth="1"/>
    <col min="3" max="4" width="9" style="153" customWidth="1"/>
    <col min="5" max="5" width="9.5" style="153" customWidth="1"/>
    <col min="6" max="6" width="8.83203125" style="153" customWidth="1"/>
    <col min="7" max="7" width="8.6640625" style="153" customWidth="1"/>
    <col min="8" max="8" width="8.83203125" style="153" customWidth="1"/>
    <col min="9" max="9" width="8.1640625" style="153" customWidth="1"/>
    <col min="10" max="14" width="9.5" style="153" customWidth="1"/>
    <col min="15" max="15" width="12.6640625" style="134" customWidth="1"/>
    <col min="16" max="16384" width="9.33203125" style="153"/>
  </cols>
  <sheetData>
    <row r="1" spans="1:15" ht="31.5" customHeight="1">
      <c r="A1" s="766" t="s">
        <v>66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</row>
    <row r="2" spans="1:15" ht="16.5" thickBot="1">
      <c r="O2" s="5" t="s">
        <v>122</v>
      </c>
    </row>
    <row r="3" spans="1:15" s="134" customFormat="1" ht="26.1" customHeight="1" thickBot="1">
      <c r="A3" s="131" t="s">
        <v>82</v>
      </c>
      <c r="B3" s="132" t="s">
        <v>136</v>
      </c>
      <c r="C3" s="132" t="s">
        <v>147</v>
      </c>
      <c r="D3" s="132" t="s">
        <v>148</v>
      </c>
      <c r="E3" s="132" t="s">
        <v>149</v>
      </c>
      <c r="F3" s="132" t="s">
        <v>150</v>
      </c>
      <c r="G3" s="132" t="s">
        <v>151</v>
      </c>
      <c r="H3" s="132" t="s">
        <v>152</v>
      </c>
      <c r="I3" s="132" t="s">
        <v>153</v>
      </c>
      <c r="J3" s="132" t="s">
        <v>154</v>
      </c>
      <c r="K3" s="132" t="s">
        <v>155</v>
      </c>
      <c r="L3" s="132" t="s">
        <v>156</v>
      </c>
      <c r="M3" s="132" t="s">
        <v>157</v>
      </c>
      <c r="N3" s="132" t="s">
        <v>158</v>
      </c>
      <c r="O3" s="133" t="s">
        <v>119</v>
      </c>
    </row>
    <row r="4" spans="1:15" s="136" customFormat="1" ht="15" customHeight="1" thickBot="1">
      <c r="A4" s="135" t="s">
        <v>84</v>
      </c>
      <c r="B4" s="763" t="s">
        <v>125</v>
      </c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5"/>
    </row>
    <row r="5" spans="1:15" s="136" customFormat="1" ht="15" customHeight="1">
      <c r="A5" s="137" t="s">
        <v>85</v>
      </c>
      <c r="B5" s="138" t="s">
        <v>285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40">
        <f t="shared" ref="O5:O27" si="0">SUM(C5:N5)</f>
        <v>0</v>
      </c>
    </row>
    <row r="6" spans="1:15" s="144" customFormat="1" ht="14.1" customHeight="1">
      <c r="A6" s="141" t="s">
        <v>86</v>
      </c>
      <c r="B6" s="376" t="s">
        <v>126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>
        <f t="shared" si="0"/>
        <v>0</v>
      </c>
    </row>
    <row r="7" spans="1:15" s="144" customFormat="1">
      <c r="A7" s="141" t="s">
        <v>87</v>
      </c>
      <c r="B7" s="377" t="s">
        <v>128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>
        <f t="shared" si="0"/>
        <v>0</v>
      </c>
    </row>
    <row r="8" spans="1:15" s="144" customFormat="1" ht="14.1" customHeight="1">
      <c r="A8" s="141" t="s">
        <v>88</v>
      </c>
      <c r="B8" s="376" t="s">
        <v>67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>
        <f t="shared" si="0"/>
        <v>0</v>
      </c>
    </row>
    <row r="9" spans="1:15" s="144" customFormat="1" ht="14.1" customHeight="1">
      <c r="A9" s="141" t="s">
        <v>89</v>
      </c>
      <c r="B9" s="376" t="s">
        <v>68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3">
        <f t="shared" si="0"/>
        <v>0</v>
      </c>
    </row>
    <row r="10" spans="1:15" s="144" customFormat="1" ht="14.1" customHeight="1">
      <c r="A10" s="141" t="s">
        <v>90</v>
      </c>
      <c r="B10" s="376" t="s">
        <v>69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3">
        <f t="shared" si="0"/>
        <v>0</v>
      </c>
    </row>
    <row r="11" spans="1:15" s="144" customFormat="1" ht="14.1" customHeight="1">
      <c r="A11" s="141" t="s">
        <v>91</v>
      </c>
      <c r="B11" s="376" t="s">
        <v>70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3">
        <f t="shared" si="0"/>
        <v>0</v>
      </c>
    </row>
    <row r="12" spans="1:15" s="144" customFormat="1">
      <c r="A12" s="141" t="s">
        <v>92</v>
      </c>
      <c r="B12" s="378" t="s">
        <v>71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3">
        <f t="shared" si="0"/>
        <v>0</v>
      </c>
    </row>
    <row r="13" spans="1:15" s="144" customFormat="1" ht="14.1" customHeight="1" thickBot="1">
      <c r="A13" s="141" t="s">
        <v>93</v>
      </c>
      <c r="B13" s="376" t="s">
        <v>72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3">
        <f t="shared" si="0"/>
        <v>0</v>
      </c>
    </row>
    <row r="14" spans="1:15" s="136" customFormat="1" ht="15.95" customHeight="1" thickBot="1">
      <c r="A14" s="135" t="s">
        <v>94</v>
      </c>
      <c r="B14" s="48" t="s">
        <v>195</v>
      </c>
      <c r="C14" s="147">
        <f t="shared" ref="C14:N14" si="1">SUM(C5:C13)</f>
        <v>0</v>
      </c>
      <c r="D14" s="147">
        <f t="shared" si="1"/>
        <v>0</v>
      </c>
      <c r="E14" s="147">
        <f t="shared" si="1"/>
        <v>0</v>
      </c>
      <c r="F14" s="147">
        <f t="shared" si="1"/>
        <v>0</v>
      </c>
      <c r="G14" s="147">
        <f t="shared" si="1"/>
        <v>0</v>
      </c>
      <c r="H14" s="147">
        <f t="shared" si="1"/>
        <v>0</v>
      </c>
      <c r="I14" s="147">
        <f t="shared" si="1"/>
        <v>0</v>
      </c>
      <c r="J14" s="147">
        <f t="shared" si="1"/>
        <v>0</v>
      </c>
      <c r="K14" s="147">
        <f t="shared" si="1"/>
        <v>0</v>
      </c>
      <c r="L14" s="147">
        <f t="shared" si="1"/>
        <v>0</v>
      </c>
      <c r="M14" s="147">
        <f t="shared" si="1"/>
        <v>0</v>
      </c>
      <c r="N14" s="147">
        <f t="shared" si="1"/>
        <v>0</v>
      </c>
      <c r="O14" s="148">
        <f>SUM(C14:N14)</f>
        <v>0</v>
      </c>
    </row>
    <row r="15" spans="1:15" s="136" customFormat="1" ht="15" customHeight="1" thickBot="1">
      <c r="A15" s="135" t="s">
        <v>95</v>
      </c>
      <c r="B15" s="763" t="s">
        <v>129</v>
      </c>
      <c r="C15" s="764"/>
      <c r="D15" s="764"/>
      <c r="E15" s="764"/>
      <c r="F15" s="764"/>
      <c r="G15" s="764"/>
      <c r="H15" s="764"/>
      <c r="I15" s="764"/>
      <c r="J15" s="764"/>
      <c r="K15" s="764"/>
      <c r="L15" s="764"/>
      <c r="M15" s="764"/>
      <c r="N15" s="764"/>
      <c r="O15" s="765"/>
    </row>
    <row r="16" spans="1:15" s="144" customFormat="1" ht="14.1" customHeight="1">
      <c r="A16" s="149" t="s">
        <v>96</v>
      </c>
      <c r="B16" s="379" t="s">
        <v>137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6">
        <f t="shared" si="0"/>
        <v>0</v>
      </c>
    </row>
    <row r="17" spans="1:15" s="144" customFormat="1" ht="27" customHeight="1">
      <c r="A17" s="141" t="s">
        <v>97</v>
      </c>
      <c r="B17" s="378" t="s">
        <v>309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3">
        <f t="shared" si="0"/>
        <v>0</v>
      </c>
    </row>
    <row r="18" spans="1:15" s="144" customFormat="1" ht="14.1" customHeight="1">
      <c r="A18" s="141" t="s">
        <v>98</v>
      </c>
      <c r="B18" s="376" t="s">
        <v>224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3">
        <f t="shared" si="0"/>
        <v>0</v>
      </c>
    </row>
    <row r="19" spans="1:15" s="144" customFormat="1" ht="14.1" customHeight="1">
      <c r="A19" s="141" t="s">
        <v>99</v>
      </c>
      <c r="B19" s="376" t="s">
        <v>310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3">
        <f t="shared" si="0"/>
        <v>0</v>
      </c>
    </row>
    <row r="20" spans="1:15" s="144" customFormat="1" ht="14.1" customHeight="1">
      <c r="A20" s="141" t="s">
        <v>100</v>
      </c>
      <c r="B20" s="376" t="s">
        <v>73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3">
        <f t="shared" si="0"/>
        <v>0</v>
      </c>
    </row>
    <row r="21" spans="1:15" s="144" customFormat="1" ht="14.1" customHeight="1">
      <c r="A21" s="141" t="s">
        <v>101</v>
      </c>
      <c r="B21" s="376" t="s">
        <v>421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3">
        <f t="shared" si="0"/>
        <v>0</v>
      </c>
    </row>
    <row r="22" spans="1:15" s="144" customFormat="1">
      <c r="A22" s="141" t="s">
        <v>102</v>
      </c>
      <c r="B22" s="378" t="s">
        <v>313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3">
        <f t="shared" si="0"/>
        <v>0</v>
      </c>
    </row>
    <row r="23" spans="1:15" s="144" customFormat="1" ht="14.1" customHeight="1">
      <c r="A23" s="141" t="s">
        <v>103</v>
      </c>
      <c r="B23" s="376" t="s">
        <v>452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3">
        <f t="shared" si="0"/>
        <v>0</v>
      </c>
    </row>
    <row r="24" spans="1:15" s="144" customFormat="1" ht="14.1" customHeight="1">
      <c r="A24" s="141" t="s">
        <v>104</v>
      </c>
      <c r="B24" s="376" t="s">
        <v>116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3">
        <f t="shared" si="0"/>
        <v>0</v>
      </c>
    </row>
    <row r="25" spans="1:15" s="144" customFormat="1" ht="13.5" customHeight="1">
      <c r="A25" s="141" t="s">
        <v>105</v>
      </c>
      <c r="B25" s="376" t="s">
        <v>74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3">
        <f t="shared" si="0"/>
        <v>0</v>
      </c>
    </row>
    <row r="26" spans="1:15" s="144" customFormat="1" ht="14.1" customHeight="1" thickBot="1">
      <c r="A26" s="141" t="s">
        <v>106</v>
      </c>
      <c r="B26" s="376" t="s">
        <v>75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3">
        <f t="shared" si="0"/>
        <v>0</v>
      </c>
    </row>
    <row r="27" spans="1:15" s="136" customFormat="1" ht="15.95" customHeight="1" thickBot="1">
      <c r="A27" s="150" t="s">
        <v>107</v>
      </c>
      <c r="B27" s="48" t="s">
        <v>196</v>
      </c>
      <c r="C27" s="147">
        <f t="shared" ref="C27:N27" si="2">SUM(C16:C26)</f>
        <v>0</v>
      </c>
      <c r="D27" s="147">
        <f t="shared" si="2"/>
        <v>0</v>
      </c>
      <c r="E27" s="147">
        <f t="shared" si="2"/>
        <v>0</v>
      </c>
      <c r="F27" s="147">
        <f t="shared" si="2"/>
        <v>0</v>
      </c>
      <c r="G27" s="147">
        <f t="shared" si="2"/>
        <v>0</v>
      </c>
      <c r="H27" s="147">
        <f t="shared" si="2"/>
        <v>0</v>
      </c>
      <c r="I27" s="147">
        <f t="shared" si="2"/>
        <v>0</v>
      </c>
      <c r="J27" s="147">
        <f t="shared" si="2"/>
        <v>0</v>
      </c>
      <c r="K27" s="147">
        <f t="shared" si="2"/>
        <v>0</v>
      </c>
      <c r="L27" s="147">
        <f t="shared" si="2"/>
        <v>0</v>
      </c>
      <c r="M27" s="147">
        <f t="shared" si="2"/>
        <v>0</v>
      </c>
      <c r="N27" s="147">
        <f t="shared" si="2"/>
        <v>0</v>
      </c>
      <c r="O27" s="148">
        <f t="shared" si="0"/>
        <v>0</v>
      </c>
    </row>
    <row r="28" spans="1:15" ht="16.5" thickBot="1">
      <c r="A28" s="150" t="s">
        <v>108</v>
      </c>
      <c r="B28" s="380" t="s">
        <v>197</v>
      </c>
      <c r="C28" s="151">
        <f t="shared" ref="C28:O28" si="3">C14-C27</f>
        <v>0</v>
      </c>
      <c r="D28" s="151">
        <f t="shared" si="3"/>
        <v>0</v>
      </c>
      <c r="E28" s="151">
        <f t="shared" si="3"/>
        <v>0</v>
      </c>
      <c r="F28" s="151">
        <f t="shared" si="3"/>
        <v>0</v>
      </c>
      <c r="G28" s="151">
        <f t="shared" si="3"/>
        <v>0</v>
      </c>
      <c r="H28" s="151">
        <f t="shared" si="3"/>
        <v>0</v>
      </c>
      <c r="I28" s="151">
        <f t="shared" si="3"/>
        <v>0</v>
      </c>
      <c r="J28" s="151">
        <f t="shared" si="3"/>
        <v>0</v>
      </c>
      <c r="K28" s="151">
        <f t="shared" si="3"/>
        <v>0</v>
      </c>
      <c r="L28" s="151">
        <f t="shared" si="3"/>
        <v>0</v>
      </c>
      <c r="M28" s="151">
        <f t="shared" si="3"/>
        <v>0</v>
      </c>
      <c r="N28" s="151">
        <f t="shared" si="3"/>
        <v>0</v>
      </c>
      <c r="O28" s="152">
        <f t="shared" si="3"/>
        <v>0</v>
      </c>
    </row>
    <row r="29" spans="1:15">
      <c r="A29" s="154"/>
    </row>
    <row r="30" spans="1:15">
      <c r="B30" s="155"/>
      <c r="C30" s="156"/>
      <c r="D30" s="156"/>
      <c r="O30" s="153"/>
    </row>
    <row r="31" spans="1:15">
      <c r="O31" s="153"/>
    </row>
    <row r="32" spans="1:15">
      <c r="O32" s="153"/>
    </row>
    <row r="33" spans="15:15">
      <c r="O33" s="153"/>
    </row>
    <row r="34" spans="15:15">
      <c r="O34" s="153"/>
    </row>
    <row r="35" spans="15:15">
      <c r="O35" s="153"/>
    </row>
    <row r="36" spans="15:15">
      <c r="O36" s="153"/>
    </row>
    <row r="37" spans="15:15">
      <c r="O37" s="153"/>
    </row>
    <row r="38" spans="15:15">
      <c r="O38" s="153"/>
    </row>
    <row r="39" spans="15:15">
      <c r="O39" s="153"/>
    </row>
    <row r="40" spans="15:15">
      <c r="O40" s="153"/>
    </row>
    <row r="41" spans="15:15">
      <c r="O41" s="153"/>
    </row>
    <row r="42" spans="15:15">
      <c r="O42" s="153"/>
    </row>
    <row r="43" spans="15:15">
      <c r="O43" s="153"/>
    </row>
    <row r="44" spans="15:15">
      <c r="O44" s="153"/>
    </row>
    <row r="45" spans="15:15">
      <c r="O45" s="153"/>
    </row>
    <row r="46" spans="15:15">
      <c r="O46" s="153"/>
    </row>
    <row r="47" spans="15:15">
      <c r="O47" s="153"/>
    </row>
    <row r="48" spans="15:15">
      <c r="O48" s="153"/>
    </row>
    <row r="49" spans="15:15">
      <c r="O49" s="153"/>
    </row>
    <row r="50" spans="15:15">
      <c r="O50" s="153"/>
    </row>
    <row r="51" spans="15:15">
      <c r="O51" s="153"/>
    </row>
    <row r="52" spans="15:15">
      <c r="O52" s="153"/>
    </row>
    <row r="53" spans="15:15">
      <c r="O53" s="153"/>
    </row>
    <row r="54" spans="15:15">
      <c r="O54" s="153"/>
    </row>
    <row r="55" spans="15:15">
      <c r="O55" s="153"/>
    </row>
    <row r="56" spans="15:15">
      <c r="O56" s="153"/>
    </row>
    <row r="57" spans="15:15">
      <c r="O57" s="153"/>
    </row>
    <row r="58" spans="15:15">
      <c r="O58" s="153"/>
    </row>
    <row r="59" spans="15:15">
      <c r="O59" s="153"/>
    </row>
    <row r="60" spans="15:15">
      <c r="O60" s="153"/>
    </row>
    <row r="61" spans="15:15">
      <c r="O61" s="153"/>
    </row>
    <row r="62" spans="15:15">
      <c r="O62" s="153"/>
    </row>
    <row r="63" spans="15:15">
      <c r="O63" s="153"/>
    </row>
    <row r="64" spans="15:15">
      <c r="O64" s="153"/>
    </row>
    <row r="65" spans="15:15">
      <c r="O65" s="153"/>
    </row>
    <row r="66" spans="15:15">
      <c r="O66" s="153"/>
    </row>
    <row r="67" spans="15:15">
      <c r="O67" s="153"/>
    </row>
    <row r="68" spans="15:15">
      <c r="O68" s="153"/>
    </row>
    <row r="69" spans="15:15">
      <c r="O69" s="153"/>
    </row>
    <row r="70" spans="15:15">
      <c r="O70" s="153"/>
    </row>
    <row r="71" spans="15:15">
      <c r="O71" s="153"/>
    </row>
    <row r="72" spans="15:15">
      <c r="O72" s="153"/>
    </row>
    <row r="73" spans="15:15">
      <c r="O73" s="153"/>
    </row>
    <row r="74" spans="15:15">
      <c r="O74" s="153"/>
    </row>
    <row r="75" spans="15:15">
      <c r="O75" s="153"/>
    </row>
    <row r="76" spans="15:15">
      <c r="O76" s="153"/>
    </row>
    <row r="77" spans="15:15">
      <c r="O77" s="153"/>
    </row>
    <row r="78" spans="15:15">
      <c r="O78" s="153"/>
    </row>
    <row r="79" spans="15:15">
      <c r="O79" s="153"/>
    </row>
    <row r="80" spans="15:15">
      <c r="O80" s="153"/>
    </row>
    <row r="81" spans="15:15">
      <c r="O81" s="153"/>
    </row>
    <row r="82" spans="15:15">
      <c r="O82" s="153"/>
    </row>
    <row r="83" spans="15:15">
      <c r="O83" s="153"/>
    </row>
  </sheetData>
  <sheetProtection sheet="1"/>
  <customSheetViews>
    <customSheetView guid="{77C0C7EB-E0E7-476A-9764-A14522109077}">
      <selection activeCell="O28" sqref="O28"/>
      <pageMargins left="0.78740157480314965" right="0.78740157480314965" top="1.0687500000000001" bottom="0.98425196850393704" header="0.78740157480314965" footer="0.78740157480314965"/>
      <printOptions horizontalCentered="1"/>
      <pageSetup paperSize="9" scale="90" orientation="landscape" r:id="rId1"/>
      <headerFooter alignWithMargins="0">
        <oddHeader>&amp;R&amp;"Times New Roman CE,Félkövér dőlt"&amp;11 4. számú tájékoztató tábla</oddHeader>
      </headerFooter>
    </customSheetView>
  </customSheetViews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2"/>
  <headerFooter alignWithMargins="0">
    <oddHeader>&amp;R&amp;"Times New Roman CE,Félkövér dőlt"&amp;11 4.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B25"/>
  <sheetViews>
    <sheetView zoomScaleNormal="100" workbookViewId="0">
      <selection activeCell="D25" sqref="D25"/>
    </sheetView>
  </sheetViews>
  <sheetFormatPr defaultRowHeight="12.75"/>
  <cols>
    <col min="1" max="1" width="88.6640625" style="58" customWidth="1"/>
    <col min="2" max="2" width="27.83203125" style="58" customWidth="1"/>
    <col min="3" max="16384" width="9.33203125" style="58"/>
  </cols>
  <sheetData>
    <row r="1" spans="1:2" ht="47.25" customHeight="1">
      <c r="A1" s="768" t="s">
        <v>77</v>
      </c>
      <c r="B1" s="768"/>
    </row>
    <row r="2" spans="1:2" ht="22.5" customHeight="1" thickBot="1">
      <c r="A2" s="653"/>
      <c r="B2" s="573" t="s">
        <v>79</v>
      </c>
    </row>
    <row r="3" spans="1:2" s="59" customFormat="1" ht="24" customHeight="1" thickBot="1">
      <c r="A3" s="384" t="s">
        <v>118</v>
      </c>
      <c r="B3" s="572" t="s">
        <v>78</v>
      </c>
    </row>
    <row r="4" spans="1:2" s="60" customFormat="1" ht="13.5" thickBot="1">
      <c r="A4" s="243">
        <v>1</v>
      </c>
      <c r="B4" s="244">
        <v>2</v>
      </c>
    </row>
    <row r="5" spans="1:2">
      <c r="A5" s="157" t="s">
        <v>577</v>
      </c>
      <c r="B5" s="651">
        <v>66364200</v>
      </c>
    </row>
    <row r="6" spans="1:2" ht="12.75" customHeight="1">
      <c r="A6" s="158" t="s">
        <v>578</v>
      </c>
      <c r="B6" s="651">
        <v>41500420</v>
      </c>
    </row>
    <row r="7" spans="1:2">
      <c r="A7" s="158" t="s">
        <v>579</v>
      </c>
      <c r="B7" s="651">
        <v>16183800</v>
      </c>
    </row>
    <row r="8" spans="1:2">
      <c r="A8" s="158" t="s">
        <v>580</v>
      </c>
      <c r="B8" s="651">
        <v>86288000</v>
      </c>
    </row>
    <row r="9" spans="1:2">
      <c r="A9" s="158" t="s">
        <v>581</v>
      </c>
      <c r="B9" s="651">
        <v>24072000</v>
      </c>
    </row>
    <row r="10" spans="1:2">
      <c r="A10" s="158" t="s">
        <v>582</v>
      </c>
      <c r="B10" s="651">
        <v>7095633</v>
      </c>
    </row>
    <row r="11" spans="1:2">
      <c r="A11" s="158" t="s">
        <v>583</v>
      </c>
      <c r="B11" s="651">
        <v>2367630</v>
      </c>
    </row>
    <row r="12" spans="1:2">
      <c r="A12" s="158" t="s">
        <v>555</v>
      </c>
      <c r="B12" s="651">
        <v>7050080</v>
      </c>
    </row>
    <row r="13" spans="1:2">
      <c r="A13" s="158" t="s">
        <v>584</v>
      </c>
      <c r="B13" s="651">
        <v>553600</v>
      </c>
    </row>
    <row r="14" spans="1:2">
      <c r="A14" s="158" t="s">
        <v>585</v>
      </c>
      <c r="B14" s="651">
        <v>870000</v>
      </c>
    </row>
    <row r="15" spans="1:2">
      <c r="A15" s="158" t="s">
        <v>586</v>
      </c>
      <c r="B15" s="651">
        <v>8399700</v>
      </c>
    </row>
    <row r="16" spans="1:2">
      <c r="A16" s="158"/>
      <c r="B16" s="651"/>
    </row>
    <row r="17" spans="1:2">
      <c r="A17" s="158"/>
      <c r="B17" s="651"/>
    </row>
    <row r="18" spans="1:2">
      <c r="A18" s="158"/>
      <c r="B18" s="651"/>
    </row>
    <row r="19" spans="1:2">
      <c r="A19" s="158"/>
      <c r="B19" s="651"/>
    </row>
    <row r="20" spans="1:2">
      <c r="A20" s="158"/>
      <c r="B20" s="651"/>
    </row>
    <row r="21" spans="1:2">
      <c r="A21" s="158"/>
      <c r="B21" s="651"/>
    </row>
    <row r="22" spans="1:2">
      <c r="A22" s="158"/>
      <c r="B22" s="651"/>
    </row>
    <row r="23" spans="1:2">
      <c r="A23" s="158"/>
      <c r="B23" s="651"/>
    </row>
    <row r="24" spans="1:2" ht="13.5" thickBot="1">
      <c r="A24" s="159"/>
      <c r="B24" s="651"/>
    </row>
    <row r="25" spans="1:2" s="62" customFormat="1" ht="19.5" customHeight="1" thickBot="1">
      <c r="A25" s="45" t="s">
        <v>119</v>
      </c>
      <c r="B25" s="61">
        <f>SUM(B5:B24)</f>
        <v>260745063</v>
      </c>
    </row>
  </sheetData>
  <customSheetViews>
    <customSheetView guid="{77C0C7EB-E0E7-476A-9764-A14522109077}" fitToPage="1">
      <selection activeCell="A13" sqref="A13"/>
      <pageMargins left="0.78740157480314965" right="0.78740157480314965" top="0.98425196850393704" bottom="0.98425196850393704" header="0.78740157480314965" footer="0.78740157480314965"/>
      <printOptions horizontalCentered="1"/>
      <pageSetup paperSize="9" orientation="landscape" verticalDpi="300" r:id="rId1"/>
      <headerFooter alignWithMargins="0">
        <oddHeader>&amp;R&amp;"Times New Roman CE,Félkövér dőlt"&amp;11 5. számú tájékoztató tábla</oddHeader>
      </headerFooter>
    </customSheetView>
  </customSheetViews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2"/>
  <headerFooter alignWithMargins="0">
    <oddHeader>&amp;R&amp;"Times New Roman CE,Félkövér dőlt"&amp;11 5.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D38"/>
  <sheetViews>
    <sheetView topLeftCell="A7" zoomScaleNormal="100" workbookViewId="0">
      <selection activeCell="D22" sqref="D22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771" t="s">
        <v>76</v>
      </c>
      <c r="B1" s="771"/>
      <c r="C1" s="771"/>
      <c r="D1" s="771"/>
    </row>
    <row r="2" spans="1:4" ht="17.25" customHeight="1">
      <c r="A2" s="654"/>
      <c r="B2" s="654"/>
      <c r="C2" s="654"/>
      <c r="D2" s="654"/>
    </row>
    <row r="3" spans="1:4" ht="13.5" thickBot="1">
      <c r="A3" s="264"/>
      <c r="B3" s="264"/>
      <c r="C3" s="769" t="s">
        <v>587</v>
      </c>
      <c r="D3" s="769"/>
    </row>
    <row r="4" spans="1:4" ht="42.75" customHeight="1" thickBot="1">
      <c r="A4" s="574" t="s">
        <v>143</v>
      </c>
      <c r="B4" s="575" t="s">
        <v>211</v>
      </c>
      <c r="C4" s="575" t="s">
        <v>212</v>
      </c>
      <c r="D4" s="576" t="s">
        <v>80</v>
      </c>
    </row>
    <row r="5" spans="1:4" ht="15.95" customHeight="1">
      <c r="A5" s="265" t="s">
        <v>84</v>
      </c>
      <c r="B5" s="658" t="s">
        <v>588</v>
      </c>
      <c r="C5" s="37" t="s">
        <v>589</v>
      </c>
      <c r="D5" s="38">
        <v>780000</v>
      </c>
    </row>
    <row r="6" spans="1:4" ht="15.95" customHeight="1">
      <c r="A6" s="266" t="s">
        <v>85</v>
      </c>
      <c r="B6" s="659" t="s">
        <v>590</v>
      </c>
      <c r="C6" s="39" t="s">
        <v>591</v>
      </c>
      <c r="D6" s="40">
        <v>240000</v>
      </c>
    </row>
    <row r="7" spans="1:4" ht="15.95" customHeight="1">
      <c r="A7" s="266" t="s">
        <v>86</v>
      </c>
      <c r="B7" s="659" t="s">
        <v>592</v>
      </c>
      <c r="C7" s="39" t="s">
        <v>593</v>
      </c>
      <c r="D7" s="40">
        <v>1200000</v>
      </c>
    </row>
    <row r="8" spans="1:4" ht="15.95" customHeight="1">
      <c r="A8" s="266" t="s">
        <v>87</v>
      </c>
      <c r="B8" s="660" t="s">
        <v>594</v>
      </c>
      <c r="C8" s="39" t="s">
        <v>591</v>
      </c>
      <c r="D8" s="40">
        <v>15000</v>
      </c>
    </row>
    <row r="9" spans="1:4" ht="15.95" customHeight="1">
      <c r="A9" s="266" t="s">
        <v>88</v>
      </c>
      <c r="B9" s="660" t="s">
        <v>595</v>
      </c>
      <c r="C9" s="39" t="s">
        <v>591</v>
      </c>
      <c r="D9" s="40">
        <v>120000</v>
      </c>
    </row>
    <row r="10" spans="1:4" ht="15.95" customHeight="1">
      <c r="A10" s="266" t="s">
        <v>89</v>
      </c>
      <c r="B10" s="660" t="s">
        <v>596</v>
      </c>
      <c r="C10" s="39" t="s">
        <v>591</v>
      </c>
      <c r="D10" s="40">
        <v>180000</v>
      </c>
    </row>
    <row r="11" spans="1:4" ht="15.95" customHeight="1">
      <c r="A11" s="266" t="s">
        <v>90</v>
      </c>
      <c r="B11" s="660" t="s">
        <v>597</v>
      </c>
      <c r="C11" s="39" t="s">
        <v>591</v>
      </c>
      <c r="D11" s="40">
        <v>200000</v>
      </c>
    </row>
    <row r="12" spans="1:4" ht="15.95" customHeight="1">
      <c r="A12" s="266" t="s">
        <v>91</v>
      </c>
      <c r="B12" s="659" t="s">
        <v>598</v>
      </c>
      <c r="C12" s="39" t="s">
        <v>599</v>
      </c>
      <c r="D12" s="40">
        <v>2200000</v>
      </c>
    </row>
    <row r="13" spans="1:4" ht="15.95" customHeight="1">
      <c r="A13" s="266" t="s">
        <v>92</v>
      </c>
      <c r="B13" s="661" t="s">
        <v>600</v>
      </c>
      <c r="C13" s="662" t="s">
        <v>601</v>
      </c>
      <c r="D13" s="663">
        <v>6146181</v>
      </c>
    </row>
    <row r="14" spans="1:4" ht="15.95" customHeight="1">
      <c r="A14" s="266" t="s">
        <v>93</v>
      </c>
      <c r="B14" s="659" t="s">
        <v>602</v>
      </c>
      <c r="C14" s="39" t="s">
        <v>603</v>
      </c>
      <c r="D14" s="40">
        <v>1150000</v>
      </c>
    </row>
    <row r="15" spans="1:4" ht="15.95" customHeight="1">
      <c r="A15" s="266" t="s">
        <v>94</v>
      </c>
      <c r="B15" s="664" t="s">
        <v>604</v>
      </c>
      <c r="C15" s="665" t="s">
        <v>605</v>
      </c>
      <c r="D15" s="666">
        <v>115000</v>
      </c>
    </row>
    <row r="16" spans="1:4" ht="15.95" customHeight="1">
      <c r="A16" s="667" t="s">
        <v>95</v>
      </c>
      <c r="B16" s="659" t="s">
        <v>606</v>
      </c>
      <c r="C16" s="39" t="s">
        <v>607</v>
      </c>
      <c r="D16" s="40">
        <v>325000</v>
      </c>
    </row>
    <row r="17" spans="1:4" ht="15.95" customHeight="1">
      <c r="A17" s="667" t="s">
        <v>96</v>
      </c>
      <c r="B17" s="659" t="s">
        <v>608</v>
      </c>
      <c r="C17" s="39" t="s">
        <v>609</v>
      </c>
      <c r="D17" s="40">
        <v>1400000</v>
      </c>
    </row>
    <row r="18" spans="1:4" ht="15.95" customHeight="1">
      <c r="A18" s="667" t="s">
        <v>97</v>
      </c>
      <c r="B18" s="659" t="s">
        <v>610</v>
      </c>
      <c r="C18" s="39" t="s">
        <v>278</v>
      </c>
      <c r="D18" s="40">
        <v>350000</v>
      </c>
    </row>
    <row r="19" spans="1:4" ht="15.95" customHeight="1">
      <c r="A19" s="667" t="s">
        <v>98</v>
      </c>
      <c r="B19" s="659" t="s">
        <v>611</v>
      </c>
      <c r="C19" s="39" t="s">
        <v>278</v>
      </c>
      <c r="D19" s="40">
        <v>1200000</v>
      </c>
    </row>
    <row r="20" spans="1:4" ht="15.95" customHeight="1">
      <c r="A20" s="667" t="s">
        <v>99</v>
      </c>
      <c r="B20" s="659" t="s">
        <v>612</v>
      </c>
      <c r="C20" s="39" t="s">
        <v>605</v>
      </c>
      <c r="D20" s="40">
        <v>100000</v>
      </c>
    </row>
    <row r="21" spans="1:4" ht="15.95" customHeight="1">
      <c r="A21" s="667" t="s">
        <v>100</v>
      </c>
      <c r="B21" s="39" t="s">
        <v>628</v>
      </c>
      <c r="C21" s="39" t="s">
        <v>605</v>
      </c>
      <c r="D21" s="117">
        <v>4885000</v>
      </c>
    </row>
    <row r="22" spans="1:4" ht="15.95" customHeight="1">
      <c r="A22" s="667"/>
      <c r="B22" s="39"/>
      <c r="C22" s="39"/>
      <c r="D22" s="117"/>
    </row>
    <row r="23" spans="1:4" ht="15.95" customHeight="1">
      <c r="A23" s="667"/>
      <c r="B23" s="39"/>
      <c r="C23" s="39"/>
      <c r="D23" s="117"/>
    </row>
    <row r="24" spans="1:4" ht="15.95" customHeight="1">
      <c r="A24" s="668"/>
      <c r="B24" s="41"/>
      <c r="C24" s="41"/>
      <c r="D24" s="118"/>
    </row>
    <row r="25" spans="1:4" ht="15.95" customHeight="1">
      <c r="A25" s="772" t="s">
        <v>119</v>
      </c>
      <c r="B25" s="773"/>
      <c r="C25" s="674"/>
      <c r="D25" s="675">
        <f>SUM(D5:D24)</f>
        <v>20606181</v>
      </c>
    </row>
    <row r="26" spans="1:4" ht="15.95" customHeight="1">
      <c r="A26" t="s">
        <v>348</v>
      </c>
      <c r="B26" s="670"/>
      <c r="C26" s="670"/>
      <c r="D26" s="671"/>
    </row>
    <row r="27" spans="1:4" ht="15.95" customHeight="1">
      <c r="A27" s="669"/>
      <c r="B27" s="670"/>
      <c r="C27" s="670"/>
      <c r="D27" s="671"/>
    </row>
    <row r="28" spans="1:4" ht="15.95" customHeight="1">
      <c r="A28" s="669"/>
      <c r="B28" s="670"/>
      <c r="C28" s="670"/>
      <c r="D28" s="671"/>
    </row>
    <row r="29" spans="1:4" ht="15.95" customHeight="1">
      <c r="A29" s="669"/>
      <c r="B29" s="670"/>
      <c r="C29" s="670"/>
      <c r="D29" s="671"/>
    </row>
    <row r="30" spans="1:4" ht="15.95" customHeight="1">
      <c r="A30" s="669"/>
      <c r="B30" s="670"/>
      <c r="C30" s="670"/>
      <c r="D30" s="671"/>
    </row>
    <row r="31" spans="1:4" ht="15.95" customHeight="1">
      <c r="A31" s="669"/>
      <c r="B31" s="670"/>
      <c r="C31" s="670"/>
      <c r="D31" s="671"/>
    </row>
    <row r="32" spans="1:4" ht="15.95" customHeight="1">
      <c r="A32" s="669"/>
      <c r="B32" s="670"/>
      <c r="C32" s="670"/>
      <c r="D32" s="671"/>
    </row>
    <row r="33" spans="1:4" ht="15.95" customHeight="1">
      <c r="A33" s="669"/>
      <c r="B33" s="670"/>
      <c r="C33" s="670"/>
      <c r="D33" s="671"/>
    </row>
    <row r="34" spans="1:4" ht="15.95" customHeight="1">
      <c r="A34" s="669"/>
      <c r="B34" s="670"/>
      <c r="C34" s="670"/>
      <c r="D34" s="672"/>
    </row>
    <row r="35" spans="1:4" ht="15.95" customHeight="1">
      <c r="A35" s="669"/>
      <c r="B35" s="670"/>
      <c r="C35" s="670"/>
      <c r="D35" s="672"/>
    </row>
    <row r="36" spans="1:4" ht="15.95" customHeight="1">
      <c r="A36" s="669"/>
      <c r="B36" s="670"/>
      <c r="C36" s="670"/>
      <c r="D36" s="672"/>
    </row>
    <row r="37" spans="1:4" ht="15.95" customHeight="1">
      <c r="A37" s="669"/>
      <c r="B37" s="670"/>
      <c r="C37" s="670"/>
      <c r="D37" s="672"/>
    </row>
    <row r="38" spans="1:4" ht="15.95" customHeight="1">
      <c r="A38" s="770"/>
      <c r="B38" s="770"/>
      <c r="C38" s="676"/>
      <c r="D38" s="673"/>
    </row>
  </sheetData>
  <customSheetViews>
    <customSheetView guid="{77C0C7EB-E0E7-476A-9764-A14522109077}">
      <selection activeCell="D7" sqref="D7"/>
      <pageMargins left="0.78740157480314965" right="0.78740157480314965" top="1.06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6. számú tájékoztató tábla</oddHeader>
      </headerFooter>
    </customSheetView>
  </customSheetViews>
  <mergeCells count="4">
    <mergeCell ref="C3:D3"/>
    <mergeCell ref="A38:B38"/>
    <mergeCell ref="A1:D1"/>
    <mergeCell ref="A25:B25"/>
  </mergeCells>
  <phoneticPr fontId="30" type="noConversion"/>
  <conditionalFormatting sqref="D38">
    <cfRule type="cellIs" dxfId="1" priority="2" stopIfTrue="1" operator="equal">
      <formula>0</formula>
    </cfRule>
  </conditionalFormatting>
  <conditionalFormatting sqref="D25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2"/>
  <headerFooter alignWithMargins="0">
    <oddHeader>&amp;R&amp;"Times New Roman CE,Félkövér dőlt"&amp;11 6.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77C0C7EB-E0E7-476A-9764-A14522109077}">
      <pageMargins left="0.7" right="0.7" top="0.75" bottom="0.75" header="0.3" footer="0.3"/>
    </customSheetView>
  </customSheetViews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6"/>
  <sheetViews>
    <sheetView view="pageBreakPreview" zoomScale="60" zoomScaleNormal="100" workbookViewId="0">
      <selection sqref="A1:C1"/>
    </sheetView>
  </sheetViews>
  <sheetFormatPr defaultRowHeight="12.75"/>
  <cols>
    <col min="1" max="1" width="9.33203125" customWidth="1"/>
    <col min="2" max="2" width="95.1640625" customWidth="1"/>
    <col min="3" max="3" width="26" customWidth="1"/>
  </cols>
  <sheetData>
    <row r="1" spans="1:3" ht="15" customHeight="1">
      <c r="A1" s="700" t="s">
        <v>81</v>
      </c>
      <c r="B1" s="700"/>
      <c r="C1" s="700"/>
    </row>
    <row r="2" spans="1:3" ht="15" customHeight="1" thickBot="1">
      <c r="A2" s="702" t="s">
        <v>242</v>
      </c>
      <c r="B2" s="702"/>
      <c r="C2" s="436" t="s">
        <v>441</v>
      </c>
    </row>
    <row r="3" spans="1:3" ht="15" customHeight="1" thickBot="1">
      <c r="A3" s="28" t="s">
        <v>143</v>
      </c>
      <c r="B3" s="29" t="s">
        <v>83</v>
      </c>
      <c r="C3" s="50" t="s">
        <v>419</v>
      </c>
    </row>
    <row r="4" spans="1:3" ht="15" customHeight="1" thickBot="1">
      <c r="A4" s="42">
        <v>1</v>
      </c>
      <c r="B4" s="43">
        <v>2</v>
      </c>
      <c r="C4" s="44">
        <v>3</v>
      </c>
    </row>
    <row r="5" spans="1:3" ht="15" customHeight="1" thickBot="1">
      <c r="A5" s="25" t="s">
        <v>84</v>
      </c>
      <c r="B5" s="24" t="s">
        <v>268</v>
      </c>
      <c r="C5" s="414">
        <f>+C6+C11+C20</f>
        <v>284637</v>
      </c>
    </row>
    <row r="6" spans="1:3" ht="15" customHeight="1" thickBot="1">
      <c r="A6" s="23" t="s">
        <v>85</v>
      </c>
      <c r="B6" s="392" t="s">
        <v>518</v>
      </c>
      <c r="C6" s="350">
        <f>+C7+C8+C9+C10</f>
        <v>212530</v>
      </c>
    </row>
    <row r="7" spans="1:3" ht="15" customHeight="1">
      <c r="A7" s="16" t="s">
        <v>190</v>
      </c>
      <c r="B7" s="577" t="s">
        <v>127</v>
      </c>
      <c r="C7" s="351">
        <v>209530</v>
      </c>
    </row>
    <row r="8" spans="1:3" ht="15" customHeight="1">
      <c r="A8" s="16" t="s">
        <v>191</v>
      </c>
      <c r="B8" s="406" t="s">
        <v>159</v>
      </c>
      <c r="C8" s="351"/>
    </row>
    <row r="9" spans="1:3" ht="15" customHeight="1">
      <c r="A9" s="16" t="s">
        <v>192</v>
      </c>
      <c r="B9" s="406" t="s">
        <v>269</v>
      </c>
      <c r="C9" s="351">
        <v>3000</v>
      </c>
    </row>
    <row r="10" spans="1:3" ht="15" customHeight="1" thickBot="1">
      <c r="A10" s="16" t="s">
        <v>193</v>
      </c>
      <c r="B10" s="578" t="s">
        <v>270</v>
      </c>
      <c r="C10" s="351"/>
    </row>
    <row r="11" spans="1:3" ht="15" customHeight="1" thickBot="1">
      <c r="A11" s="23" t="s">
        <v>86</v>
      </c>
      <c r="B11" s="24" t="s">
        <v>271</v>
      </c>
      <c r="C11" s="415">
        <f>+C12+C13+C14+C15+C16+C17+C18+C19</f>
        <v>42107</v>
      </c>
    </row>
    <row r="12" spans="1:3" ht="15" customHeight="1">
      <c r="A12" s="20" t="s">
        <v>164</v>
      </c>
      <c r="B12" s="12" t="s">
        <v>276</v>
      </c>
      <c r="C12" s="416"/>
    </row>
    <row r="13" spans="1:3" ht="15" customHeight="1">
      <c r="A13" s="16" t="s">
        <v>165</v>
      </c>
      <c r="B13" s="9" t="s">
        <v>277</v>
      </c>
      <c r="C13" s="417">
        <v>50</v>
      </c>
    </row>
    <row r="14" spans="1:3" ht="15" customHeight="1">
      <c r="A14" s="16" t="s">
        <v>166</v>
      </c>
      <c r="B14" s="9" t="s">
        <v>278</v>
      </c>
      <c r="C14" s="417">
        <v>3778</v>
      </c>
    </row>
    <row r="15" spans="1:3" ht="15" customHeight="1">
      <c r="A15" s="16" t="s">
        <v>167</v>
      </c>
      <c r="B15" s="9" t="s">
        <v>279</v>
      </c>
      <c r="C15" s="417">
        <v>23146</v>
      </c>
    </row>
    <row r="16" spans="1:3" ht="15" customHeight="1">
      <c r="A16" s="15" t="s">
        <v>272</v>
      </c>
      <c r="B16" s="8" t="s">
        <v>280</v>
      </c>
      <c r="C16" s="418">
        <v>2032</v>
      </c>
    </row>
    <row r="17" spans="1:3" ht="15" customHeight="1">
      <c r="A17" s="16" t="s">
        <v>273</v>
      </c>
      <c r="B17" s="9" t="s">
        <v>384</v>
      </c>
      <c r="C17" s="417">
        <v>11431</v>
      </c>
    </row>
    <row r="18" spans="1:3" ht="15" customHeight="1">
      <c r="A18" s="16" t="s">
        <v>274</v>
      </c>
      <c r="B18" s="9" t="s">
        <v>282</v>
      </c>
      <c r="C18" s="417">
        <v>500</v>
      </c>
    </row>
    <row r="19" spans="1:3" ht="15" customHeight="1" thickBot="1">
      <c r="A19" s="17" t="s">
        <v>275</v>
      </c>
      <c r="B19" s="10" t="s">
        <v>283</v>
      </c>
      <c r="C19" s="419">
        <v>1170</v>
      </c>
    </row>
    <row r="20" spans="1:3" ht="15" customHeight="1" thickBot="1">
      <c r="A20" s="23" t="s">
        <v>284</v>
      </c>
      <c r="B20" s="24" t="s">
        <v>385</v>
      </c>
      <c r="C20" s="420">
        <v>30000</v>
      </c>
    </row>
    <row r="21" spans="1:3" ht="15" customHeight="1" thickBot="1">
      <c r="A21" s="23" t="s">
        <v>88</v>
      </c>
      <c r="B21" s="24" t="s">
        <v>286</v>
      </c>
      <c r="C21" s="415">
        <f>+C22+C23+C24+C25+C26+C27+C28+C29</f>
        <v>224059</v>
      </c>
    </row>
    <row r="22" spans="1:3" ht="15" customHeight="1">
      <c r="A22" s="18" t="s">
        <v>168</v>
      </c>
      <c r="B22" s="11" t="s">
        <v>292</v>
      </c>
      <c r="C22" s="421">
        <v>216916</v>
      </c>
    </row>
    <row r="23" spans="1:3" ht="15" customHeight="1">
      <c r="A23" s="16" t="s">
        <v>169</v>
      </c>
      <c r="B23" s="9" t="s">
        <v>293</v>
      </c>
      <c r="C23" s="417">
        <v>7143</v>
      </c>
    </row>
    <row r="24" spans="1:3" ht="15" customHeight="1">
      <c r="A24" s="16" t="s">
        <v>170</v>
      </c>
      <c r="B24" s="9" t="s">
        <v>294</v>
      </c>
      <c r="C24" s="417"/>
    </row>
    <row r="25" spans="1:3" ht="15" customHeight="1">
      <c r="A25" s="19" t="s">
        <v>287</v>
      </c>
      <c r="B25" s="9" t="s">
        <v>173</v>
      </c>
      <c r="C25" s="422"/>
    </row>
    <row r="26" spans="1:3" ht="15" customHeight="1">
      <c r="A26" s="19" t="s">
        <v>288</v>
      </c>
      <c r="B26" s="9" t="s">
        <v>295</v>
      </c>
      <c r="C26" s="422"/>
    </row>
    <row r="27" spans="1:3" ht="15" customHeight="1">
      <c r="A27" s="16" t="s">
        <v>289</v>
      </c>
      <c r="B27" s="9" t="s">
        <v>296</v>
      </c>
      <c r="C27" s="417"/>
    </row>
    <row r="28" spans="1:3" ht="15" customHeight="1">
      <c r="A28" s="16" t="s">
        <v>290</v>
      </c>
      <c r="B28" s="9" t="s">
        <v>386</v>
      </c>
      <c r="C28" s="423"/>
    </row>
    <row r="29" spans="1:3" ht="15" customHeight="1" thickBot="1">
      <c r="A29" s="16" t="s">
        <v>291</v>
      </c>
      <c r="B29" s="14" t="s">
        <v>298</v>
      </c>
      <c r="C29" s="423"/>
    </row>
    <row r="30" spans="1:3" ht="15" customHeight="1" thickBot="1">
      <c r="A30" s="385" t="s">
        <v>89</v>
      </c>
      <c r="B30" s="24" t="s">
        <v>519</v>
      </c>
      <c r="C30" s="350">
        <f>+C31+C37</f>
        <v>35745</v>
      </c>
    </row>
    <row r="31" spans="1:3" ht="15" customHeight="1">
      <c r="A31" s="386" t="s">
        <v>171</v>
      </c>
      <c r="B31" s="579" t="s">
        <v>520</v>
      </c>
      <c r="C31" s="382">
        <f>+C32+C33+C34+C35+C36</f>
        <v>8125</v>
      </c>
    </row>
    <row r="32" spans="1:3" ht="15" customHeight="1">
      <c r="A32" s="387" t="s">
        <v>174</v>
      </c>
      <c r="B32" s="393" t="s">
        <v>387</v>
      </c>
      <c r="C32" s="355">
        <v>8125</v>
      </c>
    </row>
    <row r="33" spans="1:3" ht="15" customHeight="1">
      <c r="A33" s="387" t="s">
        <v>175</v>
      </c>
      <c r="B33" s="393" t="s">
        <v>388</v>
      </c>
      <c r="C33" s="355"/>
    </row>
    <row r="34" spans="1:3" ht="15" customHeight="1">
      <c r="A34" s="387" t="s">
        <v>176</v>
      </c>
      <c r="B34" s="393" t="s">
        <v>389</v>
      </c>
      <c r="C34" s="355"/>
    </row>
    <row r="35" spans="1:3" ht="15" customHeight="1">
      <c r="A35" s="387" t="s">
        <v>177</v>
      </c>
      <c r="B35" s="393" t="s">
        <v>390</v>
      </c>
      <c r="C35" s="355"/>
    </row>
    <row r="36" spans="1:3" ht="15" customHeight="1">
      <c r="A36" s="387" t="s">
        <v>299</v>
      </c>
      <c r="B36" s="393" t="s">
        <v>521</v>
      </c>
      <c r="C36" s="355"/>
    </row>
    <row r="37" spans="1:3" ht="15" customHeight="1">
      <c r="A37" s="387" t="s">
        <v>172</v>
      </c>
      <c r="B37" s="394" t="s">
        <v>522</v>
      </c>
      <c r="C37" s="381">
        <f>+C38+C39+C40+C41+C42</f>
        <v>27620</v>
      </c>
    </row>
    <row r="38" spans="1:3" ht="15" customHeight="1">
      <c r="A38" s="387" t="s">
        <v>180</v>
      </c>
      <c r="B38" s="393" t="s">
        <v>387</v>
      </c>
      <c r="C38" s="355"/>
    </row>
    <row r="39" spans="1:3" ht="15" customHeight="1">
      <c r="A39" s="387" t="s">
        <v>181</v>
      </c>
      <c r="B39" s="393" t="s">
        <v>388</v>
      </c>
      <c r="C39" s="355"/>
    </row>
    <row r="40" spans="1:3" ht="15" customHeight="1">
      <c r="A40" s="387" t="s">
        <v>182</v>
      </c>
      <c r="B40" s="393" t="s">
        <v>389</v>
      </c>
      <c r="C40" s="355"/>
    </row>
    <row r="41" spans="1:3" ht="15" customHeight="1">
      <c r="A41" s="387" t="s">
        <v>183</v>
      </c>
      <c r="B41" s="395" t="s">
        <v>390</v>
      </c>
      <c r="C41" s="355">
        <v>27620</v>
      </c>
    </row>
    <row r="42" spans="1:3" ht="15" customHeight="1" thickBot="1">
      <c r="A42" s="388" t="s">
        <v>300</v>
      </c>
      <c r="B42" s="396" t="s">
        <v>523</v>
      </c>
      <c r="C42" s="356"/>
    </row>
    <row r="43" spans="1:3" ht="15" customHeight="1" thickBot="1">
      <c r="A43" s="23" t="s">
        <v>301</v>
      </c>
      <c r="B43" s="580" t="s">
        <v>391</v>
      </c>
      <c r="C43" s="350">
        <f>+C44+C45</f>
        <v>1000</v>
      </c>
    </row>
    <row r="44" spans="1:3" ht="15" customHeight="1">
      <c r="A44" s="18" t="s">
        <v>178</v>
      </c>
      <c r="B44" s="406" t="s">
        <v>392</v>
      </c>
      <c r="C44" s="353"/>
    </row>
    <row r="45" spans="1:3" ht="15" customHeight="1" thickBot="1">
      <c r="A45" s="15" t="s">
        <v>179</v>
      </c>
      <c r="B45" s="401" t="s">
        <v>396</v>
      </c>
      <c r="C45" s="352">
        <v>1000</v>
      </c>
    </row>
    <row r="46" spans="1:3" ht="15" customHeight="1" thickBot="1">
      <c r="A46" s="23" t="s">
        <v>91</v>
      </c>
      <c r="B46" s="580" t="s">
        <v>395</v>
      </c>
      <c r="C46" s="350">
        <f>+C47+C48+C49</f>
        <v>1700</v>
      </c>
    </row>
    <row r="47" spans="1:3" ht="15" customHeight="1">
      <c r="A47" s="18" t="s">
        <v>304</v>
      </c>
      <c r="B47" s="406" t="s">
        <v>302</v>
      </c>
      <c r="C47" s="383">
        <v>800</v>
      </c>
    </row>
    <row r="48" spans="1:3" ht="15" customHeight="1">
      <c r="A48" s="16" t="s">
        <v>305</v>
      </c>
      <c r="B48" s="393" t="s">
        <v>303</v>
      </c>
      <c r="C48" s="423"/>
    </row>
    <row r="49" spans="1:3" ht="15" customHeight="1" thickBot="1">
      <c r="A49" s="15" t="s">
        <v>450</v>
      </c>
      <c r="B49" s="401" t="s">
        <v>393</v>
      </c>
      <c r="C49" s="357">
        <v>900</v>
      </c>
    </row>
    <row r="50" spans="1:3" ht="15" customHeight="1" thickBot="1">
      <c r="A50" s="23" t="s">
        <v>306</v>
      </c>
      <c r="B50" s="581" t="s">
        <v>394</v>
      </c>
      <c r="C50" s="424">
        <v>350</v>
      </c>
    </row>
    <row r="51" spans="1:3" ht="15" customHeight="1" thickBot="1">
      <c r="A51" s="23" t="s">
        <v>93</v>
      </c>
      <c r="B51" s="27" t="s">
        <v>307</v>
      </c>
      <c r="C51" s="425">
        <f>+C6+C11+C20+C21+C30+C43+C46+C50</f>
        <v>547491</v>
      </c>
    </row>
    <row r="52" spans="1:3" ht="15" customHeight="1" thickBot="1">
      <c r="A52" s="397" t="s">
        <v>94</v>
      </c>
      <c r="B52" s="392" t="s">
        <v>397</v>
      </c>
      <c r="C52" s="426">
        <f>+C53+C59</f>
        <v>23021</v>
      </c>
    </row>
    <row r="53" spans="1:3" ht="15" customHeight="1">
      <c r="A53" s="582" t="s">
        <v>235</v>
      </c>
      <c r="B53" s="579" t="s">
        <v>614</v>
      </c>
      <c r="C53" s="427">
        <f>+C54+C55+C56+C57+C58</f>
        <v>23021</v>
      </c>
    </row>
    <row r="54" spans="1:3" ht="15" customHeight="1">
      <c r="A54" s="398" t="s">
        <v>409</v>
      </c>
      <c r="B54" s="393" t="s">
        <v>398</v>
      </c>
      <c r="C54" s="423"/>
    </row>
    <row r="55" spans="1:3" ht="15" customHeight="1">
      <c r="A55" s="398" t="s">
        <v>410</v>
      </c>
      <c r="B55" s="393" t="s">
        <v>399</v>
      </c>
      <c r="C55" s="423"/>
    </row>
    <row r="56" spans="1:3" ht="15" customHeight="1">
      <c r="A56" s="398" t="s">
        <v>411</v>
      </c>
      <c r="B56" s="393" t="s">
        <v>400</v>
      </c>
      <c r="C56" s="423">
        <v>23021</v>
      </c>
    </row>
    <row r="57" spans="1:3" ht="15" customHeight="1">
      <c r="A57" s="398" t="s">
        <v>412</v>
      </c>
      <c r="B57" s="393" t="s">
        <v>401</v>
      </c>
      <c r="C57" s="423"/>
    </row>
    <row r="58" spans="1:3" ht="15" customHeight="1">
      <c r="A58" s="398" t="s">
        <v>413</v>
      </c>
      <c r="B58" s="393" t="s">
        <v>402</v>
      </c>
      <c r="C58" s="423"/>
    </row>
    <row r="59" spans="1:3" ht="15" customHeight="1">
      <c r="A59" s="399" t="s">
        <v>236</v>
      </c>
      <c r="B59" s="394" t="s">
        <v>615</v>
      </c>
      <c r="C59" s="428">
        <f>+C60+C61+C62+C63+C64</f>
        <v>0</v>
      </c>
    </row>
    <row r="60" spans="1:3" ht="15" customHeight="1">
      <c r="A60" s="398" t="s">
        <v>414</v>
      </c>
      <c r="B60" s="393" t="s">
        <v>403</v>
      </c>
      <c r="C60" s="423"/>
    </row>
    <row r="61" spans="1:3" ht="15" customHeight="1">
      <c r="A61" s="398" t="s">
        <v>415</v>
      </c>
      <c r="B61" s="393" t="s">
        <v>404</v>
      </c>
      <c r="C61" s="423"/>
    </row>
    <row r="62" spans="1:3" ht="15" customHeight="1">
      <c r="A62" s="398" t="s">
        <v>416</v>
      </c>
      <c r="B62" s="393" t="s">
        <v>405</v>
      </c>
      <c r="C62" s="423"/>
    </row>
    <row r="63" spans="1:3" ht="15" customHeight="1">
      <c r="A63" s="398" t="s">
        <v>417</v>
      </c>
      <c r="B63" s="393" t="s">
        <v>406</v>
      </c>
      <c r="C63" s="423"/>
    </row>
    <row r="64" spans="1:3" ht="15" customHeight="1" thickBot="1">
      <c r="A64" s="400" t="s">
        <v>418</v>
      </c>
      <c r="B64" s="401" t="s">
        <v>407</v>
      </c>
      <c r="C64" s="429"/>
    </row>
    <row r="65" spans="1:3" ht="15" customHeight="1" thickBot="1">
      <c r="A65" s="402" t="s">
        <v>95</v>
      </c>
      <c r="B65" s="583" t="s">
        <v>616</v>
      </c>
      <c r="C65" s="426">
        <f>+C51+C52</f>
        <v>570512</v>
      </c>
    </row>
    <row r="66" spans="1:3" ht="15" customHeight="1" thickBot="1">
      <c r="A66" s="403" t="s">
        <v>96</v>
      </c>
      <c r="B66" s="584" t="s">
        <v>408</v>
      </c>
      <c r="C66" s="437"/>
    </row>
    <row r="67" spans="1:3" ht="15" customHeight="1" thickBot="1">
      <c r="A67" s="402" t="s">
        <v>97</v>
      </c>
      <c r="B67" s="583" t="s">
        <v>617</v>
      </c>
      <c r="C67" s="438">
        <f>+C65+C66</f>
        <v>570512</v>
      </c>
    </row>
    <row r="68" spans="1:3" ht="15" customHeight="1">
      <c r="A68" s="6"/>
      <c r="B68" s="7"/>
      <c r="C68" s="430"/>
    </row>
    <row r="69" spans="1:3" ht="15" customHeight="1">
      <c r="A69" s="700" t="s">
        <v>113</v>
      </c>
      <c r="B69" s="700"/>
      <c r="C69" s="700"/>
    </row>
    <row r="70" spans="1:3" ht="15" customHeight="1" thickBot="1">
      <c r="A70" s="703" t="s">
        <v>243</v>
      </c>
      <c r="B70" s="703"/>
      <c r="C70" s="181" t="s">
        <v>441</v>
      </c>
    </row>
    <row r="71" spans="1:3" ht="15" customHeight="1" thickBot="1">
      <c r="A71" s="28" t="s">
        <v>82</v>
      </c>
      <c r="B71" s="29" t="s">
        <v>114</v>
      </c>
      <c r="C71" s="50" t="s">
        <v>419</v>
      </c>
    </row>
    <row r="72" spans="1:3" ht="15" customHeight="1" thickBot="1">
      <c r="A72" s="42">
        <v>1</v>
      </c>
      <c r="B72" s="43">
        <v>2</v>
      </c>
      <c r="C72" s="677">
        <v>3</v>
      </c>
    </row>
    <row r="73" spans="1:3" ht="15" customHeight="1" thickBot="1">
      <c r="A73" s="25" t="s">
        <v>84</v>
      </c>
      <c r="B73" s="36" t="s">
        <v>308</v>
      </c>
      <c r="C73" s="414">
        <f>+C74+C75+C76+C77+C78</f>
        <v>500639</v>
      </c>
    </row>
    <row r="74" spans="1:3" ht="15" customHeight="1">
      <c r="A74" s="20" t="s">
        <v>184</v>
      </c>
      <c r="B74" s="12" t="s">
        <v>115</v>
      </c>
      <c r="C74" s="416">
        <v>204333</v>
      </c>
    </row>
    <row r="75" spans="1:3" ht="15" customHeight="1">
      <c r="A75" s="16" t="s">
        <v>185</v>
      </c>
      <c r="B75" s="9" t="s">
        <v>309</v>
      </c>
      <c r="C75" s="417">
        <v>50756</v>
      </c>
    </row>
    <row r="76" spans="1:3" ht="15" customHeight="1">
      <c r="A76" s="16" t="s">
        <v>186</v>
      </c>
      <c r="B76" s="9" t="s">
        <v>224</v>
      </c>
      <c r="C76" s="422">
        <v>209289</v>
      </c>
    </row>
    <row r="77" spans="1:3" ht="15" customHeight="1">
      <c r="A77" s="16" t="s">
        <v>187</v>
      </c>
      <c r="B77" s="13" t="s">
        <v>310</v>
      </c>
      <c r="C77" s="422"/>
    </row>
    <row r="78" spans="1:3" ht="15" customHeight="1">
      <c r="A78" s="16" t="s">
        <v>198</v>
      </c>
      <c r="B78" s="22" t="s">
        <v>311</v>
      </c>
      <c r="C78" s="422">
        <v>36261</v>
      </c>
    </row>
    <row r="79" spans="1:3" ht="15" customHeight="1">
      <c r="A79" s="16" t="s">
        <v>188</v>
      </c>
      <c r="B79" s="9" t="s">
        <v>333</v>
      </c>
      <c r="C79" s="422"/>
    </row>
    <row r="80" spans="1:3" ht="15" customHeight="1">
      <c r="A80" s="16" t="s">
        <v>189</v>
      </c>
      <c r="B80" s="185" t="s">
        <v>334</v>
      </c>
      <c r="C80" s="422">
        <v>14205</v>
      </c>
    </row>
    <row r="81" spans="1:3" ht="15" customHeight="1">
      <c r="A81" s="16" t="s">
        <v>199</v>
      </c>
      <c r="B81" s="185" t="s">
        <v>420</v>
      </c>
      <c r="C81" s="422"/>
    </row>
    <row r="82" spans="1:3" ht="15" customHeight="1">
      <c r="A82" s="16" t="s">
        <v>200</v>
      </c>
      <c r="B82" s="186" t="s">
        <v>335</v>
      </c>
      <c r="C82" s="422">
        <v>20606</v>
      </c>
    </row>
    <row r="83" spans="1:3" ht="15" customHeight="1">
      <c r="A83" s="15" t="s">
        <v>201</v>
      </c>
      <c r="B83" s="187" t="s">
        <v>336</v>
      </c>
      <c r="C83" s="422"/>
    </row>
    <row r="84" spans="1:3" ht="15" customHeight="1">
      <c r="A84" s="16" t="s">
        <v>202</v>
      </c>
      <c r="B84" s="187" t="s">
        <v>337</v>
      </c>
      <c r="C84" s="422"/>
    </row>
    <row r="85" spans="1:3" ht="15" customHeight="1" thickBot="1">
      <c r="A85" s="21" t="s">
        <v>204</v>
      </c>
      <c r="B85" s="188" t="s">
        <v>338</v>
      </c>
      <c r="C85" s="431"/>
    </row>
    <row r="86" spans="1:3" ht="15" customHeight="1" thickBot="1">
      <c r="A86" s="23" t="s">
        <v>85</v>
      </c>
      <c r="B86" s="35" t="s">
        <v>451</v>
      </c>
      <c r="C86" s="415">
        <f>+C87+C88+C89</f>
        <v>61422</v>
      </c>
    </row>
    <row r="87" spans="1:3" ht="15" customHeight="1">
      <c r="A87" s="18" t="s">
        <v>190</v>
      </c>
      <c r="B87" s="9" t="s">
        <v>421</v>
      </c>
      <c r="C87" s="421">
        <v>47379</v>
      </c>
    </row>
    <row r="88" spans="1:3" ht="15" customHeight="1">
      <c r="A88" s="18" t="s">
        <v>191</v>
      </c>
      <c r="B88" s="14" t="s">
        <v>313</v>
      </c>
      <c r="C88" s="417"/>
    </row>
    <row r="89" spans="1:3" ht="15" customHeight="1">
      <c r="A89" s="18" t="s">
        <v>192</v>
      </c>
      <c r="B89" s="393" t="s">
        <v>452</v>
      </c>
      <c r="C89" s="351">
        <v>14043</v>
      </c>
    </row>
    <row r="90" spans="1:3" ht="15" customHeight="1">
      <c r="A90" s="18" t="s">
        <v>193</v>
      </c>
      <c r="B90" s="393" t="s">
        <v>524</v>
      </c>
      <c r="C90" s="351"/>
    </row>
    <row r="91" spans="1:3" ht="15" customHeight="1">
      <c r="A91" s="18" t="s">
        <v>194</v>
      </c>
      <c r="B91" s="393" t="s">
        <v>453</v>
      </c>
      <c r="C91" s="351"/>
    </row>
    <row r="92" spans="1:3" ht="15" customHeight="1">
      <c r="A92" s="18" t="s">
        <v>203</v>
      </c>
      <c r="B92" s="393" t="s">
        <v>454</v>
      </c>
      <c r="C92" s="351"/>
    </row>
    <row r="93" spans="1:3" ht="15" customHeight="1">
      <c r="A93" s="18" t="s">
        <v>205</v>
      </c>
      <c r="B93" s="585" t="s">
        <v>425</v>
      </c>
      <c r="C93" s="351"/>
    </row>
    <row r="94" spans="1:3" ht="15" customHeight="1">
      <c r="A94" s="18" t="s">
        <v>314</v>
      </c>
      <c r="B94" s="585" t="s">
        <v>426</v>
      </c>
      <c r="C94" s="351"/>
    </row>
    <row r="95" spans="1:3" ht="15" customHeight="1">
      <c r="A95" s="18" t="s">
        <v>315</v>
      </c>
      <c r="B95" s="585" t="s">
        <v>424</v>
      </c>
      <c r="C95" s="351">
        <v>12639</v>
      </c>
    </row>
    <row r="96" spans="1:3" ht="15" customHeight="1" thickBot="1">
      <c r="A96" s="15" t="s">
        <v>316</v>
      </c>
      <c r="B96" s="586" t="s">
        <v>423</v>
      </c>
      <c r="C96" s="354">
        <v>1404</v>
      </c>
    </row>
    <row r="97" spans="1:3" ht="15" customHeight="1" thickBot="1">
      <c r="A97" s="23" t="s">
        <v>86</v>
      </c>
      <c r="B97" s="165" t="s">
        <v>455</v>
      </c>
      <c r="C97" s="415">
        <f>+C98+C99</f>
        <v>10484</v>
      </c>
    </row>
    <row r="98" spans="1:3" ht="15" customHeight="1">
      <c r="A98" s="18" t="s">
        <v>164</v>
      </c>
      <c r="B98" s="11" t="s">
        <v>131</v>
      </c>
      <c r="C98" s="421">
        <v>5684</v>
      </c>
    </row>
    <row r="99" spans="1:3" ht="15" customHeight="1" thickBot="1">
      <c r="A99" s="19" t="s">
        <v>165</v>
      </c>
      <c r="B99" s="14" t="s">
        <v>132</v>
      </c>
      <c r="C99" s="422">
        <v>4800</v>
      </c>
    </row>
    <row r="100" spans="1:3" ht="15" customHeight="1" thickBot="1">
      <c r="A100" s="397" t="s">
        <v>87</v>
      </c>
      <c r="B100" s="392" t="s">
        <v>427</v>
      </c>
      <c r="C100" s="597"/>
    </row>
    <row r="101" spans="1:3" ht="15" customHeight="1" thickBot="1">
      <c r="A101" s="389" t="s">
        <v>88</v>
      </c>
      <c r="B101" s="390" t="s">
        <v>248</v>
      </c>
      <c r="C101" s="414">
        <f>+C73+C86+C97+C100</f>
        <v>572545</v>
      </c>
    </row>
    <row r="102" spans="1:3" ht="15" customHeight="1" thickBot="1">
      <c r="A102" s="397" t="s">
        <v>89</v>
      </c>
      <c r="B102" s="392" t="s">
        <v>525</v>
      </c>
      <c r="C102" s="415">
        <f>+C103+C111</f>
        <v>1239</v>
      </c>
    </row>
    <row r="103" spans="1:3" ht="15" customHeight="1" thickBot="1">
      <c r="A103" s="413" t="s">
        <v>171</v>
      </c>
      <c r="B103" s="587" t="s">
        <v>618</v>
      </c>
      <c r="C103" s="678">
        <f>+C104+C105+C106+C107+C108+C109+C110</f>
        <v>1239</v>
      </c>
    </row>
    <row r="104" spans="1:3" ht="15" customHeight="1">
      <c r="A104" s="405" t="s">
        <v>174</v>
      </c>
      <c r="B104" s="406" t="s">
        <v>428</v>
      </c>
      <c r="C104" s="439"/>
    </row>
    <row r="105" spans="1:3" ht="15" customHeight="1">
      <c r="A105" s="398" t="s">
        <v>175</v>
      </c>
      <c r="B105" s="393" t="s">
        <v>429</v>
      </c>
      <c r="C105" s="440"/>
    </row>
    <row r="106" spans="1:3" ht="15" customHeight="1">
      <c r="A106" s="398" t="s">
        <v>176</v>
      </c>
      <c r="B106" s="393" t="s">
        <v>430</v>
      </c>
      <c r="C106" s="440"/>
    </row>
    <row r="107" spans="1:3" ht="15" customHeight="1">
      <c r="A107" s="398" t="s">
        <v>177</v>
      </c>
      <c r="B107" s="393" t="s">
        <v>431</v>
      </c>
      <c r="C107" s="440">
        <v>1239</v>
      </c>
    </row>
    <row r="108" spans="1:3" ht="15" customHeight="1">
      <c r="A108" s="398" t="s">
        <v>299</v>
      </c>
      <c r="B108" s="393" t="s">
        <v>432</v>
      </c>
      <c r="C108" s="440"/>
    </row>
    <row r="109" spans="1:3" ht="15" customHeight="1">
      <c r="A109" s="398" t="s">
        <v>317</v>
      </c>
      <c r="B109" s="393" t="s">
        <v>433</v>
      </c>
      <c r="C109" s="440"/>
    </row>
    <row r="110" spans="1:3" ht="15" customHeight="1" thickBot="1">
      <c r="A110" s="407" t="s">
        <v>318</v>
      </c>
      <c r="B110" s="408" t="s">
        <v>434</v>
      </c>
      <c r="C110" s="441"/>
    </row>
    <row r="111" spans="1:3" ht="15" customHeight="1" thickBot="1">
      <c r="A111" s="413" t="s">
        <v>172</v>
      </c>
      <c r="B111" s="587" t="s">
        <v>619</v>
      </c>
      <c r="C111" s="678">
        <f>+C112+C113+C114+C115+C116+C117+C118+C119</f>
        <v>0</v>
      </c>
    </row>
    <row r="112" spans="1:3" ht="15" customHeight="1">
      <c r="A112" s="405" t="s">
        <v>180</v>
      </c>
      <c r="B112" s="406" t="s">
        <v>428</v>
      </c>
      <c r="C112" s="439"/>
    </row>
    <row r="113" spans="1:3" ht="15" customHeight="1">
      <c r="A113" s="398" t="s">
        <v>181</v>
      </c>
      <c r="B113" s="393" t="s">
        <v>435</v>
      </c>
      <c r="C113" s="440"/>
    </row>
    <row r="114" spans="1:3" ht="15" customHeight="1">
      <c r="A114" s="398" t="s">
        <v>182</v>
      </c>
      <c r="B114" s="393" t="s">
        <v>430</v>
      </c>
      <c r="C114" s="440"/>
    </row>
    <row r="115" spans="1:3" ht="15" customHeight="1">
      <c r="A115" s="398" t="s">
        <v>183</v>
      </c>
      <c r="B115" s="393" t="s">
        <v>431</v>
      </c>
      <c r="C115" s="440"/>
    </row>
    <row r="116" spans="1:3" ht="15" customHeight="1">
      <c r="A116" s="398" t="s">
        <v>300</v>
      </c>
      <c r="B116" s="393" t="s">
        <v>432</v>
      </c>
      <c r="C116" s="440"/>
    </row>
    <row r="117" spans="1:3" ht="15" customHeight="1">
      <c r="A117" s="398" t="s">
        <v>319</v>
      </c>
      <c r="B117" s="393" t="s">
        <v>436</v>
      </c>
      <c r="C117" s="440"/>
    </row>
    <row r="118" spans="1:3" ht="15" customHeight="1">
      <c r="A118" s="398" t="s">
        <v>320</v>
      </c>
      <c r="B118" s="393" t="s">
        <v>434</v>
      </c>
      <c r="C118" s="440"/>
    </row>
    <row r="119" spans="1:3" ht="15" customHeight="1" thickBot="1">
      <c r="A119" s="407" t="s">
        <v>321</v>
      </c>
      <c r="B119" s="408" t="s">
        <v>528</v>
      </c>
      <c r="C119" s="441"/>
    </row>
    <row r="120" spans="1:3" ht="15" customHeight="1" thickBot="1">
      <c r="A120" s="397" t="s">
        <v>90</v>
      </c>
      <c r="B120" s="583" t="s">
        <v>437</v>
      </c>
      <c r="C120" s="432">
        <f>+C101+C102</f>
        <v>573784</v>
      </c>
    </row>
    <row r="121" spans="1:3" ht="15" customHeight="1" thickBot="1">
      <c r="A121" s="397" t="s">
        <v>91</v>
      </c>
      <c r="B121" s="583" t="s">
        <v>438</v>
      </c>
      <c r="C121" s="433"/>
    </row>
    <row r="122" spans="1:3" ht="15" customHeight="1" thickBot="1">
      <c r="A122" s="409" t="s">
        <v>92</v>
      </c>
      <c r="B122" s="584" t="s">
        <v>439</v>
      </c>
      <c r="C122" s="426">
        <f>+C120+C121</f>
        <v>573784</v>
      </c>
    </row>
    <row r="123" spans="1:3" ht="15" customHeight="1">
      <c r="A123" s="588"/>
      <c r="B123" s="588"/>
      <c r="C123" s="589"/>
    </row>
    <row r="124" spans="1:3" ht="15" customHeight="1">
      <c r="A124" s="704" t="s">
        <v>251</v>
      </c>
      <c r="B124" s="704"/>
      <c r="C124" s="704"/>
    </row>
    <row r="125" spans="1:3" ht="15" customHeight="1" thickBot="1">
      <c r="A125" s="702" t="s">
        <v>244</v>
      </c>
      <c r="B125" s="702"/>
      <c r="C125" s="442" t="s">
        <v>441</v>
      </c>
    </row>
    <row r="126" spans="1:3" ht="15" customHeight="1" thickBot="1">
      <c r="A126" s="23">
        <v>1</v>
      </c>
      <c r="B126" s="35" t="s">
        <v>328</v>
      </c>
      <c r="C126" s="679">
        <f>+C51-C101</f>
        <v>-25054</v>
      </c>
    </row>
  </sheetData>
  <mergeCells count="6">
    <mergeCell ref="A125:B125"/>
    <mergeCell ref="A1:C1"/>
    <mergeCell ref="A2:B2"/>
    <mergeCell ref="A69:C69"/>
    <mergeCell ref="A70:B70"/>
    <mergeCell ref="A124:C124"/>
  </mergeCells>
  <pageMargins left="0.7" right="0.7" top="0.75" bottom="0.75" header="0.3" footer="0.3"/>
  <pageSetup paperSize="9" scale="72" orientation="portrait" r:id="rId1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126"/>
  <sheetViews>
    <sheetView workbookViewId="0">
      <selection activeCell="E121" sqref="E121"/>
    </sheetView>
  </sheetViews>
  <sheetFormatPr defaultRowHeight="12.75"/>
  <cols>
    <col min="2" max="2" width="97.6640625" customWidth="1"/>
    <col min="3" max="3" width="19.6640625" customWidth="1"/>
  </cols>
  <sheetData>
    <row r="1" spans="1:3" ht="15" customHeight="1">
      <c r="A1" s="700" t="s">
        <v>81</v>
      </c>
      <c r="B1" s="700"/>
      <c r="C1" s="700"/>
    </row>
    <row r="2" spans="1:3" ht="15" customHeight="1" thickBot="1">
      <c r="A2" s="702" t="s">
        <v>242</v>
      </c>
      <c r="B2" s="702"/>
      <c r="C2" s="436" t="s">
        <v>441</v>
      </c>
    </row>
    <row r="3" spans="1:3" ht="15" customHeight="1" thickBot="1">
      <c r="A3" s="28" t="s">
        <v>143</v>
      </c>
      <c r="B3" s="29" t="s">
        <v>83</v>
      </c>
      <c r="C3" s="50" t="s">
        <v>419</v>
      </c>
    </row>
    <row r="4" spans="1:3" ht="15" customHeight="1" thickBot="1">
      <c r="A4" s="42">
        <v>1</v>
      </c>
      <c r="B4" s="43">
        <v>2</v>
      </c>
      <c r="C4" s="44">
        <v>3</v>
      </c>
    </row>
    <row r="5" spans="1:3" ht="15" customHeight="1" thickBot="1">
      <c r="A5" s="25" t="s">
        <v>84</v>
      </c>
      <c r="B5" s="24" t="s">
        <v>268</v>
      </c>
      <c r="C5" s="414">
        <f>+C6+C11+C20</f>
        <v>1822</v>
      </c>
    </row>
    <row r="6" spans="1:3" ht="15" customHeight="1" thickBot="1">
      <c r="A6" s="23" t="s">
        <v>85</v>
      </c>
      <c r="B6" s="392" t="s">
        <v>518</v>
      </c>
      <c r="C6" s="350">
        <f>+C7+C8+C9+C10</f>
        <v>0</v>
      </c>
    </row>
    <row r="7" spans="1:3" ht="15" customHeight="1">
      <c r="A7" s="16" t="s">
        <v>190</v>
      </c>
      <c r="B7" s="577" t="s">
        <v>127</v>
      </c>
      <c r="C7" s="351"/>
    </row>
    <row r="8" spans="1:3" ht="15" customHeight="1">
      <c r="A8" s="16" t="s">
        <v>191</v>
      </c>
      <c r="B8" s="406" t="s">
        <v>159</v>
      </c>
      <c r="C8" s="351"/>
    </row>
    <row r="9" spans="1:3" ht="15" customHeight="1">
      <c r="A9" s="16" t="s">
        <v>192</v>
      </c>
      <c r="B9" s="406" t="s">
        <v>269</v>
      </c>
      <c r="C9" s="351"/>
    </row>
    <row r="10" spans="1:3" ht="15" customHeight="1" thickBot="1">
      <c r="A10" s="16" t="s">
        <v>193</v>
      </c>
      <c r="B10" s="578" t="s">
        <v>270</v>
      </c>
      <c r="C10" s="351"/>
    </row>
    <row r="11" spans="1:3" ht="15" customHeight="1" thickBot="1">
      <c r="A11" s="23" t="s">
        <v>86</v>
      </c>
      <c r="B11" s="24" t="s">
        <v>271</v>
      </c>
      <c r="C11" s="415">
        <f>+C12+C13+C14+C15+C16+C17+C18+C19</f>
        <v>1822</v>
      </c>
    </row>
    <row r="12" spans="1:3" ht="15" customHeight="1">
      <c r="A12" s="20" t="s">
        <v>164</v>
      </c>
      <c r="B12" s="12" t="s">
        <v>276</v>
      </c>
      <c r="C12" s="416"/>
    </row>
    <row r="13" spans="1:3" ht="15" customHeight="1">
      <c r="A13" s="16" t="s">
        <v>165</v>
      </c>
      <c r="B13" s="9" t="s">
        <v>277</v>
      </c>
      <c r="C13" s="417"/>
    </row>
    <row r="14" spans="1:3" ht="15" customHeight="1">
      <c r="A14" s="16" t="s">
        <v>166</v>
      </c>
      <c r="B14" s="9" t="s">
        <v>278</v>
      </c>
      <c r="C14" s="417"/>
    </row>
    <row r="15" spans="1:3" ht="15" customHeight="1">
      <c r="A15" s="16" t="s">
        <v>167</v>
      </c>
      <c r="B15" s="9" t="s">
        <v>279</v>
      </c>
      <c r="C15" s="417">
        <v>1822</v>
      </c>
    </row>
    <row r="16" spans="1:3" ht="15" customHeight="1">
      <c r="A16" s="15" t="s">
        <v>272</v>
      </c>
      <c r="B16" s="8" t="s">
        <v>280</v>
      </c>
      <c r="C16" s="418"/>
    </row>
    <row r="17" spans="1:3" ht="15" customHeight="1">
      <c r="A17" s="16" t="s">
        <v>273</v>
      </c>
      <c r="B17" s="9" t="s">
        <v>384</v>
      </c>
      <c r="C17" s="417"/>
    </row>
    <row r="18" spans="1:3" ht="15" customHeight="1">
      <c r="A18" s="16" t="s">
        <v>274</v>
      </c>
      <c r="B18" s="9" t="s">
        <v>282</v>
      </c>
      <c r="C18" s="417"/>
    </row>
    <row r="19" spans="1:3" ht="15" customHeight="1" thickBot="1">
      <c r="A19" s="17" t="s">
        <v>275</v>
      </c>
      <c r="B19" s="10" t="s">
        <v>283</v>
      </c>
      <c r="C19" s="419"/>
    </row>
    <row r="20" spans="1:3" ht="15" customHeight="1" thickBot="1">
      <c r="A20" s="23" t="s">
        <v>284</v>
      </c>
      <c r="B20" s="24" t="s">
        <v>385</v>
      </c>
      <c r="C20" s="420"/>
    </row>
    <row r="21" spans="1:3" ht="15" customHeight="1" thickBot="1">
      <c r="A21" s="23" t="s">
        <v>88</v>
      </c>
      <c r="B21" s="24" t="s">
        <v>286</v>
      </c>
      <c r="C21" s="415">
        <f>+C22+C23+C24+C25+C26+C27+C28+C29</f>
        <v>0</v>
      </c>
    </row>
    <row r="22" spans="1:3" ht="15" customHeight="1">
      <c r="A22" s="18" t="s">
        <v>168</v>
      </c>
      <c r="B22" s="11" t="s">
        <v>292</v>
      </c>
      <c r="C22" s="421"/>
    </row>
    <row r="23" spans="1:3" ht="15" customHeight="1">
      <c r="A23" s="16" t="s">
        <v>169</v>
      </c>
      <c r="B23" s="9" t="s">
        <v>293</v>
      </c>
      <c r="C23" s="417"/>
    </row>
    <row r="24" spans="1:3" ht="15" customHeight="1">
      <c r="A24" s="16" t="s">
        <v>170</v>
      </c>
      <c r="B24" s="9" t="s">
        <v>294</v>
      </c>
      <c r="C24" s="417"/>
    </row>
    <row r="25" spans="1:3" ht="15" customHeight="1">
      <c r="A25" s="19" t="s">
        <v>287</v>
      </c>
      <c r="B25" s="9" t="s">
        <v>173</v>
      </c>
      <c r="C25" s="422"/>
    </row>
    <row r="26" spans="1:3" ht="15" customHeight="1">
      <c r="A26" s="19" t="s">
        <v>288</v>
      </c>
      <c r="B26" s="9" t="s">
        <v>295</v>
      </c>
      <c r="C26" s="422"/>
    </row>
    <row r="27" spans="1:3" ht="15" customHeight="1">
      <c r="A27" s="16" t="s">
        <v>289</v>
      </c>
      <c r="B27" s="9" t="s">
        <v>296</v>
      </c>
      <c r="C27" s="417"/>
    </row>
    <row r="28" spans="1:3" ht="15" customHeight="1">
      <c r="A28" s="16" t="s">
        <v>290</v>
      </c>
      <c r="B28" s="9" t="s">
        <v>386</v>
      </c>
      <c r="C28" s="423"/>
    </row>
    <row r="29" spans="1:3" ht="15" customHeight="1" thickBot="1">
      <c r="A29" s="16" t="s">
        <v>291</v>
      </c>
      <c r="B29" s="14" t="s">
        <v>298</v>
      </c>
      <c r="C29" s="423"/>
    </row>
    <row r="30" spans="1:3" ht="15" customHeight="1" thickBot="1">
      <c r="A30" s="385" t="s">
        <v>89</v>
      </c>
      <c r="B30" s="24" t="s">
        <v>519</v>
      </c>
      <c r="C30" s="350">
        <f>+C31+C37</f>
        <v>0</v>
      </c>
    </row>
    <row r="31" spans="1:3" ht="15" customHeight="1">
      <c r="A31" s="386" t="s">
        <v>171</v>
      </c>
      <c r="B31" s="579" t="s">
        <v>520</v>
      </c>
      <c r="C31" s="382">
        <f>+C32+C33+C34+C35+C36</f>
        <v>0</v>
      </c>
    </row>
    <row r="32" spans="1:3" ht="15" customHeight="1">
      <c r="A32" s="387" t="s">
        <v>174</v>
      </c>
      <c r="B32" s="393" t="s">
        <v>387</v>
      </c>
      <c r="C32" s="355"/>
    </row>
    <row r="33" spans="1:3" ht="15" customHeight="1">
      <c r="A33" s="387" t="s">
        <v>175</v>
      </c>
      <c r="B33" s="393" t="s">
        <v>388</v>
      </c>
      <c r="C33" s="355"/>
    </row>
    <row r="34" spans="1:3" ht="15" customHeight="1">
      <c r="A34" s="387" t="s">
        <v>176</v>
      </c>
      <c r="B34" s="393" t="s">
        <v>389</v>
      </c>
      <c r="C34" s="355"/>
    </row>
    <row r="35" spans="1:3" ht="15" customHeight="1">
      <c r="A35" s="387" t="s">
        <v>177</v>
      </c>
      <c r="B35" s="393" t="s">
        <v>390</v>
      </c>
      <c r="C35" s="355"/>
    </row>
    <row r="36" spans="1:3" ht="15" customHeight="1">
      <c r="A36" s="387" t="s">
        <v>299</v>
      </c>
      <c r="B36" s="393" t="s">
        <v>521</v>
      </c>
      <c r="C36" s="355"/>
    </row>
    <row r="37" spans="1:3" ht="15" customHeight="1">
      <c r="A37" s="387" t="s">
        <v>172</v>
      </c>
      <c r="B37" s="394" t="s">
        <v>522</v>
      </c>
      <c r="C37" s="381">
        <f>+C38+C39+C40+C41+C42</f>
        <v>0</v>
      </c>
    </row>
    <row r="38" spans="1:3" ht="15" customHeight="1">
      <c r="A38" s="387" t="s">
        <v>180</v>
      </c>
      <c r="B38" s="393" t="s">
        <v>387</v>
      </c>
      <c r="C38" s="355"/>
    </row>
    <row r="39" spans="1:3" ht="15" customHeight="1">
      <c r="A39" s="387" t="s">
        <v>181</v>
      </c>
      <c r="B39" s="393" t="s">
        <v>388</v>
      </c>
      <c r="C39" s="355"/>
    </row>
    <row r="40" spans="1:3" ht="15" customHeight="1">
      <c r="A40" s="387" t="s">
        <v>182</v>
      </c>
      <c r="B40" s="393" t="s">
        <v>389</v>
      </c>
      <c r="C40" s="355"/>
    </row>
    <row r="41" spans="1:3" ht="15" customHeight="1">
      <c r="A41" s="387" t="s">
        <v>183</v>
      </c>
      <c r="B41" s="395" t="s">
        <v>390</v>
      </c>
      <c r="C41" s="355"/>
    </row>
    <row r="42" spans="1:3" ht="15" customHeight="1" thickBot="1">
      <c r="A42" s="388" t="s">
        <v>300</v>
      </c>
      <c r="B42" s="396" t="s">
        <v>523</v>
      </c>
      <c r="C42" s="356"/>
    </row>
    <row r="43" spans="1:3" ht="15" customHeight="1" thickBot="1">
      <c r="A43" s="23" t="s">
        <v>301</v>
      </c>
      <c r="B43" s="580" t="s">
        <v>391</v>
      </c>
      <c r="C43" s="350">
        <f>+C44+C45</f>
        <v>0</v>
      </c>
    </row>
    <row r="44" spans="1:3" ht="15" customHeight="1">
      <c r="A44" s="18" t="s">
        <v>178</v>
      </c>
      <c r="B44" s="406" t="s">
        <v>392</v>
      </c>
      <c r="C44" s="353"/>
    </row>
    <row r="45" spans="1:3" ht="15" customHeight="1" thickBot="1">
      <c r="A45" s="15" t="s">
        <v>179</v>
      </c>
      <c r="B45" s="401" t="s">
        <v>396</v>
      </c>
      <c r="C45" s="352"/>
    </row>
    <row r="46" spans="1:3" ht="15" customHeight="1" thickBot="1">
      <c r="A46" s="23" t="s">
        <v>91</v>
      </c>
      <c r="B46" s="580" t="s">
        <v>395</v>
      </c>
      <c r="C46" s="350">
        <f>+C47+C48+C49</f>
        <v>0</v>
      </c>
    </row>
    <row r="47" spans="1:3" ht="15" customHeight="1">
      <c r="A47" s="18" t="s">
        <v>304</v>
      </c>
      <c r="B47" s="406" t="s">
        <v>302</v>
      </c>
      <c r="C47" s="383"/>
    </row>
    <row r="48" spans="1:3" ht="15" customHeight="1">
      <c r="A48" s="16" t="s">
        <v>305</v>
      </c>
      <c r="B48" s="393" t="s">
        <v>303</v>
      </c>
      <c r="C48" s="423"/>
    </row>
    <row r="49" spans="1:3" ht="15" customHeight="1" thickBot="1">
      <c r="A49" s="15" t="s">
        <v>450</v>
      </c>
      <c r="B49" s="401" t="s">
        <v>393</v>
      </c>
      <c r="C49" s="357"/>
    </row>
    <row r="50" spans="1:3" ht="15" customHeight="1" thickBot="1">
      <c r="A50" s="23" t="s">
        <v>306</v>
      </c>
      <c r="B50" s="581" t="s">
        <v>394</v>
      </c>
      <c r="C50" s="424"/>
    </row>
    <row r="51" spans="1:3" ht="15" customHeight="1" thickBot="1">
      <c r="A51" s="23" t="s">
        <v>93</v>
      </c>
      <c r="B51" s="27" t="s">
        <v>307</v>
      </c>
      <c r="C51" s="425">
        <f>+C6+C11+C20+C21+C30+C43+C46+C50</f>
        <v>1822</v>
      </c>
    </row>
    <row r="52" spans="1:3" ht="15" customHeight="1" thickBot="1">
      <c r="A52" s="397" t="s">
        <v>94</v>
      </c>
      <c r="B52" s="392" t="s">
        <v>397</v>
      </c>
      <c r="C52" s="426">
        <f>+C53+C59</f>
        <v>0</v>
      </c>
    </row>
    <row r="53" spans="1:3" ht="15" customHeight="1">
      <c r="A53" s="582" t="s">
        <v>235</v>
      </c>
      <c r="B53" s="579" t="s">
        <v>614</v>
      </c>
      <c r="C53" s="427">
        <f>+C54+C55+C56+C57+C58</f>
        <v>0</v>
      </c>
    </row>
    <row r="54" spans="1:3" ht="15" customHeight="1">
      <c r="A54" s="398" t="s">
        <v>409</v>
      </c>
      <c r="B54" s="393" t="s">
        <v>398</v>
      </c>
      <c r="C54" s="423"/>
    </row>
    <row r="55" spans="1:3" ht="15" customHeight="1">
      <c r="A55" s="398" t="s">
        <v>410</v>
      </c>
      <c r="B55" s="393" t="s">
        <v>399</v>
      </c>
      <c r="C55" s="423"/>
    </row>
    <row r="56" spans="1:3" ht="15" customHeight="1">
      <c r="A56" s="398" t="s">
        <v>411</v>
      </c>
      <c r="B56" s="393" t="s">
        <v>400</v>
      </c>
      <c r="C56" s="423"/>
    </row>
    <row r="57" spans="1:3" ht="15" customHeight="1">
      <c r="A57" s="398" t="s">
        <v>412</v>
      </c>
      <c r="B57" s="393" t="s">
        <v>401</v>
      </c>
      <c r="C57" s="423"/>
    </row>
    <row r="58" spans="1:3" ht="15" customHeight="1">
      <c r="A58" s="398" t="s">
        <v>413</v>
      </c>
      <c r="B58" s="393" t="s">
        <v>402</v>
      </c>
      <c r="C58" s="423"/>
    </row>
    <row r="59" spans="1:3" ht="15" customHeight="1">
      <c r="A59" s="399" t="s">
        <v>236</v>
      </c>
      <c r="B59" s="394" t="s">
        <v>615</v>
      </c>
      <c r="C59" s="428">
        <f>+C60+C61+C62+C63+C64</f>
        <v>0</v>
      </c>
    </row>
    <row r="60" spans="1:3" ht="15" customHeight="1">
      <c r="A60" s="398" t="s">
        <v>414</v>
      </c>
      <c r="B60" s="393" t="s">
        <v>403</v>
      </c>
      <c r="C60" s="423"/>
    </row>
    <row r="61" spans="1:3" ht="15" customHeight="1">
      <c r="A61" s="398" t="s">
        <v>415</v>
      </c>
      <c r="B61" s="393" t="s">
        <v>404</v>
      </c>
      <c r="C61" s="423"/>
    </row>
    <row r="62" spans="1:3" ht="15" customHeight="1">
      <c r="A62" s="398" t="s">
        <v>416</v>
      </c>
      <c r="B62" s="393" t="s">
        <v>405</v>
      </c>
      <c r="C62" s="423"/>
    </row>
    <row r="63" spans="1:3" ht="15" customHeight="1">
      <c r="A63" s="398" t="s">
        <v>417</v>
      </c>
      <c r="B63" s="393" t="s">
        <v>406</v>
      </c>
      <c r="C63" s="423"/>
    </row>
    <row r="64" spans="1:3" ht="15" customHeight="1" thickBot="1">
      <c r="A64" s="400" t="s">
        <v>418</v>
      </c>
      <c r="B64" s="401" t="s">
        <v>407</v>
      </c>
      <c r="C64" s="429"/>
    </row>
    <row r="65" spans="1:3" ht="15" customHeight="1" thickBot="1">
      <c r="A65" s="402" t="s">
        <v>95</v>
      </c>
      <c r="B65" s="583" t="s">
        <v>616</v>
      </c>
      <c r="C65" s="426">
        <f>+C51+C52</f>
        <v>1822</v>
      </c>
    </row>
    <row r="66" spans="1:3" ht="15" customHeight="1" thickBot="1">
      <c r="A66" s="403" t="s">
        <v>96</v>
      </c>
      <c r="B66" s="584" t="s">
        <v>408</v>
      </c>
      <c r="C66" s="437"/>
    </row>
    <row r="67" spans="1:3" ht="15" customHeight="1" thickBot="1">
      <c r="A67" s="402" t="s">
        <v>97</v>
      </c>
      <c r="B67" s="583" t="s">
        <v>617</v>
      </c>
      <c r="C67" s="438">
        <f>+C65+C66</f>
        <v>1822</v>
      </c>
    </row>
    <row r="68" spans="1:3" ht="15" customHeight="1">
      <c r="A68" s="6"/>
      <c r="B68" s="7"/>
      <c r="C68" s="430"/>
    </row>
    <row r="69" spans="1:3" ht="15" customHeight="1">
      <c r="A69" s="700" t="s">
        <v>113</v>
      </c>
      <c r="B69" s="700"/>
      <c r="C69" s="700"/>
    </row>
    <row r="70" spans="1:3" ht="15" customHeight="1" thickBot="1">
      <c r="A70" s="703" t="s">
        <v>243</v>
      </c>
      <c r="B70" s="703"/>
      <c r="C70" s="181" t="s">
        <v>441</v>
      </c>
    </row>
    <row r="71" spans="1:3" ht="15" customHeight="1" thickBot="1">
      <c r="A71" s="28" t="s">
        <v>82</v>
      </c>
      <c r="B71" s="29" t="s">
        <v>114</v>
      </c>
      <c r="C71" s="50" t="s">
        <v>419</v>
      </c>
    </row>
    <row r="72" spans="1:3" ht="15" customHeight="1" thickBot="1">
      <c r="A72" s="42">
        <v>1</v>
      </c>
      <c r="B72" s="43">
        <v>2</v>
      </c>
      <c r="C72" s="677">
        <v>3</v>
      </c>
    </row>
    <row r="73" spans="1:3" ht="15" customHeight="1" thickBot="1">
      <c r="A73" s="25" t="s">
        <v>84</v>
      </c>
      <c r="B73" s="36" t="s">
        <v>308</v>
      </c>
      <c r="C73" s="414">
        <f>+C74+C75+C76+C77+C78</f>
        <v>1822</v>
      </c>
    </row>
    <row r="74" spans="1:3" ht="15" customHeight="1">
      <c r="A74" s="20" t="s">
        <v>184</v>
      </c>
      <c r="B74" s="12" t="s">
        <v>115</v>
      </c>
      <c r="C74" s="416"/>
    </row>
    <row r="75" spans="1:3" ht="15" customHeight="1">
      <c r="A75" s="16" t="s">
        <v>185</v>
      </c>
      <c r="B75" s="9" t="s">
        <v>309</v>
      </c>
      <c r="C75" s="417"/>
    </row>
    <row r="76" spans="1:3" ht="15" customHeight="1">
      <c r="A76" s="16" t="s">
        <v>186</v>
      </c>
      <c r="B76" s="9" t="s">
        <v>224</v>
      </c>
      <c r="C76" s="422">
        <v>1822</v>
      </c>
    </row>
    <row r="77" spans="1:3" ht="15" customHeight="1">
      <c r="A77" s="16" t="s">
        <v>187</v>
      </c>
      <c r="B77" s="13" t="s">
        <v>310</v>
      </c>
      <c r="C77" s="422"/>
    </row>
    <row r="78" spans="1:3" ht="15" customHeight="1">
      <c r="A78" s="16" t="s">
        <v>198</v>
      </c>
      <c r="B78" s="22" t="s">
        <v>311</v>
      </c>
      <c r="C78" s="422"/>
    </row>
    <row r="79" spans="1:3" ht="15" customHeight="1">
      <c r="A79" s="16" t="s">
        <v>188</v>
      </c>
      <c r="B79" s="9" t="s">
        <v>333</v>
      </c>
      <c r="C79" s="422"/>
    </row>
    <row r="80" spans="1:3" ht="15" customHeight="1">
      <c r="A80" s="16" t="s">
        <v>189</v>
      </c>
      <c r="B80" s="185" t="s">
        <v>334</v>
      </c>
      <c r="C80" s="422"/>
    </row>
    <row r="81" spans="1:3" ht="15" customHeight="1">
      <c r="A81" s="16" t="s">
        <v>199</v>
      </c>
      <c r="B81" s="185" t="s">
        <v>420</v>
      </c>
      <c r="C81" s="422"/>
    </row>
    <row r="82" spans="1:3" ht="15" customHeight="1">
      <c r="A82" s="16" t="s">
        <v>200</v>
      </c>
      <c r="B82" s="186" t="s">
        <v>335</v>
      </c>
      <c r="C82" s="422"/>
    </row>
    <row r="83" spans="1:3" ht="15" customHeight="1">
      <c r="A83" s="15" t="s">
        <v>201</v>
      </c>
      <c r="B83" s="187" t="s">
        <v>336</v>
      </c>
      <c r="C83" s="422"/>
    </row>
    <row r="84" spans="1:3" ht="15" customHeight="1">
      <c r="A84" s="16" t="s">
        <v>202</v>
      </c>
      <c r="B84" s="187" t="s">
        <v>337</v>
      </c>
      <c r="C84" s="422"/>
    </row>
    <row r="85" spans="1:3" ht="15" customHeight="1" thickBot="1">
      <c r="A85" s="21" t="s">
        <v>204</v>
      </c>
      <c r="B85" s="188" t="s">
        <v>338</v>
      </c>
      <c r="C85" s="431"/>
    </row>
    <row r="86" spans="1:3" ht="15" customHeight="1" thickBot="1">
      <c r="A86" s="23" t="s">
        <v>85</v>
      </c>
      <c r="B86" s="35" t="s">
        <v>451</v>
      </c>
      <c r="C86" s="415">
        <f>+C87+C88+C89</f>
        <v>0</v>
      </c>
    </row>
    <row r="87" spans="1:3" ht="15" customHeight="1">
      <c r="A87" s="18" t="s">
        <v>190</v>
      </c>
      <c r="B87" s="9" t="s">
        <v>421</v>
      </c>
      <c r="C87" s="421"/>
    </row>
    <row r="88" spans="1:3" ht="15" customHeight="1">
      <c r="A88" s="18" t="s">
        <v>191</v>
      </c>
      <c r="B88" s="14" t="s">
        <v>313</v>
      </c>
      <c r="C88" s="417"/>
    </row>
    <row r="89" spans="1:3" ht="15" customHeight="1">
      <c r="A89" s="18" t="s">
        <v>192</v>
      </c>
      <c r="B89" s="393" t="s">
        <v>452</v>
      </c>
      <c r="C89" s="351"/>
    </row>
    <row r="90" spans="1:3" ht="15" customHeight="1">
      <c r="A90" s="18" t="s">
        <v>193</v>
      </c>
      <c r="B90" s="393" t="s">
        <v>524</v>
      </c>
      <c r="C90" s="351"/>
    </row>
    <row r="91" spans="1:3" ht="15" customHeight="1">
      <c r="A91" s="18" t="s">
        <v>194</v>
      </c>
      <c r="B91" s="393" t="s">
        <v>453</v>
      </c>
      <c r="C91" s="351"/>
    </row>
    <row r="92" spans="1:3" ht="15" customHeight="1">
      <c r="A92" s="18" t="s">
        <v>203</v>
      </c>
      <c r="B92" s="393" t="s">
        <v>454</v>
      </c>
      <c r="C92" s="351"/>
    </row>
    <row r="93" spans="1:3" ht="15" customHeight="1">
      <c r="A93" s="18" t="s">
        <v>205</v>
      </c>
      <c r="B93" s="585" t="s">
        <v>425</v>
      </c>
      <c r="C93" s="351"/>
    </row>
    <row r="94" spans="1:3" ht="15" customHeight="1">
      <c r="A94" s="18" t="s">
        <v>314</v>
      </c>
      <c r="B94" s="585" t="s">
        <v>426</v>
      </c>
      <c r="C94" s="351"/>
    </row>
    <row r="95" spans="1:3" ht="15" customHeight="1">
      <c r="A95" s="18" t="s">
        <v>315</v>
      </c>
      <c r="B95" s="585" t="s">
        <v>424</v>
      </c>
      <c r="C95" s="351"/>
    </row>
    <row r="96" spans="1:3" ht="15" customHeight="1" thickBot="1">
      <c r="A96" s="15" t="s">
        <v>316</v>
      </c>
      <c r="B96" s="586" t="s">
        <v>423</v>
      </c>
      <c r="C96" s="354"/>
    </row>
    <row r="97" spans="1:3" ht="15" customHeight="1" thickBot="1">
      <c r="A97" s="23" t="s">
        <v>86</v>
      </c>
      <c r="B97" s="165" t="s">
        <v>455</v>
      </c>
      <c r="C97" s="415">
        <f>+C98+C99</f>
        <v>0</v>
      </c>
    </row>
    <row r="98" spans="1:3" ht="15" customHeight="1">
      <c r="A98" s="18" t="s">
        <v>164</v>
      </c>
      <c r="B98" s="11" t="s">
        <v>131</v>
      </c>
      <c r="C98" s="421"/>
    </row>
    <row r="99" spans="1:3" ht="15" customHeight="1" thickBot="1">
      <c r="A99" s="19" t="s">
        <v>165</v>
      </c>
      <c r="B99" s="14" t="s">
        <v>132</v>
      </c>
      <c r="C99" s="422"/>
    </row>
    <row r="100" spans="1:3" ht="15" customHeight="1" thickBot="1">
      <c r="A100" s="397" t="s">
        <v>87</v>
      </c>
      <c r="B100" s="392" t="s">
        <v>427</v>
      </c>
      <c r="C100" s="597"/>
    </row>
    <row r="101" spans="1:3" ht="15" customHeight="1" thickBot="1">
      <c r="A101" s="389" t="s">
        <v>88</v>
      </c>
      <c r="B101" s="390" t="s">
        <v>248</v>
      </c>
      <c r="C101" s="414">
        <f>+C73+C86+C97+C100</f>
        <v>1822</v>
      </c>
    </row>
    <row r="102" spans="1:3" ht="15" customHeight="1" thickBot="1">
      <c r="A102" s="397" t="s">
        <v>89</v>
      </c>
      <c r="B102" s="392" t="s">
        <v>525</v>
      </c>
      <c r="C102" s="415">
        <f>+C103+C111</f>
        <v>0</v>
      </c>
    </row>
    <row r="103" spans="1:3" ht="15" customHeight="1" thickBot="1">
      <c r="A103" s="413" t="s">
        <v>171</v>
      </c>
      <c r="B103" s="587" t="s">
        <v>618</v>
      </c>
      <c r="C103" s="678">
        <f>+C104+C105+C106+C107+C108+C109+C110</f>
        <v>0</v>
      </c>
    </row>
    <row r="104" spans="1:3" ht="15" customHeight="1">
      <c r="A104" s="405" t="s">
        <v>174</v>
      </c>
      <c r="B104" s="406" t="s">
        <v>428</v>
      </c>
      <c r="C104" s="439"/>
    </row>
    <row r="105" spans="1:3" ht="15" customHeight="1">
      <c r="A105" s="398" t="s">
        <v>175</v>
      </c>
      <c r="B105" s="393" t="s">
        <v>429</v>
      </c>
      <c r="C105" s="440"/>
    </row>
    <row r="106" spans="1:3" ht="15" customHeight="1">
      <c r="A106" s="398" t="s">
        <v>176</v>
      </c>
      <c r="B106" s="393" t="s">
        <v>430</v>
      </c>
      <c r="C106" s="440"/>
    </row>
    <row r="107" spans="1:3" ht="15" customHeight="1">
      <c r="A107" s="398" t="s">
        <v>177</v>
      </c>
      <c r="B107" s="393" t="s">
        <v>431</v>
      </c>
      <c r="C107" s="440"/>
    </row>
    <row r="108" spans="1:3" ht="15" customHeight="1">
      <c r="A108" s="398" t="s">
        <v>299</v>
      </c>
      <c r="B108" s="393" t="s">
        <v>432</v>
      </c>
      <c r="C108" s="440"/>
    </row>
    <row r="109" spans="1:3" ht="15" customHeight="1">
      <c r="A109" s="398" t="s">
        <v>317</v>
      </c>
      <c r="B109" s="393" t="s">
        <v>433</v>
      </c>
      <c r="C109" s="440"/>
    </row>
    <row r="110" spans="1:3" ht="15" customHeight="1" thickBot="1">
      <c r="A110" s="407" t="s">
        <v>318</v>
      </c>
      <c r="B110" s="408" t="s">
        <v>434</v>
      </c>
      <c r="C110" s="441"/>
    </row>
    <row r="111" spans="1:3" ht="15" customHeight="1" thickBot="1">
      <c r="A111" s="413" t="s">
        <v>172</v>
      </c>
      <c r="B111" s="587" t="s">
        <v>619</v>
      </c>
      <c r="C111" s="678">
        <f>+C112+C113+C114+C115+C116+C117+C118+C119</f>
        <v>0</v>
      </c>
    </row>
    <row r="112" spans="1:3" ht="15" customHeight="1">
      <c r="A112" s="405" t="s">
        <v>180</v>
      </c>
      <c r="B112" s="406" t="s">
        <v>428</v>
      </c>
      <c r="C112" s="439"/>
    </row>
    <row r="113" spans="1:3" ht="15" customHeight="1">
      <c r="A113" s="398" t="s">
        <v>181</v>
      </c>
      <c r="B113" s="393" t="s">
        <v>435</v>
      </c>
      <c r="C113" s="440"/>
    </row>
    <row r="114" spans="1:3" ht="15" customHeight="1">
      <c r="A114" s="398" t="s">
        <v>182</v>
      </c>
      <c r="B114" s="393" t="s">
        <v>430</v>
      </c>
      <c r="C114" s="440"/>
    </row>
    <row r="115" spans="1:3" ht="15" customHeight="1">
      <c r="A115" s="398" t="s">
        <v>183</v>
      </c>
      <c r="B115" s="393" t="s">
        <v>431</v>
      </c>
      <c r="C115" s="440"/>
    </row>
    <row r="116" spans="1:3" ht="15" customHeight="1">
      <c r="A116" s="398" t="s">
        <v>300</v>
      </c>
      <c r="B116" s="393" t="s">
        <v>432</v>
      </c>
      <c r="C116" s="440"/>
    </row>
    <row r="117" spans="1:3" ht="15" customHeight="1">
      <c r="A117" s="398" t="s">
        <v>319</v>
      </c>
      <c r="B117" s="393" t="s">
        <v>436</v>
      </c>
      <c r="C117" s="440"/>
    </row>
    <row r="118" spans="1:3" ht="15" customHeight="1">
      <c r="A118" s="398" t="s">
        <v>320</v>
      </c>
      <c r="B118" s="393" t="s">
        <v>434</v>
      </c>
      <c r="C118" s="440"/>
    </row>
    <row r="119" spans="1:3" ht="15" customHeight="1" thickBot="1">
      <c r="A119" s="407" t="s">
        <v>321</v>
      </c>
      <c r="B119" s="408" t="s">
        <v>528</v>
      </c>
      <c r="C119" s="441"/>
    </row>
    <row r="120" spans="1:3" ht="15" customHeight="1" thickBot="1">
      <c r="A120" s="397" t="s">
        <v>90</v>
      </c>
      <c r="B120" s="583" t="s">
        <v>437</v>
      </c>
      <c r="C120" s="432">
        <f>+C101+C102</f>
        <v>1822</v>
      </c>
    </row>
    <row r="121" spans="1:3" ht="15" customHeight="1" thickBot="1">
      <c r="A121" s="397" t="s">
        <v>91</v>
      </c>
      <c r="B121" s="583" t="s">
        <v>438</v>
      </c>
      <c r="C121" s="433"/>
    </row>
    <row r="122" spans="1:3" ht="15" customHeight="1" thickBot="1">
      <c r="A122" s="409" t="s">
        <v>92</v>
      </c>
      <c r="B122" s="584" t="s">
        <v>439</v>
      </c>
      <c r="C122" s="426">
        <f>+C120+C121</f>
        <v>1822</v>
      </c>
    </row>
    <row r="123" spans="1:3" ht="15" customHeight="1">
      <c r="A123" s="588"/>
      <c r="B123" s="588"/>
      <c r="C123" s="589"/>
    </row>
    <row r="124" spans="1:3" ht="15" customHeight="1">
      <c r="A124" s="704" t="s">
        <v>251</v>
      </c>
      <c r="B124" s="704"/>
      <c r="C124" s="704"/>
    </row>
    <row r="125" spans="1:3" ht="15" customHeight="1" thickBot="1">
      <c r="A125" s="702" t="s">
        <v>244</v>
      </c>
      <c r="B125" s="702"/>
      <c r="C125" s="442" t="s">
        <v>441</v>
      </c>
    </row>
    <row r="126" spans="1:3" ht="15" customHeight="1" thickBot="1">
      <c r="A126" s="23">
        <v>1</v>
      </c>
      <c r="B126" s="35" t="s">
        <v>328</v>
      </c>
      <c r="C126" s="679">
        <f>+C51-C101</f>
        <v>0</v>
      </c>
    </row>
  </sheetData>
  <mergeCells count="6">
    <mergeCell ref="A125:B125"/>
    <mergeCell ref="A1:C1"/>
    <mergeCell ref="A2:B2"/>
    <mergeCell ref="A69:C69"/>
    <mergeCell ref="A70:B70"/>
    <mergeCell ref="A124:C1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26"/>
  <sheetViews>
    <sheetView topLeftCell="A49" workbookViewId="0">
      <selection activeCell="E126" sqref="E126"/>
    </sheetView>
  </sheetViews>
  <sheetFormatPr defaultRowHeight="12.75"/>
  <cols>
    <col min="2" max="2" width="84.1640625" customWidth="1"/>
    <col min="3" max="3" width="26.1640625" customWidth="1"/>
  </cols>
  <sheetData>
    <row r="1" spans="1:3" ht="15" customHeight="1">
      <c r="A1" s="700" t="s">
        <v>81</v>
      </c>
      <c r="B1" s="700"/>
      <c r="C1" s="700"/>
    </row>
    <row r="2" spans="1:3" ht="15" customHeight="1" thickBot="1">
      <c r="A2" s="702" t="s">
        <v>242</v>
      </c>
      <c r="B2" s="702"/>
      <c r="C2" s="436" t="s">
        <v>441</v>
      </c>
    </row>
    <row r="3" spans="1:3" ht="15" customHeight="1" thickBot="1">
      <c r="A3" s="28" t="s">
        <v>143</v>
      </c>
      <c r="B3" s="29" t="s">
        <v>83</v>
      </c>
      <c r="C3" s="50" t="s">
        <v>419</v>
      </c>
    </row>
    <row r="4" spans="1:3" ht="15" customHeight="1" thickBot="1">
      <c r="A4" s="42">
        <v>1</v>
      </c>
      <c r="B4" s="43">
        <v>2</v>
      </c>
      <c r="C4" s="44">
        <v>3</v>
      </c>
    </row>
    <row r="5" spans="1:3" ht="15" customHeight="1" thickBot="1">
      <c r="A5" s="25" t="s">
        <v>84</v>
      </c>
      <c r="B5" s="24" t="s">
        <v>268</v>
      </c>
      <c r="C5" s="414">
        <f>+C6+C11+C20</f>
        <v>0</v>
      </c>
    </row>
    <row r="6" spans="1:3" ht="15" customHeight="1" thickBot="1">
      <c r="A6" s="23" t="s">
        <v>85</v>
      </c>
      <c r="B6" s="392" t="s">
        <v>518</v>
      </c>
      <c r="C6" s="350">
        <f>+C7+C8+C9+C10</f>
        <v>0</v>
      </c>
    </row>
    <row r="7" spans="1:3" ht="15" customHeight="1">
      <c r="A7" s="16" t="s">
        <v>190</v>
      </c>
      <c r="B7" s="577" t="s">
        <v>127</v>
      </c>
      <c r="C7" s="351"/>
    </row>
    <row r="8" spans="1:3" ht="15" customHeight="1">
      <c r="A8" s="16" t="s">
        <v>191</v>
      </c>
      <c r="B8" s="406" t="s">
        <v>159</v>
      </c>
      <c r="C8" s="351"/>
    </row>
    <row r="9" spans="1:3" ht="15" customHeight="1">
      <c r="A9" s="16" t="s">
        <v>192</v>
      </c>
      <c r="B9" s="406" t="s">
        <v>269</v>
      </c>
      <c r="C9" s="351"/>
    </row>
    <row r="10" spans="1:3" ht="15" customHeight="1" thickBot="1">
      <c r="A10" s="16" t="s">
        <v>193</v>
      </c>
      <c r="B10" s="578" t="s">
        <v>270</v>
      </c>
      <c r="C10" s="351"/>
    </row>
    <row r="11" spans="1:3" ht="15" customHeight="1" thickBot="1">
      <c r="A11" s="23" t="s">
        <v>86</v>
      </c>
      <c r="B11" s="24" t="s">
        <v>271</v>
      </c>
      <c r="C11" s="415">
        <f>+C12+C13+C14+C15+C16+C17+C18+C19</f>
        <v>0</v>
      </c>
    </row>
    <row r="12" spans="1:3" ht="15" customHeight="1">
      <c r="A12" s="20" t="s">
        <v>164</v>
      </c>
      <c r="B12" s="12" t="s">
        <v>276</v>
      </c>
      <c r="C12" s="416"/>
    </row>
    <row r="13" spans="1:3" ht="15" customHeight="1">
      <c r="A13" s="16" t="s">
        <v>165</v>
      </c>
      <c r="B13" s="9" t="s">
        <v>277</v>
      </c>
      <c r="C13" s="417"/>
    </row>
    <row r="14" spans="1:3" ht="15" customHeight="1">
      <c r="A14" s="16" t="s">
        <v>166</v>
      </c>
      <c r="B14" s="9" t="s">
        <v>278</v>
      </c>
      <c r="C14" s="417"/>
    </row>
    <row r="15" spans="1:3" ht="15" customHeight="1">
      <c r="A15" s="16" t="s">
        <v>167</v>
      </c>
      <c r="B15" s="9" t="s">
        <v>279</v>
      </c>
      <c r="C15" s="417"/>
    </row>
    <row r="16" spans="1:3" ht="15" customHeight="1">
      <c r="A16" s="15" t="s">
        <v>272</v>
      </c>
      <c r="B16" s="8" t="s">
        <v>280</v>
      </c>
      <c r="C16" s="418"/>
    </row>
    <row r="17" spans="1:3" ht="15" customHeight="1">
      <c r="A17" s="16" t="s">
        <v>273</v>
      </c>
      <c r="B17" s="9" t="s">
        <v>384</v>
      </c>
      <c r="C17" s="417"/>
    </row>
    <row r="18" spans="1:3" ht="15" customHeight="1">
      <c r="A18" s="16" t="s">
        <v>274</v>
      </c>
      <c r="B18" s="9" t="s">
        <v>282</v>
      </c>
      <c r="C18" s="417"/>
    </row>
    <row r="19" spans="1:3" ht="15" customHeight="1" thickBot="1">
      <c r="A19" s="17" t="s">
        <v>275</v>
      </c>
      <c r="B19" s="10" t="s">
        <v>283</v>
      </c>
      <c r="C19" s="419"/>
    </row>
    <row r="20" spans="1:3" ht="15" customHeight="1" thickBot="1">
      <c r="A20" s="23" t="s">
        <v>284</v>
      </c>
      <c r="B20" s="24" t="s">
        <v>385</v>
      </c>
      <c r="C20" s="420"/>
    </row>
    <row r="21" spans="1:3" ht="15" customHeight="1" thickBot="1">
      <c r="A21" s="23" t="s">
        <v>88</v>
      </c>
      <c r="B21" s="24" t="s">
        <v>286</v>
      </c>
      <c r="C21" s="415">
        <f>+C22+C23+C24+C25+C26+C27+C28+C29</f>
        <v>1450</v>
      </c>
    </row>
    <row r="22" spans="1:3" ht="15" customHeight="1">
      <c r="A22" s="18" t="s">
        <v>168</v>
      </c>
      <c r="B22" s="11" t="s">
        <v>292</v>
      </c>
      <c r="C22" s="421"/>
    </row>
    <row r="23" spans="1:3" ht="15" customHeight="1">
      <c r="A23" s="16" t="s">
        <v>169</v>
      </c>
      <c r="B23" s="9" t="s">
        <v>293</v>
      </c>
      <c r="C23" s="417"/>
    </row>
    <row r="24" spans="1:3" ht="15" customHeight="1">
      <c r="A24" s="16" t="s">
        <v>170</v>
      </c>
      <c r="B24" s="9" t="s">
        <v>294</v>
      </c>
      <c r="C24" s="417">
        <v>1450</v>
      </c>
    </row>
    <row r="25" spans="1:3" ht="15" customHeight="1">
      <c r="A25" s="19" t="s">
        <v>287</v>
      </c>
      <c r="B25" s="9" t="s">
        <v>173</v>
      </c>
      <c r="C25" s="422"/>
    </row>
    <row r="26" spans="1:3" ht="15" customHeight="1">
      <c r="A26" s="19" t="s">
        <v>288</v>
      </c>
      <c r="B26" s="9" t="s">
        <v>295</v>
      </c>
      <c r="C26" s="422"/>
    </row>
    <row r="27" spans="1:3" ht="15" customHeight="1">
      <c r="A27" s="16" t="s">
        <v>289</v>
      </c>
      <c r="B27" s="9" t="s">
        <v>296</v>
      </c>
      <c r="C27" s="417"/>
    </row>
    <row r="28" spans="1:3" ht="15" customHeight="1">
      <c r="A28" s="16" t="s">
        <v>290</v>
      </c>
      <c r="B28" s="9" t="s">
        <v>386</v>
      </c>
      <c r="C28" s="423"/>
    </row>
    <row r="29" spans="1:3" ht="15" customHeight="1" thickBot="1">
      <c r="A29" s="16" t="s">
        <v>291</v>
      </c>
      <c r="B29" s="14" t="s">
        <v>298</v>
      </c>
      <c r="C29" s="423"/>
    </row>
    <row r="30" spans="1:3" ht="15" customHeight="1" thickBot="1">
      <c r="A30" s="385" t="s">
        <v>89</v>
      </c>
      <c r="B30" s="24" t="s">
        <v>519</v>
      </c>
      <c r="C30" s="350">
        <f>+C31+C37</f>
        <v>0</v>
      </c>
    </row>
    <row r="31" spans="1:3" ht="15" customHeight="1">
      <c r="A31" s="386" t="s">
        <v>171</v>
      </c>
      <c r="B31" s="579" t="s">
        <v>520</v>
      </c>
      <c r="C31" s="382">
        <f>+C32+C33+C34+C35+C36</f>
        <v>0</v>
      </c>
    </row>
    <row r="32" spans="1:3" ht="15" customHeight="1">
      <c r="A32" s="387" t="s">
        <v>174</v>
      </c>
      <c r="B32" s="393" t="s">
        <v>387</v>
      </c>
      <c r="C32" s="355"/>
    </row>
    <row r="33" spans="1:3" ht="15" customHeight="1">
      <c r="A33" s="387" t="s">
        <v>175</v>
      </c>
      <c r="B33" s="393" t="s">
        <v>388</v>
      </c>
      <c r="C33" s="355"/>
    </row>
    <row r="34" spans="1:3" ht="15" customHeight="1">
      <c r="A34" s="387" t="s">
        <v>176</v>
      </c>
      <c r="B34" s="393" t="s">
        <v>389</v>
      </c>
      <c r="C34" s="355"/>
    </row>
    <row r="35" spans="1:3" ht="15" customHeight="1">
      <c r="A35" s="387" t="s">
        <v>177</v>
      </c>
      <c r="B35" s="393" t="s">
        <v>390</v>
      </c>
      <c r="C35" s="355"/>
    </row>
    <row r="36" spans="1:3" ht="15" customHeight="1">
      <c r="A36" s="387" t="s">
        <v>299</v>
      </c>
      <c r="B36" s="393" t="s">
        <v>521</v>
      </c>
      <c r="C36" s="355"/>
    </row>
    <row r="37" spans="1:3" ht="15" customHeight="1">
      <c r="A37" s="387" t="s">
        <v>172</v>
      </c>
      <c r="B37" s="394" t="s">
        <v>522</v>
      </c>
      <c r="C37" s="381">
        <f>+C38+C39+C40+C41+C42</f>
        <v>0</v>
      </c>
    </row>
    <row r="38" spans="1:3" ht="15" customHeight="1">
      <c r="A38" s="387" t="s">
        <v>180</v>
      </c>
      <c r="B38" s="393" t="s">
        <v>387</v>
      </c>
      <c r="C38" s="355"/>
    </row>
    <row r="39" spans="1:3" ht="15" customHeight="1">
      <c r="A39" s="387" t="s">
        <v>181</v>
      </c>
      <c r="B39" s="393" t="s">
        <v>388</v>
      </c>
      <c r="C39" s="355"/>
    </row>
    <row r="40" spans="1:3" ht="15" customHeight="1">
      <c r="A40" s="387" t="s">
        <v>182</v>
      </c>
      <c r="B40" s="393" t="s">
        <v>389</v>
      </c>
      <c r="C40" s="355"/>
    </row>
    <row r="41" spans="1:3" ht="15" customHeight="1">
      <c r="A41" s="387" t="s">
        <v>183</v>
      </c>
      <c r="B41" s="395" t="s">
        <v>390</v>
      </c>
      <c r="C41" s="355"/>
    </row>
    <row r="42" spans="1:3" ht="15" customHeight="1" thickBot="1">
      <c r="A42" s="388" t="s">
        <v>300</v>
      </c>
      <c r="B42" s="396" t="s">
        <v>523</v>
      </c>
      <c r="C42" s="356"/>
    </row>
    <row r="43" spans="1:3" ht="15" customHeight="1" thickBot="1">
      <c r="A43" s="23" t="s">
        <v>301</v>
      </c>
      <c r="B43" s="580" t="s">
        <v>391</v>
      </c>
      <c r="C43" s="350">
        <f>+C44+C45</f>
        <v>0</v>
      </c>
    </row>
    <row r="44" spans="1:3" ht="15" customHeight="1">
      <c r="A44" s="18" t="s">
        <v>178</v>
      </c>
      <c r="B44" s="406" t="s">
        <v>392</v>
      </c>
      <c r="C44" s="353"/>
    </row>
    <row r="45" spans="1:3" ht="15" customHeight="1" thickBot="1">
      <c r="A45" s="15" t="s">
        <v>179</v>
      </c>
      <c r="B45" s="401" t="s">
        <v>396</v>
      </c>
      <c r="C45" s="352"/>
    </row>
    <row r="46" spans="1:3" ht="15" customHeight="1" thickBot="1">
      <c r="A46" s="23" t="s">
        <v>91</v>
      </c>
      <c r="B46" s="580" t="s">
        <v>395</v>
      </c>
      <c r="C46" s="350">
        <f>+C47+C48+C49</f>
        <v>0</v>
      </c>
    </row>
    <row r="47" spans="1:3" ht="15" customHeight="1">
      <c r="A47" s="18" t="s">
        <v>304</v>
      </c>
      <c r="B47" s="406" t="s">
        <v>302</v>
      </c>
      <c r="C47" s="383"/>
    </row>
    <row r="48" spans="1:3" ht="15" customHeight="1">
      <c r="A48" s="16" t="s">
        <v>305</v>
      </c>
      <c r="B48" s="393" t="s">
        <v>303</v>
      </c>
      <c r="C48" s="423"/>
    </row>
    <row r="49" spans="1:3" ht="15" customHeight="1" thickBot="1">
      <c r="A49" s="15" t="s">
        <v>450</v>
      </c>
      <c r="B49" s="401" t="s">
        <v>393</v>
      </c>
      <c r="C49" s="357"/>
    </row>
    <row r="50" spans="1:3" ht="15" customHeight="1" thickBot="1">
      <c r="A50" s="23" t="s">
        <v>306</v>
      </c>
      <c r="B50" s="581" t="s">
        <v>394</v>
      </c>
      <c r="C50" s="424"/>
    </row>
    <row r="51" spans="1:3" ht="15" customHeight="1" thickBot="1">
      <c r="A51" s="23" t="s">
        <v>93</v>
      </c>
      <c r="B51" s="27" t="s">
        <v>307</v>
      </c>
      <c r="C51" s="425">
        <f>+C6+C11+C20+C21+C30+C43+C46+C50</f>
        <v>1450</v>
      </c>
    </row>
    <row r="52" spans="1:3" ht="15" customHeight="1" thickBot="1">
      <c r="A52" s="397" t="s">
        <v>94</v>
      </c>
      <c r="B52" s="392" t="s">
        <v>397</v>
      </c>
      <c r="C52" s="426">
        <f>+C53+C59</f>
        <v>0</v>
      </c>
    </row>
    <row r="53" spans="1:3" ht="15" customHeight="1">
      <c r="A53" s="582" t="s">
        <v>235</v>
      </c>
      <c r="B53" s="579" t="s">
        <v>614</v>
      </c>
      <c r="C53" s="427">
        <f>+C54+C55+C56+C57+C58</f>
        <v>0</v>
      </c>
    </row>
    <row r="54" spans="1:3" ht="15" customHeight="1">
      <c r="A54" s="398" t="s">
        <v>409</v>
      </c>
      <c r="B54" s="393" t="s">
        <v>398</v>
      </c>
      <c r="C54" s="423"/>
    </row>
    <row r="55" spans="1:3" ht="15" customHeight="1">
      <c r="A55" s="398" t="s">
        <v>410</v>
      </c>
      <c r="B55" s="393" t="s">
        <v>399</v>
      </c>
      <c r="C55" s="423"/>
    </row>
    <row r="56" spans="1:3" ht="15" customHeight="1">
      <c r="A56" s="398" t="s">
        <v>411</v>
      </c>
      <c r="B56" s="393" t="s">
        <v>400</v>
      </c>
      <c r="C56" s="423"/>
    </row>
    <row r="57" spans="1:3" ht="15" customHeight="1">
      <c r="A57" s="398" t="s">
        <v>412</v>
      </c>
      <c r="B57" s="393" t="s">
        <v>401</v>
      </c>
      <c r="C57" s="423"/>
    </row>
    <row r="58" spans="1:3" ht="15" customHeight="1">
      <c r="A58" s="398" t="s">
        <v>413</v>
      </c>
      <c r="B58" s="393" t="s">
        <v>402</v>
      </c>
      <c r="C58" s="423"/>
    </row>
    <row r="59" spans="1:3" ht="15" customHeight="1">
      <c r="A59" s="399" t="s">
        <v>236</v>
      </c>
      <c r="B59" s="394" t="s">
        <v>615</v>
      </c>
      <c r="C59" s="428">
        <f>+C60+C61+C62+C63+C64</f>
        <v>0</v>
      </c>
    </row>
    <row r="60" spans="1:3" ht="15" customHeight="1">
      <c r="A60" s="398" t="s">
        <v>414</v>
      </c>
      <c r="B60" s="393" t="s">
        <v>403</v>
      </c>
      <c r="C60" s="423"/>
    </row>
    <row r="61" spans="1:3" ht="15" customHeight="1">
      <c r="A61" s="398" t="s">
        <v>415</v>
      </c>
      <c r="B61" s="393" t="s">
        <v>404</v>
      </c>
      <c r="C61" s="423"/>
    </row>
    <row r="62" spans="1:3" ht="15" customHeight="1">
      <c r="A62" s="398" t="s">
        <v>416</v>
      </c>
      <c r="B62" s="393" t="s">
        <v>405</v>
      </c>
      <c r="C62" s="423"/>
    </row>
    <row r="63" spans="1:3" ht="15" customHeight="1">
      <c r="A63" s="398" t="s">
        <v>417</v>
      </c>
      <c r="B63" s="393" t="s">
        <v>406</v>
      </c>
      <c r="C63" s="423"/>
    </row>
    <row r="64" spans="1:3" ht="15" customHeight="1" thickBot="1">
      <c r="A64" s="400" t="s">
        <v>418</v>
      </c>
      <c r="B64" s="401" t="s">
        <v>407</v>
      </c>
      <c r="C64" s="429"/>
    </row>
    <row r="65" spans="1:3" ht="15" customHeight="1" thickBot="1">
      <c r="A65" s="402" t="s">
        <v>95</v>
      </c>
      <c r="B65" s="583" t="s">
        <v>616</v>
      </c>
      <c r="C65" s="426">
        <f>+C51+C52</f>
        <v>1450</v>
      </c>
    </row>
    <row r="66" spans="1:3" ht="15" customHeight="1" thickBot="1">
      <c r="A66" s="403" t="s">
        <v>96</v>
      </c>
      <c r="B66" s="584" t="s">
        <v>408</v>
      </c>
      <c r="C66" s="437"/>
    </row>
    <row r="67" spans="1:3" ht="15" customHeight="1" thickBot="1">
      <c r="A67" s="402" t="s">
        <v>97</v>
      </c>
      <c r="B67" s="583" t="s">
        <v>617</v>
      </c>
      <c r="C67" s="438">
        <f>+C65+C66</f>
        <v>1450</v>
      </c>
    </row>
    <row r="68" spans="1:3" ht="15" customHeight="1">
      <c r="A68" s="6"/>
      <c r="B68" s="7"/>
      <c r="C68" s="430"/>
    </row>
    <row r="69" spans="1:3" ht="15" customHeight="1">
      <c r="A69" s="700" t="s">
        <v>113</v>
      </c>
      <c r="B69" s="700"/>
      <c r="C69" s="700"/>
    </row>
    <row r="70" spans="1:3" ht="15" customHeight="1" thickBot="1">
      <c r="A70" s="703" t="s">
        <v>243</v>
      </c>
      <c r="B70" s="703"/>
      <c r="C70" s="181" t="s">
        <v>441</v>
      </c>
    </row>
    <row r="71" spans="1:3" ht="15" customHeight="1" thickBot="1">
      <c r="A71" s="28" t="s">
        <v>82</v>
      </c>
      <c r="B71" s="29" t="s">
        <v>114</v>
      </c>
      <c r="C71" s="50" t="s">
        <v>419</v>
      </c>
    </row>
    <row r="72" spans="1:3" ht="15" customHeight="1" thickBot="1">
      <c r="A72" s="42">
        <v>1</v>
      </c>
      <c r="B72" s="43">
        <v>2</v>
      </c>
      <c r="C72" s="677">
        <v>3</v>
      </c>
    </row>
    <row r="73" spans="1:3" ht="15" customHeight="1" thickBot="1">
      <c r="A73" s="25" t="s">
        <v>84</v>
      </c>
      <c r="B73" s="36" t="s">
        <v>308</v>
      </c>
      <c r="C73" s="414">
        <f>+C74+C75+C76+C77+C78</f>
        <v>1450</v>
      </c>
    </row>
    <row r="74" spans="1:3" ht="15" customHeight="1">
      <c r="A74" s="20" t="s">
        <v>184</v>
      </c>
      <c r="B74" s="12" t="s">
        <v>115</v>
      </c>
      <c r="C74" s="416"/>
    </row>
    <row r="75" spans="1:3" ht="15" customHeight="1">
      <c r="A75" s="16" t="s">
        <v>185</v>
      </c>
      <c r="B75" s="9" t="s">
        <v>309</v>
      </c>
      <c r="C75" s="417"/>
    </row>
    <row r="76" spans="1:3" ht="15" customHeight="1">
      <c r="A76" s="16" t="s">
        <v>186</v>
      </c>
      <c r="B76" s="9" t="s">
        <v>224</v>
      </c>
      <c r="C76" s="422"/>
    </row>
    <row r="77" spans="1:3" ht="15" customHeight="1">
      <c r="A77" s="16" t="s">
        <v>187</v>
      </c>
      <c r="B77" s="13" t="s">
        <v>310</v>
      </c>
      <c r="C77" s="422"/>
    </row>
    <row r="78" spans="1:3" ht="15" customHeight="1">
      <c r="A78" s="16" t="s">
        <v>198</v>
      </c>
      <c r="B78" s="22" t="s">
        <v>311</v>
      </c>
      <c r="C78" s="422">
        <v>1450</v>
      </c>
    </row>
    <row r="79" spans="1:3" ht="15" customHeight="1">
      <c r="A79" s="16" t="s">
        <v>188</v>
      </c>
      <c r="B79" s="9" t="s">
        <v>333</v>
      </c>
      <c r="C79" s="422"/>
    </row>
    <row r="80" spans="1:3" ht="15" customHeight="1">
      <c r="A80" s="16" t="s">
        <v>189</v>
      </c>
      <c r="B80" s="185" t="s">
        <v>334</v>
      </c>
      <c r="C80" s="422">
        <v>1450</v>
      </c>
    </row>
    <row r="81" spans="1:3" ht="15" customHeight="1">
      <c r="A81" s="16" t="s">
        <v>199</v>
      </c>
      <c r="B81" s="185" t="s">
        <v>420</v>
      </c>
      <c r="C81" s="422"/>
    </row>
    <row r="82" spans="1:3" ht="15" customHeight="1">
      <c r="A82" s="16" t="s">
        <v>200</v>
      </c>
      <c r="B82" s="186" t="s">
        <v>335</v>
      </c>
      <c r="C82" s="422"/>
    </row>
    <row r="83" spans="1:3" ht="15" customHeight="1">
      <c r="A83" s="15" t="s">
        <v>201</v>
      </c>
      <c r="B83" s="187" t="s">
        <v>336</v>
      </c>
      <c r="C83" s="422"/>
    </row>
    <row r="84" spans="1:3" ht="15" customHeight="1">
      <c r="A84" s="16" t="s">
        <v>202</v>
      </c>
      <c r="B84" s="187" t="s">
        <v>337</v>
      </c>
      <c r="C84" s="422"/>
    </row>
    <row r="85" spans="1:3" ht="15" customHeight="1" thickBot="1">
      <c r="A85" s="21" t="s">
        <v>204</v>
      </c>
      <c r="B85" s="188" t="s">
        <v>338</v>
      </c>
      <c r="C85" s="431"/>
    </row>
    <row r="86" spans="1:3" ht="15" customHeight="1" thickBot="1">
      <c r="A86" s="23" t="s">
        <v>85</v>
      </c>
      <c r="B86" s="35" t="s">
        <v>451</v>
      </c>
      <c r="C86" s="415">
        <f>+C87+C88+C89</f>
        <v>0</v>
      </c>
    </row>
    <row r="87" spans="1:3" ht="15" customHeight="1">
      <c r="A87" s="18" t="s">
        <v>190</v>
      </c>
      <c r="B87" s="9" t="s">
        <v>421</v>
      </c>
      <c r="C87" s="421"/>
    </row>
    <row r="88" spans="1:3" ht="15" customHeight="1">
      <c r="A88" s="18" t="s">
        <v>191</v>
      </c>
      <c r="B88" s="14" t="s">
        <v>313</v>
      </c>
      <c r="C88" s="417"/>
    </row>
    <row r="89" spans="1:3" ht="15" customHeight="1">
      <c r="A89" s="18" t="s">
        <v>192</v>
      </c>
      <c r="B89" s="393" t="s">
        <v>452</v>
      </c>
      <c r="C89" s="351"/>
    </row>
    <row r="90" spans="1:3" ht="15" customHeight="1">
      <c r="A90" s="18" t="s">
        <v>193</v>
      </c>
      <c r="B90" s="393" t="s">
        <v>524</v>
      </c>
      <c r="C90" s="351"/>
    </row>
    <row r="91" spans="1:3" ht="15" customHeight="1">
      <c r="A91" s="18" t="s">
        <v>194</v>
      </c>
      <c r="B91" s="393" t="s">
        <v>453</v>
      </c>
      <c r="C91" s="351"/>
    </row>
    <row r="92" spans="1:3" ht="15" customHeight="1">
      <c r="A92" s="18" t="s">
        <v>203</v>
      </c>
      <c r="B92" s="393" t="s">
        <v>454</v>
      </c>
      <c r="C92" s="351"/>
    </row>
    <row r="93" spans="1:3" ht="15" customHeight="1">
      <c r="A93" s="18" t="s">
        <v>205</v>
      </c>
      <c r="B93" s="585" t="s">
        <v>425</v>
      </c>
      <c r="C93" s="351"/>
    </row>
    <row r="94" spans="1:3" ht="15" customHeight="1">
      <c r="A94" s="18" t="s">
        <v>314</v>
      </c>
      <c r="B94" s="585" t="s">
        <v>426</v>
      </c>
      <c r="C94" s="351"/>
    </row>
    <row r="95" spans="1:3" ht="15" customHeight="1">
      <c r="A95" s="18" t="s">
        <v>315</v>
      </c>
      <c r="B95" s="585" t="s">
        <v>424</v>
      </c>
      <c r="C95" s="351"/>
    </row>
    <row r="96" spans="1:3" ht="15" customHeight="1" thickBot="1">
      <c r="A96" s="15" t="s">
        <v>316</v>
      </c>
      <c r="B96" s="586" t="s">
        <v>423</v>
      </c>
      <c r="C96" s="354"/>
    </row>
    <row r="97" spans="1:3" ht="15" customHeight="1" thickBot="1">
      <c r="A97" s="23" t="s">
        <v>86</v>
      </c>
      <c r="B97" s="165" t="s">
        <v>455</v>
      </c>
      <c r="C97" s="415">
        <f>+C98+C99</f>
        <v>0</v>
      </c>
    </row>
    <row r="98" spans="1:3" ht="15" customHeight="1">
      <c r="A98" s="18" t="s">
        <v>164</v>
      </c>
      <c r="B98" s="11" t="s">
        <v>131</v>
      </c>
      <c r="C98" s="421"/>
    </row>
    <row r="99" spans="1:3" ht="15" customHeight="1" thickBot="1">
      <c r="A99" s="19" t="s">
        <v>165</v>
      </c>
      <c r="B99" s="14" t="s">
        <v>132</v>
      </c>
      <c r="C99" s="422"/>
    </row>
    <row r="100" spans="1:3" ht="15" customHeight="1" thickBot="1">
      <c r="A100" s="397" t="s">
        <v>87</v>
      </c>
      <c r="B100" s="392" t="s">
        <v>427</v>
      </c>
      <c r="C100" s="597"/>
    </row>
    <row r="101" spans="1:3" ht="15" customHeight="1" thickBot="1">
      <c r="A101" s="389" t="s">
        <v>88</v>
      </c>
      <c r="B101" s="390" t="s">
        <v>248</v>
      </c>
      <c r="C101" s="414">
        <f>+C73+C86+C97+C100</f>
        <v>1450</v>
      </c>
    </row>
    <row r="102" spans="1:3" ht="15" customHeight="1" thickBot="1">
      <c r="A102" s="397" t="s">
        <v>89</v>
      </c>
      <c r="B102" s="392" t="s">
        <v>525</v>
      </c>
      <c r="C102" s="415">
        <f>+C103+C111</f>
        <v>0</v>
      </c>
    </row>
    <row r="103" spans="1:3" ht="15" customHeight="1" thickBot="1">
      <c r="A103" s="413" t="s">
        <v>171</v>
      </c>
      <c r="B103" s="587" t="s">
        <v>618</v>
      </c>
      <c r="C103" s="678">
        <f>+C104+C105+C106+C107+C108+C109+C110</f>
        <v>0</v>
      </c>
    </row>
    <row r="104" spans="1:3" ht="15" customHeight="1">
      <c r="A104" s="405" t="s">
        <v>174</v>
      </c>
      <c r="B104" s="406" t="s">
        <v>428</v>
      </c>
      <c r="C104" s="439"/>
    </row>
    <row r="105" spans="1:3" ht="15" customHeight="1">
      <c r="A105" s="398" t="s">
        <v>175</v>
      </c>
      <c r="B105" s="393" t="s">
        <v>429</v>
      </c>
      <c r="C105" s="440"/>
    </row>
    <row r="106" spans="1:3" ht="15" customHeight="1">
      <c r="A106" s="398" t="s">
        <v>176</v>
      </c>
      <c r="B106" s="393" t="s">
        <v>430</v>
      </c>
      <c r="C106" s="440"/>
    </row>
    <row r="107" spans="1:3" ht="15" customHeight="1">
      <c r="A107" s="398" t="s">
        <v>177</v>
      </c>
      <c r="B107" s="393" t="s">
        <v>431</v>
      </c>
      <c r="C107" s="440"/>
    </row>
    <row r="108" spans="1:3" ht="15" customHeight="1">
      <c r="A108" s="398" t="s">
        <v>299</v>
      </c>
      <c r="B108" s="393" t="s">
        <v>432</v>
      </c>
      <c r="C108" s="440"/>
    </row>
    <row r="109" spans="1:3" ht="15" customHeight="1">
      <c r="A109" s="398" t="s">
        <v>317</v>
      </c>
      <c r="B109" s="393" t="s">
        <v>433</v>
      </c>
      <c r="C109" s="440"/>
    </row>
    <row r="110" spans="1:3" ht="15" customHeight="1" thickBot="1">
      <c r="A110" s="407" t="s">
        <v>318</v>
      </c>
      <c r="B110" s="408" t="s">
        <v>434</v>
      </c>
      <c r="C110" s="441"/>
    </row>
    <row r="111" spans="1:3" ht="15" customHeight="1" thickBot="1">
      <c r="A111" s="413" t="s">
        <v>172</v>
      </c>
      <c r="B111" s="587" t="s">
        <v>619</v>
      </c>
      <c r="C111" s="678">
        <f>+C112+C113+C114+C115+C116+C117+C118+C119</f>
        <v>0</v>
      </c>
    </row>
    <row r="112" spans="1:3" ht="15" customHeight="1">
      <c r="A112" s="405" t="s">
        <v>180</v>
      </c>
      <c r="B112" s="406" t="s">
        <v>428</v>
      </c>
      <c r="C112" s="439"/>
    </row>
    <row r="113" spans="1:3" ht="15" customHeight="1">
      <c r="A113" s="398" t="s">
        <v>181</v>
      </c>
      <c r="B113" s="393" t="s">
        <v>435</v>
      </c>
      <c r="C113" s="440"/>
    </row>
    <row r="114" spans="1:3" ht="15" customHeight="1">
      <c r="A114" s="398" t="s">
        <v>182</v>
      </c>
      <c r="B114" s="393" t="s">
        <v>430</v>
      </c>
      <c r="C114" s="440"/>
    </row>
    <row r="115" spans="1:3" ht="15" customHeight="1">
      <c r="A115" s="398" t="s">
        <v>183</v>
      </c>
      <c r="B115" s="393" t="s">
        <v>431</v>
      </c>
      <c r="C115" s="440"/>
    </row>
    <row r="116" spans="1:3" ht="15" customHeight="1">
      <c r="A116" s="398" t="s">
        <v>300</v>
      </c>
      <c r="B116" s="393" t="s">
        <v>432</v>
      </c>
      <c r="C116" s="440"/>
    </row>
    <row r="117" spans="1:3" ht="15" customHeight="1">
      <c r="A117" s="398" t="s">
        <v>319</v>
      </c>
      <c r="B117" s="393" t="s">
        <v>436</v>
      </c>
      <c r="C117" s="440"/>
    </row>
    <row r="118" spans="1:3" ht="15" customHeight="1">
      <c r="A118" s="398" t="s">
        <v>320</v>
      </c>
      <c r="B118" s="393" t="s">
        <v>434</v>
      </c>
      <c r="C118" s="440"/>
    </row>
    <row r="119" spans="1:3" ht="15" customHeight="1" thickBot="1">
      <c r="A119" s="407" t="s">
        <v>321</v>
      </c>
      <c r="B119" s="408" t="s">
        <v>528</v>
      </c>
      <c r="C119" s="441"/>
    </row>
    <row r="120" spans="1:3" ht="15" customHeight="1" thickBot="1">
      <c r="A120" s="397" t="s">
        <v>90</v>
      </c>
      <c r="B120" s="583" t="s">
        <v>437</v>
      </c>
      <c r="C120" s="432">
        <f>+C101+C102</f>
        <v>1450</v>
      </c>
    </row>
    <row r="121" spans="1:3" ht="15" customHeight="1" thickBot="1">
      <c r="A121" s="397" t="s">
        <v>91</v>
      </c>
      <c r="B121" s="583" t="s">
        <v>438</v>
      </c>
      <c r="C121" s="433"/>
    </row>
    <row r="122" spans="1:3" ht="15" customHeight="1" thickBot="1">
      <c r="A122" s="409" t="s">
        <v>92</v>
      </c>
      <c r="B122" s="584" t="s">
        <v>439</v>
      </c>
      <c r="C122" s="426">
        <f>+C120+C121</f>
        <v>1450</v>
      </c>
    </row>
    <row r="123" spans="1:3" ht="15" customHeight="1">
      <c r="A123" s="588"/>
      <c r="B123" s="588"/>
      <c r="C123" s="589"/>
    </row>
    <row r="124" spans="1:3" ht="15" customHeight="1">
      <c r="A124" s="704" t="s">
        <v>251</v>
      </c>
      <c r="B124" s="704"/>
      <c r="C124" s="704"/>
    </row>
    <row r="125" spans="1:3" ht="15" customHeight="1" thickBot="1">
      <c r="A125" s="702" t="s">
        <v>244</v>
      </c>
      <c r="B125" s="702"/>
      <c r="C125" s="442" t="s">
        <v>441</v>
      </c>
    </row>
    <row r="126" spans="1:3" ht="15" customHeight="1" thickBot="1">
      <c r="A126" s="23">
        <v>1</v>
      </c>
      <c r="B126" s="35" t="s">
        <v>328</v>
      </c>
      <c r="C126" s="679">
        <f>+C51-C101</f>
        <v>0</v>
      </c>
    </row>
  </sheetData>
  <mergeCells count="6">
    <mergeCell ref="A125:B125"/>
    <mergeCell ref="A1:C1"/>
    <mergeCell ref="A2:B2"/>
    <mergeCell ref="A69:C69"/>
    <mergeCell ref="A70:B70"/>
    <mergeCell ref="A124:C1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zoomScaleSheetLayoutView="100" workbookViewId="0">
      <selection activeCell="F1" sqref="F1:F32"/>
    </sheetView>
  </sheetViews>
  <sheetFormatPr defaultRowHeight="12.75"/>
  <cols>
    <col min="1" max="1" width="6.83203125" style="68" customWidth="1"/>
    <col min="2" max="2" width="55.1640625" style="245" customWidth="1"/>
    <col min="3" max="3" width="16.33203125" style="68" customWidth="1"/>
    <col min="4" max="4" width="55.1640625" style="68" customWidth="1"/>
    <col min="5" max="5" width="16.33203125" style="68" customWidth="1"/>
    <col min="6" max="6" width="4.83203125" style="68" customWidth="1"/>
    <col min="7" max="16384" width="9.33203125" style="68"/>
  </cols>
  <sheetData>
    <row r="1" spans="1:6" ht="39.75" customHeight="1">
      <c r="B1" s="455" t="s">
        <v>252</v>
      </c>
      <c r="C1" s="456"/>
      <c r="D1" s="456"/>
      <c r="E1" s="456"/>
      <c r="F1" s="707" t="s">
        <v>629</v>
      </c>
    </row>
    <row r="2" spans="1:6" ht="14.25" thickBot="1">
      <c r="E2" s="457" t="s">
        <v>135</v>
      </c>
      <c r="F2" s="707"/>
    </row>
    <row r="3" spans="1:6" ht="18" customHeight="1" thickBot="1">
      <c r="A3" s="705" t="s">
        <v>143</v>
      </c>
      <c r="B3" s="458" t="s">
        <v>125</v>
      </c>
      <c r="C3" s="459"/>
      <c r="D3" s="458" t="s">
        <v>129</v>
      </c>
      <c r="E3" s="460"/>
      <c r="F3" s="707"/>
    </row>
    <row r="4" spans="1:6" s="461" customFormat="1" ht="35.25" customHeight="1" thickBot="1">
      <c r="A4" s="706"/>
      <c r="B4" s="246" t="s">
        <v>136</v>
      </c>
      <c r="C4" s="247" t="s">
        <v>419</v>
      </c>
      <c r="D4" s="246" t="s">
        <v>136</v>
      </c>
      <c r="E4" s="64" t="s">
        <v>419</v>
      </c>
      <c r="F4" s="707"/>
    </row>
    <row r="5" spans="1:6" s="466" customFormat="1" ht="12" customHeight="1" thickBot="1">
      <c r="A5" s="462">
        <v>1</v>
      </c>
      <c r="B5" s="463">
        <v>2</v>
      </c>
      <c r="C5" s="464" t="s">
        <v>86</v>
      </c>
      <c r="D5" s="463" t="s">
        <v>87</v>
      </c>
      <c r="E5" s="465" t="s">
        <v>88</v>
      </c>
      <c r="F5" s="707"/>
    </row>
    <row r="6" spans="1:6" ht="12.95" customHeight="1">
      <c r="A6" s="467" t="s">
        <v>84</v>
      </c>
      <c r="B6" s="468" t="s">
        <v>285</v>
      </c>
      <c r="C6" s="444">
        <v>212530</v>
      </c>
      <c r="D6" s="468" t="s">
        <v>137</v>
      </c>
      <c r="E6" s="450">
        <v>204333</v>
      </c>
      <c r="F6" s="707"/>
    </row>
    <row r="7" spans="1:6" ht="12.95" customHeight="1">
      <c r="A7" s="469" t="s">
        <v>85</v>
      </c>
      <c r="B7" s="470" t="s">
        <v>126</v>
      </c>
      <c r="C7" s="445">
        <v>43929</v>
      </c>
      <c r="D7" s="470" t="s">
        <v>309</v>
      </c>
      <c r="E7" s="451">
        <v>50756</v>
      </c>
      <c r="F7" s="707"/>
    </row>
    <row r="8" spans="1:6" ht="12.95" customHeight="1">
      <c r="A8" s="469" t="s">
        <v>86</v>
      </c>
      <c r="B8" s="470" t="s">
        <v>128</v>
      </c>
      <c r="C8" s="445">
        <v>30000</v>
      </c>
      <c r="D8" s="470" t="s">
        <v>470</v>
      </c>
      <c r="E8" s="451">
        <v>209289</v>
      </c>
      <c r="F8" s="707"/>
    </row>
    <row r="9" spans="1:6" ht="12.95" customHeight="1">
      <c r="A9" s="469" t="s">
        <v>87</v>
      </c>
      <c r="B9" s="471" t="s">
        <v>457</v>
      </c>
      <c r="C9" s="445">
        <v>225509</v>
      </c>
      <c r="D9" s="470" t="s">
        <v>310</v>
      </c>
      <c r="E9" s="451">
        <v>15655</v>
      </c>
      <c r="F9" s="707"/>
    </row>
    <row r="10" spans="1:6" ht="12.95" customHeight="1">
      <c r="A10" s="469" t="s">
        <v>88</v>
      </c>
      <c r="B10" s="470" t="s">
        <v>458</v>
      </c>
      <c r="C10" s="445">
        <v>8125</v>
      </c>
      <c r="D10" s="470" t="s">
        <v>311</v>
      </c>
      <c r="E10" s="451">
        <v>20606</v>
      </c>
      <c r="F10" s="707"/>
    </row>
    <row r="11" spans="1:6" ht="12.95" customHeight="1">
      <c r="A11" s="469" t="s">
        <v>89</v>
      </c>
      <c r="B11" s="470" t="s">
        <v>491</v>
      </c>
      <c r="C11" s="446"/>
      <c r="D11" s="470" t="s">
        <v>116</v>
      </c>
      <c r="E11" s="451">
        <v>10484</v>
      </c>
      <c r="F11" s="707"/>
    </row>
    <row r="12" spans="1:6" ht="12.95" customHeight="1">
      <c r="A12" s="469" t="s">
        <v>90</v>
      </c>
      <c r="B12" s="470" t="s">
        <v>459</v>
      </c>
      <c r="C12" s="445"/>
      <c r="D12" s="470" t="s">
        <v>74</v>
      </c>
      <c r="E12" s="451"/>
      <c r="F12" s="707"/>
    </row>
    <row r="13" spans="1:6" ht="12.95" customHeight="1">
      <c r="A13" s="469" t="s">
        <v>91</v>
      </c>
      <c r="B13" s="470" t="s">
        <v>460</v>
      </c>
      <c r="C13" s="445"/>
      <c r="D13" s="57"/>
      <c r="E13" s="451"/>
      <c r="F13" s="707"/>
    </row>
    <row r="14" spans="1:6" ht="12.95" customHeight="1">
      <c r="A14" s="469" t="s">
        <v>92</v>
      </c>
      <c r="B14" s="472" t="s">
        <v>461</v>
      </c>
      <c r="C14" s="446"/>
      <c r="D14" s="57"/>
      <c r="E14" s="451"/>
      <c r="F14" s="707"/>
    </row>
    <row r="15" spans="1:6" ht="12.95" customHeight="1">
      <c r="A15" s="469" t="s">
        <v>93</v>
      </c>
      <c r="B15" s="57"/>
      <c r="C15" s="445"/>
      <c r="D15" s="57"/>
      <c r="E15" s="451"/>
      <c r="F15" s="707"/>
    </row>
    <row r="16" spans="1:6" ht="12.95" customHeight="1">
      <c r="A16" s="469" t="s">
        <v>94</v>
      </c>
      <c r="B16" s="57"/>
      <c r="C16" s="445"/>
      <c r="D16" s="57"/>
      <c r="E16" s="451"/>
      <c r="F16" s="707"/>
    </row>
    <row r="17" spans="1:6" ht="12.95" customHeight="1" thickBot="1">
      <c r="A17" s="469" t="s">
        <v>95</v>
      </c>
      <c r="B17" s="71"/>
      <c r="C17" s="447"/>
      <c r="D17" s="57"/>
      <c r="E17" s="452"/>
      <c r="F17" s="707"/>
    </row>
    <row r="18" spans="1:6" ht="15.95" customHeight="1" thickBot="1">
      <c r="A18" s="473" t="s">
        <v>96</v>
      </c>
      <c r="B18" s="167" t="s">
        <v>484</v>
      </c>
      <c r="C18" s="448">
        <f>+C6+C7+C8+C9+C10+C12+C13+C14+C15+C16+C17</f>
        <v>520093</v>
      </c>
      <c r="D18" s="167" t="s">
        <v>483</v>
      </c>
      <c r="E18" s="453">
        <f>SUM(E6:E17)</f>
        <v>511123</v>
      </c>
      <c r="F18" s="707"/>
    </row>
    <row r="19" spans="1:6" ht="12.95" customHeight="1">
      <c r="A19" s="474" t="s">
        <v>97</v>
      </c>
      <c r="B19" s="475" t="s">
        <v>462</v>
      </c>
      <c r="C19" s="476">
        <f>+C20+C21+C22+C23</f>
        <v>0</v>
      </c>
      <c r="D19" s="477" t="s">
        <v>322</v>
      </c>
      <c r="E19" s="454"/>
      <c r="F19" s="707"/>
    </row>
    <row r="20" spans="1:6" ht="12.95" customHeight="1">
      <c r="A20" s="478" t="s">
        <v>98</v>
      </c>
      <c r="B20" s="477" t="s">
        <v>398</v>
      </c>
      <c r="C20" s="109"/>
      <c r="D20" s="477" t="s">
        <v>323</v>
      </c>
      <c r="E20" s="110"/>
      <c r="F20" s="707"/>
    </row>
    <row r="21" spans="1:6" ht="12.95" customHeight="1">
      <c r="A21" s="478" t="s">
        <v>99</v>
      </c>
      <c r="B21" s="477" t="s">
        <v>399</v>
      </c>
      <c r="C21" s="109"/>
      <c r="D21" s="477" t="s">
        <v>249</v>
      </c>
      <c r="E21" s="110"/>
      <c r="F21" s="707"/>
    </row>
    <row r="22" spans="1:6" ht="12.95" customHeight="1">
      <c r="A22" s="478" t="s">
        <v>100</v>
      </c>
      <c r="B22" s="477" t="s">
        <v>463</v>
      </c>
      <c r="C22" s="109"/>
      <c r="D22" s="477" t="s">
        <v>250</v>
      </c>
      <c r="E22" s="110"/>
      <c r="F22" s="707"/>
    </row>
    <row r="23" spans="1:6" ht="12.95" customHeight="1">
      <c r="A23" s="478" t="s">
        <v>101</v>
      </c>
      <c r="B23" s="477" t="s">
        <v>464</v>
      </c>
      <c r="C23" s="109"/>
      <c r="D23" s="475" t="s">
        <v>471</v>
      </c>
      <c r="E23" s="110"/>
      <c r="F23" s="707"/>
    </row>
    <row r="24" spans="1:6" ht="12.95" customHeight="1">
      <c r="A24" s="478" t="s">
        <v>102</v>
      </c>
      <c r="B24" s="477" t="s">
        <v>465</v>
      </c>
      <c r="C24" s="479">
        <f>+C25+C26</f>
        <v>0</v>
      </c>
      <c r="D24" s="477" t="s">
        <v>324</v>
      </c>
      <c r="E24" s="110"/>
      <c r="F24" s="707"/>
    </row>
    <row r="25" spans="1:6" ht="12.95" customHeight="1">
      <c r="A25" s="474" t="s">
        <v>103</v>
      </c>
      <c r="B25" s="475" t="s">
        <v>466</v>
      </c>
      <c r="C25" s="449"/>
      <c r="D25" s="468" t="s">
        <v>325</v>
      </c>
      <c r="E25" s="454"/>
      <c r="F25" s="707"/>
    </row>
    <row r="26" spans="1:6" ht="12.95" customHeight="1" thickBot="1">
      <c r="A26" s="478" t="s">
        <v>104</v>
      </c>
      <c r="B26" s="477" t="s">
        <v>407</v>
      </c>
      <c r="C26" s="109"/>
      <c r="D26" s="57"/>
      <c r="E26" s="110"/>
      <c r="F26" s="707"/>
    </row>
    <row r="27" spans="1:6" ht="15.95" customHeight="1" thickBot="1">
      <c r="A27" s="473" t="s">
        <v>105</v>
      </c>
      <c r="B27" s="167" t="s">
        <v>481</v>
      </c>
      <c r="C27" s="448">
        <f>+C19+C24</f>
        <v>0</v>
      </c>
      <c r="D27" s="167" t="s">
        <v>482</v>
      </c>
      <c r="E27" s="453">
        <f>SUM(E19:E26)</f>
        <v>0</v>
      </c>
      <c r="F27" s="707"/>
    </row>
    <row r="28" spans="1:6" ht="18" customHeight="1" thickBot="1">
      <c r="A28" s="473" t="s">
        <v>106</v>
      </c>
      <c r="B28" s="480" t="s">
        <v>469</v>
      </c>
      <c r="C28" s="448">
        <f>+C18+C27</f>
        <v>520093</v>
      </c>
      <c r="D28" s="480" t="s">
        <v>472</v>
      </c>
      <c r="E28" s="453">
        <f>+E18+E27</f>
        <v>511123</v>
      </c>
      <c r="F28" s="707"/>
    </row>
    <row r="29" spans="1:6" ht="18" customHeight="1" thickBot="1">
      <c r="A29" s="473" t="s">
        <v>107</v>
      </c>
      <c r="B29" s="167" t="s">
        <v>467</v>
      </c>
      <c r="C29" s="484"/>
      <c r="D29" s="167" t="s">
        <v>473</v>
      </c>
      <c r="E29" s="483"/>
      <c r="F29" s="707"/>
    </row>
    <row r="30" spans="1:6" ht="13.5" thickBot="1">
      <c r="A30" s="473" t="s">
        <v>108</v>
      </c>
      <c r="B30" s="481" t="s">
        <v>468</v>
      </c>
      <c r="C30" s="482">
        <f>+C28+C29</f>
        <v>520093</v>
      </c>
      <c r="D30" s="481" t="s">
        <v>474</v>
      </c>
      <c r="E30" s="482">
        <f>+E28+E29</f>
        <v>511123</v>
      </c>
      <c r="F30" s="707"/>
    </row>
    <row r="31" spans="1:6" ht="13.5" thickBot="1">
      <c r="A31" s="473" t="s">
        <v>109</v>
      </c>
      <c r="B31" s="481" t="s">
        <v>265</v>
      </c>
      <c r="C31" s="482" t="str">
        <f>IF(C18-E18&lt;0,E18-C18,"-")</f>
        <v>-</v>
      </c>
      <c r="D31" s="481" t="s">
        <v>266</v>
      </c>
      <c r="E31" s="482">
        <f>IF(C18-E18&gt;0,C18-E18,"-")</f>
        <v>8970</v>
      </c>
      <c r="F31" s="707"/>
    </row>
    <row r="32" spans="1:6" ht="13.5" thickBot="1">
      <c r="A32" s="473" t="s">
        <v>110</v>
      </c>
      <c r="B32" s="481" t="s">
        <v>475</v>
      </c>
      <c r="C32" s="482" t="str">
        <f>IF(C18+C19-E28&lt;0,E28-(C18+C19),"-")</f>
        <v>-</v>
      </c>
      <c r="D32" s="481" t="s">
        <v>476</v>
      </c>
      <c r="E32" s="482">
        <f>IF(C18+C19-E28&gt;0,C18+C19-E28,"-")</f>
        <v>8970</v>
      </c>
      <c r="F32" s="707"/>
    </row>
  </sheetData>
  <customSheetViews>
    <customSheetView guid="{77C0C7EB-E0E7-476A-9764-A14522109077}" topLeftCell="A13">
      <selection activeCell="D30" sqref="D30"/>
      <pageMargins left="0.33" right="0.48" top="0.9055118110236221" bottom="0.5" header="0.6692913385826772" footer="0.28000000000000003"/>
      <printOptions horizontalCentered="1"/>
      <pageSetup paperSize="9" orientation="landscape" verticalDpi="300" r:id="rId1"/>
      <headerFooter alignWithMargins="0">
        <oddHeader xml:space="preserve">&amp;R&amp;"Times New Roman CE,Félkövér dőlt"&amp;11 </oddHeader>
      </headerFooter>
    </customSheetView>
  </customSheetViews>
  <mergeCells count="2">
    <mergeCell ref="A3:A4"/>
    <mergeCell ref="F1:F3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2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36"/>
  <sheetViews>
    <sheetView zoomScaleNormal="100" zoomScaleSheetLayoutView="115" workbookViewId="0">
      <selection activeCell="D12" sqref="D12"/>
    </sheetView>
  </sheetViews>
  <sheetFormatPr defaultRowHeight="12.75"/>
  <cols>
    <col min="1" max="1" width="6.83203125" style="68" customWidth="1"/>
    <col min="2" max="2" width="55.1640625" style="245" customWidth="1"/>
    <col min="3" max="3" width="16.33203125" style="68" customWidth="1"/>
    <col min="4" max="4" width="55.1640625" style="68" customWidth="1"/>
    <col min="5" max="5" width="16.33203125" style="68" customWidth="1"/>
    <col min="6" max="6" width="4.83203125" style="68" customWidth="1"/>
    <col min="7" max="16384" width="9.33203125" style="68"/>
  </cols>
  <sheetData>
    <row r="1" spans="1:6" ht="31.5">
      <c r="B1" s="455" t="s">
        <v>253</v>
      </c>
      <c r="C1" s="456"/>
      <c r="D1" s="456"/>
      <c r="E1" s="456"/>
      <c r="F1" s="707" t="s">
        <v>630</v>
      </c>
    </row>
    <row r="2" spans="1:6" ht="14.25" thickBot="1">
      <c r="E2" s="457" t="s">
        <v>135</v>
      </c>
      <c r="F2" s="707"/>
    </row>
    <row r="3" spans="1:6" ht="13.5" thickBot="1">
      <c r="A3" s="708" t="s">
        <v>143</v>
      </c>
      <c r="B3" s="458" t="s">
        <v>125</v>
      </c>
      <c r="C3" s="459"/>
      <c r="D3" s="458" t="s">
        <v>129</v>
      </c>
      <c r="E3" s="460"/>
      <c r="F3" s="707"/>
    </row>
    <row r="4" spans="1:6" s="461" customFormat="1" ht="24.75" thickBot="1">
      <c r="A4" s="709"/>
      <c r="B4" s="246" t="s">
        <v>136</v>
      </c>
      <c r="C4" s="247" t="s">
        <v>419</v>
      </c>
      <c r="D4" s="246" t="s">
        <v>136</v>
      </c>
      <c r="E4" s="64" t="s">
        <v>419</v>
      </c>
      <c r="F4" s="707"/>
    </row>
    <row r="5" spans="1:6" s="461" customFormat="1" ht="13.5" thickBot="1">
      <c r="A5" s="462">
        <v>1</v>
      </c>
      <c r="B5" s="463">
        <v>2</v>
      </c>
      <c r="C5" s="464">
        <v>3</v>
      </c>
      <c r="D5" s="463">
        <v>4</v>
      </c>
      <c r="E5" s="465">
        <v>5</v>
      </c>
      <c r="F5" s="707"/>
    </row>
    <row r="6" spans="1:6" ht="12.95" customHeight="1">
      <c r="A6" s="467" t="s">
        <v>84</v>
      </c>
      <c r="B6" s="468" t="s">
        <v>511</v>
      </c>
      <c r="C6" s="444">
        <v>800</v>
      </c>
      <c r="D6" s="468" t="s">
        <v>421</v>
      </c>
      <c r="E6" s="450">
        <v>47379</v>
      </c>
      <c r="F6" s="707"/>
    </row>
    <row r="7" spans="1:6" ht="22.5" customHeight="1">
      <c r="A7" s="469" t="s">
        <v>85</v>
      </c>
      <c r="B7" s="470" t="s">
        <v>485</v>
      </c>
      <c r="C7" s="445"/>
      <c r="D7" s="470" t="s">
        <v>313</v>
      </c>
      <c r="E7" s="451"/>
      <c r="F7" s="707"/>
    </row>
    <row r="8" spans="1:6" ht="12.95" customHeight="1">
      <c r="A8" s="469" t="s">
        <v>86</v>
      </c>
      <c r="B8" s="470" t="s">
        <v>247</v>
      </c>
      <c r="C8" s="445">
        <v>900</v>
      </c>
      <c r="D8" s="470" t="s">
        <v>452</v>
      </c>
      <c r="E8" s="451">
        <v>14043</v>
      </c>
      <c r="F8" s="707"/>
    </row>
    <row r="9" spans="1:6" ht="12.95" customHeight="1">
      <c r="A9" s="469" t="s">
        <v>87</v>
      </c>
      <c r="B9" s="470" t="s">
        <v>296</v>
      </c>
      <c r="C9" s="445"/>
      <c r="D9" s="470" t="s">
        <v>492</v>
      </c>
      <c r="E9" s="451"/>
      <c r="F9" s="707"/>
    </row>
    <row r="10" spans="1:6" ht="12.75" customHeight="1">
      <c r="A10" s="469" t="s">
        <v>88</v>
      </c>
      <c r="B10" s="470" t="s">
        <v>386</v>
      </c>
      <c r="C10" s="445"/>
      <c r="D10" s="470" t="s">
        <v>493</v>
      </c>
      <c r="E10" s="451"/>
      <c r="F10" s="707"/>
    </row>
    <row r="11" spans="1:6" ht="12.95" customHeight="1">
      <c r="A11" s="469" t="s">
        <v>89</v>
      </c>
      <c r="B11" s="470" t="s">
        <v>486</v>
      </c>
      <c r="C11" s="446">
        <v>27620</v>
      </c>
      <c r="D11" s="486" t="s">
        <v>494</v>
      </c>
      <c r="E11" s="451"/>
      <c r="F11" s="707"/>
    </row>
    <row r="12" spans="1:6" ht="12.95" customHeight="1">
      <c r="A12" s="469" t="s">
        <v>90</v>
      </c>
      <c r="B12" s="470" t="s">
        <v>487</v>
      </c>
      <c r="C12" s="445"/>
      <c r="D12" s="486" t="s">
        <v>425</v>
      </c>
      <c r="E12" s="451"/>
      <c r="F12" s="707"/>
    </row>
    <row r="13" spans="1:6" ht="12.95" customHeight="1">
      <c r="A13" s="469" t="s">
        <v>91</v>
      </c>
      <c r="B13" s="470" t="s">
        <v>490</v>
      </c>
      <c r="C13" s="445"/>
      <c r="D13" s="487" t="s">
        <v>426</v>
      </c>
      <c r="E13" s="451"/>
      <c r="F13" s="707"/>
    </row>
    <row r="14" spans="1:6" ht="12.95" customHeight="1">
      <c r="A14" s="469" t="s">
        <v>92</v>
      </c>
      <c r="B14" s="488" t="s">
        <v>509</v>
      </c>
      <c r="C14" s="446"/>
      <c r="D14" s="486" t="s">
        <v>495</v>
      </c>
      <c r="E14" s="451">
        <v>12639</v>
      </c>
      <c r="F14" s="707"/>
    </row>
    <row r="15" spans="1:6" ht="22.5" customHeight="1">
      <c r="A15" s="469" t="s">
        <v>93</v>
      </c>
      <c r="B15" s="470" t="s">
        <v>488</v>
      </c>
      <c r="C15" s="446">
        <v>1350</v>
      </c>
      <c r="D15" s="486" t="s">
        <v>496</v>
      </c>
      <c r="E15" s="451">
        <v>1404</v>
      </c>
      <c r="F15" s="707"/>
    </row>
    <row r="16" spans="1:6" ht="12.95" customHeight="1">
      <c r="A16" s="469" t="s">
        <v>94</v>
      </c>
      <c r="B16" s="470" t="s">
        <v>489</v>
      </c>
      <c r="C16" s="451"/>
      <c r="D16" s="470" t="s">
        <v>116</v>
      </c>
      <c r="E16" s="451"/>
      <c r="F16" s="707"/>
    </row>
    <row r="17" spans="1:6" ht="12.95" customHeight="1" thickBot="1">
      <c r="A17" s="617" t="s">
        <v>95</v>
      </c>
      <c r="B17" s="618"/>
      <c r="C17" s="619"/>
      <c r="D17" s="618" t="s">
        <v>74</v>
      </c>
      <c r="E17" s="531"/>
      <c r="F17" s="707"/>
    </row>
    <row r="18" spans="1:6" ht="15.95" customHeight="1" thickBot="1">
      <c r="A18" s="473" t="s">
        <v>96</v>
      </c>
      <c r="B18" s="167" t="s">
        <v>237</v>
      </c>
      <c r="C18" s="448">
        <f>+C6+C7+C8+C9+C10+C11+C12+C13+C15+C16+C17</f>
        <v>30670</v>
      </c>
      <c r="D18" s="167" t="s">
        <v>238</v>
      </c>
      <c r="E18" s="453">
        <f>+E6+E7+E8+E16+E17</f>
        <v>61422</v>
      </c>
      <c r="F18" s="707"/>
    </row>
    <row r="19" spans="1:6" ht="12.95" customHeight="1">
      <c r="A19" s="489" t="s">
        <v>97</v>
      </c>
      <c r="B19" s="490" t="s">
        <v>508</v>
      </c>
      <c r="C19" s="497">
        <f>+C20+C21+C22+C23+C24</f>
        <v>0</v>
      </c>
      <c r="D19" s="477" t="s">
        <v>322</v>
      </c>
      <c r="E19" s="107"/>
      <c r="F19" s="707"/>
    </row>
    <row r="20" spans="1:6" ht="12.95" customHeight="1">
      <c r="A20" s="469" t="s">
        <v>98</v>
      </c>
      <c r="B20" s="491" t="s">
        <v>497</v>
      </c>
      <c r="C20" s="109"/>
      <c r="D20" s="477" t="s">
        <v>326</v>
      </c>
      <c r="E20" s="110"/>
      <c r="F20" s="707"/>
    </row>
    <row r="21" spans="1:6" ht="12.95" customHeight="1">
      <c r="A21" s="489" t="s">
        <v>99</v>
      </c>
      <c r="B21" s="491" t="s">
        <v>498</v>
      </c>
      <c r="C21" s="109"/>
      <c r="D21" s="477" t="s">
        <v>249</v>
      </c>
      <c r="E21" s="110"/>
      <c r="F21" s="707"/>
    </row>
    <row r="22" spans="1:6" ht="12.95" customHeight="1">
      <c r="A22" s="469" t="s">
        <v>100</v>
      </c>
      <c r="B22" s="491" t="s">
        <v>499</v>
      </c>
      <c r="C22" s="109"/>
      <c r="D22" s="477" t="s">
        <v>250</v>
      </c>
      <c r="E22" s="110">
        <v>1239</v>
      </c>
      <c r="F22" s="707"/>
    </row>
    <row r="23" spans="1:6" ht="12.95" customHeight="1">
      <c r="A23" s="489" t="s">
        <v>101</v>
      </c>
      <c r="B23" s="491" t="s">
        <v>500</v>
      </c>
      <c r="C23" s="109"/>
      <c r="D23" s="475" t="s">
        <v>471</v>
      </c>
      <c r="E23" s="110"/>
      <c r="F23" s="707"/>
    </row>
    <row r="24" spans="1:6" ht="12.95" customHeight="1">
      <c r="A24" s="469" t="s">
        <v>102</v>
      </c>
      <c r="B24" s="492" t="s">
        <v>501</v>
      </c>
      <c r="C24" s="109"/>
      <c r="D24" s="477" t="s">
        <v>327</v>
      </c>
      <c r="E24" s="110"/>
      <c r="F24" s="707"/>
    </row>
    <row r="25" spans="1:6" ht="12.95" customHeight="1">
      <c r="A25" s="489" t="s">
        <v>103</v>
      </c>
      <c r="B25" s="493" t="s">
        <v>502</v>
      </c>
      <c r="C25" s="479">
        <f>+C26+C27+C28+C29+C30</f>
        <v>0</v>
      </c>
      <c r="D25" s="494" t="s">
        <v>325</v>
      </c>
      <c r="E25" s="110"/>
      <c r="F25" s="707"/>
    </row>
    <row r="26" spans="1:6" ht="12.95" customHeight="1">
      <c r="A26" s="469" t="s">
        <v>104</v>
      </c>
      <c r="B26" s="492" t="s">
        <v>503</v>
      </c>
      <c r="C26" s="109"/>
      <c r="D26" s="494" t="s">
        <v>510</v>
      </c>
      <c r="E26" s="110"/>
      <c r="F26" s="707"/>
    </row>
    <row r="27" spans="1:6" ht="12.95" customHeight="1">
      <c r="A27" s="489" t="s">
        <v>105</v>
      </c>
      <c r="B27" s="492" t="s">
        <v>504</v>
      </c>
      <c r="C27" s="109"/>
      <c r="D27" s="485"/>
      <c r="E27" s="110"/>
      <c r="F27" s="707"/>
    </row>
    <row r="28" spans="1:6" ht="12.95" customHeight="1">
      <c r="A28" s="469" t="s">
        <v>106</v>
      </c>
      <c r="B28" s="491" t="s">
        <v>505</v>
      </c>
      <c r="C28" s="109"/>
      <c r="D28" s="163"/>
      <c r="E28" s="110"/>
      <c r="F28" s="707"/>
    </row>
    <row r="29" spans="1:6" ht="12.95" customHeight="1">
      <c r="A29" s="489" t="s">
        <v>107</v>
      </c>
      <c r="B29" s="495" t="s">
        <v>506</v>
      </c>
      <c r="C29" s="109"/>
      <c r="D29" s="57"/>
      <c r="E29" s="110"/>
      <c r="F29" s="707"/>
    </row>
    <row r="30" spans="1:6" ht="12.95" customHeight="1" thickBot="1">
      <c r="A30" s="469" t="s">
        <v>108</v>
      </c>
      <c r="B30" s="496" t="s">
        <v>507</v>
      </c>
      <c r="C30" s="109"/>
      <c r="D30" s="163"/>
      <c r="E30" s="110"/>
      <c r="F30" s="707"/>
    </row>
    <row r="31" spans="1:6" ht="21.75" customHeight="1" thickBot="1">
      <c r="A31" s="473" t="s">
        <v>109</v>
      </c>
      <c r="B31" s="167" t="s">
        <v>549</v>
      </c>
      <c r="C31" s="448">
        <f>+C19+C25</f>
        <v>0</v>
      </c>
      <c r="D31" s="167" t="s">
        <v>550</v>
      </c>
      <c r="E31" s="453">
        <f>SUM(E19:E30)</f>
        <v>1239</v>
      </c>
      <c r="F31" s="707"/>
    </row>
    <row r="32" spans="1:6" ht="18" customHeight="1" thickBot="1">
      <c r="A32" s="473" t="s">
        <v>110</v>
      </c>
      <c r="B32" s="480" t="s">
        <v>547</v>
      </c>
      <c r="C32" s="448">
        <f>+C18+C31</f>
        <v>30670</v>
      </c>
      <c r="D32" s="480" t="s">
        <v>551</v>
      </c>
      <c r="E32" s="453">
        <f>+E18+E31</f>
        <v>62661</v>
      </c>
      <c r="F32" s="707"/>
    </row>
    <row r="33" spans="1:6" ht="18" customHeight="1" thickBot="1">
      <c r="A33" s="473" t="s">
        <v>111</v>
      </c>
      <c r="B33" s="167" t="s">
        <v>467</v>
      </c>
      <c r="C33" s="484"/>
      <c r="D33" s="167" t="s">
        <v>473</v>
      </c>
      <c r="E33" s="483"/>
      <c r="F33" s="707"/>
    </row>
    <row r="34" spans="1:6" ht="13.5" thickBot="1">
      <c r="A34" s="473" t="s">
        <v>112</v>
      </c>
      <c r="B34" s="481" t="s">
        <v>548</v>
      </c>
      <c r="C34" s="482">
        <f>+C32+C33</f>
        <v>30670</v>
      </c>
      <c r="D34" s="481" t="s">
        <v>552</v>
      </c>
      <c r="E34" s="482">
        <f>+E32+E33</f>
        <v>62661</v>
      </c>
      <c r="F34" s="707"/>
    </row>
    <row r="35" spans="1:6" ht="13.5" thickBot="1">
      <c r="A35" s="473" t="s">
        <v>213</v>
      </c>
      <c r="B35" s="481" t="s">
        <v>265</v>
      </c>
      <c r="C35" s="482">
        <f>IF(C18-E18&lt;0,E18-C18,"-")</f>
        <v>30752</v>
      </c>
      <c r="D35" s="481" t="s">
        <v>266</v>
      </c>
      <c r="E35" s="482" t="str">
        <f>IF(C18-E18&gt;0,C18-E18,"-")</f>
        <v>-</v>
      </c>
      <c r="F35" s="707"/>
    </row>
    <row r="36" spans="1:6" ht="13.5" thickBot="1">
      <c r="A36" s="473" t="s">
        <v>214</v>
      </c>
      <c r="B36" s="481" t="s">
        <v>475</v>
      </c>
      <c r="C36" s="482">
        <f>IF(C18+C19-E32&lt;0,E32-(C18+C19),"-")</f>
        <v>31991</v>
      </c>
      <c r="D36" s="481" t="s">
        <v>476</v>
      </c>
      <c r="E36" s="482" t="str">
        <f>IF(C18+C19-E32&gt;0,C18+C19-E32,"-")</f>
        <v>-</v>
      </c>
      <c r="F36" s="707"/>
    </row>
  </sheetData>
  <customSheetViews>
    <customSheetView guid="{77C0C7EB-E0E7-476A-9764-A14522109077}" topLeftCell="A16">
      <selection activeCell="E9" sqref="E9"/>
      <pageMargins left="0.78740157480314965" right="0.78740157480314965" top="0.49" bottom="0.79" header="0.49" footer="0.78740157480314965"/>
      <printOptions horizontalCentered="1"/>
      <pageSetup paperSize="9" scale="93" orientation="landscape" verticalDpi="300" r:id="rId1"/>
      <headerFooter alignWithMargins="0"/>
    </customSheetView>
  </customSheetViews>
  <mergeCells count="2">
    <mergeCell ref="A3:A4"/>
    <mergeCell ref="F1:F36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I23" sqref="I2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68" t="s">
        <v>239</v>
      </c>
      <c r="E1" s="171" t="s">
        <v>246</v>
      </c>
    </row>
    <row r="3" spans="1:5">
      <c r="A3" s="177"/>
      <c r="B3" s="178"/>
      <c r="C3" s="177"/>
      <c r="D3" s="180"/>
      <c r="E3" s="178"/>
    </row>
    <row r="4" spans="1:5" ht="15.75">
      <c r="A4" s="119" t="s">
        <v>538</v>
      </c>
      <c r="B4" s="179"/>
      <c r="C4" s="189"/>
      <c r="D4" s="180"/>
      <c r="E4" s="178"/>
    </row>
    <row r="5" spans="1:5">
      <c r="A5" s="177"/>
      <c r="B5" s="178"/>
      <c r="C5" s="177"/>
      <c r="D5" s="180"/>
      <c r="E5" s="178"/>
    </row>
    <row r="6" spans="1:5">
      <c r="A6" s="177" t="s">
        <v>339</v>
      </c>
      <c r="B6" s="178">
        <f>+'1.1.sz.mell.'!C51</f>
        <v>550763</v>
      </c>
      <c r="C6" s="177" t="s">
        <v>541</v>
      </c>
      <c r="D6" s="180">
        <f>+'2.1.sz.mell  '!C18+'2.2.sz.mell  '!C18</f>
        <v>550763</v>
      </c>
      <c r="E6" s="178">
        <f t="shared" ref="E6:E15" si="0">+B6-D6</f>
        <v>0</v>
      </c>
    </row>
    <row r="7" spans="1:5">
      <c r="A7" s="177" t="s">
        <v>240</v>
      </c>
      <c r="B7" s="178">
        <f>+'1.1.sz.mell.'!C65</f>
        <v>573784</v>
      </c>
      <c r="C7" s="177" t="s">
        <v>542</v>
      </c>
      <c r="D7" s="180">
        <f>+'2.1.sz.mell  '!C28+'2.2.sz.mell  '!C32</f>
        <v>550763</v>
      </c>
      <c r="E7" s="178">
        <f t="shared" si="0"/>
        <v>23021</v>
      </c>
    </row>
    <row r="8" spans="1:5">
      <c r="A8" s="177" t="s">
        <v>536</v>
      </c>
      <c r="B8" s="178">
        <f>+'1.1.sz.mell.'!C67</f>
        <v>573784</v>
      </c>
      <c r="C8" s="177" t="s">
        <v>543</v>
      </c>
      <c r="D8" s="180">
        <f>+'2.1.sz.mell  '!C30+'2.2.sz.mell  '!C34</f>
        <v>550763</v>
      </c>
      <c r="E8" s="178">
        <f t="shared" si="0"/>
        <v>23021</v>
      </c>
    </row>
    <row r="9" spans="1:5">
      <c r="A9" s="177"/>
      <c r="B9" s="178"/>
      <c r="C9" s="177"/>
      <c r="D9" s="180"/>
      <c r="E9" s="178"/>
    </row>
    <row r="10" spans="1:5">
      <c r="A10" s="177"/>
      <c r="B10" s="178"/>
      <c r="C10" s="177"/>
      <c r="D10" s="180"/>
      <c r="E10" s="178"/>
    </row>
    <row r="11" spans="1:5" ht="15.75">
      <c r="A11" s="119" t="s">
        <v>539</v>
      </c>
      <c r="B11" s="179"/>
      <c r="C11" s="189"/>
      <c r="D11" s="180"/>
      <c r="E11" s="178"/>
    </row>
    <row r="12" spans="1:5">
      <c r="A12" s="177"/>
      <c r="B12" s="178"/>
      <c r="C12" s="177"/>
      <c r="D12" s="180"/>
      <c r="E12" s="178"/>
    </row>
    <row r="13" spans="1:5">
      <c r="A13" s="177" t="s">
        <v>264</v>
      </c>
      <c r="B13" s="178">
        <f>+'1.1.sz.mell.'!C101</f>
        <v>572545</v>
      </c>
      <c r="C13" s="177" t="s">
        <v>544</v>
      </c>
      <c r="D13" s="180">
        <f>+'2.1.sz.mell  '!E18+'2.2.sz.mell  '!E18</f>
        <v>572545</v>
      </c>
      <c r="E13" s="178">
        <f t="shared" si="0"/>
        <v>0</v>
      </c>
    </row>
    <row r="14" spans="1:5">
      <c r="A14" s="177" t="s">
        <v>241</v>
      </c>
      <c r="B14" s="178">
        <f>+'1.1.sz.mell.'!C120</f>
        <v>573784</v>
      </c>
      <c r="C14" s="177" t="s">
        <v>545</v>
      </c>
      <c r="D14" s="180">
        <f>+'2.1.sz.mell  '!E28+'2.2.sz.mell  '!E32</f>
        <v>573784</v>
      </c>
      <c r="E14" s="178">
        <f t="shared" si="0"/>
        <v>0</v>
      </c>
    </row>
    <row r="15" spans="1:5">
      <c r="A15" s="177" t="s">
        <v>537</v>
      </c>
      <c r="B15" s="178">
        <f>+'1.1.sz.mell.'!C122</f>
        <v>573784</v>
      </c>
      <c r="C15" s="177" t="s">
        <v>546</v>
      </c>
      <c r="D15" s="180">
        <f>+'2.1.sz.mell  '!E30+'2.2.sz.mell  '!E34</f>
        <v>573784</v>
      </c>
      <c r="E15" s="178">
        <f t="shared" si="0"/>
        <v>0</v>
      </c>
    </row>
    <row r="16" spans="1:5">
      <c r="A16" s="169"/>
      <c r="B16" s="169"/>
      <c r="C16" s="177"/>
      <c r="D16" s="180"/>
      <c r="E16" s="170"/>
    </row>
    <row r="17" spans="1:5">
      <c r="A17" s="169"/>
      <c r="B17" s="169"/>
      <c r="C17" s="169"/>
      <c r="D17" s="169"/>
      <c r="E17" s="169"/>
    </row>
    <row r="18" spans="1:5">
      <c r="A18" s="169"/>
      <c r="B18" s="169"/>
      <c r="C18" s="169"/>
      <c r="D18" s="169"/>
      <c r="E18" s="169"/>
    </row>
    <row r="19" spans="1:5">
      <c r="A19" s="169"/>
      <c r="B19" s="169"/>
      <c r="C19" s="169"/>
      <c r="D19" s="169"/>
      <c r="E19" s="169"/>
    </row>
  </sheetData>
  <sheetProtection sheet="1"/>
  <customSheetViews>
    <customSheetView guid="{77C0C7EB-E0E7-476A-9764-A14522109077}" fitToPage="1">
      <selection activeCell="I23" sqref="I23"/>
      <pageMargins left="0.79" right="0.56999999999999995" top="0.88" bottom="0.66" header="0.5" footer="0.5"/>
      <pageSetup paperSize="9" scale="95" orientation="landscape" r:id="rId1"/>
      <headerFooter alignWithMargins="0"/>
    </customSheetView>
  </customSheetViews>
  <phoneticPr fontId="30" type="noConversion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="120" zoomScaleNormal="120" workbookViewId="0">
      <selection sqref="A1:F1"/>
    </sheetView>
  </sheetViews>
  <sheetFormatPr defaultRowHeight="15"/>
  <cols>
    <col min="1" max="1" width="5.6640625" style="193" customWidth="1"/>
    <col min="2" max="2" width="38.6640625" style="193" customWidth="1"/>
    <col min="3" max="6" width="14" style="193" customWidth="1"/>
    <col min="7" max="16384" width="9.33203125" style="193"/>
  </cols>
  <sheetData>
    <row r="1" spans="1:7" ht="33" customHeight="1">
      <c r="A1" s="710" t="s">
        <v>558</v>
      </c>
      <c r="B1" s="710"/>
      <c r="C1" s="710"/>
      <c r="D1" s="710"/>
      <c r="E1" s="710"/>
      <c r="F1" s="710"/>
    </row>
    <row r="2" spans="1:7" ht="15.95" customHeight="1" thickBot="1">
      <c r="A2" s="194"/>
      <c r="B2" s="194"/>
      <c r="C2" s="711"/>
      <c r="D2" s="711"/>
      <c r="E2" s="718" t="s">
        <v>122</v>
      </c>
      <c r="F2" s="718"/>
      <c r="G2" s="201"/>
    </row>
    <row r="3" spans="1:7" ht="63" customHeight="1">
      <c r="A3" s="714" t="s">
        <v>82</v>
      </c>
      <c r="B3" s="716" t="s">
        <v>343</v>
      </c>
      <c r="C3" s="716" t="s">
        <v>540</v>
      </c>
      <c r="D3" s="716"/>
      <c r="E3" s="716"/>
      <c r="F3" s="712" t="s">
        <v>514</v>
      </c>
    </row>
    <row r="4" spans="1:7" ht="15.75" thickBot="1">
      <c r="A4" s="715"/>
      <c r="B4" s="717"/>
      <c r="C4" s="196" t="s">
        <v>344</v>
      </c>
      <c r="D4" s="196" t="s">
        <v>512</v>
      </c>
      <c r="E4" s="196" t="s">
        <v>513</v>
      </c>
      <c r="F4" s="713"/>
    </row>
    <row r="5" spans="1:7" ht="15.75" thickBot="1">
      <c r="A5" s="198">
        <v>1</v>
      </c>
      <c r="B5" s="199">
        <v>2</v>
      </c>
      <c r="C5" s="199">
        <v>3</v>
      </c>
      <c r="D5" s="199">
        <v>4</v>
      </c>
      <c r="E5" s="199">
        <v>5</v>
      </c>
      <c r="F5" s="200">
        <v>6</v>
      </c>
    </row>
    <row r="6" spans="1:7">
      <c r="A6" s="197" t="s">
        <v>84</v>
      </c>
      <c r="B6" s="227" t="s">
        <v>556</v>
      </c>
      <c r="C6" s="228">
        <v>935</v>
      </c>
      <c r="D6" s="228">
        <v>935</v>
      </c>
      <c r="E6" s="228">
        <v>935</v>
      </c>
      <c r="F6" s="204">
        <f>SUM(C6:E6)</f>
        <v>2805</v>
      </c>
    </row>
    <row r="7" spans="1:7">
      <c r="A7" s="195" t="s">
        <v>85</v>
      </c>
      <c r="B7" s="229" t="s">
        <v>557</v>
      </c>
      <c r="C7" s="230">
        <v>304</v>
      </c>
      <c r="D7" s="230">
        <v>304</v>
      </c>
      <c r="E7" s="230">
        <v>304</v>
      </c>
      <c r="F7" s="205">
        <f>SUM(C7:E7)</f>
        <v>912</v>
      </c>
    </row>
    <row r="8" spans="1:7">
      <c r="A8" s="195" t="s">
        <v>86</v>
      </c>
      <c r="B8" s="229"/>
      <c r="C8" s="230"/>
      <c r="D8" s="230"/>
      <c r="E8" s="230"/>
      <c r="F8" s="205">
        <f>SUM(C8:E8)</f>
        <v>0</v>
      </c>
    </row>
    <row r="9" spans="1:7">
      <c r="A9" s="195" t="s">
        <v>87</v>
      </c>
      <c r="B9" s="229"/>
      <c r="C9" s="230"/>
      <c r="D9" s="230"/>
      <c r="E9" s="230"/>
      <c r="F9" s="205">
        <f>SUM(C9:E9)</f>
        <v>0</v>
      </c>
    </row>
    <row r="10" spans="1:7" ht="15.75" thickBot="1">
      <c r="A10" s="202" t="s">
        <v>88</v>
      </c>
      <c r="B10" s="231"/>
      <c r="C10" s="232"/>
      <c r="D10" s="232"/>
      <c r="E10" s="232"/>
      <c r="F10" s="205">
        <f>SUM(C10:E10)</f>
        <v>0</v>
      </c>
    </row>
    <row r="11" spans="1:7" ht="15.75" thickBot="1">
      <c r="A11" s="198" t="s">
        <v>89</v>
      </c>
      <c r="B11" s="203" t="s">
        <v>345</v>
      </c>
      <c r="C11" s="206">
        <f>SUM(C6:C10)</f>
        <v>1239</v>
      </c>
      <c r="D11" s="206">
        <f>SUM(D6:D10)</f>
        <v>1239</v>
      </c>
      <c r="E11" s="206">
        <f>SUM(E6:E10)</f>
        <v>1239</v>
      </c>
      <c r="F11" s="207">
        <f>SUM(F6:F10)</f>
        <v>3717</v>
      </c>
    </row>
  </sheetData>
  <customSheetViews>
    <customSheetView guid="{77C0C7EB-E0E7-476A-9764-A14522109077}" scale="120">
      <selection activeCell="C3" sqref="C3:E3"/>
      <pageMargins left="0.78740157480314965" right="0.78740157480314965" top="1.3779527559055118" bottom="0.98425196850393704" header="0.78740157480314965" footer="0.78740157480314965"/>
      <printOptions horizontalCentered="1"/>
      <pageSetup paperSize="9" scale="95" orientation="portrait" r:id="rId1"/>
      <headerFooter alignWithMargins="0">
        <oddHeader>&amp;R&amp;"Times New Roman CE,Félkövér dőlt"&amp;11 3. melléklet a ...../2013. (....) önkormányzati rendelethez</oddHeader>
      </headerFooter>
    </customSheetView>
  </customSheetViews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2"/>
  <headerFooter alignWithMargins="0">
    <oddHeader>&amp;R&amp;"Times New Roman CE,Félkövér dőlt"&amp;11 3. melléklet a 2/2013. (II.27.)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7</vt:i4>
      </vt:variant>
    </vt:vector>
  </HeadingPairs>
  <TitlesOfParts>
    <vt:vector size="3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 sz. mell</vt:lpstr>
      <vt:lpstr>9.1. sz. mell</vt:lpstr>
      <vt:lpstr>9.2. sz. mell</vt:lpstr>
      <vt:lpstr>9.3. sz. mell</vt:lpstr>
      <vt:lpstr>9.4.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'9.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'1. sz tájékoztató t.'!Nyomtatási_terület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Gazdálkodás2</cp:lastModifiedBy>
  <cp:lastPrinted>2013-05-03T08:38:39Z</cp:lastPrinted>
  <dcterms:created xsi:type="dcterms:W3CDTF">1999-10-30T10:30:45Z</dcterms:created>
  <dcterms:modified xsi:type="dcterms:W3CDTF">2013-05-03T10:19:22Z</dcterms:modified>
</cp:coreProperties>
</file>