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0" windowWidth="20115" windowHeight="7065"/>
  </bookViews>
  <sheets>
    <sheet name="Szár község" sheetId="103" r:id="rId1"/>
    <sheet name="Szár önk össz" sheetId="69" r:id="rId2"/>
    <sheet name="Szár önk" sheetId="68" r:id="rId3"/>
    <sheet name="Likviditási terv" sheetId="102" r:id="rId4"/>
    <sheet name="Hivatal össz" sheetId="104" r:id="rId5"/>
    <sheet name="Hivatal" sheetId="105" r:id="rId6"/>
    <sheet name="Hiv Likviditás" sheetId="106" r:id="rId7"/>
    <sheet name="Óvoda össz" sheetId="107" r:id="rId8"/>
    <sheet name="Óvoda" sheetId="108" r:id="rId9"/>
    <sheet name="Óvoda Likviditás" sheetId="109" r:id="rId10"/>
    <sheet name="Adósságot kel.ügy." sheetId="110" r:id="rId11"/>
    <sheet name="Létszám" sheetId="111" r:id="rId12"/>
  </sheets>
  <definedNames>
    <definedName name="_xlnm.Print_Area" localSheetId="5">Hivatal!$A$1:$E$24</definedName>
    <definedName name="_xlnm.Print_Area" localSheetId="8">Óvoda!$A$1:$B$24</definedName>
    <definedName name="_xlnm.Print_Area" localSheetId="2">'Szár önk'!$A$1:$B$24</definedName>
  </definedNames>
  <calcPr calcId="145621"/>
</workbook>
</file>

<file path=xl/calcChain.xml><?xml version="1.0" encoding="utf-8"?>
<calcChain xmlns="http://schemas.openxmlformats.org/spreadsheetml/2006/main">
  <c r="B19" i="68" l="1"/>
  <c r="B20" i="68"/>
  <c r="B18" i="68"/>
  <c r="C16" i="68"/>
  <c r="B16" i="68" s="1"/>
  <c r="M11" i="109"/>
  <c r="L11" i="109"/>
  <c r="K11" i="109"/>
  <c r="J11" i="109"/>
  <c r="I11" i="109"/>
  <c r="H11" i="109"/>
  <c r="G11" i="109"/>
  <c r="F11" i="109"/>
  <c r="E11" i="109"/>
  <c r="D11" i="109"/>
  <c r="C11" i="109"/>
  <c r="B11" i="109"/>
  <c r="M10" i="109"/>
  <c r="L10" i="109"/>
  <c r="K10" i="109"/>
  <c r="J10" i="109"/>
  <c r="I10" i="109"/>
  <c r="H10" i="109"/>
  <c r="G10" i="109"/>
  <c r="F10" i="109"/>
  <c r="E10" i="109"/>
  <c r="D10" i="109"/>
  <c r="C10" i="109"/>
  <c r="B10" i="109"/>
  <c r="M9" i="109"/>
  <c r="L9" i="109"/>
  <c r="K9" i="109"/>
  <c r="J9" i="109"/>
  <c r="I9" i="109"/>
  <c r="H9" i="109"/>
  <c r="G9" i="109"/>
  <c r="F9" i="109"/>
  <c r="E9" i="109"/>
  <c r="D9" i="109"/>
  <c r="C9" i="109"/>
  <c r="B9" i="109"/>
  <c r="M7" i="109"/>
  <c r="L7" i="109"/>
  <c r="K7" i="109"/>
  <c r="J7" i="109"/>
  <c r="I7" i="109"/>
  <c r="H7" i="109"/>
  <c r="G7" i="109"/>
  <c r="F7" i="109"/>
  <c r="E7" i="109"/>
  <c r="D7" i="109"/>
  <c r="C7" i="109"/>
  <c r="B7" i="109"/>
  <c r="M6" i="109"/>
  <c r="L6" i="109"/>
  <c r="K6" i="109"/>
  <c r="J6" i="109"/>
  <c r="I6" i="109"/>
  <c r="H6" i="109"/>
  <c r="G6" i="109"/>
  <c r="F6" i="109"/>
  <c r="E6" i="109"/>
  <c r="D6" i="109"/>
  <c r="C6" i="109"/>
  <c r="B6" i="109"/>
  <c r="M5" i="109"/>
  <c r="L5" i="109"/>
  <c r="K5" i="109"/>
  <c r="J5" i="109"/>
  <c r="I5" i="109"/>
  <c r="H5" i="109"/>
  <c r="G5" i="109"/>
  <c r="F5" i="109"/>
  <c r="E5" i="109"/>
  <c r="D5" i="109"/>
  <c r="C5" i="109"/>
  <c r="B5" i="109"/>
  <c r="M12" i="106"/>
  <c r="L12" i="106"/>
  <c r="K12" i="106"/>
  <c r="J12" i="106"/>
  <c r="I12" i="106"/>
  <c r="H12" i="106"/>
  <c r="G12" i="106"/>
  <c r="F12" i="106"/>
  <c r="E12" i="106"/>
  <c r="D12" i="106"/>
  <c r="C12" i="106"/>
  <c r="B12" i="106"/>
  <c r="M11" i="106"/>
  <c r="L11" i="106"/>
  <c r="K11" i="106"/>
  <c r="J11" i="106"/>
  <c r="I11" i="106"/>
  <c r="H11" i="106"/>
  <c r="G11" i="106"/>
  <c r="F11" i="106"/>
  <c r="E11" i="106"/>
  <c r="D11" i="106"/>
  <c r="C11" i="106"/>
  <c r="B11" i="106"/>
  <c r="M10" i="106"/>
  <c r="L10" i="106"/>
  <c r="K10" i="106"/>
  <c r="J10" i="106"/>
  <c r="I10" i="106"/>
  <c r="H10" i="106"/>
  <c r="G10" i="106"/>
  <c r="F10" i="106"/>
  <c r="E10" i="106"/>
  <c r="D10" i="106"/>
  <c r="C10" i="106"/>
  <c r="B10" i="106"/>
  <c r="M9" i="106"/>
  <c r="L9" i="106"/>
  <c r="K9" i="106"/>
  <c r="J9" i="106"/>
  <c r="I9" i="106"/>
  <c r="H9" i="106"/>
  <c r="G9" i="106"/>
  <c r="F9" i="106"/>
  <c r="E9" i="106"/>
  <c r="D9" i="106"/>
  <c r="C9" i="106"/>
  <c r="B9" i="106"/>
  <c r="M8" i="106"/>
  <c r="L8" i="106"/>
  <c r="K8" i="106"/>
  <c r="J8" i="106"/>
  <c r="I8" i="106"/>
  <c r="H8" i="106"/>
  <c r="G8" i="106"/>
  <c r="F8" i="106"/>
  <c r="E8" i="106"/>
  <c r="D8" i="106"/>
  <c r="C8" i="106"/>
  <c r="B8" i="106"/>
  <c r="M7" i="106"/>
  <c r="L7" i="106"/>
  <c r="K7" i="106"/>
  <c r="J7" i="106"/>
  <c r="I7" i="106"/>
  <c r="H7" i="106"/>
  <c r="G7" i="106"/>
  <c r="F7" i="106"/>
  <c r="E7" i="106"/>
  <c r="D7" i="106"/>
  <c r="C7" i="106"/>
  <c r="B7" i="106"/>
  <c r="M6" i="106"/>
  <c r="L6" i="106"/>
  <c r="K6" i="106"/>
  <c r="J6" i="106"/>
  <c r="I6" i="106"/>
  <c r="H6" i="106"/>
  <c r="G6" i="106"/>
  <c r="F6" i="106"/>
  <c r="E6" i="106"/>
  <c r="D6" i="106"/>
  <c r="C6" i="106"/>
  <c r="B6" i="106"/>
  <c r="M5" i="106"/>
  <c r="M13" i="106" s="1"/>
  <c r="L5" i="106"/>
  <c r="L13" i="106" s="1"/>
  <c r="K5" i="106"/>
  <c r="K13" i="106" s="1"/>
  <c r="J5" i="106"/>
  <c r="J13" i="106" s="1"/>
  <c r="I5" i="106"/>
  <c r="I13" i="106" s="1"/>
  <c r="H5" i="106"/>
  <c r="H13" i="106" s="1"/>
  <c r="G5" i="106"/>
  <c r="G13" i="106" s="1"/>
  <c r="F5" i="106"/>
  <c r="F13" i="106" s="1"/>
  <c r="E5" i="106"/>
  <c r="E13" i="106" s="1"/>
  <c r="D5" i="106"/>
  <c r="D13" i="106" s="1"/>
  <c r="C5" i="106"/>
  <c r="C13" i="106" s="1"/>
  <c r="B5" i="106"/>
  <c r="B13" i="106" s="1"/>
  <c r="M12" i="102"/>
  <c r="L12" i="102"/>
  <c r="K12" i="102"/>
  <c r="J12" i="102"/>
  <c r="I12" i="102"/>
  <c r="H12" i="102"/>
  <c r="G12" i="102"/>
  <c r="F12" i="102"/>
  <c r="E12" i="102"/>
  <c r="D12" i="102"/>
  <c r="C12" i="102"/>
  <c r="B12" i="102"/>
  <c r="M11" i="102"/>
  <c r="L11" i="102"/>
  <c r="K11" i="102"/>
  <c r="J11" i="102"/>
  <c r="I11" i="102"/>
  <c r="H11" i="102"/>
  <c r="G11" i="102"/>
  <c r="F11" i="102"/>
  <c r="E11" i="102"/>
  <c r="D11" i="102"/>
  <c r="C11" i="102"/>
  <c r="B11" i="102"/>
  <c r="M10" i="102"/>
  <c r="L10" i="102"/>
  <c r="K10" i="102"/>
  <c r="J10" i="102"/>
  <c r="I10" i="102"/>
  <c r="H10" i="102"/>
  <c r="G10" i="102"/>
  <c r="F10" i="102"/>
  <c r="E10" i="102"/>
  <c r="D10" i="102"/>
  <c r="C10" i="102"/>
  <c r="B10" i="102"/>
  <c r="M9" i="102"/>
  <c r="L9" i="102"/>
  <c r="K9" i="102"/>
  <c r="J9" i="102"/>
  <c r="I9" i="102"/>
  <c r="H9" i="102"/>
  <c r="G9" i="102"/>
  <c r="F9" i="102"/>
  <c r="E9" i="102"/>
  <c r="D9" i="102"/>
  <c r="C9" i="102"/>
  <c r="B9" i="102"/>
  <c r="M8" i="102"/>
  <c r="L8" i="102"/>
  <c r="K8" i="102"/>
  <c r="J8" i="102"/>
  <c r="I8" i="102"/>
  <c r="H8" i="102"/>
  <c r="G8" i="102"/>
  <c r="F8" i="102"/>
  <c r="E8" i="102"/>
  <c r="D8" i="102"/>
  <c r="C8" i="102"/>
  <c r="B8" i="102"/>
  <c r="M7" i="102"/>
  <c r="L7" i="102"/>
  <c r="K7" i="102"/>
  <c r="J7" i="102"/>
  <c r="I7" i="102"/>
  <c r="H7" i="102"/>
  <c r="G7" i="102"/>
  <c r="F7" i="102"/>
  <c r="E7" i="102"/>
  <c r="D7" i="102"/>
  <c r="C7" i="102"/>
  <c r="B7" i="102"/>
  <c r="M6" i="102"/>
  <c r="L6" i="102"/>
  <c r="K6" i="102"/>
  <c r="J6" i="102"/>
  <c r="I6" i="102"/>
  <c r="H6" i="102"/>
  <c r="G6" i="102"/>
  <c r="F6" i="102"/>
  <c r="E6" i="102"/>
  <c r="D6" i="102"/>
  <c r="C6" i="102"/>
  <c r="B6" i="102"/>
  <c r="M5" i="102"/>
  <c r="L5" i="102"/>
  <c r="K5" i="102"/>
  <c r="J5" i="102"/>
  <c r="I5" i="102"/>
  <c r="H5" i="102"/>
  <c r="G5" i="102"/>
  <c r="F5" i="102"/>
  <c r="E5" i="102"/>
  <c r="D5" i="102"/>
  <c r="C5" i="102"/>
  <c r="B5" i="102"/>
  <c r="C21" i="69"/>
  <c r="C13" i="69"/>
  <c r="C12" i="69"/>
  <c r="C11" i="69"/>
  <c r="C9" i="69"/>
  <c r="C7" i="69"/>
  <c r="C6" i="69"/>
  <c r="C5" i="69"/>
  <c r="B15" i="108"/>
  <c r="B14" i="108"/>
  <c r="E12" i="108"/>
  <c r="C17" i="107"/>
  <c r="C13" i="107"/>
  <c r="C12" i="107"/>
  <c r="C11" i="107"/>
  <c r="C9" i="107"/>
  <c r="C6" i="107"/>
  <c r="C5" i="107"/>
  <c r="C21" i="104"/>
  <c r="C13" i="104"/>
  <c r="C12" i="104"/>
  <c r="C11" i="104"/>
  <c r="C9" i="104"/>
  <c r="C7" i="104"/>
  <c r="C6" i="104"/>
  <c r="C5" i="104"/>
  <c r="C21" i="107" l="1"/>
  <c r="M12" i="109"/>
  <c r="I12" i="109"/>
  <c r="E12" i="109"/>
  <c r="L12" i="109"/>
  <c r="H12" i="109"/>
  <c r="D12" i="109"/>
  <c r="J12" i="109"/>
  <c r="F12" i="109"/>
  <c r="B12" i="109"/>
  <c r="C13" i="102"/>
  <c r="G13" i="102"/>
  <c r="K13" i="102"/>
  <c r="G12" i="109"/>
  <c r="K12" i="109"/>
  <c r="C12" i="109"/>
  <c r="B13" i="102"/>
  <c r="F13" i="102"/>
  <c r="J13" i="102"/>
  <c r="D13" i="102"/>
  <c r="H13" i="102"/>
  <c r="L13" i="102"/>
  <c r="E13" i="102"/>
  <c r="I13" i="102"/>
  <c r="M13" i="102"/>
  <c r="B16" i="108"/>
  <c r="E8" i="108"/>
  <c r="B20" i="111"/>
  <c r="B10" i="111"/>
  <c r="B14" i="111"/>
  <c r="M8" i="109" l="1"/>
  <c r="M13" i="109" s="1"/>
  <c r="I8" i="109"/>
  <c r="I13" i="109" s="1"/>
  <c r="E8" i="109"/>
  <c r="E13" i="109" s="1"/>
  <c r="L8" i="109"/>
  <c r="L13" i="109" s="1"/>
  <c r="H8" i="109"/>
  <c r="H13" i="109" s="1"/>
  <c r="D8" i="109"/>
  <c r="D13" i="109" s="1"/>
  <c r="J8" i="109"/>
  <c r="J13" i="109" s="1"/>
  <c r="F8" i="109"/>
  <c r="F13" i="109" s="1"/>
  <c r="B8" i="109"/>
  <c r="B13" i="109" s="1"/>
  <c r="C7" i="107"/>
  <c r="K8" i="109"/>
  <c r="K13" i="109" s="1"/>
  <c r="G8" i="109"/>
  <c r="G13" i="109" s="1"/>
  <c r="C8" i="109"/>
  <c r="C13" i="109" s="1"/>
  <c r="B21" i="111"/>
  <c r="C20" i="110"/>
  <c r="H9" i="110"/>
  <c r="G9" i="110"/>
  <c r="F9" i="110"/>
  <c r="E9" i="110"/>
  <c r="D9" i="110"/>
  <c r="C9" i="110"/>
  <c r="C21" i="110"/>
  <c r="C21" i="103" l="1"/>
  <c r="C17" i="103"/>
  <c r="G17" i="103" s="1"/>
  <c r="C13" i="103"/>
  <c r="C12" i="103"/>
  <c r="C11" i="103"/>
  <c r="C9" i="103"/>
  <c r="C8" i="103"/>
  <c r="C7" i="103"/>
  <c r="C6" i="103"/>
  <c r="C5" i="103"/>
  <c r="N13" i="109"/>
  <c r="N12" i="109"/>
  <c r="N11" i="109"/>
  <c r="N10" i="109"/>
  <c r="N9" i="109"/>
  <c r="N8" i="109"/>
  <c r="N7" i="109"/>
  <c r="N6" i="109"/>
  <c r="N5" i="109"/>
  <c r="D23" i="108"/>
  <c r="C23" i="108"/>
  <c r="B23" i="108"/>
  <c r="E22" i="108"/>
  <c r="E21" i="108"/>
  <c r="E20" i="108"/>
  <c r="E19" i="108"/>
  <c r="E18" i="108"/>
  <c r="E17" i="108"/>
  <c r="E16" i="108"/>
  <c r="E15" i="108"/>
  <c r="E14" i="108"/>
  <c r="E13" i="108"/>
  <c r="G19" i="107"/>
  <c r="G17" i="107"/>
  <c r="C14" i="107"/>
  <c r="C10" i="107"/>
  <c r="C15" i="107" s="1"/>
  <c r="C18" i="107" s="1"/>
  <c r="N13" i="106"/>
  <c r="N12" i="106"/>
  <c r="N11" i="106"/>
  <c r="N10" i="106"/>
  <c r="N9" i="106"/>
  <c r="N8" i="106"/>
  <c r="N7" i="106"/>
  <c r="N6" i="106"/>
  <c r="N5" i="106"/>
  <c r="D23" i="105"/>
  <c r="C23" i="105"/>
  <c r="B23" i="105"/>
  <c r="E22" i="105"/>
  <c r="E21" i="105"/>
  <c r="E20" i="105"/>
  <c r="E19" i="105"/>
  <c r="E18" i="105"/>
  <c r="E17" i="105"/>
  <c r="E16" i="105"/>
  <c r="E15" i="105"/>
  <c r="E14" i="105"/>
  <c r="E13" i="105"/>
  <c r="G19" i="104"/>
  <c r="G17" i="104"/>
  <c r="C14" i="104"/>
  <c r="C10" i="104"/>
  <c r="N13" i="102"/>
  <c r="N12" i="102"/>
  <c r="N11" i="102"/>
  <c r="N10" i="102"/>
  <c r="N9" i="102"/>
  <c r="N8" i="102"/>
  <c r="N7" i="102"/>
  <c r="N6" i="102"/>
  <c r="N5" i="102"/>
  <c r="D23" i="68"/>
  <c r="C23" i="68"/>
  <c r="B23" i="68"/>
  <c r="E13" i="68"/>
  <c r="E22" i="68"/>
  <c r="E21" i="68"/>
  <c r="E20" i="68"/>
  <c r="E19" i="68"/>
  <c r="E18" i="68"/>
  <c r="E17" i="68"/>
  <c r="E16" i="68"/>
  <c r="E15" i="68"/>
  <c r="E14" i="68"/>
  <c r="G19" i="103"/>
  <c r="M20" i="106" l="1"/>
  <c r="I20" i="106"/>
  <c r="E20" i="106"/>
  <c r="L20" i="106"/>
  <c r="H20" i="106"/>
  <c r="D20" i="106"/>
  <c r="J20" i="106"/>
  <c r="F20" i="106"/>
  <c r="B20" i="106"/>
  <c r="C20" i="106"/>
  <c r="F12" i="104"/>
  <c r="K20" i="106"/>
  <c r="G20" i="106"/>
  <c r="M17" i="106"/>
  <c r="I17" i="106"/>
  <c r="E17" i="106"/>
  <c r="L17" i="106"/>
  <c r="H17" i="106"/>
  <c r="D17" i="106"/>
  <c r="J17" i="106"/>
  <c r="F17" i="106"/>
  <c r="B17" i="106"/>
  <c r="G17" i="106"/>
  <c r="F8" i="104"/>
  <c r="C17" i="106"/>
  <c r="K17" i="106"/>
  <c r="M21" i="106"/>
  <c r="I21" i="106"/>
  <c r="E21" i="106"/>
  <c r="L21" i="106"/>
  <c r="H21" i="106"/>
  <c r="D21" i="106"/>
  <c r="J21" i="106"/>
  <c r="F21" i="106"/>
  <c r="B21" i="106"/>
  <c r="G21" i="106"/>
  <c r="C21" i="106"/>
  <c r="K21" i="106"/>
  <c r="F13" i="104"/>
  <c r="M16" i="109"/>
  <c r="I16" i="109"/>
  <c r="E16" i="109"/>
  <c r="L16" i="109"/>
  <c r="H16" i="109"/>
  <c r="D16" i="109"/>
  <c r="J16" i="109"/>
  <c r="F16" i="109"/>
  <c r="B16" i="109"/>
  <c r="N16" i="109" s="1"/>
  <c r="C16" i="109"/>
  <c r="K16" i="109"/>
  <c r="G16" i="109"/>
  <c r="F7" i="107"/>
  <c r="M20" i="109"/>
  <c r="I20" i="109"/>
  <c r="E20" i="109"/>
  <c r="L20" i="109"/>
  <c r="H20" i="109"/>
  <c r="D20" i="109"/>
  <c r="J20" i="109"/>
  <c r="F20" i="109"/>
  <c r="B20" i="109"/>
  <c r="C20" i="109"/>
  <c r="K20" i="109"/>
  <c r="G20" i="109"/>
  <c r="F12" i="107"/>
  <c r="M16" i="106"/>
  <c r="I16" i="106"/>
  <c r="E16" i="106"/>
  <c r="L16" i="106"/>
  <c r="H16" i="106"/>
  <c r="D16" i="106"/>
  <c r="J16" i="106"/>
  <c r="F16" i="106"/>
  <c r="B16" i="106"/>
  <c r="C16" i="106"/>
  <c r="K16" i="106"/>
  <c r="F7" i="104"/>
  <c r="G16" i="106"/>
  <c r="F6" i="107"/>
  <c r="M15" i="109"/>
  <c r="I15" i="109"/>
  <c r="E15" i="109"/>
  <c r="L15" i="109"/>
  <c r="H15" i="109"/>
  <c r="D15" i="109"/>
  <c r="J15" i="109"/>
  <c r="F15" i="109"/>
  <c r="B15" i="109"/>
  <c r="N15" i="109" s="1"/>
  <c r="K15" i="109"/>
  <c r="G15" i="109"/>
  <c r="C15" i="109"/>
  <c r="F8" i="69"/>
  <c r="M17" i="102"/>
  <c r="I17" i="102"/>
  <c r="E17" i="102"/>
  <c r="L17" i="102"/>
  <c r="H17" i="102"/>
  <c r="D17" i="102"/>
  <c r="J17" i="102"/>
  <c r="F17" i="102"/>
  <c r="B17" i="102"/>
  <c r="K17" i="102"/>
  <c r="G17" i="102"/>
  <c r="C17" i="102"/>
  <c r="M21" i="102"/>
  <c r="I21" i="102"/>
  <c r="E21" i="102"/>
  <c r="F13" i="69"/>
  <c r="F13" i="103" s="1"/>
  <c r="L21" i="102"/>
  <c r="H21" i="102"/>
  <c r="D21" i="102"/>
  <c r="J21" i="102"/>
  <c r="F21" i="102"/>
  <c r="B21" i="102"/>
  <c r="K21" i="102"/>
  <c r="G21" i="102"/>
  <c r="C21" i="102"/>
  <c r="M14" i="106"/>
  <c r="I14" i="106"/>
  <c r="E14" i="106"/>
  <c r="E23" i="106" s="1"/>
  <c r="E24" i="106" s="1"/>
  <c r="L14" i="106"/>
  <c r="H14" i="106"/>
  <c r="D14" i="106"/>
  <c r="J14" i="106"/>
  <c r="J23" i="106" s="1"/>
  <c r="J24" i="106" s="1"/>
  <c r="F14" i="106"/>
  <c r="B14" i="106"/>
  <c r="K14" i="106"/>
  <c r="G14" i="106"/>
  <c r="C14" i="106"/>
  <c r="F5" i="104"/>
  <c r="M18" i="106"/>
  <c r="I18" i="106"/>
  <c r="E18" i="106"/>
  <c r="L18" i="106"/>
  <c r="H18" i="106"/>
  <c r="D18" i="106"/>
  <c r="J18" i="106"/>
  <c r="F18" i="106"/>
  <c r="B18" i="106"/>
  <c r="K18" i="106"/>
  <c r="G18" i="106"/>
  <c r="C18" i="106"/>
  <c r="F9" i="104"/>
  <c r="M22" i="106"/>
  <c r="I22" i="106"/>
  <c r="E22" i="106"/>
  <c r="L22" i="106"/>
  <c r="H22" i="106"/>
  <c r="D22" i="106"/>
  <c r="J22" i="106"/>
  <c r="F22" i="106"/>
  <c r="B22" i="106"/>
  <c r="K22" i="106"/>
  <c r="F21" i="104"/>
  <c r="G21" i="104" s="1"/>
  <c r="G22" i="106"/>
  <c r="C22" i="106"/>
  <c r="M17" i="109"/>
  <c r="I17" i="109"/>
  <c r="E17" i="109"/>
  <c r="L17" i="109"/>
  <c r="H17" i="109"/>
  <c r="D17" i="109"/>
  <c r="J17" i="109"/>
  <c r="F17" i="109"/>
  <c r="B17" i="109"/>
  <c r="G17" i="109"/>
  <c r="F8" i="107"/>
  <c r="C17" i="109"/>
  <c r="K17" i="109"/>
  <c r="M21" i="109"/>
  <c r="I21" i="109"/>
  <c r="E21" i="109"/>
  <c r="L21" i="109"/>
  <c r="H21" i="109"/>
  <c r="D21" i="109"/>
  <c r="J21" i="109"/>
  <c r="F21" i="109"/>
  <c r="B21" i="109"/>
  <c r="G21" i="109"/>
  <c r="C21" i="109"/>
  <c r="K21" i="109"/>
  <c r="F13" i="107"/>
  <c r="F6" i="69"/>
  <c r="F6" i="103" s="1"/>
  <c r="M15" i="102"/>
  <c r="I15" i="102"/>
  <c r="E15" i="102"/>
  <c r="L15" i="102"/>
  <c r="H15" i="102"/>
  <c r="D15" i="102"/>
  <c r="J15" i="102"/>
  <c r="F15" i="102"/>
  <c r="B15" i="102"/>
  <c r="G15" i="102"/>
  <c r="C15" i="102"/>
  <c r="K15" i="102"/>
  <c r="M19" i="109"/>
  <c r="I19" i="109"/>
  <c r="E19" i="109"/>
  <c r="L19" i="109"/>
  <c r="H19" i="109"/>
  <c r="D19" i="109"/>
  <c r="J19" i="109"/>
  <c r="F19" i="109"/>
  <c r="B19" i="109"/>
  <c r="F11" i="107"/>
  <c r="F14" i="107" s="1"/>
  <c r="K19" i="109"/>
  <c r="G19" i="109"/>
  <c r="C19" i="109"/>
  <c r="F5" i="69"/>
  <c r="M14" i="102"/>
  <c r="I14" i="102"/>
  <c r="E14" i="102"/>
  <c r="L14" i="102"/>
  <c r="H14" i="102"/>
  <c r="D14" i="102"/>
  <c r="J14" i="102"/>
  <c r="F14" i="102"/>
  <c r="B14" i="102"/>
  <c r="C14" i="102"/>
  <c r="K14" i="102"/>
  <c r="G14" i="102"/>
  <c r="F21" i="69"/>
  <c r="M22" i="102"/>
  <c r="I22" i="102"/>
  <c r="E22" i="102"/>
  <c r="L22" i="102"/>
  <c r="H22" i="102"/>
  <c r="D22" i="102"/>
  <c r="J22" i="102"/>
  <c r="F22" i="102"/>
  <c r="B22" i="102"/>
  <c r="N22" i="102" s="1"/>
  <c r="C22" i="102"/>
  <c r="K22" i="102"/>
  <c r="G22" i="102"/>
  <c r="M15" i="106"/>
  <c r="I15" i="106"/>
  <c r="E15" i="106"/>
  <c r="L15" i="106"/>
  <c r="H15" i="106"/>
  <c r="D15" i="106"/>
  <c r="J15" i="106"/>
  <c r="F15" i="106"/>
  <c r="B15" i="106"/>
  <c r="N15" i="106" s="1"/>
  <c r="K15" i="106"/>
  <c r="G15" i="106"/>
  <c r="F6" i="104"/>
  <c r="C15" i="106"/>
  <c r="M19" i="106"/>
  <c r="I19" i="106"/>
  <c r="E19" i="106"/>
  <c r="L19" i="106"/>
  <c r="H19" i="106"/>
  <c r="D19" i="106"/>
  <c r="J19" i="106"/>
  <c r="F19" i="106"/>
  <c r="B19" i="106"/>
  <c r="K19" i="106"/>
  <c r="F11" i="104"/>
  <c r="F14" i="104" s="1"/>
  <c r="G19" i="106"/>
  <c r="C19" i="106"/>
  <c r="F5" i="107"/>
  <c r="M14" i="109"/>
  <c r="I14" i="109"/>
  <c r="E14" i="109"/>
  <c r="L14" i="109"/>
  <c r="H14" i="109"/>
  <c r="D14" i="109"/>
  <c r="J14" i="109"/>
  <c r="F14" i="109"/>
  <c r="B14" i="109"/>
  <c r="K14" i="109"/>
  <c r="G14" i="109"/>
  <c r="C14" i="109"/>
  <c r="M18" i="109"/>
  <c r="I18" i="109"/>
  <c r="E18" i="109"/>
  <c r="L18" i="109"/>
  <c r="H18" i="109"/>
  <c r="D18" i="109"/>
  <c r="J18" i="109"/>
  <c r="F18" i="109"/>
  <c r="B18" i="109"/>
  <c r="K18" i="109"/>
  <c r="G18" i="109"/>
  <c r="F9" i="107"/>
  <c r="C18" i="109"/>
  <c r="M22" i="109"/>
  <c r="I22" i="109"/>
  <c r="E22" i="109"/>
  <c r="L22" i="109"/>
  <c r="H22" i="109"/>
  <c r="D22" i="109"/>
  <c r="J22" i="109"/>
  <c r="F22" i="109"/>
  <c r="B22" i="109"/>
  <c r="N22" i="109" s="1"/>
  <c r="K22" i="109"/>
  <c r="G22" i="109"/>
  <c r="F21" i="107"/>
  <c r="G21" i="107" s="1"/>
  <c r="C22" i="109"/>
  <c r="F12" i="69"/>
  <c r="F12" i="103" s="1"/>
  <c r="M20" i="102"/>
  <c r="K20" i="102"/>
  <c r="I20" i="102"/>
  <c r="G20" i="102"/>
  <c r="E20" i="102"/>
  <c r="C20" i="102"/>
  <c r="L20" i="102"/>
  <c r="J20" i="102"/>
  <c r="H20" i="102"/>
  <c r="F20" i="102"/>
  <c r="D20" i="102"/>
  <c r="B20" i="102"/>
  <c r="F11" i="69"/>
  <c r="F11" i="103" s="1"/>
  <c r="L19" i="102"/>
  <c r="J19" i="102"/>
  <c r="H19" i="102"/>
  <c r="F19" i="102"/>
  <c r="D19" i="102"/>
  <c r="B19" i="102"/>
  <c r="M19" i="102"/>
  <c r="K19" i="102"/>
  <c r="I19" i="102"/>
  <c r="G19" i="102"/>
  <c r="E19" i="102"/>
  <c r="C19" i="102"/>
  <c r="F9" i="69"/>
  <c r="F9" i="103" s="1"/>
  <c r="L18" i="102"/>
  <c r="J18" i="102"/>
  <c r="H18" i="102"/>
  <c r="F18" i="102"/>
  <c r="D18" i="102"/>
  <c r="B18" i="102"/>
  <c r="M18" i="102"/>
  <c r="K18" i="102"/>
  <c r="I18" i="102"/>
  <c r="G18" i="102"/>
  <c r="E18" i="102"/>
  <c r="C18" i="102"/>
  <c r="F7" i="69"/>
  <c r="L16" i="102"/>
  <c r="J16" i="102"/>
  <c r="H16" i="102"/>
  <c r="H23" i="102" s="1"/>
  <c r="H24" i="102" s="1"/>
  <c r="F16" i="102"/>
  <c r="D16" i="102"/>
  <c r="B16" i="102"/>
  <c r="M16" i="102"/>
  <c r="M23" i="102" s="1"/>
  <c r="M24" i="102" s="1"/>
  <c r="K16" i="102"/>
  <c r="I16" i="102"/>
  <c r="G16" i="102"/>
  <c r="E16" i="102"/>
  <c r="E23" i="102" s="1"/>
  <c r="E24" i="102" s="1"/>
  <c r="C16" i="102"/>
  <c r="C14" i="103"/>
  <c r="C10" i="103"/>
  <c r="F5" i="103"/>
  <c r="G14" i="107"/>
  <c r="G14" i="104"/>
  <c r="F14" i="103"/>
  <c r="C15" i="104"/>
  <c r="C18" i="104" s="1"/>
  <c r="E23" i="108"/>
  <c r="E24" i="108" s="1"/>
  <c r="E23" i="105"/>
  <c r="E24" i="105" s="1"/>
  <c r="C23" i="107"/>
  <c r="E23" i="68"/>
  <c r="E24" i="68" s="1"/>
  <c r="K23" i="109" l="1"/>
  <c r="K24" i="109" s="1"/>
  <c r="G23" i="106"/>
  <c r="G24" i="106" s="1"/>
  <c r="N18" i="109"/>
  <c r="B23" i="109"/>
  <c r="N14" i="109"/>
  <c r="H23" i="109"/>
  <c r="H24" i="109" s="1"/>
  <c r="M23" i="109"/>
  <c r="M24" i="109" s="1"/>
  <c r="F21" i="103"/>
  <c r="G21" i="103" s="1"/>
  <c r="N14" i="102"/>
  <c r="N21" i="109"/>
  <c r="N18" i="106"/>
  <c r="K23" i="106"/>
  <c r="K24" i="106" s="1"/>
  <c r="D23" i="106"/>
  <c r="D24" i="106" s="1"/>
  <c r="I23" i="106"/>
  <c r="I24" i="106" s="1"/>
  <c r="N21" i="106"/>
  <c r="I23" i="109"/>
  <c r="I24" i="109" s="1"/>
  <c r="N22" i="106"/>
  <c r="D23" i="102"/>
  <c r="D24" i="102" s="1"/>
  <c r="L23" i="102"/>
  <c r="L24" i="102" s="1"/>
  <c r="N20" i="102"/>
  <c r="C23" i="109"/>
  <c r="C24" i="109" s="1"/>
  <c r="F23" i="109"/>
  <c r="F24" i="109" s="1"/>
  <c r="L23" i="109"/>
  <c r="L24" i="109" s="1"/>
  <c r="F10" i="107"/>
  <c r="N17" i="109"/>
  <c r="F10" i="104"/>
  <c r="N14" i="106"/>
  <c r="B23" i="106"/>
  <c r="H23" i="106"/>
  <c r="H24" i="106" s="1"/>
  <c r="M23" i="106"/>
  <c r="M24" i="106" s="1"/>
  <c r="N21" i="102"/>
  <c r="N16" i="106"/>
  <c r="N17" i="106"/>
  <c r="D23" i="109"/>
  <c r="D24" i="109" s="1"/>
  <c r="F8" i="103"/>
  <c r="I23" i="102"/>
  <c r="I24" i="102" s="1"/>
  <c r="F7" i="103"/>
  <c r="G23" i="109"/>
  <c r="G24" i="109" s="1"/>
  <c r="J23" i="109"/>
  <c r="J24" i="109" s="1"/>
  <c r="E23" i="109"/>
  <c r="E24" i="109" s="1"/>
  <c r="N19" i="106"/>
  <c r="N19" i="109"/>
  <c r="N15" i="102"/>
  <c r="C23" i="106"/>
  <c r="C24" i="106" s="1"/>
  <c r="F23" i="106"/>
  <c r="F24" i="106" s="1"/>
  <c r="L23" i="106"/>
  <c r="L24" i="106" s="1"/>
  <c r="N17" i="102"/>
  <c r="N20" i="109"/>
  <c r="N20" i="106"/>
  <c r="N19" i="102"/>
  <c r="N18" i="102"/>
  <c r="C23" i="102"/>
  <c r="C24" i="102" s="1"/>
  <c r="G23" i="102"/>
  <c r="G24" i="102" s="1"/>
  <c r="K23" i="102"/>
  <c r="K24" i="102" s="1"/>
  <c r="F23" i="102"/>
  <c r="F24" i="102" s="1"/>
  <c r="J23" i="102"/>
  <c r="J24" i="102" s="1"/>
  <c r="B23" i="102"/>
  <c r="N16" i="102"/>
  <c r="F10" i="103"/>
  <c r="G10" i="103" s="1"/>
  <c r="G14" i="103"/>
  <c r="C15" i="103"/>
  <c r="C18" i="103" s="1"/>
  <c r="C23" i="103" s="1"/>
  <c r="C23" i="104"/>
  <c r="F15" i="104" l="1"/>
  <c r="F18" i="104" s="1"/>
  <c r="G10" i="104"/>
  <c r="G15" i="104" s="1"/>
  <c r="N23" i="109"/>
  <c r="N24" i="109" s="1"/>
  <c r="B24" i="109"/>
  <c r="N23" i="106"/>
  <c r="N24" i="106" s="1"/>
  <c r="B24" i="106"/>
  <c r="F15" i="107"/>
  <c r="F18" i="107" s="1"/>
  <c r="G10" i="107"/>
  <c r="G15" i="107" s="1"/>
  <c r="G15" i="103"/>
  <c r="N23" i="102"/>
  <c r="N24" i="102" s="1"/>
  <c r="B24" i="102"/>
  <c r="F15" i="103"/>
  <c r="F18" i="103" s="1"/>
  <c r="F23" i="103" s="1"/>
  <c r="F23" i="107" l="1"/>
  <c r="G18" i="107"/>
  <c r="G23" i="107" s="1"/>
  <c r="F23" i="104"/>
  <c r="G18" i="104"/>
  <c r="G23" i="104" s="1"/>
  <c r="G18" i="103"/>
  <c r="G23" i="103" s="1"/>
  <c r="G19" i="69"/>
  <c r="F14" i="69" l="1"/>
  <c r="G17" i="69" l="1"/>
  <c r="C14" i="69"/>
  <c r="G14" i="69" l="1"/>
  <c r="G21" i="69"/>
  <c r="C10" i="69"/>
  <c r="C15" i="69" l="1"/>
  <c r="C18" i="69" l="1"/>
  <c r="C23" i="69" s="1"/>
  <c r="F10" i="69" l="1"/>
  <c r="G10" i="69" l="1"/>
  <c r="G15" i="69" s="1"/>
  <c r="F15" i="69"/>
  <c r="F18" i="69" s="1"/>
  <c r="G18" i="69" l="1"/>
  <c r="G23" i="69" s="1"/>
  <c r="F23" i="69"/>
</calcChain>
</file>

<file path=xl/sharedStrings.xml><?xml version="1.0" encoding="utf-8"?>
<sst xmlns="http://schemas.openxmlformats.org/spreadsheetml/2006/main" count="447" uniqueCount="144">
  <si>
    <t>Megnevezés</t>
  </si>
  <si>
    <t>Működési célú támogatások államháztartáson belülről</t>
  </si>
  <si>
    <t>Felhalmozási célú támogatások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</si>
  <si>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</si>
  <si>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</si>
  <si>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</si>
  <si>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</si>
  <si>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</si>
  <si>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</si>
  <si>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Személyi juttatások</t>
  </si>
  <si>
    <t>Munkaadókat terhelő járulékok és szociális hozzájárulási adó</t>
  </si>
  <si>
    <t>Dologi kiadások</t>
  </si>
  <si>
    <t>Egyéb működési célú kiadások</t>
  </si>
  <si>
    <t>Beruházások</t>
  </si>
  <si>
    <t>Felújítások</t>
  </si>
  <si>
    <t>Finanszírozási kiadások</t>
  </si>
  <si>
    <t>Költségvetési maradvány</t>
  </si>
  <si>
    <t>Összesen</t>
  </si>
  <si>
    <t>Működési kiadások</t>
  </si>
  <si>
    <t>Felhalmozási kiadások</t>
  </si>
  <si>
    <t>KÖLTSÉGVETÉSI BEVÉTELEK</t>
  </si>
  <si>
    <t>KÖLTSÉGVETÉSI KIADÁSOK</t>
  </si>
  <si>
    <t>Bevételi előirányzatok</t>
  </si>
  <si>
    <t>Kiadási előirányzatok</t>
  </si>
  <si>
    <t>Ellátottak pénzbeli jutattásai</t>
  </si>
  <si>
    <t>Működési bevételek összesen</t>
  </si>
  <si>
    <t>Működési kiadások összesen</t>
  </si>
  <si>
    <t>Egyéb felhalmozási kiadások</t>
  </si>
  <si>
    <t>Felhalmozási bevételek összesen</t>
  </si>
  <si>
    <t>Felhalmozási kiadások összesen</t>
  </si>
  <si>
    <t>Költségvetési bevételek összesen</t>
  </si>
  <si>
    <t>Költségvetési kiadások összesen</t>
  </si>
  <si>
    <t>HIÁNY BELSŐ FINANSZÍROZÁSÁRA SZOLGÁLÓ KÖLTSÉGVETÉSI MARADVÁNY</t>
  </si>
  <si>
    <t>Maradvánnyal korrigált költségvetési bevételek összesen</t>
  </si>
  <si>
    <t>Maradvánnyal korrigált költségvetési kiadás összesen</t>
  </si>
  <si>
    <t>FINANSZÍROZÁSI BEVÉTELEK</t>
  </si>
  <si>
    <t>FINANSZÍROZÁSI KIADÁSOK</t>
  </si>
  <si>
    <t>BEVÉTELEK MINDÖSSZESEN</t>
  </si>
  <si>
    <t>KIADÁSOK MINDÖSSZESEN</t>
  </si>
  <si>
    <t>KÖLTSÉGVETÉSI EGYENLEG
(Költségvetési bevételek - Költségvetési kiadások)
("+" egyenleg többlet;
"-" egyenleg hiány)</t>
  </si>
  <si>
    <t>Ft</t>
  </si>
  <si>
    <t>Egyenleg</t>
  </si>
  <si>
    <t>Eredeti előirányzat</t>
  </si>
  <si>
    <t>Szár Községi Önkormányzat</t>
  </si>
  <si>
    <t>Szári Közös Önkormányzati Hivatal</t>
  </si>
  <si>
    <t>Szári Napsugár Kindergarten Óvoda</t>
  </si>
  <si>
    <t>Eredeti
előirányzat</t>
  </si>
  <si>
    <t>B1 Működési célú támogatások államháztartáson belülről</t>
  </si>
  <si>
    <t>B2 Felhalmozási célú támogatások államháztartáson belülről</t>
  </si>
  <si>
    <t>B3 Közhatalmi bevételek</t>
  </si>
  <si>
    <t>B4 Működési bevételek</t>
  </si>
  <si>
    <t>B5 Felhalmozási bevételek</t>
  </si>
  <si>
    <t>B6 Működési célú átvett pénzeszközök</t>
  </si>
  <si>
    <t>B7 Felhalmozási célú átvett pénzeszközök</t>
  </si>
  <si>
    <t>B8 Finanszírozási bevételek</t>
  </si>
  <si>
    <t>Államigazgatási
feladatok</t>
  </si>
  <si>
    <t>Önként vállalt
feladatok</t>
  </si>
  <si>
    <t>Kötelező
feladatok</t>
  </si>
  <si>
    <t>Szár község költségvetési összesítő - 2018. év</t>
  </si>
  <si>
    <t>K1 Személyi juttatások</t>
  </si>
  <si>
    <t>K3 Dologi kiadások</t>
  </si>
  <si>
    <t>K4 Ellátottak pénzbeli juttatásai</t>
  </si>
  <si>
    <t>K5 Egyéb működési célú kiadások</t>
  </si>
  <si>
    <t>K6 Beruházások</t>
  </si>
  <si>
    <t>K7 Felújítások</t>
  </si>
  <si>
    <t>K8 Egyéb felhalmozási célú kiadások</t>
  </si>
  <si>
    <t>K9 Finanszírozási kiadások</t>
  </si>
  <si>
    <t>Szár Községi Önkormányzat költségvetési összesítő - 2018. év</t>
  </si>
  <si>
    <t>K2 Munkaadókat terhelő járulékok és szociális hozzájárulási adó</t>
  </si>
  <si>
    <t>Kiadás összesen</t>
  </si>
  <si>
    <t>Bevétel összesen</t>
  </si>
  <si>
    <t>Szár Községi Önkormányzat mindösszesen</t>
  </si>
  <si>
    <t>Eredeti előirányzat havi ütemezése</t>
  </si>
  <si>
    <t>1. hó</t>
  </si>
  <si>
    <t>2. hó</t>
  </si>
  <si>
    <t>3. hó</t>
  </si>
  <si>
    <t>4. hó</t>
  </si>
  <si>
    <t>5. hó</t>
  </si>
  <si>
    <t>6. hó</t>
  </si>
  <si>
    <t>7. hó</t>
  </si>
  <si>
    <t>8. hó</t>
  </si>
  <si>
    <t>9. hó</t>
  </si>
  <si>
    <t>10. hó</t>
  </si>
  <si>
    <t>11. hó</t>
  </si>
  <si>
    <t>12. hó</t>
  </si>
  <si>
    <t>Szári Közös Önkormányzati Hivatal költségvetési összesítő - 2018. év</t>
  </si>
  <si>
    <t>Szári Közös Önkormányzati Hivatal mindösszesen</t>
  </si>
  <si>
    <t>Szári Napsugár Kindergarten Óvoda költségvetési összesítő - 2018. év</t>
  </si>
  <si>
    <t>Szári Napsugár Kindergarten Óvoda mindösszesen</t>
  </si>
  <si>
    <t>Az Önkormányzat Gst. 3. § (1) bekezdése szerinti adósságot keletkeztető ügyletekrőlől és kezességvállalásokból fennálló kötelezettségeiről az adósságot keletkeztető ügyletek futamidejének végéig, illetve a kezesség érvényesíthetőségéig (ezer forintban)</t>
  </si>
  <si>
    <t>Kötelezettség megnevezése, azonosító adatai</t>
  </si>
  <si>
    <t>I. Hitelek:</t>
  </si>
  <si>
    <t>II. Értékpapír forgalomba hozatal:</t>
  </si>
  <si>
    <t>III: Váltó kibocsátása</t>
  </si>
  <si>
    <t>IV: Pénzügyi lizing</t>
  </si>
  <si>
    <t>V. Legalább 365 nap időtartamú halasztott fizetés</t>
  </si>
  <si>
    <t>Adósságot keletkeztető ügylet összesen:</t>
  </si>
  <si>
    <t>A figyelembe vehető saját bevételek:</t>
  </si>
  <si>
    <t>Saját bevétel megnevezése, azonosító adatai</t>
  </si>
  <si>
    <t>1. Helyi adók</t>
  </si>
  <si>
    <t>2. Települési adó</t>
  </si>
  <si>
    <t>2. Gépjárműadó</t>
  </si>
  <si>
    <t>3. Kamatbevételek</t>
  </si>
  <si>
    <t>4. Bírság</t>
  </si>
  <si>
    <t xml:space="preserve">5. Vagyon bérbeadásából, hasznobérbeadásából, üzemeltetéséből származó díjbevétel (kivétel viziközművek bérleti díja) </t>
  </si>
  <si>
    <t>nem meghatározott</t>
  </si>
  <si>
    <t>Egyéb sajátos bevételek</t>
  </si>
  <si>
    <t>Rendszeressége,
esedékessége</t>
  </si>
  <si>
    <t>Futamidő / kezesség
érvényesíthetőségi
határideje</t>
  </si>
  <si>
    <t>Kötelezettség
összesen</t>
  </si>
  <si>
    <t xml:space="preserve">2018.01.01-jén
fennálló tartozás
összesen  </t>
  </si>
  <si>
    <t>2018. évi
törlesztés
összege</t>
  </si>
  <si>
    <t>2019. évi
törlesztés
összege</t>
  </si>
  <si>
    <t>2020. évi
törlesztés
összege</t>
  </si>
  <si>
    <t>2021. évi
törlesztés
összege</t>
  </si>
  <si>
    <t>Bevétel
összege</t>
  </si>
  <si>
    <t>évente 1/2 03. és
1/2 09. hóban</t>
  </si>
  <si>
    <t>Költségvetési szerv megnevezése</t>
  </si>
  <si>
    <t>Engedélyezett létszám (fő)</t>
  </si>
  <si>
    <t>Kormányzati funkció</t>
  </si>
  <si>
    <t>Polgármester</t>
  </si>
  <si>
    <t>011130</t>
  </si>
  <si>
    <t>Karbantartó</t>
  </si>
  <si>
    <t>066020</t>
  </si>
  <si>
    <t>Közfoglalkoztatott</t>
  </si>
  <si>
    <t>041233</t>
  </si>
  <si>
    <t>Védőnői szolgálat</t>
  </si>
  <si>
    <t>074031</t>
  </si>
  <si>
    <t>Községi művelődési ház</t>
  </si>
  <si>
    <t>082044, 082092</t>
  </si>
  <si>
    <t>Konyha</t>
  </si>
  <si>
    <t>096015, 096025, 900020</t>
  </si>
  <si>
    <t>Egyéb foglalkoztatott</t>
  </si>
  <si>
    <t>011130, 072111, 072311, 074031</t>
  </si>
  <si>
    <t>Jegyző</t>
  </si>
  <si>
    <t>Köztisztviselők - igazgatás</t>
  </si>
  <si>
    <t>Köztisztviselők - adóigazgatás</t>
  </si>
  <si>
    <t>Óvodavezető</t>
  </si>
  <si>
    <t>091130</t>
  </si>
  <si>
    <t>Óvónő - 4 órás</t>
  </si>
  <si>
    <t>Óvónő - 8 órás</t>
  </si>
  <si>
    <t>Dajka</t>
  </si>
  <si>
    <t>Mindösszesen</t>
  </si>
  <si>
    <t>Szár Község
2018. évi létszámadatok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</si>
</sst>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/>
    <xf numFmtId="0" fontId="12" fillId="0" borderId="0"/>
  </cellStyleXfs>
  <cellXfs count="181">
    <xf numFmtId="0" fontId="0" fillId="0" borderId="0" xfId="0"/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3" fontId="6" fillId="0" borderId="18" xfId="0" applyNumberFormat="1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3" fontId="6" fillId="0" borderId="5" xfId="0" applyNumberFormat="1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3" fontId="6" fillId="0" borderId="17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horizontal="right" vertical="center" wrapText="1"/>
    </xf>
    <xf numFmtId="3" fontId="7" fillId="0" borderId="5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3" fontId="9" fillId="0" borderId="1" xfId="0" applyNumberFormat="1" applyFont="1" applyBorder="1" applyAlignment="1">
      <alignment horizontal="right" vertical="center" wrapText="1"/>
    </xf>
    <xf numFmtId="3" fontId="9" fillId="0" borderId="5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0" fillId="0" borderId="0" xfId="0" applyNumberFormat="1"/>
    <xf numFmtId="0" fontId="6" fillId="0" borderId="1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3" fillId="3" borderId="30" xfId="0" applyNumberFormat="1" applyFont="1" applyFill="1" applyBorder="1" applyAlignment="1">
      <alignment horizontal="left" vertical="center"/>
    </xf>
    <xf numFmtId="49" fontId="4" fillId="0" borderId="35" xfId="1" applyNumberFormat="1" applyFont="1" applyFill="1" applyBorder="1" applyAlignment="1">
      <alignment vertical="center"/>
    </xf>
    <xf numFmtId="49" fontId="4" fillId="0" borderId="33" xfId="0" applyNumberFormat="1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3" fontId="3" fillId="3" borderId="10" xfId="0" applyNumberFormat="1" applyFont="1" applyFill="1" applyBorder="1" applyAlignment="1">
      <alignment vertical="center"/>
    </xf>
    <xf numFmtId="3" fontId="3" fillId="3" borderId="46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3" fontId="4" fillId="0" borderId="20" xfId="0" applyNumberFormat="1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3" fontId="4" fillId="0" borderId="7" xfId="0" applyNumberFormat="1" applyFont="1" applyFill="1" applyBorder="1" applyAlignment="1">
      <alignment vertical="center"/>
    </xf>
    <xf numFmtId="3" fontId="3" fillId="3" borderId="11" xfId="0" applyNumberFormat="1" applyFont="1" applyFill="1" applyBorder="1" applyAlignment="1">
      <alignment vertical="center"/>
    </xf>
    <xf numFmtId="3" fontId="4" fillId="0" borderId="49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3" fillId="3" borderId="47" xfId="0" applyNumberFormat="1" applyFont="1" applyFill="1" applyBorder="1" applyAlignment="1">
      <alignment vertical="center"/>
    </xf>
    <xf numFmtId="3" fontId="4" fillId="0" borderId="23" xfId="0" applyNumberFormat="1" applyFont="1" applyFill="1" applyBorder="1" applyAlignment="1">
      <alignment vertical="center"/>
    </xf>
    <xf numFmtId="49" fontId="3" fillId="4" borderId="30" xfId="0" applyNumberFormat="1" applyFont="1" applyFill="1" applyBorder="1" applyAlignment="1">
      <alignment horizontal="left" vertical="center"/>
    </xf>
    <xf numFmtId="3" fontId="3" fillId="4" borderId="43" xfId="0" applyNumberFormat="1" applyFont="1" applyFill="1" applyBorder="1" applyAlignment="1">
      <alignment vertical="center"/>
    </xf>
    <xf numFmtId="3" fontId="3" fillId="4" borderId="44" xfId="0" applyNumberFormat="1" applyFont="1" applyFill="1" applyBorder="1" applyAlignment="1">
      <alignment vertical="center"/>
    </xf>
    <xf numFmtId="3" fontId="3" fillId="4" borderId="48" xfId="0" applyNumberFormat="1" applyFont="1" applyFill="1" applyBorder="1" applyAlignment="1">
      <alignment vertical="center"/>
    </xf>
    <xf numFmtId="3" fontId="3" fillId="4" borderId="50" xfId="0" applyNumberFormat="1" applyFont="1" applyFill="1" applyBorder="1" applyAlignment="1">
      <alignment vertical="center"/>
    </xf>
    <xf numFmtId="0" fontId="7" fillId="0" borderId="0" xfId="0" applyFont="1"/>
    <xf numFmtId="0" fontId="6" fillId="0" borderId="0" xfId="0" applyFont="1" applyAlignment="1">
      <alignment horizontal="right"/>
    </xf>
    <xf numFmtId="0" fontId="0" fillId="0" borderId="0" xfId="0" applyAlignment="1">
      <alignment vertical="center"/>
    </xf>
    <xf numFmtId="0" fontId="2" fillId="0" borderId="0" xfId="2" applyFont="1" applyAlignment="1">
      <alignment horizontal="justify" vertical="center"/>
    </xf>
    <xf numFmtId="0" fontId="2" fillId="0" borderId="0" xfId="2" applyFont="1" applyAlignment="1">
      <alignment vertical="center"/>
    </xf>
    <xf numFmtId="3" fontId="2" fillId="0" borderId="0" xfId="2" applyNumberFormat="1" applyFont="1" applyAlignment="1">
      <alignment vertical="center"/>
    </xf>
    <xf numFmtId="0" fontId="2" fillId="0" borderId="57" xfId="2" applyFont="1" applyBorder="1" applyAlignment="1">
      <alignment horizontal="left" vertical="center" wrapText="1"/>
    </xf>
    <xf numFmtId="0" fontId="3" fillId="0" borderId="28" xfId="2" applyFont="1" applyBorder="1" applyAlignment="1">
      <alignment horizontal="center" vertical="center" wrapText="1"/>
    </xf>
    <xf numFmtId="0" fontId="2" fillId="0" borderId="55" xfId="2" applyFont="1" applyBorder="1" applyAlignment="1">
      <alignment horizontal="justify" vertical="center" wrapText="1"/>
    </xf>
    <xf numFmtId="14" fontId="2" fillId="0" borderId="3" xfId="2" applyNumberFormat="1" applyFont="1" applyBorder="1" applyAlignment="1">
      <alignment horizontal="justify" vertical="center" wrapText="1"/>
    </xf>
    <xf numFmtId="3" fontId="2" fillId="0" borderId="1" xfId="2" applyNumberFormat="1" applyFont="1" applyBorder="1" applyAlignment="1">
      <alignment horizontal="right" vertical="center" wrapText="1"/>
    </xf>
    <xf numFmtId="0" fontId="2" fillId="0" borderId="58" xfId="0" applyFont="1" applyBorder="1" applyAlignment="1">
      <alignment horizontal="left" vertical="center"/>
    </xf>
    <xf numFmtId="14" fontId="2" fillId="0" borderId="51" xfId="2" applyNumberFormat="1" applyFont="1" applyBorder="1" applyAlignment="1">
      <alignment horizontal="justify" vertical="center" wrapText="1"/>
    </xf>
    <xf numFmtId="3" fontId="2" fillId="0" borderId="8" xfId="2" applyNumberFormat="1" applyFont="1" applyBorder="1" applyAlignment="1">
      <alignment horizontal="right" vertical="center" wrapText="1"/>
    </xf>
    <xf numFmtId="0" fontId="3" fillId="0" borderId="0" xfId="2" applyFont="1" applyAlignment="1">
      <alignment horizontal="justify" vertical="center"/>
    </xf>
    <xf numFmtId="0" fontId="2" fillId="0" borderId="57" xfId="2" applyFont="1" applyBorder="1" applyAlignment="1">
      <alignment horizontal="justify" vertical="center" wrapText="1"/>
    </xf>
    <xf numFmtId="3" fontId="2" fillId="0" borderId="15" xfId="2" applyNumberFormat="1" applyFont="1" applyBorder="1" applyAlignment="1">
      <alignment horizontal="right" vertical="center" wrapText="1"/>
    </xf>
    <xf numFmtId="3" fontId="2" fillId="0" borderId="26" xfId="2" applyNumberFormat="1" applyFont="1" applyBorder="1" applyAlignment="1">
      <alignment horizontal="right" vertical="center" wrapText="1"/>
    </xf>
    <xf numFmtId="0" fontId="2" fillId="0" borderId="55" xfId="2" applyFont="1" applyBorder="1" applyAlignment="1">
      <alignment horizontal="left" vertical="center" wrapText="1"/>
    </xf>
    <xf numFmtId="0" fontId="2" fillId="0" borderId="58" xfId="2" applyFont="1" applyBorder="1" applyAlignment="1">
      <alignment horizontal="justify" vertical="center" wrapText="1"/>
    </xf>
    <xf numFmtId="3" fontId="2" fillId="0" borderId="13" xfId="2" applyNumberFormat="1" applyFont="1" applyBorder="1" applyAlignment="1">
      <alignment horizontal="right" vertical="center" wrapText="1"/>
    </xf>
    <xf numFmtId="9" fontId="5" fillId="0" borderId="56" xfId="2" applyNumberFormat="1" applyFont="1" applyBorder="1" applyAlignment="1">
      <alignment vertical="center"/>
    </xf>
    <xf numFmtId="0" fontId="2" fillId="0" borderId="53" xfId="2" applyFont="1" applyBorder="1" applyAlignment="1">
      <alignment vertical="center"/>
    </xf>
    <xf numFmtId="3" fontId="3" fillId="0" borderId="42" xfId="2" applyNumberFormat="1" applyFont="1" applyBorder="1" applyAlignment="1">
      <alignment vertical="center"/>
    </xf>
    <xf numFmtId="0" fontId="3" fillId="0" borderId="40" xfId="2" applyFont="1" applyBorder="1" applyAlignment="1">
      <alignment horizontal="center" vertical="center" wrapText="1"/>
    </xf>
    <xf numFmtId="0" fontId="3" fillId="0" borderId="52" xfId="2" applyFont="1" applyBorder="1" applyAlignment="1">
      <alignment horizontal="center" vertical="center" wrapText="1"/>
    </xf>
    <xf numFmtId="3" fontId="3" fillId="0" borderId="27" xfId="2" applyNumberFormat="1" applyFont="1" applyBorder="1" applyAlignment="1">
      <alignment horizontal="center" vertical="center" wrapText="1"/>
    </xf>
    <xf numFmtId="0" fontId="3" fillId="0" borderId="54" xfId="2" applyFont="1" applyBorder="1" applyAlignment="1">
      <alignment horizontal="justify" vertical="center" wrapText="1"/>
    </xf>
    <xf numFmtId="0" fontId="3" fillId="0" borderId="37" xfId="2" applyFont="1" applyBorder="1" applyAlignment="1">
      <alignment horizontal="justify" vertical="center" wrapText="1"/>
    </xf>
    <xf numFmtId="3" fontId="3" fillId="0" borderId="36" xfId="2" applyNumberFormat="1" applyFont="1" applyBorder="1" applyAlignment="1">
      <alignment horizontal="right" vertical="center" wrapText="1"/>
    </xf>
    <xf numFmtId="0" fontId="3" fillId="0" borderId="0" xfId="2" applyFont="1" applyAlignment="1">
      <alignment vertical="center"/>
    </xf>
    <xf numFmtId="0" fontId="11" fillId="0" borderId="0" xfId="0" applyFont="1" applyAlignment="1">
      <alignment vertical="center"/>
    </xf>
    <xf numFmtId="3" fontId="3" fillId="4" borderId="40" xfId="2" applyNumberFormat="1" applyFont="1" applyFill="1" applyBorder="1" applyAlignment="1">
      <alignment horizontal="justify" vertical="center" wrapText="1"/>
    </xf>
    <xf numFmtId="3" fontId="3" fillId="4" borderId="52" xfId="2" applyNumberFormat="1" applyFont="1" applyFill="1" applyBorder="1" applyAlignment="1">
      <alignment horizontal="justify" vertical="center" wrapText="1"/>
    </xf>
    <xf numFmtId="3" fontId="3" fillId="0" borderId="46" xfId="2" applyNumberFormat="1" applyFont="1" applyBorder="1" applyAlignment="1">
      <alignment horizontal="center" vertical="center" wrapText="1"/>
    </xf>
    <xf numFmtId="0" fontId="3" fillId="0" borderId="46" xfId="2" applyFont="1" applyBorder="1" applyAlignment="1">
      <alignment horizontal="center" vertical="center" wrapText="1"/>
    </xf>
    <xf numFmtId="0" fontId="3" fillId="0" borderId="27" xfId="2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2" fillId="0" borderId="14" xfId="2" applyNumberFormat="1" applyFont="1" applyBorder="1" applyAlignment="1">
      <alignment horizontal="right" vertical="center" wrapText="1"/>
    </xf>
    <xf numFmtId="3" fontId="2" fillId="0" borderId="14" xfId="2" applyNumberFormat="1" applyFont="1" applyBorder="1" applyAlignment="1">
      <alignment horizontal="right" vertical="center"/>
    </xf>
    <xf numFmtId="3" fontId="2" fillId="0" borderId="15" xfId="2" applyNumberFormat="1" applyFont="1" applyBorder="1" applyAlignment="1">
      <alignment horizontal="right" vertical="center"/>
    </xf>
    <xf numFmtId="3" fontId="2" fillId="0" borderId="1" xfId="2" applyNumberFormat="1" applyFont="1" applyBorder="1" applyAlignment="1">
      <alignment horizontal="right" vertical="center"/>
    </xf>
    <xf numFmtId="3" fontId="2" fillId="0" borderId="26" xfId="2" applyNumberFormat="1" applyFont="1" applyBorder="1" applyAlignment="1">
      <alignment horizontal="right" vertical="center"/>
    </xf>
    <xf numFmtId="3" fontId="2" fillId="0" borderId="8" xfId="2" applyNumberFormat="1" applyFont="1" applyBorder="1" applyAlignment="1">
      <alignment horizontal="right" vertical="center"/>
    </xf>
    <xf numFmtId="3" fontId="2" fillId="0" borderId="13" xfId="2" applyNumberFormat="1" applyFont="1" applyBorder="1" applyAlignment="1">
      <alignment horizontal="right" vertical="center"/>
    </xf>
    <xf numFmtId="3" fontId="3" fillId="4" borderId="46" xfId="2" applyNumberFormat="1" applyFont="1" applyFill="1" applyBorder="1" applyAlignment="1">
      <alignment horizontal="right" vertical="center" wrapText="1"/>
    </xf>
    <xf numFmtId="3" fontId="3" fillId="4" borderId="46" xfId="2" applyNumberFormat="1" applyFont="1" applyFill="1" applyBorder="1" applyAlignment="1">
      <alignment horizontal="right" vertical="center"/>
    </xf>
    <xf numFmtId="3" fontId="3" fillId="4" borderId="27" xfId="2" applyNumberFormat="1" applyFont="1" applyFill="1" applyBorder="1" applyAlignment="1">
      <alignment horizontal="right" vertical="center"/>
    </xf>
    <xf numFmtId="0" fontId="2" fillId="0" borderId="28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51" xfId="2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7" fillId="0" borderId="19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49" fontId="7" fillId="0" borderId="26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46" xfId="0" applyFont="1" applyBorder="1" applyAlignment="1">
      <alignment horizontal="center" vertical="center"/>
    </xf>
    <xf numFmtId="49" fontId="9" fillId="0" borderId="27" xfId="0" applyNumberFormat="1" applyFont="1" applyBorder="1" applyAlignment="1">
      <alignment horizontal="center" vertical="center"/>
    </xf>
    <xf numFmtId="0" fontId="7" fillId="0" borderId="39" xfId="0" applyFont="1" applyBorder="1" applyAlignment="1">
      <alignment vertical="center"/>
    </xf>
    <xf numFmtId="0" fontId="7" fillId="0" borderId="41" xfId="0" applyFont="1" applyBorder="1" applyAlignment="1">
      <alignment horizontal="center" vertical="center"/>
    </xf>
    <xf numFmtId="49" fontId="7" fillId="0" borderId="36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49" fontId="7" fillId="0" borderId="42" xfId="0" applyNumberFormat="1" applyFont="1" applyBorder="1" applyAlignment="1">
      <alignment horizontal="center" vertical="center"/>
    </xf>
    <xf numFmtId="0" fontId="7" fillId="0" borderId="31" xfId="0" applyFont="1" applyBorder="1" applyAlignment="1">
      <alignment vertical="center"/>
    </xf>
    <xf numFmtId="0" fontId="7" fillId="0" borderId="59" xfId="0" applyFont="1" applyBorder="1" applyAlignment="1">
      <alignment horizontal="center" vertical="center"/>
    </xf>
    <xf numFmtId="49" fontId="7" fillId="0" borderId="60" xfId="0" applyNumberFormat="1" applyFont="1" applyBorder="1" applyAlignment="1">
      <alignment horizontal="center" vertical="center"/>
    </xf>
    <xf numFmtId="0" fontId="10" fillId="0" borderId="43" xfId="0" applyFont="1" applyBorder="1" applyAlignment="1">
      <alignment vertical="center"/>
    </xf>
    <xf numFmtId="0" fontId="10" fillId="0" borderId="44" xfId="0" applyFont="1" applyBorder="1" applyAlignment="1">
      <alignment horizontal="center" vertical="center"/>
    </xf>
    <xf numFmtId="49" fontId="10" fillId="0" borderId="45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3" fontId="6" fillId="0" borderId="9" xfId="0" applyNumberFormat="1" applyFont="1" applyBorder="1" applyAlignment="1">
      <alignment horizontal="right" vertical="center" wrapText="1"/>
    </xf>
    <xf numFmtId="3" fontId="6" fillId="0" borderId="23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3" fontId="6" fillId="0" borderId="8" xfId="0" applyNumberFormat="1" applyFont="1" applyBorder="1" applyAlignment="1">
      <alignment horizontal="right" vertical="center" wrapText="1"/>
    </xf>
    <xf numFmtId="3" fontId="6" fillId="0" borderId="14" xfId="0" applyNumberFormat="1" applyFont="1" applyBorder="1" applyAlignment="1">
      <alignment horizontal="right" vertical="center" wrapText="1"/>
    </xf>
    <xf numFmtId="0" fontId="6" fillId="0" borderId="14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31" xfId="0" applyFont="1" applyBorder="1" applyAlignment="1">
      <alignment horizontal="center" vertical="center" textRotation="90" wrapText="1"/>
    </xf>
    <xf numFmtId="0" fontId="6" fillId="0" borderId="19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3" fontId="7" fillId="0" borderId="8" xfId="0" applyNumberFormat="1" applyFont="1" applyBorder="1" applyAlignment="1">
      <alignment horizontal="right" vertical="center" wrapText="1"/>
    </xf>
    <xf numFmtId="3" fontId="7" fillId="0" borderId="14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6" fillId="0" borderId="3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49" fontId="3" fillId="4" borderId="30" xfId="0" applyNumberFormat="1" applyFont="1" applyFill="1" applyBorder="1" applyAlignment="1">
      <alignment horizontal="center" vertical="center"/>
    </xf>
    <xf numFmtId="49" fontId="3" fillId="4" borderId="29" xfId="0" applyNumberFormat="1" applyFont="1" applyFill="1" applyBorder="1" applyAlignment="1">
      <alignment horizontal="center" vertical="center"/>
    </xf>
    <xf numFmtId="49" fontId="3" fillId="4" borderId="38" xfId="0" applyNumberFormat="1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3">
    <cellStyle name="Default" xfId="1"/>
    <cellStyle name="Normál" xfId="0" builtinId="0"/>
    <cellStyle name="Normá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5"/>
  <sheetViews>
    <sheetView tabSelected="1" view="pageLayout" workbookViewId="0">
      <selection activeCell="G6" sqref="G6"/>
    </sheetView>
  </sheetViews>
  <sheetFormatPr defaultColWidth="9.140625" defaultRowHeight="15" x14ac:dyDescent="0.25"/>
  <cols>
    <col min="1" max="1" width="5.7109375" customWidth="1"/>
    <col min="2" max="2" width="31.28515625" customWidth="1"/>
    <col min="3" max="3" width="12.85546875" bestFit="1" customWidth="1"/>
    <col min="4" max="4" width="5.7109375" customWidth="1"/>
    <col min="5" max="5" width="31.28515625" customWidth="1"/>
    <col min="6" max="6" width="12.42578125" bestFit="1" customWidth="1"/>
    <col min="7" max="7" width="19.85546875" customWidth="1"/>
  </cols>
  <sheetData>
    <row r="1" spans="1:7" ht="15.75" x14ac:dyDescent="0.25">
      <c r="A1" s="163" t="s">
        <v>58</v>
      </c>
      <c r="B1" s="163"/>
      <c r="C1" s="163"/>
      <c r="D1" s="163"/>
      <c r="E1" s="163"/>
      <c r="F1" s="163"/>
      <c r="G1" s="163"/>
    </row>
    <row r="2" spans="1:7" ht="15.75" thickBot="1" x14ac:dyDescent="0.3">
      <c r="A2" s="1"/>
      <c r="B2" s="1"/>
      <c r="C2" s="1"/>
      <c r="D2" s="1"/>
      <c r="E2" s="1"/>
      <c r="F2" s="1"/>
      <c r="G2" s="2" t="s">
        <v>40</v>
      </c>
    </row>
    <row r="3" spans="1:7" ht="51.75" customHeight="1" x14ac:dyDescent="0.25">
      <c r="A3" s="164" t="s">
        <v>20</v>
      </c>
      <c r="B3" s="165"/>
      <c r="C3" s="165"/>
      <c r="D3" s="164" t="s">
        <v>21</v>
      </c>
      <c r="E3" s="165"/>
      <c r="F3" s="165"/>
      <c r="G3" s="166" t="s">
        <v>39</v>
      </c>
    </row>
    <row r="4" spans="1:7" ht="42.75" customHeight="1" x14ac:dyDescent="0.25">
      <c r="A4" s="168" t="s">
        <v>22</v>
      </c>
      <c r="B4" s="169"/>
      <c r="C4" s="24" t="s">
        <v>46</v>
      </c>
      <c r="D4" s="168" t="s">
        <v>23</v>
      </c>
      <c r="E4" s="169"/>
      <c r="F4" s="24" t="s">
        <v>46</v>
      </c>
      <c r="G4" s="167"/>
    </row>
    <row r="5" spans="1:7" ht="30" x14ac:dyDescent="0.25">
      <c r="A5" s="156" t="s">
        <v>4</v>
      </c>
      <c r="B5" s="12" t="s">
        <v>1</v>
      </c>
      <c r="C5" s="13">
        <f>'Szár önk össz'!C5+'Hivatal össz'!C5+'Óvoda össz'!C5</f>
        <v>155999686</v>
      </c>
      <c r="D5" s="156" t="s">
        <v>18</v>
      </c>
      <c r="E5" s="12" t="s">
        <v>9</v>
      </c>
      <c r="F5" s="13">
        <f>'Szár önk össz'!F5+'Hivatal össz'!F5+'Óvoda össz'!F5</f>
        <v>121238153</v>
      </c>
      <c r="G5" s="14"/>
    </row>
    <row r="6" spans="1:7" ht="30" x14ac:dyDescent="0.25">
      <c r="A6" s="157"/>
      <c r="B6" s="12" t="s">
        <v>3</v>
      </c>
      <c r="C6" s="13">
        <f>'Szár önk össz'!C6+'Hivatal össz'!C6+'Óvoda össz'!C6</f>
        <v>48400000</v>
      </c>
      <c r="D6" s="157"/>
      <c r="E6" s="12" t="s">
        <v>10</v>
      </c>
      <c r="F6" s="13">
        <f>'Szár önk össz'!F6+'Hivatal össz'!F6+'Óvoda össz'!F6</f>
        <v>24773838</v>
      </c>
      <c r="G6" s="14"/>
    </row>
    <row r="7" spans="1:7" x14ac:dyDescent="0.25">
      <c r="A7" s="157"/>
      <c r="B7" s="159" t="s">
        <v>4</v>
      </c>
      <c r="C7" s="161">
        <f>'Szár önk össz'!C7+'Hivatal össz'!C7+'Óvoda össz'!C7</f>
        <v>18544539</v>
      </c>
      <c r="D7" s="157"/>
      <c r="E7" s="12" t="s">
        <v>11</v>
      </c>
      <c r="F7" s="13">
        <f>'Szár önk össz'!F7+'Hivatal össz'!F7+'Óvoda össz'!F7</f>
        <v>54380407</v>
      </c>
      <c r="G7" s="14"/>
    </row>
    <row r="8" spans="1:7" x14ac:dyDescent="0.25">
      <c r="A8" s="157"/>
      <c r="B8" s="160"/>
      <c r="C8" s="162">
        <f>'Szár önk össz'!C8+'Hivatal össz'!C8+'Óvoda össz'!C8</f>
        <v>0</v>
      </c>
      <c r="D8" s="157"/>
      <c r="E8" s="12" t="s">
        <v>24</v>
      </c>
      <c r="F8" s="13">
        <f>'Szár önk össz'!F8+'Hivatal össz'!F8+'Óvoda össz'!F8</f>
        <v>6510000</v>
      </c>
      <c r="G8" s="14"/>
    </row>
    <row r="9" spans="1:7" x14ac:dyDescent="0.25">
      <c r="A9" s="157"/>
      <c r="B9" s="12" t="s">
        <v>6</v>
      </c>
      <c r="C9" s="13">
        <f>'Szár önk össz'!C9+'Hivatal össz'!C9+'Óvoda össz'!C9</f>
        <v>0</v>
      </c>
      <c r="D9" s="157"/>
      <c r="E9" s="12" t="s">
        <v>12</v>
      </c>
      <c r="F9" s="13">
        <f>'Szár önk össz'!F9+'Hivatal össz'!F9+'Óvoda össz'!F9</f>
        <v>17821258</v>
      </c>
      <c r="G9" s="14"/>
    </row>
    <row r="10" spans="1:7" x14ac:dyDescent="0.25">
      <c r="A10" s="158"/>
      <c r="B10" s="15" t="s">
        <v>25</v>
      </c>
      <c r="C10" s="16">
        <f>SUM(C5:C9)</f>
        <v>222944225</v>
      </c>
      <c r="D10" s="158"/>
      <c r="E10" s="15" t="s">
        <v>26</v>
      </c>
      <c r="F10" s="16">
        <f t="shared" ref="F10" si="0">SUM(F5:F9)</f>
        <v>224723656</v>
      </c>
      <c r="G10" s="17">
        <f>C10-F10</f>
        <v>-1779431</v>
      </c>
    </row>
    <row r="11" spans="1:7" ht="30" x14ac:dyDescent="0.25">
      <c r="A11" s="147" t="s">
        <v>5</v>
      </c>
      <c r="B11" s="12" t="s">
        <v>2</v>
      </c>
      <c r="C11" s="13">
        <f>'Szár önk össz'!C11+'Hivatal össz'!C11+'Óvoda össz'!C11</f>
        <v>337735905</v>
      </c>
      <c r="D11" s="147" t="s">
        <v>19</v>
      </c>
      <c r="E11" s="12" t="s">
        <v>13</v>
      </c>
      <c r="F11" s="13">
        <f>'Szár önk össz'!F11+'Hivatal össz'!F11+'Óvoda össz'!F11</f>
        <v>359126005</v>
      </c>
      <c r="G11" s="14"/>
    </row>
    <row r="12" spans="1:7" x14ac:dyDescent="0.25">
      <c r="A12" s="147"/>
      <c r="B12" s="12" t="s">
        <v>5</v>
      </c>
      <c r="C12" s="13">
        <f>'Szár önk össz'!C12+'Hivatal össz'!C12+'Óvoda össz'!C12</f>
        <v>10000000</v>
      </c>
      <c r="D12" s="147"/>
      <c r="E12" s="12" t="s">
        <v>14</v>
      </c>
      <c r="F12" s="13">
        <f>'Szár önk össz'!F12+'Hivatal össz'!F12+'Óvoda össz'!F12</f>
        <v>105878946</v>
      </c>
      <c r="G12" s="14"/>
    </row>
    <row r="13" spans="1:7" ht="30" x14ac:dyDescent="0.25">
      <c r="A13" s="147"/>
      <c r="B13" s="12" t="s">
        <v>7</v>
      </c>
      <c r="C13" s="13">
        <f>'Szár önk össz'!C13+'Hivatal össz'!C13+'Óvoda össz'!C13</f>
        <v>0</v>
      </c>
      <c r="D13" s="147"/>
      <c r="E13" s="12" t="s">
        <v>27</v>
      </c>
      <c r="F13" s="13">
        <f>'Szár önk össz'!F13+'Hivatal össz'!F13+'Óvoda össz'!F13</f>
        <v>0</v>
      </c>
      <c r="G13" s="14"/>
    </row>
    <row r="14" spans="1:7" x14ac:dyDescent="0.25">
      <c r="A14" s="147"/>
      <c r="B14" s="15" t="s">
        <v>28</v>
      </c>
      <c r="C14" s="16">
        <f>SUM(C11:C13)</f>
        <v>347735905</v>
      </c>
      <c r="D14" s="147"/>
      <c r="E14" s="15" t="s">
        <v>29</v>
      </c>
      <c r="F14" s="16">
        <f>SUM(F11:F13)</f>
        <v>465004951</v>
      </c>
      <c r="G14" s="17">
        <f>C14-F14</f>
        <v>-117269046</v>
      </c>
    </row>
    <row r="15" spans="1:7" ht="15.75" thickBot="1" x14ac:dyDescent="0.3">
      <c r="A15" s="148" t="s">
        <v>30</v>
      </c>
      <c r="B15" s="149"/>
      <c r="C15" s="11">
        <f>C10+C14</f>
        <v>570680130</v>
      </c>
      <c r="D15" s="138" t="s">
        <v>31</v>
      </c>
      <c r="E15" s="139"/>
      <c r="F15" s="11">
        <f t="shared" ref="F15" si="1">F10+F14</f>
        <v>689728607</v>
      </c>
      <c r="G15" s="3">
        <f>G10+G14</f>
        <v>-119048477</v>
      </c>
    </row>
    <row r="16" spans="1:7" x14ac:dyDescent="0.25">
      <c r="A16" s="150" t="s">
        <v>32</v>
      </c>
      <c r="B16" s="151"/>
      <c r="C16" s="151"/>
      <c r="D16" s="152"/>
      <c r="E16" s="153"/>
      <c r="F16" s="153"/>
      <c r="G16" s="4"/>
    </row>
    <row r="17" spans="1:8" x14ac:dyDescent="0.25">
      <c r="A17" s="142" t="s">
        <v>16</v>
      </c>
      <c r="B17" s="143"/>
      <c r="C17" s="19">
        <f>'Szár önk össz'!C17+'Hivatal össz'!C17+'Óvoda össz'!C17</f>
        <v>124152479</v>
      </c>
      <c r="D17" s="154"/>
      <c r="E17" s="155"/>
      <c r="F17" s="155"/>
      <c r="G17" s="5">
        <f>C17</f>
        <v>124152479</v>
      </c>
    </row>
    <row r="18" spans="1:8" x14ac:dyDescent="0.25">
      <c r="A18" s="142" t="s">
        <v>33</v>
      </c>
      <c r="B18" s="143"/>
      <c r="C18" s="144">
        <f>C15+C17</f>
        <v>694832609</v>
      </c>
      <c r="D18" s="142" t="s">
        <v>34</v>
      </c>
      <c r="E18" s="143"/>
      <c r="F18" s="144">
        <f>F15</f>
        <v>689728607</v>
      </c>
      <c r="G18" s="140">
        <f>C18-F18</f>
        <v>5104002</v>
      </c>
    </row>
    <row r="19" spans="1:8" x14ac:dyDescent="0.25">
      <c r="A19" s="142"/>
      <c r="B19" s="143"/>
      <c r="C19" s="145"/>
      <c r="D19" s="142"/>
      <c r="E19" s="143"/>
      <c r="F19" s="146"/>
      <c r="G19" s="141" t="e">
        <f>#REF!-#REF!</f>
        <v>#REF!</v>
      </c>
    </row>
    <row r="20" spans="1:8" x14ac:dyDescent="0.25">
      <c r="A20" s="136" t="s">
        <v>35</v>
      </c>
      <c r="B20" s="137"/>
      <c r="C20" s="137"/>
      <c r="D20" s="136" t="s">
        <v>36</v>
      </c>
      <c r="E20" s="137"/>
      <c r="F20" s="137"/>
      <c r="G20" s="6"/>
    </row>
    <row r="21" spans="1:8" x14ac:dyDescent="0.25">
      <c r="A21" s="142" t="s">
        <v>8</v>
      </c>
      <c r="B21" s="143"/>
      <c r="C21" s="19">
        <f>'Szár önk össz'!C21+'Hivatal össz'!C21+'Óvoda össz'!C21</f>
        <v>131121953</v>
      </c>
      <c r="D21" s="142" t="s">
        <v>15</v>
      </c>
      <c r="E21" s="143"/>
      <c r="F21" s="19">
        <f>'Szár önk össz'!F21+'Hivatal össz'!F21+'Óvoda össz'!F21</f>
        <v>136225955</v>
      </c>
      <c r="G21" s="5">
        <f>C21-F21</f>
        <v>-5104002</v>
      </c>
    </row>
    <row r="22" spans="1:8" x14ac:dyDescent="0.25">
      <c r="A22" s="136" t="s">
        <v>37</v>
      </c>
      <c r="B22" s="137"/>
      <c r="C22" s="137"/>
      <c r="D22" s="136" t="s">
        <v>38</v>
      </c>
      <c r="E22" s="137"/>
      <c r="F22" s="137"/>
      <c r="G22" s="6"/>
    </row>
    <row r="23" spans="1:8" ht="15.75" thickBot="1" x14ac:dyDescent="0.3">
      <c r="A23" s="138" t="s">
        <v>17</v>
      </c>
      <c r="B23" s="139"/>
      <c r="C23" s="11">
        <f>C18+C21</f>
        <v>825954562</v>
      </c>
      <c r="D23" s="138" t="s">
        <v>17</v>
      </c>
      <c r="E23" s="139"/>
      <c r="F23" s="11">
        <f>F18+F21</f>
        <v>825954562</v>
      </c>
      <c r="G23" s="3">
        <f>G18+G21</f>
        <v>0</v>
      </c>
    </row>
    <row r="25" spans="1:8" x14ac:dyDescent="0.25">
      <c r="F25" s="20"/>
      <c r="G25" s="20"/>
      <c r="H25" s="20"/>
    </row>
  </sheetData>
  <mergeCells count="30">
    <mergeCell ref="A5:A10"/>
    <mergeCell ref="D5:D10"/>
    <mergeCell ref="B7:B8"/>
    <mergeCell ref="C7:C8"/>
    <mergeCell ref="A1:G1"/>
    <mergeCell ref="A3:C3"/>
    <mergeCell ref="D3:F3"/>
    <mergeCell ref="G3:G4"/>
    <mergeCell ref="A4:B4"/>
    <mergeCell ref="D4:E4"/>
    <mergeCell ref="A11:A14"/>
    <mergeCell ref="D11:D14"/>
    <mergeCell ref="A15:B15"/>
    <mergeCell ref="D15:E15"/>
    <mergeCell ref="A16:C16"/>
    <mergeCell ref="D16:F17"/>
    <mergeCell ref="A17:B17"/>
    <mergeCell ref="A22:C22"/>
    <mergeCell ref="D22:F22"/>
    <mergeCell ref="A23:B23"/>
    <mergeCell ref="D23:E23"/>
    <mergeCell ref="G18:G19"/>
    <mergeCell ref="A20:C20"/>
    <mergeCell ref="D20:F20"/>
    <mergeCell ref="A21:B21"/>
    <mergeCell ref="D21:E21"/>
    <mergeCell ref="A18:B19"/>
    <mergeCell ref="C18:C19"/>
    <mergeCell ref="D18:E19"/>
    <mergeCell ref="F18:F19"/>
  </mergeCells>
  <printOptions horizontalCentered="1"/>
  <pageMargins left="0.23622047244094491" right="0.23622047244094491" top="0.74803149606299213" bottom="0.74803149606299213" header="0.31496062992125984" footer="0.31496062992125984"/>
  <pageSetup paperSize="8" orientation="landscape" horizontalDpi="4294967293" r:id="rId1"/>
  <headerFooter>
    <oddHeader>&amp;L&amp;"-,Félkövér" 1. melléklet a 3/2018. (I. 23.)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K28" sqref="K28"/>
    </sheetView>
  </sheetViews>
  <sheetFormatPr defaultRowHeight="15" x14ac:dyDescent="0.25"/>
  <cols>
    <col min="1" max="1" width="51" style="54" bestFit="1" customWidth="1"/>
    <col min="2" max="13" width="10.140625" style="54" bestFit="1" customWidth="1"/>
    <col min="14" max="14" width="12.42578125" style="54" bestFit="1" customWidth="1"/>
    <col min="15" max="16384" width="9.140625" style="54"/>
  </cols>
  <sheetData>
    <row r="1" spans="1:14" ht="15.75" thickBot="1" x14ac:dyDescent="0.3">
      <c r="N1" s="55" t="s">
        <v>40</v>
      </c>
    </row>
    <row r="2" spans="1:14" s="36" customFormat="1" ht="15" customHeight="1" x14ac:dyDescent="0.25">
      <c r="A2" s="170" t="s">
        <v>0</v>
      </c>
      <c r="B2" s="172" t="s">
        <v>72</v>
      </c>
      <c r="C2" s="178"/>
      <c r="D2" s="178"/>
      <c r="E2" s="178"/>
      <c r="F2" s="178"/>
      <c r="G2" s="178"/>
      <c r="H2" s="178"/>
      <c r="I2" s="173"/>
      <c r="J2" s="173"/>
      <c r="K2" s="173"/>
      <c r="L2" s="173"/>
      <c r="M2" s="173"/>
      <c r="N2" s="174"/>
    </row>
    <row r="3" spans="1:14" s="37" customFormat="1" thickBot="1" x14ac:dyDescent="0.3">
      <c r="A3" s="171"/>
      <c r="B3" s="22" t="s">
        <v>73</v>
      </c>
      <c r="C3" s="23" t="s">
        <v>74</v>
      </c>
      <c r="D3" s="38" t="s">
        <v>75</v>
      </c>
      <c r="E3" s="38" t="s">
        <v>76</v>
      </c>
      <c r="F3" s="135" t="s">
        <v>77</v>
      </c>
      <c r="G3" s="23" t="s">
        <v>78</v>
      </c>
      <c r="H3" s="38" t="s">
        <v>79</v>
      </c>
      <c r="I3" s="38" t="s">
        <v>80</v>
      </c>
      <c r="J3" s="135" t="s">
        <v>81</v>
      </c>
      <c r="K3" s="23" t="s">
        <v>82</v>
      </c>
      <c r="L3" s="38" t="s">
        <v>83</v>
      </c>
      <c r="M3" s="23" t="s">
        <v>84</v>
      </c>
      <c r="N3" s="39" t="s">
        <v>17</v>
      </c>
    </row>
    <row r="4" spans="1:14" s="8" customFormat="1" ht="15.75" thickBot="1" x14ac:dyDescent="0.3">
      <c r="A4" s="175" t="s">
        <v>88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7"/>
    </row>
    <row r="5" spans="1:14" s="8" customFormat="1" x14ac:dyDescent="0.25">
      <c r="A5" s="27" t="s">
        <v>47</v>
      </c>
      <c r="B5" s="34">
        <f>Óvoda!$E5/12</f>
        <v>0</v>
      </c>
      <c r="C5" s="35">
        <f>Óvoda!$E5/12</f>
        <v>0</v>
      </c>
      <c r="D5" s="40">
        <f>Óvoda!$E5/12</f>
        <v>0</v>
      </c>
      <c r="E5" s="35">
        <f>Óvoda!$E5/12</f>
        <v>0</v>
      </c>
      <c r="F5" s="40">
        <f>Óvoda!$E5/12</f>
        <v>0</v>
      </c>
      <c r="G5" s="35">
        <f>Óvoda!$E5/12</f>
        <v>0</v>
      </c>
      <c r="H5" s="40">
        <f>Óvoda!$E5/12</f>
        <v>0</v>
      </c>
      <c r="I5" s="35">
        <f>Óvoda!$E5/12</f>
        <v>0</v>
      </c>
      <c r="J5" s="40">
        <f>Óvoda!$E5/12</f>
        <v>0</v>
      </c>
      <c r="K5" s="35">
        <f>Óvoda!$E5/12</f>
        <v>0</v>
      </c>
      <c r="L5" s="40">
        <f>Óvoda!$E5/12</f>
        <v>0</v>
      </c>
      <c r="M5" s="40">
        <f>Óvoda!$E5/12</f>
        <v>0</v>
      </c>
      <c r="N5" s="44">
        <f>SUM(B5:M5)</f>
        <v>0</v>
      </c>
    </row>
    <row r="6" spans="1:14" s="8" customFormat="1" x14ac:dyDescent="0.25">
      <c r="A6" s="26" t="s">
        <v>48</v>
      </c>
      <c r="B6" s="29">
        <f>Óvoda!$E6/12</f>
        <v>0</v>
      </c>
      <c r="C6" s="28">
        <f>Óvoda!$E6/12</f>
        <v>0</v>
      </c>
      <c r="D6" s="41">
        <f>Óvoda!$E6/12</f>
        <v>0</v>
      </c>
      <c r="E6" s="28">
        <f>Óvoda!$E6/12</f>
        <v>0</v>
      </c>
      <c r="F6" s="41">
        <f>Óvoda!$E6/12</f>
        <v>0</v>
      </c>
      <c r="G6" s="28">
        <f>Óvoda!$E6/12</f>
        <v>0</v>
      </c>
      <c r="H6" s="41">
        <f>Óvoda!$E6/12</f>
        <v>0</v>
      </c>
      <c r="I6" s="28">
        <f>Óvoda!$E6/12</f>
        <v>0</v>
      </c>
      <c r="J6" s="41">
        <f>Óvoda!$E6/12</f>
        <v>0</v>
      </c>
      <c r="K6" s="28">
        <f>Óvoda!$E6/12</f>
        <v>0</v>
      </c>
      <c r="L6" s="41">
        <f>Óvoda!$E6/12</f>
        <v>0</v>
      </c>
      <c r="M6" s="41">
        <f>Óvoda!$E6/12</f>
        <v>0</v>
      </c>
      <c r="N6" s="45">
        <f t="shared" ref="N6:N23" si="0">SUM(B6:M6)</f>
        <v>0</v>
      </c>
    </row>
    <row r="7" spans="1:14" s="8" customFormat="1" x14ac:dyDescent="0.25">
      <c r="A7" s="26" t="s">
        <v>49</v>
      </c>
      <c r="B7" s="29">
        <f>Óvoda!$E7/12</f>
        <v>0</v>
      </c>
      <c r="C7" s="28">
        <f>Óvoda!$E7/12</f>
        <v>0</v>
      </c>
      <c r="D7" s="41">
        <f>Óvoda!$E7/12</f>
        <v>0</v>
      </c>
      <c r="E7" s="28">
        <f>Óvoda!$E7/12</f>
        <v>0</v>
      </c>
      <c r="F7" s="41">
        <f>Óvoda!$E7/12</f>
        <v>0</v>
      </c>
      <c r="G7" s="28">
        <f>Óvoda!$E7/12</f>
        <v>0</v>
      </c>
      <c r="H7" s="41">
        <f>Óvoda!$E7/12</f>
        <v>0</v>
      </c>
      <c r="I7" s="28">
        <f>Óvoda!$E7/12</f>
        <v>0</v>
      </c>
      <c r="J7" s="41">
        <f>Óvoda!$E7/12</f>
        <v>0</v>
      </c>
      <c r="K7" s="28">
        <f>Óvoda!$E7/12</f>
        <v>0</v>
      </c>
      <c r="L7" s="41">
        <f>Óvoda!$E7/12</f>
        <v>0</v>
      </c>
      <c r="M7" s="41">
        <f>Óvoda!$E7/12</f>
        <v>0</v>
      </c>
      <c r="N7" s="45">
        <f t="shared" si="0"/>
        <v>0</v>
      </c>
    </row>
    <row r="8" spans="1:14" s="8" customFormat="1" x14ac:dyDescent="0.25">
      <c r="A8" s="26" t="s">
        <v>50</v>
      </c>
      <c r="B8" s="29">
        <f>Óvoda!$E8/12</f>
        <v>545291.66666666663</v>
      </c>
      <c r="C8" s="28">
        <f>Óvoda!$E8/12</f>
        <v>545291.66666666663</v>
      </c>
      <c r="D8" s="41">
        <f>Óvoda!$E8/12</f>
        <v>545291.66666666663</v>
      </c>
      <c r="E8" s="28">
        <f>Óvoda!$E8/12</f>
        <v>545291.66666666663</v>
      </c>
      <c r="F8" s="41">
        <f>Óvoda!$E8/12</f>
        <v>545291.66666666663</v>
      </c>
      <c r="G8" s="28">
        <f>Óvoda!$E8/12</f>
        <v>545291.66666666663</v>
      </c>
      <c r="H8" s="41">
        <f>Óvoda!$E8/12</f>
        <v>545291.66666666663</v>
      </c>
      <c r="I8" s="28">
        <f>Óvoda!$E8/12</f>
        <v>545291.66666666663</v>
      </c>
      <c r="J8" s="41">
        <f>Óvoda!$E8/12</f>
        <v>545291.66666666663</v>
      </c>
      <c r="K8" s="28">
        <f>Óvoda!$E8/12</f>
        <v>545291.66666666663</v>
      </c>
      <c r="L8" s="41">
        <f>Óvoda!$E8/12</f>
        <v>545291.66666666663</v>
      </c>
      <c r="M8" s="41">
        <f>Óvoda!$E8/12</f>
        <v>545291.66666666663</v>
      </c>
      <c r="N8" s="45">
        <f t="shared" si="0"/>
        <v>6543500.0000000009</v>
      </c>
    </row>
    <row r="9" spans="1:14" s="8" customFormat="1" x14ac:dyDescent="0.25">
      <c r="A9" s="26" t="s">
        <v>51</v>
      </c>
      <c r="B9" s="29">
        <f>Óvoda!$E9/12</f>
        <v>0</v>
      </c>
      <c r="C9" s="28">
        <f>Óvoda!$E9/12</f>
        <v>0</v>
      </c>
      <c r="D9" s="41">
        <f>Óvoda!$E9/12</f>
        <v>0</v>
      </c>
      <c r="E9" s="28">
        <f>Óvoda!$E9/12</f>
        <v>0</v>
      </c>
      <c r="F9" s="41">
        <f>Óvoda!$E9/12</f>
        <v>0</v>
      </c>
      <c r="G9" s="28">
        <f>Óvoda!$E9/12</f>
        <v>0</v>
      </c>
      <c r="H9" s="41">
        <f>Óvoda!$E9/12</f>
        <v>0</v>
      </c>
      <c r="I9" s="28">
        <f>Óvoda!$E9/12</f>
        <v>0</v>
      </c>
      <c r="J9" s="41">
        <f>Óvoda!$E9/12</f>
        <v>0</v>
      </c>
      <c r="K9" s="28">
        <f>Óvoda!$E9/12</f>
        <v>0</v>
      </c>
      <c r="L9" s="41">
        <f>Óvoda!$E9/12</f>
        <v>0</v>
      </c>
      <c r="M9" s="41">
        <f>Óvoda!$E9/12</f>
        <v>0</v>
      </c>
      <c r="N9" s="45">
        <f t="shared" si="0"/>
        <v>0</v>
      </c>
    </row>
    <row r="10" spans="1:14" s="8" customFormat="1" x14ac:dyDescent="0.25">
      <c r="A10" s="26" t="s">
        <v>52</v>
      </c>
      <c r="B10" s="29">
        <f>Óvoda!$E10/12</f>
        <v>0</v>
      </c>
      <c r="C10" s="28">
        <f>Óvoda!$E10/12</f>
        <v>0</v>
      </c>
      <c r="D10" s="41">
        <f>Óvoda!$E10/12</f>
        <v>0</v>
      </c>
      <c r="E10" s="28">
        <f>Óvoda!$E10/12</f>
        <v>0</v>
      </c>
      <c r="F10" s="41">
        <f>Óvoda!$E10/12</f>
        <v>0</v>
      </c>
      <c r="G10" s="28">
        <f>Óvoda!$E10/12</f>
        <v>0</v>
      </c>
      <c r="H10" s="41">
        <f>Óvoda!$E10/12</f>
        <v>0</v>
      </c>
      <c r="I10" s="28">
        <f>Óvoda!$E10/12</f>
        <v>0</v>
      </c>
      <c r="J10" s="41">
        <f>Óvoda!$E10/12</f>
        <v>0</v>
      </c>
      <c r="K10" s="28">
        <f>Óvoda!$E10/12</f>
        <v>0</v>
      </c>
      <c r="L10" s="41">
        <f>Óvoda!$E10/12</f>
        <v>0</v>
      </c>
      <c r="M10" s="41">
        <f>Óvoda!$E10/12</f>
        <v>0</v>
      </c>
      <c r="N10" s="45">
        <f t="shared" si="0"/>
        <v>0</v>
      </c>
    </row>
    <row r="11" spans="1:14" s="8" customFormat="1" x14ac:dyDescent="0.25">
      <c r="A11" s="26" t="s">
        <v>53</v>
      </c>
      <c r="B11" s="29">
        <f>Óvoda!$E11/12</f>
        <v>0</v>
      </c>
      <c r="C11" s="28">
        <f>Óvoda!$E11/12</f>
        <v>0</v>
      </c>
      <c r="D11" s="41">
        <f>Óvoda!$E11/12</f>
        <v>0</v>
      </c>
      <c r="E11" s="28">
        <f>Óvoda!$E11/12</f>
        <v>0</v>
      </c>
      <c r="F11" s="41">
        <f>Óvoda!$E11/12</f>
        <v>0</v>
      </c>
      <c r="G11" s="28">
        <f>Óvoda!$E11/12</f>
        <v>0</v>
      </c>
      <c r="H11" s="41">
        <f>Óvoda!$E11/12</f>
        <v>0</v>
      </c>
      <c r="I11" s="28">
        <f>Óvoda!$E11/12</f>
        <v>0</v>
      </c>
      <c r="J11" s="41">
        <f>Óvoda!$E11/12</f>
        <v>0</v>
      </c>
      <c r="K11" s="28">
        <f>Óvoda!$E11/12</f>
        <v>0</v>
      </c>
      <c r="L11" s="41">
        <f>Óvoda!$E11/12</f>
        <v>0</v>
      </c>
      <c r="M11" s="41">
        <f>Óvoda!$E11/12</f>
        <v>0</v>
      </c>
      <c r="N11" s="45">
        <f t="shared" si="0"/>
        <v>0</v>
      </c>
    </row>
    <row r="12" spans="1:14" s="8" customFormat="1" ht="15.75" thickBot="1" x14ac:dyDescent="0.3">
      <c r="A12" s="26" t="s">
        <v>54</v>
      </c>
      <c r="B12" s="30">
        <f>Óvoda!$E12/12</f>
        <v>8004430.583333333</v>
      </c>
      <c r="C12" s="31">
        <f>Óvoda!$E12/12</f>
        <v>8004430.583333333</v>
      </c>
      <c r="D12" s="42">
        <f>Óvoda!$E12/12</f>
        <v>8004430.583333333</v>
      </c>
      <c r="E12" s="31">
        <f>Óvoda!$E12/12</f>
        <v>8004430.583333333</v>
      </c>
      <c r="F12" s="42">
        <f>Óvoda!$E12/12</f>
        <v>8004430.583333333</v>
      </c>
      <c r="G12" s="31">
        <f>Óvoda!$E12/12</f>
        <v>8004430.583333333</v>
      </c>
      <c r="H12" s="42">
        <f>Óvoda!$E12/12</f>
        <v>8004430.583333333</v>
      </c>
      <c r="I12" s="31">
        <f>Óvoda!$E12/12</f>
        <v>8004430.583333333</v>
      </c>
      <c r="J12" s="42">
        <f>Óvoda!$E12/12</f>
        <v>8004430.583333333</v>
      </c>
      <c r="K12" s="31">
        <f>Óvoda!$E12/12</f>
        <v>8004430.583333333</v>
      </c>
      <c r="L12" s="42">
        <f>Óvoda!$E12/12</f>
        <v>8004430.583333333</v>
      </c>
      <c r="M12" s="42">
        <f>Óvoda!$E12/12</f>
        <v>8004430.583333333</v>
      </c>
      <c r="N12" s="46">
        <f t="shared" si="0"/>
        <v>96053166.999999985</v>
      </c>
    </row>
    <row r="13" spans="1:14" s="8" customFormat="1" ht="15.75" thickBot="1" x14ac:dyDescent="0.3">
      <c r="A13" s="25" t="s">
        <v>70</v>
      </c>
      <c r="B13" s="32">
        <f>SUM(B5:B12)</f>
        <v>8549722.25</v>
      </c>
      <c r="C13" s="33">
        <f t="shared" ref="C13:M13" si="1">SUM(C5:C12)</f>
        <v>8549722.25</v>
      </c>
      <c r="D13" s="43">
        <f t="shared" si="1"/>
        <v>8549722.25</v>
      </c>
      <c r="E13" s="33">
        <f t="shared" si="1"/>
        <v>8549722.25</v>
      </c>
      <c r="F13" s="43">
        <f t="shared" si="1"/>
        <v>8549722.25</v>
      </c>
      <c r="G13" s="33">
        <f t="shared" si="1"/>
        <v>8549722.25</v>
      </c>
      <c r="H13" s="43">
        <f t="shared" si="1"/>
        <v>8549722.25</v>
      </c>
      <c r="I13" s="33">
        <f t="shared" si="1"/>
        <v>8549722.25</v>
      </c>
      <c r="J13" s="43">
        <f t="shared" si="1"/>
        <v>8549722.25</v>
      </c>
      <c r="K13" s="33">
        <f t="shared" si="1"/>
        <v>8549722.25</v>
      </c>
      <c r="L13" s="43">
        <f t="shared" si="1"/>
        <v>8549722.25</v>
      </c>
      <c r="M13" s="43">
        <f t="shared" si="1"/>
        <v>8549722.25</v>
      </c>
      <c r="N13" s="47">
        <f t="shared" si="0"/>
        <v>102596667</v>
      </c>
    </row>
    <row r="14" spans="1:14" s="8" customFormat="1" x14ac:dyDescent="0.25">
      <c r="A14" s="27" t="s">
        <v>59</v>
      </c>
      <c r="B14" s="34">
        <f>Óvoda!$E14/12</f>
        <v>5873567.916666667</v>
      </c>
      <c r="C14" s="35">
        <f>Óvoda!$E14/12</f>
        <v>5873567.916666667</v>
      </c>
      <c r="D14" s="40">
        <f>Óvoda!$E14/12</f>
        <v>5873567.916666667</v>
      </c>
      <c r="E14" s="35">
        <f>Óvoda!$E14/12</f>
        <v>5873567.916666667</v>
      </c>
      <c r="F14" s="40">
        <f>Óvoda!$E14/12</f>
        <v>5873567.916666667</v>
      </c>
      <c r="G14" s="35">
        <f>Óvoda!$E14/12</f>
        <v>5873567.916666667</v>
      </c>
      <c r="H14" s="40">
        <f>Óvoda!$E14/12</f>
        <v>5873567.916666667</v>
      </c>
      <c r="I14" s="35">
        <f>Óvoda!$E14/12</f>
        <v>5873567.916666667</v>
      </c>
      <c r="J14" s="40">
        <f>Óvoda!$E14/12</f>
        <v>5873567.916666667</v>
      </c>
      <c r="K14" s="35">
        <f>Óvoda!$E14/12</f>
        <v>5873567.916666667</v>
      </c>
      <c r="L14" s="40">
        <f>Óvoda!$E14/12</f>
        <v>5873567.916666667</v>
      </c>
      <c r="M14" s="40">
        <f>Óvoda!$E14/12</f>
        <v>5873567.916666667</v>
      </c>
      <c r="N14" s="48">
        <f t="shared" si="0"/>
        <v>70482814.999999985</v>
      </c>
    </row>
    <row r="15" spans="1:14" s="8" customFormat="1" x14ac:dyDescent="0.25">
      <c r="A15" s="26" t="s">
        <v>68</v>
      </c>
      <c r="B15" s="29">
        <f>Óvoda!$E15/12</f>
        <v>1193893.5</v>
      </c>
      <c r="C15" s="28">
        <f>Óvoda!$E15/12</f>
        <v>1193893.5</v>
      </c>
      <c r="D15" s="41">
        <f>Óvoda!$E15/12</f>
        <v>1193893.5</v>
      </c>
      <c r="E15" s="28">
        <f>Óvoda!$E15/12</f>
        <v>1193893.5</v>
      </c>
      <c r="F15" s="41">
        <f>Óvoda!$E15/12</f>
        <v>1193893.5</v>
      </c>
      <c r="G15" s="28">
        <f>Óvoda!$E15/12</f>
        <v>1193893.5</v>
      </c>
      <c r="H15" s="41">
        <f>Óvoda!$E15/12</f>
        <v>1193893.5</v>
      </c>
      <c r="I15" s="28">
        <f>Óvoda!$E15/12</f>
        <v>1193893.5</v>
      </c>
      <c r="J15" s="41">
        <f>Óvoda!$E15/12</f>
        <v>1193893.5</v>
      </c>
      <c r="K15" s="28">
        <f>Óvoda!$E15/12</f>
        <v>1193893.5</v>
      </c>
      <c r="L15" s="41">
        <f>Óvoda!$E15/12</f>
        <v>1193893.5</v>
      </c>
      <c r="M15" s="41">
        <f>Óvoda!$E15/12</f>
        <v>1193893.5</v>
      </c>
      <c r="N15" s="45">
        <f t="shared" si="0"/>
        <v>14326722</v>
      </c>
    </row>
    <row r="16" spans="1:14" s="8" customFormat="1" x14ac:dyDescent="0.25">
      <c r="A16" s="26" t="s">
        <v>60</v>
      </c>
      <c r="B16" s="29">
        <f>Óvoda!$E16/12</f>
        <v>1406585.8333333333</v>
      </c>
      <c r="C16" s="28">
        <f>Óvoda!$E16/12</f>
        <v>1406585.8333333333</v>
      </c>
      <c r="D16" s="41">
        <f>Óvoda!$E16/12</f>
        <v>1406585.8333333333</v>
      </c>
      <c r="E16" s="28">
        <f>Óvoda!$E16/12</f>
        <v>1406585.8333333333</v>
      </c>
      <c r="F16" s="41">
        <f>Óvoda!$E16/12</f>
        <v>1406585.8333333333</v>
      </c>
      <c r="G16" s="28">
        <f>Óvoda!$E16/12</f>
        <v>1406585.8333333333</v>
      </c>
      <c r="H16" s="41">
        <f>Óvoda!$E16/12</f>
        <v>1406585.8333333333</v>
      </c>
      <c r="I16" s="28">
        <f>Óvoda!$E16/12</f>
        <v>1406585.8333333333</v>
      </c>
      <c r="J16" s="41">
        <f>Óvoda!$E16/12</f>
        <v>1406585.8333333333</v>
      </c>
      <c r="K16" s="28">
        <f>Óvoda!$E16/12</f>
        <v>1406585.8333333333</v>
      </c>
      <c r="L16" s="41">
        <f>Óvoda!$E16/12</f>
        <v>1406585.8333333333</v>
      </c>
      <c r="M16" s="41">
        <f>Óvoda!$E16/12</f>
        <v>1406585.8333333333</v>
      </c>
      <c r="N16" s="45">
        <f t="shared" si="0"/>
        <v>16879030.000000004</v>
      </c>
    </row>
    <row r="17" spans="1:14" s="8" customFormat="1" x14ac:dyDescent="0.25">
      <c r="A17" s="26" t="s">
        <v>61</v>
      </c>
      <c r="B17" s="29">
        <f>Óvoda!$E17/12</f>
        <v>0</v>
      </c>
      <c r="C17" s="28">
        <f>Óvoda!$E17/12</f>
        <v>0</v>
      </c>
      <c r="D17" s="41">
        <f>Óvoda!$E17/12</f>
        <v>0</v>
      </c>
      <c r="E17" s="28">
        <f>Óvoda!$E17/12</f>
        <v>0</v>
      </c>
      <c r="F17" s="41">
        <f>Óvoda!$E17/12</f>
        <v>0</v>
      </c>
      <c r="G17" s="28">
        <f>Óvoda!$E17/12</f>
        <v>0</v>
      </c>
      <c r="H17" s="41">
        <f>Óvoda!$E17/12</f>
        <v>0</v>
      </c>
      <c r="I17" s="28">
        <f>Óvoda!$E17/12</f>
        <v>0</v>
      </c>
      <c r="J17" s="41">
        <f>Óvoda!$E17/12</f>
        <v>0</v>
      </c>
      <c r="K17" s="28">
        <f>Óvoda!$E17/12</f>
        <v>0</v>
      </c>
      <c r="L17" s="41">
        <f>Óvoda!$E17/12</f>
        <v>0</v>
      </c>
      <c r="M17" s="41">
        <f>Óvoda!$E17/12</f>
        <v>0</v>
      </c>
      <c r="N17" s="45">
        <f t="shared" si="0"/>
        <v>0</v>
      </c>
    </row>
    <row r="18" spans="1:14" s="8" customFormat="1" x14ac:dyDescent="0.25">
      <c r="A18" s="26" t="s">
        <v>62</v>
      </c>
      <c r="B18" s="29">
        <f>Óvoda!$E18/12</f>
        <v>1500</v>
      </c>
      <c r="C18" s="28">
        <f>Óvoda!$E18/12</f>
        <v>1500</v>
      </c>
      <c r="D18" s="41">
        <f>Óvoda!$E18/12</f>
        <v>1500</v>
      </c>
      <c r="E18" s="28">
        <f>Óvoda!$E18/12</f>
        <v>1500</v>
      </c>
      <c r="F18" s="41">
        <f>Óvoda!$E18/12</f>
        <v>1500</v>
      </c>
      <c r="G18" s="28">
        <f>Óvoda!$E18/12</f>
        <v>1500</v>
      </c>
      <c r="H18" s="41">
        <f>Óvoda!$E18/12</f>
        <v>1500</v>
      </c>
      <c r="I18" s="28">
        <f>Óvoda!$E18/12</f>
        <v>1500</v>
      </c>
      <c r="J18" s="41">
        <f>Óvoda!$E18/12</f>
        <v>1500</v>
      </c>
      <c r="K18" s="28">
        <f>Óvoda!$E18/12</f>
        <v>1500</v>
      </c>
      <c r="L18" s="41">
        <f>Óvoda!$E18/12</f>
        <v>1500</v>
      </c>
      <c r="M18" s="41">
        <f>Óvoda!$E18/12</f>
        <v>1500</v>
      </c>
      <c r="N18" s="45">
        <f t="shared" si="0"/>
        <v>18000</v>
      </c>
    </row>
    <row r="19" spans="1:14" s="8" customFormat="1" x14ac:dyDescent="0.25">
      <c r="A19" s="26" t="s">
        <v>63</v>
      </c>
      <c r="B19" s="29">
        <f>Óvoda!$E19/12</f>
        <v>74175</v>
      </c>
      <c r="C19" s="28">
        <f>Óvoda!$E19/12</f>
        <v>74175</v>
      </c>
      <c r="D19" s="41">
        <f>Óvoda!$E19/12</f>
        <v>74175</v>
      </c>
      <c r="E19" s="28">
        <f>Óvoda!$E19/12</f>
        <v>74175</v>
      </c>
      <c r="F19" s="41">
        <f>Óvoda!$E19/12</f>
        <v>74175</v>
      </c>
      <c r="G19" s="28">
        <f>Óvoda!$E19/12</f>
        <v>74175</v>
      </c>
      <c r="H19" s="41">
        <f>Óvoda!$E19/12</f>
        <v>74175</v>
      </c>
      <c r="I19" s="28">
        <f>Óvoda!$E19/12</f>
        <v>74175</v>
      </c>
      <c r="J19" s="41">
        <f>Óvoda!$E19/12</f>
        <v>74175</v>
      </c>
      <c r="K19" s="28">
        <f>Óvoda!$E19/12</f>
        <v>74175</v>
      </c>
      <c r="L19" s="41">
        <f>Óvoda!$E19/12</f>
        <v>74175</v>
      </c>
      <c r="M19" s="41">
        <f>Óvoda!$E19/12</f>
        <v>74175</v>
      </c>
      <c r="N19" s="45">
        <f t="shared" si="0"/>
        <v>890100</v>
      </c>
    </row>
    <row r="20" spans="1:14" s="8" customFormat="1" x14ac:dyDescent="0.25">
      <c r="A20" s="26" t="s">
        <v>64</v>
      </c>
      <c r="B20" s="29">
        <f>Óvoda!$E20/12</f>
        <v>0</v>
      </c>
      <c r="C20" s="28">
        <f>Óvoda!$E20/12</f>
        <v>0</v>
      </c>
      <c r="D20" s="41">
        <f>Óvoda!$E20/12</f>
        <v>0</v>
      </c>
      <c r="E20" s="28">
        <f>Óvoda!$E20/12</f>
        <v>0</v>
      </c>
      <c r="F20" s="41">
        <f>Óvoda!$E20/12</f>
        <v>0</v>
      </c>
      <c r="G20" s="28">
        <f>Óvoda!$E20/12</f>
        <v>0</v>
      </c>
      <c r="H20" s="41">
        <f>Óvoda!$E20/12</f>
        <v>0</v>
      </c>
      <c r="I20" s="28">
        <f>Óvoda!$E20/12</f>
        <v>0</v>
      </c>
      <c r="J20" s="41">
        <f>Óvoda!$E20/12</f>
        <v>0</v>
      </c>
      <c r="K20" s="28">
        <f>Óvoda!$E20/12</f>
        <v>0</v>
      </c>
      <c r="L20" s="41">
        <f>Óvoda!$E20/12</f>
        <v>0</v>
      </c>
      <c r="M20" s="41">
        <f>Óvoda!$E20/12</f>
        <v>0</v>
      </c>
      <c r="N20" s="45">
        <f t="shared" si="0"/>
        <v>0</v>
      </c>
    </row>
    <row r="21" spans="1:14" s="8" customFormat="1" x14ac:dyDescent="0.25">
      <c r="A21" s="26" t="s">
        <v>65</v>
      </c>
      <c r="B21" s="29">
        <f>Óvoda!$E21/12</f>
        <v>0</v>
      </c>
      <c r="C21" s="28">
        <f>Óvoda!$E21/12</f>
        <v>0</v>
      </c>
      <c r="D21" s="41">
        <f>Óvoda!$E21/12</f>
        <v>0</v>
      </c>
      <c r="E21" s="28">
        <f>Óvoda!$E21/12</f>
        <v>0</v>
      </c>
      <c r="F21" s="41">
        <f>Óvoda!$E21/12</f>
        <v>0</v>
      </c>
      <c r="G21" s="28">
        <f>Óvoda!$E21/12</f>
        <v>0</v>
      </c>
      <c r="H21" s="41">
        <f>Óvoda!$E21/12</f>
        <v>0</v>
      </c>
      <c r="I21" s="28">
        <f>Óvoda!$E21/12</f>
        <v>0</v>
      </c>
      <c r="J21" s="41">
        <f>Óvoda!$E21/12</f>
        <v>0</v>
      </c>
      <c r="K21" s="28">
        <f>Óvoda!$E21/12</f>
        <v>0</v>
      </c>
      <c r="L21" s="41">
        <f>Óvoda!$E21/12</f>
        <v>0</v>
      </c>
      <c r="M21" s="41">
        <f>Óvoda!$E21/12</f>
        <v>0</v>
      </c>
      <c r="N21" s="45">
        <f t="shared" si="0"/>
        <v>0</v>
      </c>
    </row>
    <row r="22" spans="1:14" s="8" customFormat="1" ht="15.75" thickBot="1" x14ac:dyDescent="0.3">
      <c r="A22" s="26" t="s">
        <v>66</v>
      </c>
      <c r="B22" s="30">
        <f>Óvoda!$E22/12</f>
        <v>0</v>
      </c>
      <c r="C22" s="31">
        <f>Óvoda!$E22/12</f>
        <v>0</v>
      </c>
      <c r="D22" s="42">
        <f>Óvoda!$E22/12</f>
        <v>0</v>
      </c>
      <c r="E22" s="31">
        <f>Óvoda!$E22/12</f>
        <v>0</v>
      </c>
      <c r="F22" s="42">
        <f>Óvoda!$E22/12</f>
        <v>0</v>
      </c>
      <c r="G22" s="31">
        <f>Óvoda!$E22/12</f>
        <v>0</v>
      </c>
      <c r="H22" s="42">
        <f>Óvoda!$E22/12</f>
        <v>0</v>
      </c>
      <c r="I22" s="31">
        <f>Óvoda!$E22/12</f>
        <v>0</v>
      </c>
      <c r="J22" s="42">
        <f>Óvoda!$E22/12</f>
        <v>0</v>
      </c>
      <c r="K22" s="31">
        <f>Óvoda!$E22/12</f>
        <v>0</v>
      </c>
      <c r="L22" s="42">
        <f>Óvoda!$E22/12</f>
        <v>0</v>
      </c>
      <c r="M22" s="42">
        <f>Óvoda!$E22/12</f>
        <v>0</v>
      </c>
      <c r="N22" s="46">
        <f t="shared" si="0"/>
        <v>0</v>
      </c>
    </row>
    <row r="23" spans="1:14" s="8" customFormat="1" ht="15.75" thickBot="1" x14ac:dyDescent="0.3">
      <c r="A23" s="25" t="s">
        <v>69</v>
      </c>
      <c r="B23" s="32">
        <f t="shared" ref="B23:M23" si="2">SUM(B14:B22)</f>
        <v>8549722.25</v>
      </c>
      <c r="C23" s="33">
        <f t="shared" si="2"/>
        <v>8549722.25</v>
      </c>
      <c r="D23" s="43">
        <f t="shared" si="2"/>
        <v>8549722.25</v>
      </c>
      <c r="E23" s="33">
        <f t="shared" si="2"/>
        <v>8549722.25</v>
      </c>
      <c r="F23" s="43">
        <f t="shared" si="2"/>
        <v>8549722.25</v>
      </c>
      <c r="G23" s="33">
        <f t="shared" si="2"/>
        <v>8549722.25</v>
      </c>
      <c r="H23" s="43">
        <f t="shared" si="2"/>
        <v>8549722.25</v>
      </c>
      <c r="I23" s="33">
        <f t="shared" si="2"/>
        <v>8549722.25</v>
      </c>
      <c r="J23" s="43">
        <f t="shared" si="2"/>
        <v>8549722.25</v>
      </c>
      <c r="K23" s="33">
        <f t="shared" si="2"/>
        <v>8549722.25</v>
      </c>
      <c r="L23" s="43">
        <f t="shared" si="2"/>
        <v>8549722.25</v>
      </c>
      <c r="M23" s="43">
        <f t="shared" si="2"/>
        <v>8549722.25</v>
      </c>
      <c r="N23" s="47">
        <f t="shared" si="0"/>
        <v>102596667</v>
      </c>
    </row>
    <row r="24" spans="1:14" s="8" customFormat="1" ht="15.75" thickBot="1" x14ac:dyDescent="0.3">
      <c r="A24" s="49" t="s">
        <v>41</v>
      </c>
      <c r="B24" s="50">
        <f>B13-B23</f>
        <v>0</v>
      </c>
      <c r="C24" s="51">
        <f t="shared" ref="C24:N24" si="3">C13-C23</f>
        <v>0</v>
      </c>
      <c r="D24" s="52">
        <f t="shared" si="3"/>
        <v>0</v>
      </c>
      <c r="E24" s="51">
        <f t="shared" si="3"/>
        <v>0</v>
      </c>
      <c r="F24" s="52">
        <f t="shared" si="3"/>
        <v>0</v>
      </c>
      <c r="G24" s="51">
        <f t="shared" si="3"/>
        <v>0</v>
      </c>
      <c r="H24" s="52">
        <f t="shared" si="3"/>
        <v>0</v>
      </c>
      <c r="I24" s="51">
        <f t="shared" si="3"/>
        <v>0</v>
      </c>
      <c r="J24" s="52">
        <f t="shared" si="3"/>
        <v>0</v>
      </c>
      <c r="K24" s="51">
        <f t="shared" si="3"/>
        <v>0</v>
      </c>
      <c r="L24" s="52">
        <f t="shared" si="3"/>
        <v>0</v>
      </c>
      <c r="M24" s="52">
        <f t="shared" si="3"/>
        <v>0</v>
      </c>
      <c r="N24" s="53">
        <f t="shared" si="3"/>
        <v>0</v>
      </c>
    </row>
  </sheetData>
  <mergeCells count="3">
    <mergeCell ref="A2:A3"/>
    <mergeCell ref="B2:N2"/>
    <mergeCell ref="A4:N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1"/>
  <sheetViews>
    <sheetView workbookViewId="0">
      <selection activeCell="F18" sqref="F18"/>
    </sheetView>
  </sheetViews>
  <sheetFormatPr defaultRowHeight="15" x14ac:dyDescent="0.25"/>
  <cols>
    <col min="1" max="1" width="44.7109375" style="56" customWidth="1"/>
    <col min="2" max="2" width="19.140625" style="56" bestFit="1" customWidth="1"/>
    <col min="3" max="3" width="14.28515625" style="56" bestFit="1" customWidth="1"/>
    <col min="4" max="4" width="16.28515625" style="56" bestFit="1" customWidth="1"/>
    <col min="5" max="8" width="10.140625" style="56" bestFit="1" customWidth="1"/>
    <col min="9" max="9" width="9.140625" style="56" customWidth="1"/>
    <col min="10" max="16384" width="9.140625" style="56"/>
  </cols>
  <sheetData>
    <row r="1" spans="1:8" ht="33.75" customHeight="1" x14ac:dyDescent="0.25">
      <c r="A1" s="179" t="s">
        <v>89</v>
      </c>
      <c r="B1" s="179"/>
      <c r="C1" s="179"/>
      <c r="D1" s="179"/>
      <c r="E1" s="179"/>
      <c r="F1" s="179"/>
      <c r="G1" s="179"/>
      <c r="H1" s="179"/>
    </row>
    <row r="2" spans="1:8" ht="15.75" thickBot="1" x14ac:dyDescent="0.3">
      <c r="A2" s="57"/>
      <c r="B2" s="58"/>
      <c r="C2" s="59"/>
      <c r="D2" s="58"/>
      <c r="E2" s="58"/>
      <c r="F2" s="58"/>
      <c r="G2" s="58"/>
      <c r="H2" s="58"/>
    </row>
    <row r="3" spans="1:8" s="91" customFormat="1" ht="57.75" thickBot="1" x14ac:dyDescent="0.3">
      <c r="A3" s="78" t="s">
        <v>90</v>
      </c>
      <c r="B3" s="79" t="s">
        <v>108</v>
      </c>
      <c r="C3" s="88" t="s">
        <v>109</v>
      </c>
      <c r="D3" s="89" t="s">
        <v>110</v>
      </c>
      <c r="E3" s="89" t="s">
        <v>111</v>
      </c>
      <c r="F3" s="89" t="s">
        <v>112</v>
      </c>
      <c r="G3" s="89" t="s">
        <v>113</v>
      </c>
      <c r="H3" s="90" t="s">
        <v>114</v>
      </c>
    </row>
    <row r="4" spans="1:8" x14ac:dyDescent="0.25">
      <c r="A4" s="60" t="s">
        <v>91</v>
      </c>
      <c r="B4" s="61"/>
      <c r="C4" s="92">
        <v>0</v>
      </c>
      <c r="D4" s="93">
        <v>0</v>
      </c>
      <c r="E4" s="93">
        <v>0</v>
      </c>
      <c r="F4" s="93">
        <v>0</v>
      </c>
      <c r="G4" s="93">
        <v>0</v>
      </c>
      <c r="H4" s="94">
        <v>0</v>
      </c>
    </row>
    <row r="5" spans="1:8" x14ac:dyDescent="0.25">
      <c r="A5" s="62" t="s">
        <v>92</v>
      </c>
      <c r="B5" s="63"/>
      <c r="C5" s="64">
        <v>0</v>
      </c>
      <c r="D5" s="95">
        <v>0</v>
      </c>
      <c r="E5" s="95">
        <v>0</v>
      </c>
      <c r="F5" s="95">
        <v>0</v>
      </c>
      <c r="G5" s="95">
        <v>0</v>
      </c>
      <c r="H5" s="96">
        <v>0</v>
      </c>
    </row>
    <row r="6" spans="1:8" x14ac:dyDescent="0.25">
      <c r="A6" s="62" t="s">
        <v>93</v>
      </c>
      <c r="B6" s="63"/>
      <c r="C6" s="64">
        <v>0</v>
      </c>
      <c r="D6" s="95">
        <v>0</v>
      </c>
      <c r="E6" s="95">
        <v>0</v>
      </c>
      <c r="F6" s="95">
        <v>0</v>
      </c>
      <c r="G6" s="95">
        <v>0</v>
      </c>
      <c r="H6" s="96">
        <v>0</v>
      </c>
    </row>
    <row r="7" spans="1:8" x14ac:dyDescent="0.25">
      <c r="A7" s="62" t="s">
        <v>94</v>
      </c>
      <c r="B7" s="63"/>
      <c r="C7" s="64">
        <v>0</v>
      </c>
      <c r="D7" s="95">
        <v>0</v>
      </c>
      <c r="E7" s="95">
        <v>0</v>
      </c>
      <c r="F7" s="95">
        <v>0</v>
      </c>
      <c r="G7" s="95">
        <v>0</v>
      </c>
      <c r="H7" s="96">
        <v>0</v>
      </c>
    </row>
    <row r="8" spans="1:8" ht="15.75" thickBot="1" x14ac:dyDescent="0.3">
      <c r="A8" s="65" t="s">
        <v>95</v>
      </c>
      <c r="B8" s="66"/>
      <c r="C8" s="67">
        <v>0</v>
      </c>
      <c r="D8" s="97">
        <v>0</v>
      </c>
      <c r="E8" s="97">
        <v>0</v>
      </c>
      <c r="F8" s="97">
        <v>0</v>
      </c>
      <c r="G8" s="97">
        <v>0</v>
      </c>
      <c r="H8" s="98">
        <v>0</v>
      </c>
    </row>
    <row r="9" spans="1:8" ht="15.75" thickBot="1" x14ac:dyDescent="0.3">
      <c r="A9" s="86" t="s">
        <v>96</v>
      </c>
      <c r="B9" s="87"/>
      <c r="C9" s="99">
        <f>SUM(C4:C8)</f>
        <v>0</v>
      </c>
      <c r="D9" s="100">
        <f t="shared" ref="D9:H9" si="0">SUM(D4:D8)</f>
        <v>0</v>
      </c>
      <c r="E9" s="100">
        <f t="shared" si="0"/>
        <v>0</v>
      </c>
      <c r="F9" s="100">
        <f t="shared" si="0"/>
        <v>0</v>
      </c>
      <c r="G9" s="100">
        <f t="shared" si="0"/>
        <v>0</v>
      </c>
      <c r="H9" s="101">
        <f t="shared" si="0"/>
        <v>0</v>
      </c>
    </row>
    <row r="10" spans="1:8" x14ac:dyDescent="0.25">
      <c r="A10" s="57"/>
      <c r="B10" s="58"/>
      <c r="C10" s="59"/>
      <c r="D10" s="58"/>
      <c r="E10" s="58"/>
      <c r="F10" s="58"/>
      <c r="G10" s="58"/>
      <c r="H10" s="58"/>
    </row>
    <row r="11" spans="1:8" ht="15.75" thickBot="1" x14ac:dyDescent="0.3">
      <c r="A11" s="68" t="s">
        <v>97</v>
      </c>
      <c r="B11" s="58"/>
      <c r="C11" s="59"/>
      <c r="D11" s="58"/>
      <c r="E11" s="58"/>
      <c r="F11" s="58"/>
      <c r="G11" s="58"/>
      <c r="H11" s="58"/>
    </row>
    <row r="12" spans="1:8" ht="29.25" thickBot="1" x14ac:dyDescent="0.3">
      <c r="A12" s="78" t="s">
        <v>98</v>
      </c>
      <c r="B12" s="79" t="s">
        <v>107</v>
      </c>
      <c r="C12" s="80" t="s">
        <v>115</v>
      </c>
      <c r="D12" s="58"/>
      <c r="E12" s="58"/>
      <c r="F12" s="58"/>
      <c r="G12" s="58"/>
      <c r="H12" s="58"/>
    </row>
    <row r="13" spans="1:8" ht="30" x14ac:dyDescent="0.25">
      <c r="A13" s="69" t="s">
        <v>99</v>
      </c>
      <c r="B13" s="102" t="s">
        <v>116</v>
      </c>
      <c r="C13" s="70">
        <v>50745</v>
      </c>
      <c r="D13" s="58"/>
      <c r="E13" s="58"/>
      <c r="F13" s="58"/>
      <c r="G13" s="58"/>
      <c r="H13" s="58"/>
    </row>
    <row r="14" spans="1:8" ht="30" x14ac:dyDescent="0.25">
      <c r="A14" s="62" t="s">
        <v>100</v>
      </c>
      <c r="B14" s="103" t="s">
        <v>116</v>
      </c>
      <c r="C14" s="71">
        <v>0</v>
      </c>
      <c r="D14" s="58"/>
      <c r="E14" s="58"/>
      <c r="F14" s="58"/>
      <c r="G14" s="58"/>
      <c r="H14" s="58"/>
    </row>
    <row r="15" spans="1:8" ht="30" x14ac:dyDescent="0.25">
      <c r="A15" s="62" t="s">
        <v>101</v>
      </c>
      <c r="B15" s="103" t="s">
        <v>116</v>
      </c>
      <c r="C15" s="71">
        <v>5672</v>
      </c>
      <c r="D15" s="58"/>
      <c r="E15" s="58"/>
      <c r="F15" s="58"/>
      <c r="G15" s="58"/>
      <c r="H15" s="58"/>
    </row>
    <row r="16" spans="1:8" x14ac:dyDescent="0.25">
      <c r="A16" s="62" t="s">
        <v>102</v>
      </c>
      <c r="B16" s="103"/>
      <c r="C16" s="71">
        <v>87</v>
      </c>
      <c r="D16" s="58"/>
      <c r="E16" s="58"/>
      <c r="F16" s="58"/>
      <c r="G16" s="58"/>
      <c r="H16" s="58"/>
    </row>
    <row r="17" spans="1:8" x14ac:dyDescent="0.25">
      <c r="A17" s="62" t="s">
        <v>103</v>
      </c>
      <c r="B17" s="103"/>
      <c r="C17" s="71">
        <v>15</v>
      </c>
      <c r="D17" s="58"/>
      <c r="E17" s="58"/>
      <c r="F17" s="58"/>
      <c r="G17" s="58"/>
      <c r="H17" s="58"/>
    </row>
    <row r="18" spans="1:8" ht="45" x14ac:dyDescent="0.25">
      <c r="A18" s="72" t="s">
        <v>104</v>
      </c>
      <c r="B18" s="103" t="s">
        <v>105</v>
      </c>
      <c r="C18" s="71">
        <v>5209</v>
      </c>
      <c r="D18" s="58"/>
      <c r="E18" s="58"/>
      <c r="F18" s="58"/>
      <c r="G18" s="58"/>
      <c r="H18" s="58"/>
    </row>
    <row r="19" spans="1:8" ht="15.75" thickBot="1" x14ac:dyDescent="0.3">
      <c r="A19" s="73" t="s">
        <v>106</v>
      </c>
      <c r="B19" s="104" t="s">
        <v>105</v>
      </c>
      <c r="C19" s="74">
        <v>1000</v>
      </c>
      <c r="D19" s="58"/>
      <c r="E19" s="58"/>
      <c r="F19" s="58"/>
      <c r="G19" s="58"/>
      <c r="H19" s="58"/>
    </row>
    <row r="20" spans="1:8" s="85" customFormat="1" x14ac:dyDescent="0.25">
      <c r="A20" s="81" t="s">
        <v>17</v>
      </c>
      <c r="B20" s="82"/>
      <c r="C20" s="83">
        <f>SUM(C13:C19)</f>
        <v>62728</v>
      </c>
      <c r="D20" s="84"/>
      <c r="E20" s="84"/>
      <c r="F20" s="84"/>
      <c r="G20" s="84"/>
      <c r="H20" s="84"/>
    </row>
    <row r="21" spans="1:8" ht="15.75" thickBot="1" x14ac:dyDescent="0.3">
      <c r="A21" s="75">
        <v>0.5</v>
      </c>
      <c r="B21" s="76"/>
      <c r="C21" s="77">
        <f>SUM(C20/2)</f>
        <v>31364</v>
      </c>
      <c r="D21" s="58"/>
      <c r="E21" s="58"/>
      <c r="F21" s="58"/>
      <c r="G21" s="58"/>
      <c r="H21" s="58"/>
    </row>
  </sheetData>
  <mergeCells count="1">
    <mergeCell ref="A1:H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21"/>
  <sheetViews>
    <sheetView workbookViewId="0">
      <selection activeCell="B6" sqref="B6"/>
    </sheetView>
  </sheetViews>
  <sheetFormatPr defaultRowHeight="15" x14ac:dyDescent="0.25"/>
  <cols>
    <col min="1" max="1" width="35.5703125" bestFit="1" customWidth="1"/>
    <col min="2" max="2" width="14.42578125" bestFit="1" customWidth="1"/>
    <col min="3" max="3" width="28.5703125" bestFit="1" customWidth="1"/>
  </cols>
  <sheetData>
    <row r="1" spans="1:3" ht="33.75" customHeight="1" x14ac:dyDescent="0.25">
      <c r="A1" s="180" t="s">
        <v>143</v>
      </c>
      <c r="B1" s="180"/>
      <c r="C1" s="180"/>
    </row>
    <row r="2" spans="1:3" ht="15.75" thickBot="1" x14ac:dyDescent="0.3">
      <c r="A2" s="56"/>
      <c r="B2" s="91"/>
      <c r="C2" s="105"/>
    </row>
    <row r="3" spans="1:3" ht="29.25" thickBot="1" x14ac:dyDescent="0.3">
      <c r="A3" s="106" t="s">
        <v>117</v>
      </c>
      <c r="B3" s="107" t="s">
        <v>118</v>
      </c>
      <c r="C3" s="133" t="s">
        <v>119</v>
      </c>
    </row>
    <row r="4" spans="1:3" x14ac:dyDescent="0.25">
      <c r="A4" s="108" t="s">
        <v>120</v>
      </c>
      <c r="B4" s="109">
        <v>1</v>
      </c>
      <c r="C4" s="110" t="s">
        <v>121</v>
      </c>
    </row>
    <row r="5" spans="1:3" x14ac:dyDescent="0.25">
      <c r="A5" s="111" t="s">
        <v>122</v>
      </c>
      <c r="B5" s="112">
        <v>2</v>
      </c>
      <c r="C5" s="113" t="s">
        <v>123</v>
      </c>
    </row>
    <row r="6" spans="1:3" x14ac:dyDescent="0.25">
      <c r="A6" s="111" t="s">
        <v>124</v>
      </c>
      <c r="B6" s="112">
        <v>2</v>
      </c>
      <c r="C6" s="113" t="s">
        <v>125</v>
      </c>
    </row>
    <row r="7" spans="1:3" x14ac:dyDescent="0.25">
      <c r="A7" s="111" t="s">
        <v>126</v>
      </c>
      <c r="B7" s="112">
        <v>1</v>
      </c>
      <c r="C7" s="113" t="s">
        <v>127</v>
      </c>
    </row>
    <row r="8" spans="1:3" x14ac:dyDescent="0.25">
      <c r="A8" s="114" t="s">
        <v>128</v>
      </c>
      <c r="B8" s="115">
        <v>1</v>
      </c>
      <c r="C8" s="113" t="s">
        <v>129</v>
      </c>
    </row>
    <row r="9" spans="1:3" ht="15.75" thickBot="1" x14ac:dyDescent="0.3">
      <c r="A9" s="116" t="s">
        <v>132</v>
      </c>
      <c r="B9" s="117">
        <v>1</v>
      </c>
      <c r="C9" s="134" t="s">
        <v>133</v>
      </c>
    </row>
    <row r="10" spans="1:3" ht="15.75" thickBot="1" x14ac:dyDescent="0.3">
      <c r="A10" s="118" t="s">
        <v>43</v>
      </c>
      <c r="B10" s="119">
        <f>SUM(B4:B9)</f>
        <v>8</v>
      </c>
      <c r="C10" s="120"/>
    </row>
    <row r="11" spans="1:3" x14ac:dyDescent="0.25">
      <c r="A11" s="121" t="s">
        <v>134</v>
      </c>
      <c r="B11" s="122">
        <v>1</v>
      </c>
      <c r="C11" s="123" t="s">
        <v>121</v>
      </c>
    </row>
    <row r="12" spans="1:3" x14ac:dyDescent="0.25">
      <c r="A12" s="111" t="s">
        <v>135</v>
      </c>
      <c r="B12" s="112">
        <v>5</v>
      </c>
      <c r="C12" s="113" t="s">
        <v>121</v>
      </c>
    </row>
    <row r="13" spans="1:3" ht="15.75" thickBot="1" x14ac:dyDescent="0.3">
      <c r="A13" s="124" t="s">
        <v>136</v>
      </c>
      <c r="B13" s="125">
        <v>1</v>
      </c>
      <c r="C13" s="126" t="s">
        <v>121</v>
      </c>
    </row>
    <row r="14" spans="1:3" ht="15.75" thickBot="1" x14ac:dyDescent="0.3">
      <c r="A14" s="118" t="s">
        <v>44</v>
      </c>
      <c r="B14" s="119">
        <f>SUM(B11:B13)</f>
        <v>7</v>
      </c>
      <c r="C14" s="120"/>
    </row>
    <row r="15" spans="1:3" x14ac:dyDescent="0.25">
      <c r="A15" s="121" t="s">
        <v>130</v>
      </c>
      <c r="B15" s="122">
        <v>5</v>
      </c>
      <c r="C15" s="123" t="s">
        <v>131</v>
      </c>
    </row>
    <row r="16" spans="1:3" x14ac:dyDescent="0.25">
      <c r="A16" s="108" t="s">
        <v>137</v>
      </c>
      <c r="B16" s="109">
        <v>1</v>
      </c>
      <c r="C16" s="110" t="s">
        <v>138</v>
      </c>
    </row>
    <row r="17" spans="1:3" x14ac:dyDescent="0.25">
      <c r="A17" s="111" t="s">
        <v>139</v>
      </c>
      <c r="B17" s="112">
        <v>1</v>
      </c>
      <c r="C17" s="113" t="s">
        <v>138</v>
      </c>
    </row>
    <row r="18" spans="1:3" x14ac:dyDescent="0.25">
      <c r="A18" s="127" t="s">
        <v>140</v>
      </c>
      <c r="B18" s="128">
        <v>7</v>
      </c>
      <c r="C18" s="129" t="s">
        <v>138</v>
      </c>
    </row>
    <row r="19" spans="1:3" ht="15.75" thickBot="1" x14ac:dyDescent="0.3">
      <c r="A19" s="124" t="s">
        <v>141</v>
      </c>
      <c r="B19" s="125">
        <v>5</v>
      </c>
      <c r="C19" s="126" t="s">
        <v>138</v>
      </c>
    </row>
    <row r="20" spans="1:3" ht="15.75" thickBot="1" x14ac:dyDescent="0.3">
      <c r="A20" s="118" t="s">
        <v>45</v>
      </c>
      <c r="B20" s="119">
        <f>SUM(B15:B19)</f>
        <v>19</v>
      </c>
      <c r="C20" s="120"/>
    </row>
    <row r="21" spans="1:3" ht="16.5" thickBot="1" x14ac:dyDescent="0.3">
      <c r="A21" s="130" t="s">
        <v>142</v>
      </c>
      <c r="B21" s="131">
        <f>SUM(B20,B14,B10)</f>
        <v>34</v>
      </c>
      <c r="C21" s="132"/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5"/>
  <sheetViews>
    <sheetView workbookViewId="0">
      <selection activeCell="D22" sqref="D22:F22"/>
    </sheetView>
  </sheetViews>
  <sheetFormatPr defaultColWidth="9.140625" defaultRowHeight="15" x14ac:dyDescent="0.25"/>
  <cols>
    <col min="1" max="1" width="5.7109375" customWidth="1"/>
    <col min="2" max="2" width="31.28515625" customWidth="1"/>
    <col min="3" max="3" width="13.28515625" bestFit="1" customWidth="1"/>
    <col min="4" max="4" width="5.7109375" customWidth="1"/>
    <col min="5" max="5" width="31.28515625" customWidth="1"/>
    <col min="6" max="6" width="12.42578125" bestFit="1" customWidth="1"/>
    <col min="7" max="7" width="19.85546875" customWidth="1"/>
  </cols>
  <sheetData>
    <row r="1" spans="1:7" ht="15.75" x14ac:dyDescent="0.25">
      <c r="A1" s="163" t="s">
        <v>67</v>
      </c>
      <c r="B1" s="163"/>
      <c r="C1" s="163"/>
      <c r="D1" s="163"/>
      <c r="E1" s="163"/>
      <c r="F1" s="163"/>
      <c r="G1" s="163"/>
    </row>
    <row r="2" spans="1:7" ht="15.75" thickBot="1" x14ac:dyDescent="0.3">
      <c r="A2" s="1"/>
      <c r="B2" s="1"/>
      <c r="C2" s="1"/>
      <c r="D2" s="1"/>
      <c r="E2" s="1"/>
      <c r="F2" s="1"/>
      <c r="G2" s="2" t="s">
        <v>40</v>
      </c>
    </row>
    <row r="3" spans="1:7" ht="51.75" customHeight="1" x14ac:dyDescent="0.25">
      <c r="A3" s="164" t="s">
        <v>20</v>
      </c>
      <c r="B3" s="165"/>
      <c r="C3" s="165"/>
      <c r="D3" s="164" t="s">
        <v>21</v>
      </c>
      <c r="E3" s="165"/>
      <c r="F3" s="165"/>
      <c r="G3" s="166" t="s">
        <v>39</v>
      </c>
    </row>
    <row r="4" spans="1:7" ht="42.75" customHeight="1" x14ac:dyDescent="0.25">
      <c r="A4" s="168" t="s">
        <v>22</v>
      </c>
      <c r="B4" s="169"/>
      <c r="C4" s="21" t="s">
        <v>46</v>
      </c>
      <c r="D4" s="168" t="s">
        <v>23</v>
      </c>
      <c r="E4" s="169"/>
      <c r="F4" s="21" t="s">
        <v>46</v>
      </c>
      <c r="G4" s="167"/>
    </row>
    <row r="5" spans="1:7" ht="30" x14ac:dyDescent="0.25">
      <c r="A5" s="156" t="s">
        <v>4</v>
      </c>
      <c r="B5" s="12" t="s">
        <v>1</v>
      </c>
      <c r="C5" s="13">
        <f>'Szár önk'!E5</f>
        <v>155999686</v>
      </c>
      <c r="D5" s="156" t="s">
        <v>18</v>
      </c>
      <c r="E5" s="12" t="s">
        <v>9</v>
      </c>
      <c r="F5" s="13">
        <f>'Szár önk'!E14</f>
        <v>23180877</v>
      </c>
      <c r="G5" s="14"/>
    </row>
    <row r="6" spans="1:7" ht="30" x14ac:dyDescent="0.25">
      <c r="A6" s="157"/>
      <c r="B6" s="12" t="s">
        <v>3</v>
      </c>
      <c r="C6" s="13">
        <f>'Szár önk'!E7</f>
        <v>48400000</v>
      </c>
      <c r="D6" s="157"/>
      <c r="E6" s="12" t="s">
        <v>10</v>
      </c>
      <c r="F6" s="13">
        <f>'Szár önk'!E15</f>
        <v>4575934</v>
      </c>
      <c r="G6" s="14"/>
    </row>
    <row r="7" spans="1:7" x14ac:dyDescent="0.25">
      <c r="A7" s="157"/>
      <c r="B7" s="159" t="s">
        <v>4</v>
      </c>
      <c r="C7" s="161">
        <f>'Szár önk'!E8</f>
        <v>12001039</v>
      </c>
      <c r="D7" s="157"/>
      <c r="E7" s="12" t="s">
        <v>11</v>
      </c>
      <c r="F7" s="13">
        <f>'Szár önk'!E16</f>
        <v>33936310</v>
      </c>
      <c r="G7" s="14"/>
    </row>
    <row r="8" spans="1:7" x14ac:dyDescent="0.25">
      <c r="A8" s="157"/>
      <c r="B8" s="160"/>
      <c r="C8" s="162"/>
      <c r="D8" s="157"/>
      <c r="E8" s="12" t="s">
        <v>24</v>
      </c>
      <c r="F8" s="13">
        <f>'Szár önk'!E17</f>
        <v>6510000</v>
      </c>
      <c r="G8" s="14"/>
    </row>
    <row r="9" spans="1:7" x14ac:dyDescent="0.25">
      <c r="A9" s="157"/>
      <c r="B9" s="12" t="s">
        <v>6</v>
      </c>
      <c r="C9" s="13">
        <f>'Szár önk'!E10</f>
        <v>0</v>
      </c>
      <c r="D9" s="157"/>
      <c r="E9" s="12" t="s">
        <v>12</v>
      </c>
      <c r="F9" s="13">
        <f>'Szár önk'!E18</f>
        <v>17803258</v>
      </c>
      <c r="G9" s="14"/>
    </row>
    <row r="10" spans="1:7" x14ac:dyDescent="0.25">
      <c r="A10" s="158"/>
      <c r="B10" s="15" t="s">
        <v>25</v>
      </c>
      <c r="C10" s="16">
        <f>SUM(C5:C9)</f>
        <v>216400725</v>
      </c>
      <c r="D10" s="158"/>
      <c r="E10" s="15" t="s">
        <v>26</v>
      </c>
      <c r="F10" s="16">
        <f t="shared" ref="F10" si="0">SUM(F5:F9)</f>
        <v>86006379</v>
      </c>
      <c r="G10" s="17">
        <f>C10-F10</f>
        <v>130394346</v>
      </c>
    </row>
    <row r="11" spans="1:7" ht="30" x14ac:dyDescent="0.25">
      <c r="A11" s="147" t="s">
        <v>5</v>
      </c>
      <c r="B11" s="12" t="s">
        <v>2</v>
      </c>
      <c r="C11" s="13">
        <f>'Szár önk'!E6</f>
        <v>337735905</v>
      </c>
      <c r="D11" s="147" t="s">
        <v>19</v>
      </c>
      <c r="E11" s="12" t="s">
        <v>13</v>
      </c>
      <c r="F11" s="13">
        <f>'Szár önk'!E19</f>
        <v>358235905</v>
      </c>
      <c r="G11" s="14"/>
    </row>
    <row r="12" spans="1:7" x14ac:dyDescent="0.25">
      <c r="A12" s="147"/>
      <c r="B12" s="12" t="s">
        <v>5</v>
      </c>
      <c r="C12" s="13">
        <f>'Szár önk'!E9</f>
        <v>10000000</v>
      </c>
      <c r="D12" s="147"/>
      <c r="E12" s="12" t="s">
        <v>14</v>
      </c>
      <c r="F12" s="13">
        <f>'Szár önk'!E20</f>
        <v>105878946</v>
      </c>
      <c r="G12" s="14"/>
    </row>
    <row r="13" spans="1:7" ht="30" x14ac:dyDescent="0.25">
      <c r="A13" s="147"/>
      <c r="B13" s="12" t="s">
        <v>7</v>
      </c>
      <c r="C13" s="13">
        <f>'Szár önk'!E11</f>
        <v>0</v>
      </c>
      <c r="D13" s="147"/>
      <c r="E13" s="12" t="s">
        <v>27</v>
      </c>
      <c r="F13" s="13">
        <f>'Szár önk'!E21</f>
        <v>0</v>
      </c>
      <c r="G13" s="14"/>
    </row>
    <row r="14" spans="1:7" x14ac:dyDescent="0.25">
      <c r="A14" s="147"/>
      <c r="B14" s="15" t="s">
        <v>28</v>
      </c>
      <c r="C14" s="16">
        <f>SUM(C11:C13)</f>
        <v>347735905</v>
      </c>
      <c r="D14" s="147"/>
      <c r="E14" s="15" t="s">
        <v>29</v>
      </c>
      <c r="F14" s="16">
        <f>SUM(F11:F13)</f>
        <v>464114851</v>
      </c>
      <c r="G14" s="17">
        <f>C14-F14</f>
        <v>-116378946</v>
      </c>
    </row>
    <row r="15" spans="1:7" ht="15.75" thickBot="1" x14ac:dyDescent="0.3">
      <c r="A15" s="148" t="s">
        <v>30</v>
      </c>
      <c r="B15" s="149"/>
      <c r="C15" s="11">
        <f>C10+C14</f>
        <v>564136630</v>
      </c>
      <c r="D15" s="138" t="s">
        <v>31</v>
      </c>
      <c r="E15" s="139"/>
      <c r="F15" s="11">
        <f t="shared" ref="F15" si="1">F10+F14</f>
        <v>550121230</v>
      </c>
      <c r="G15" s="3">
        <f>G10+G14</f>
        <v>14015400</v>
      </c>
    </row>
    <row r="16" spans="1:7" x14ac:dyDescent="0.25">
      <c r="A16" s="150" t="s">
        <v>32</v>
      </c>
      <c r="B16" s="151"/>
      <c r="C16" s="151"/>
      <c r="D16" s="152"/>
      <c r="E16" s="153"/>
      <c r="F16" s="153"/>
      <c r="G16" s="4"/>
    </row>
    <row r="17" spans="1:8" x14ac:dyDescent="0.25">
      <c r="A17" s="142" t="s">
        <v>16</v>
      </c>
      <c r="B17" s="143"/>
      <c r="C17" s="18">
        <v>122210555</v>
      </c>
      <c r="D17" s="154"/>
      <c r="E17" s="155"/>
      <c r="F17" s="155"/>
      <c r="G17" s="5">
        <f>C17</f>
        <v>122210555</v>
      </c>
    </row>
    <row r="18" spans="1:8" x14ac:dyDescent="0.25">
      <c r="A18" s="142" t="s">
        <v>33</v>
      </c>
      <c r="B18" s="143"/>
      <c r="C18" s="144">
        <f>C15+C17</f>
        <v>686347185</v>
      </c>
      <c r="D18" s="142" t="s">
        <v>34</v>
      </c>
      <c r="E18" s="143"/>
      <c r="F18" s="144">
        <f>F15</f>
        <v>550121230</v>
      </c>
      <c r="G18" s="140">
        <f>C18-F18</f>
        <v>136225955</v>
      </c>
    </row>
    <row r="19" spans="1:8" x14ac:dyDescent="0.25">
      <c r="A19" s="142"/>
      <c r="B19" s="143"/>
      <c r="C19" s="145"/>
      <c r="D19" s="142"/>
      <c r="E19" s="143"/>
      <c r="F19" s="146"/>
      <c r="G19" s="141" t="e">
        <f>#REF!-#REF!</f>
        <v>#REF!</v>
      </c>
    </row>
    <row r="20" spans="1:8" x14ac:dyDescent="0.25">
      <c r="A20" s="136" t="s">
        <v>35</v>
      </c>
      <c r="B20" s="137"/>
      <c r="C20" s="137"/>
      <c r="D20" s="136" t="s">
        <v>36</v>
      </c>
      <c r="E20" s="137"/>
      <c r="F20" s="137"/>
      <c r="G20" s="6"/>
    </row>
    <row r="21" spans="1:8" x14ac:dyDescent="0.25">
      <c r="A21" s="142" t="s">
        <v>8</v>
      </c>
      <c r="B21" s="143"/>
      <c r="C21" s="18">
        <f>'Szár önk'!E12-'Szár önk össz'!C17</f>
        <v>0</v>
      </c>
      <c r="D21" s="142" t="s">
        <v>15</v>
      </c>
      <c r="E21" s="143"/>
      <c r="F21" s="18">
        <f>'Szár önk'!E22</f>
        <v>136225955</v>
      </c>
      <c r="G21" s="5">
        <f>C21-F21</f>
        <v>-136225955</v>
      </c>
    </row>
    <row r="22" spans="1:8" x14ac:dyDescent="0.25">
      <c r="A22" s="136" t="s">
        <v>37</v>
      </c>
      <c r="B22" s="137"/>
      <c r="C22" s="137"/>
      <c r="D22" s="136" t="s">
        <v>38</v>
      </c>
      <c r="E22" s="137"/>
      <c r="F22" s="137"/>
      <c r="G22" s="6"/>
    </row>
    <row r="23" spans="1:8" ht="15.75" thickBot="1" x14ac:dyDescent="0.3">
      <c r="A23" s="138" t="s">
        <v>17</v>
      </c>
      <c r="B23" s="139"/>
      <c r="C23" s="11">
        <f>C18+C21</f>
        <v>686347185</v>
      </c>
      <c r="D23" s="138" t="s">
        <v>17</v>
      </c>
      <c r="E23" s="139"/>
      <c r="F23" s="11">
        <f>F18+F21</f>
        <v>686347185</v>
      </c>
      <c r="G23" s="3">
        <f>G18+G21</f>
        <v>0</v>
      </c>
    </row>
    <row r="25" spans="1:8" x14ac:dyDescent="0.25">
      <c r="F25" s="20"/>
      <c r="G25" s="20"/>
      <c r="H25" s="20"/>
    </row>
  </sheetData>
  <mergeCells count="30">
    <mergeCell ref="G18:G19"/>
    <mergeCell ref="A20:C20"/>
    <mergeCell ref="D20:F20"/>
    <mergeCell ref="A21:B21"/>
    <mergeCell ref="D21:E21"/>
    <mergeCell ref="A18:B19"/>
    <mergeCell ref="C18:C19"/>
    <mergeCell ref="D18:E19"/>
    <mergeCell ref="F18:F19"/>
    <mergeCell ref="A16:C16"/>
    <mergeCell ref="D16:F17"/>
    <mergeCell ref="A17:B17"/>
    <mergeCell ref="A23:B23"/>
    <mergeCell ref="D23:E23"/>
    <mergeCell ref="A22:C22"/>
    <mergeCell ref="D22:F22"/>
    <mergeCell ref="A11:A14"/>
    <mergeCell ref="D11:D14"/>
    <mergeCell ref="A15:B15"/>
    <mergeCell ref="A1:G1"/>
    <mergeCell ref="A5:A10"/>
    <mergeCell ref="D5:D10"/>
    <mergeCell ref="B7:B8"/>
    <mergeCell ref="C7:C8"/>
    <mergeCell ref="A3:C3"/>
    <mergeCell ref="D3:F3"/>
    <mergeCell ref="G3:G4"/>
    <mergeCell ref="A4:B4"/>
    <mergeCell ref="D4:E4"/>
    <mergeCell ref="D15:E15"/>
  </mergeCells>
  <printOptions horizontalCentered="1"/>
  <pageMargins left="0.23622047244094491" right="0.23622047244094491" top="0.74803149606299213" bottom="0.74803149606299213" header="0.31496062992125984" footer="0.31496062992125984"/>
  <pageSetup paperSize="8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E7" sqref="E7"/>
    </sheetView>
  </sheetViews>
  <sheetFormatPr defaultColWidth="9.140625" defaultRowHeight="15" x14ac:dyDescent="0.25"/>
  <cols>
    <col min="1" max="1" width="58.42578125" style="9" bestFit="1" customWidth="1"/>
    <col min="2" max="2" width="12.42578125" style="8" bestFit="1" customWidth="1"/>
    <col min="3" max="3" width="14.42578125" style="10" bestFit="1" customWidth="1"/>
    <col min="4" max="4" width="15.5703125" style="8" bestFit="1" customWidth="1"/>
    <col min="5" max="5" width="13.28515625" style="8" bestFit="1" customWidth="1"/>
    <col min="6" max="16384" width="9.140625" style="8"/>
  </cols>
  <sheetData>
    <row r="1" spans="1:5" ht="15.75" thickBot="1" x14ac:dyDescent="0.3">
      <c r="B1" s="7"/>
      <c r="E1" s="7" t="s">
        <v>40</v>
      </c>
    </row>
    <row r="2" spans="1:5" s="36" customFormat="1" ht="15" customHeight="1" x14ac:dyDescent="0.25">
      <c r="A2" s="170" t="s">
        <v>0</v>
      </c>
      <c r="B2" s="172" t="s">
        <v>42</v>
      </c>
      <c r="C2" s="173"/>
      <c r="D2" s="173"/>
      <c r="E2" s="174"/>
    </row>
    <row r="3" spans="1:5" s="37" customFormat="1" ht="29.25" thickBot="1" x14ac:dyDescent="0.3">
      <c r="A3" s="171"/>
      <c r="B3" s="22" t="s">
        <v>57</v>
      </c>
      <c r="C3" s="23" t="s">
        <v>56</v>
      </c>
      <c r="D3" s="38" t="s">
        <v>55</v>
      </c>
      <c r="E3" s="39" t="s">
        <v>17</v>
      </c>
    </row>
    <row r="4" spans="1:5" ht="15.75" thickBot="1" x14ac:dyDescent="0.3">
      <c r="A4" s="175" t="s">
        <v>71</v>
      </c>
      <c r="B4" s="176"/>
      <c r="C4" s="176"/>
      <c r="D4" s="176"/>
      <c r="E4" s="177"/>
    </row>
    <row r="5" spans="1:5" x14ac:dyDescent="0.25">
      <c r="A5" s="27" t="s">
        <v>47</v>
      </c>
      <c r="B5" s="34"/>
      <c r="C5" s="35"/>
      <c r="D5" s="40"/>
      <c r="E5" s="44">
        <v>155999686</v>
      </c>
    </row>
    <row r="6" spans="1:5" x14ac:dyDescent="0.25">
      <c r="A6" s="26" t="s">
        <v>48</v>
      </c>
      <c r="B6" s="29"/>
      <c r="C6" s="28"/>
      <c r="D6" s="41"/>
      <c r="E6" s="45">
        <v>337735905</v>
      </c>
    </row>
    <row r="7" spans="1:5" x14ac:dyDescent="0.25">
      <c r="A7" s="26" t="s">
        <v>49</v>
      </c>
      <c r="B7" s="29"/>
      <c r="C7" s="28"/>
      <c r="D7" s="41"/>
      <c r="E7" s="45">
        <v>48400000</v>
      </c>
    </row>
    <row r="8" spans="1:5" x14ac:dyDescent="0.25">
      <c r="A8" s="26" t="s">
        <v>50</v>
      </c>
      <c r="B8" s="29"/>
      <c r="C8" s="28"/>
      <c r="D8" s="41"/>
      <c r="E8" s="45">
        <v>12001039</v>
      </c>
    </row>
    <row r="9" spans="1:5" x14ac:dyDescent="0.25">
      <c r="A9" s="26" t="s">
        <v>51</v>
      </c>
      <c r="B9" s="29"/>
      <c r="C9" s="28"/>
      <c r="D9" s="41"/>
      <c r="E9" s="45">
        <v>10000000</v>
      </c>
    </row>
    <row r="10" spans="1:5" x14ac:dyDescent="0.25">
      <c r="A10" s="26" t="s">
        <v>52</v>
      </c>
      <c r="B10" s="29"/>
      <c r="C10" s="28"/>
      <c r="D10" s="41"/>
      <c r="E10" s="45"/>
    </row>
    <row r="11" spans="1:5" x14ac:dyDescent="0.25">
      <c r="A11" s="26" t="s">
        <v>53</v>
      </c>
      <c r="B11" s="29"/>
      <c r="C11" s="28"/>
      <c r="D11" s="41"/>
      <c r="E11" s="45"/>
    </row>
    <row r="12" spans="1:5" ht="15.75" thickBot="1" x14ac:dyDescent="0.3">
      <c r="A12" s="26" t="s">
        <v>54</v>
      </c>
      <c r="B12" s="30"/>
      <c r="C12" s="31"/>
      <c r="D12" s="42"/>
      <c r="E12" s="46">
        <v>122210555</v>
      </c>
    </row>
    <row r="13" spans="1:5" ht="15.75" thickBot="1" x14ac:dyDescent="0.3">
      <c r="A13" s="25" t="s">
        <v>70</v>
      </c>
      <c r="B13" s="32"/>
      <c r="C13" s="33"/>
      <c r="D13" s="43"/>
      <c r="E13" s="47">
        <f>SUM(E5:E12)</f>
        <v>686347185</v>
      </c>
    </row>
    <row r="14" spans="1:5" x14ac:dyDescent="0.25">
      <c r="A14" s="27" t="s">
        <v>59</v>
      </c>
      <c r="B14" s="34">
        <v>23180877</v>
      </c>
      <c r="C14" s="35"/>
      <c r="D14" s="40"/>
      <c r="E14" s="48">
        <f t="shared" ref="E14:E22" si="0">SUM(B14:D14)</f>
        <v>23180877</v>
      </c>
    </row>
    <row r="15" spans="1:5" x14ac:dyDescent="0.25">
      <c r="A15" s="26" t="s">
        <v>68</v>
      </c>
      <c r="B15" s="29">
        <v>4575934</v>
      </c>
      <c r="C15" s="28"/>
      <c r="D15" s="41"/>
      <c r="E15" s="45">
        <f t="shared" si="0"/>
        <v>4575934</v>
      </c>
    </row>
    <row r="16" spans="1:5" x14ac:dyDescent="0.25">
      <c r="A16" s="26" t="s">
        <v>60</v>
      </c>
      <c r="B16" s="29">
        <f>33936310-C16</f>
        <v>32475810</v>
      </c>
      <c r="C16" s="28">
        <f>1150000*1.27</f>
        <v>1460500</v>
      </c>
      <c r="D16" s="41"/>
      <c r="E16" s="45">
        <f t="shared" si="0"/>
        <v>33936310</v>
      </c>
    </row>
    <row r="17" spans="1:5" x14ac:dyDescent="0.25">
      <c r="A17" s="26" t="s">
        <v>61</v>
      </c>
      <c r="B17" s="29">
        <v>6510000</v>
      </c>
      <c r="C17" s="28"/>
      <c r="D17" s="41"/>
      <c r="E17" s="45">
        <f t="shared" si="0"/>
        <v>6510000</v>
      </c>
    </row>
    <row r="18" spans="1:5" x14ac:dyDescent="0.25">
      <c r="A18" s="26" t="s">
        <v>62</v>
      </c>
      <c r="B18" s="29">
        <f>17803258-C18</f>
        <v>8578258</v>
      </c>
      <c r="C18" s="28">
        <v>9225000</v>
      </c>
      <c r="D18" s="41"/>
      <c r="E18" s="45">
        <f t="shared" si="0"/>
        <v>17803258</v>
      </c>
    </row>
    <row r="19" spans="1:5" x14ac:dyDescent="0.25">
      <c r="A19" s="26" t="s">
        <v>63</v>
      </c>
      <c r="B19" s="29">
        <f>358235905-C19</f>
        <v>357935905</v>
      </c>
      <c r="C19" s="28">
        <v>300000</v>
      </c>
      <c r="D19" s="41"/>
      <c r="E19" s="45">
        <f t="shared" si="0"/>
        <v>358235905</v>
      </c>
    </row>
    <row r="20" spans="1:5" x14ac:dyDescent="0.25">
      <c r="A20" s="26" t="s">
        <v>64</v>
      </c>
      <c r="B20" s="29">
        <f>105878946-C20</f>
        <v>105078946</v>
      </c>
      <c r="C20" s="28">
        <v>800000</v>
      </c>
      <c r="D20" s="41"/>
      <c r="E20" s="45">
        <f t="shared" si="0"/>
        <v>105878946</v>
      </c>
    </row>
    <row r="21" spans="1:5" x14ac:dyDescent="0.25">
      <c r="A21" s="26" t="s">
        <v>65</v>
      </c>
      <c r="B21" s="29"/>
      <c r="C21" s="28"/>
      <c r="D21" s="41"/>
      <c r="E21" s="45">
        <f t="shared" si="0"/>
        <v>0</v>
      </c>
    </row>
    <row r="22" spans="1:5" ht="15.75" thickBot="1" x14ac:dyDescent="0.3">
      <c r="A22" s="26" t="s">
        <v>66</v>
      </c>
      <c r="B22" s="30">
        <v>136225955</v>
      </c>
      <c r="C22" s="31"/>
      <c r="D22" s="42"/>
      <c r="E22" s="46">
        <f t="shared" si="0"/>
        <v>136225955</v>
      </c>
    </row>
    <row r="23" spans="1:5" ht="15.75" thickBot="1" x14ac:dyDescent="0.3">
      <c r="A23" s="25" t="s">
        <v>69</v>
      </c>
      <c r="B23" s="32">
        <f t="shared" ref="B23:D23" si="1">SUM(B14:B22)</f>
        <v>674561685</v>
      </c>
      <c r="C23" s="33">
        <f t="shared" si="1"/>
        <v>11785500</v>
      </c>
      <c r="D23" s="43">
        <f t="shared" si="1"/>
        <v>0</v>
      </c>
      <c r="E23" s="47">
        <f>SUM(E14:E22)</f>
        <v>686347185</v>
      </c>
    </row>
    <row r="24" spans="1:5" ht="15.75" thickBot="1" x14ac:dyDescent="0.3">
      <c r="A24" s="49" t="s">
        <v>41</v>
      </c>
      <c r="B24" s="50"/>
      <c r="C24" s="51"/>
      <c r="D24" s="52"/>
      <c r="E24" s="53">
        <f t="shared" ref="E24" si="2">E13-E23</f>
        <v>0</v>
      </c>
    </row>
  </sheetData>
  <mergeCells count="3">
    <mergeCell ref="A2:A3"/>
    <mergeCell ref="B2:E2"/>
    <mergeCell ref="A4:E4"/>
  </mergeCells>
  <pageMargins left="0.25" right="0.25" top="0.75" bottom="0.75" header="0.3" footer="0.3"/>
  <pageSetup paperSize="9" scale="97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K9" sqref="K9"/>
    </sheetView>
  </sheetViews>
  <sheetFormatPr defaultRowHeight="15" x14ac:dyDescent="0.25"/>
  <cols>
    <col min="1" max="1" width="51" style="54" bestFit="1" customWidth="1"/>
    <col min="2" max="13" width="11.28515625" style="54" bestFit="1" customWidth="1"/>
    <col min="14" max="14" width="12.42578125" style="54" bestFit="1" customWidth="1"/>
    <col min="15" max="16384" width="9.140625" style="54"/>
  </cols>
  <sheetData>
    <row r="1" spans="1:14" ht="15.75" thickBot="1" x14ac:dyDescent="0.3">
      <c r="N1" s="55" t="s">
        <v>40</v>
      </c>
    </row>
    <row r="2" spans="1:14" s="36" customFormat="1" ht="15" customHeight="1" x14ac:dyDescent="0.25">
      <c r="A2" s="170" t="s">
        <v>0</v>
      </c>
      <c r="B2" s="172" t="s">
        <v>72</v>
      </c>
      <c r="C2" s="178"/>
      <c r="D2" s="178"/>
      <c r="E2" s="178"/>
      <c r="F2" s="178"/>
      <c r="G2" s="178"/>
      <c r="H2" s="178"/>
      <c r="I2" s="173"/>
      <c r="J2" s="173"/>
      <c r="K2" s="173"/>
      <c r="L2" s="173"/>
      <c r="M2" s="173"/>
      <c r="N2" s="174"/>
    </row>
    <row r="3" spans="1:14" s="37" customFormat="1" thickBot="1" x14ac:dyDescent="0.3">
      <c r="A3" s="171"/>
      <c r="B3" s="22" t="s">
        <v>73</v>
      </c>
      <c r="C3" s="23" t="s">
        <v>74</v>
      </c>
      <c r="D3" s="38" t="s">
        <v>75</v>
      </c>
      <c r="E3" s="38" t="s">
        <v>76</v>
      </c>
      <c r="F3" s="135" t="s">
        <v>77</v>
      </c>
      <c r="G3" s="23" t="s">
        <v>78</v>
      </c>
      <c r="H3" s="38" t="s">
        <v>79</v>
      </c>
      <c r="I3" s="38" t="s">
        <v>80</v>
      </c>
      <c r="J3" s="135" t="s">
        <v>81</v>
      </c>
      <c r="K3" s="23" t="s">
        <v>82</v>
      </c>
      <c r="L3" s="38" t="s">
        <v>83</v>
      </c>
      <c r="M3" s="23" t="s">
        <v>84</v>
      </c>
      <c r="N3" s="39" t="s">
        <v>17</v>
      </c>
    </row>
    <row r="4" spans="1:14" s="8" customFormat="1" ht="15.75" thickBot="1" x14ac:dyDescent="0.3">
      <c r="A4" s="175" t="s">
        <v>71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7"/>
    </row>
    <row r="5" spans="1:14" s="8" customFormat="1" x14ac:dyDescent="0.25">
      <c r="A5" s="27" t="s">
        <v>47</v>
      </c>
      <c r="B5" s="34">
        <f>'Szár önk'!$E5/12</f>
        <v>12999973.833333334</v>
      </c>
      <c r="C5" s="35">
        <f>'Szár önk'!$E5/12</f>
        <v>12999973.833333334</v>
      </c>
      <c r="D5" s="40">
        <f>'Szár önk'!$E5/12</f>
        <v>12999973.833333334</v>
      </c>
      <c r="E5" s="35">
        <f>'Szár önk'!$E5/12</f>
        <v>12999973.833333334</v>
      </c>
      <c r="F5" s="40">
        <f>'Szár önk'!$E5/12</f>
        <v>12999973.833333334</v>
      </c>
      <c r="G5" s="35">
        <f>'Szár önk'!$E5/12</f>
        <v>12999973.833333334</v>
      </c>
      <c r="H5" s="40">
        <f>'Szár önk'!$E5/12</f>
        <v>12999973.833333334</v>
      </c>
      <c r="I5" s="35">
        <f>'Szár önk'!$E5/12</f>
        <v>12999973.833333334</v>
      </c>
      <c r="J5" s="40">
        <f>'Szár önk'!$E5/12</f>
        <v>12999973.833333334</v>
      </c>
      <c r="K5" s="35">
        <f>'Szár önk'!$E5/12</f>
        <v>12999973.833333334</v>
      </c>
      <c r="L5" s="40">
        <f>'Szár önk'!$E5/12</f>
        <v>12999973.833333334</v>
      </c>
      <c r="M5" s="40">
        <f>'Szár önk'!$E5/12</f>
        <v>12999973.833333334</v>
      </c>
      <c r="N5" s="44">
        <f>SUM(B5:M5)</f>
        <v>155999686</v>
      </c>
    </row>
    <row r="6" spans="1:14" s="8" customFormat="1" x14ac:dyDescent="0.25">
      <c r="A6" s="26" t="s">
        <v>48</v>
      </c>
      <c r="B6" s="29">
        <f>'Szár önk'!$E6/12</f>
        <v>28144658.75</v>
      </c>
      <c r="C6" s="28">
        <f>'Szár önk'!$E6/12</f>
        <v>28144658.75</v>
      </c>
      <c r="D6" s="41">
        <f>'Szár önk'!$E6/12</f>
        <v>28144658.75</v>
      </c>
      <c r="E6" s="28">
        <f>'Szár önk'!$E6/12</f>
        <v>28144658.75</v>
      </c>
      <c r="F6" s="41">
        <f>'Szár önk'!$E6/12</f>
        <v>28144658.75</v>
      </c>
      <c r="G6" s="28">
        <f>'Szár önk'!$E6/12</f>
        <v>28144658.75</v>
      </c>
      <c r="H6" s="41">
        <f>'Szár önk'!$E6/12</f>
        <v>28144658.75</v>
      </c>
      <c r="I6" s="28">
        <f>'Szár önk'!$E6/12</f>
        <v>28144658.75</v>
      </c>
      <c r="J6" s="41">
        <f>'Szár önk'!$E6/12</f>
        <v>28144658.75</v>
      </c>
      <c r="K6" s="28">
        <f>'Szár önk'!$E6/12</f>
        <v>28144658.75</v>
      </c>
      <c r="L6" s="41">
        <f>'Szár önk'!$E6/12</f>
        <v>28144658.75</v>
      </c>
      <c r="M6" s="41">
        <f>'Szár önk'!$E6/12</f>
        <v>28144658.75</v>
      </c>
      <c r="N6" s="45">
        <f t="shared" ref="N6:N23" si="0">SUM(B6:M6)</f>
        <v>337735905</v>
      </c>
    </row>
    <row r="7" spans="1:14" s="8" customFormat="1" x14ac:dyDescent="0.25">
      <c r="A7" s="26" t="s">
        <v>49</v>
      </c>
      <c r="B7" s="29">
        <f>'Szár önk'!$E7/12</f>
        <v>4033333.3333333335</v>
      </c>
      <c r="C7" s="28">
        <f>'Szár önk'!$E7/12</f>
        <v>4033333.3333333335</v>
      </c>
      <c r="D7" s="41">
        <f>'Szár önk'!$E7/12</f>
        <v>4033333.3333333335</v>
      </c>
      <c r="E7" s="28">
        <f>'Szár önk'!$E7/12</f>
        <v>4033333.3333333335</v>
      </c>
      <c r="F7" s="41">
        <f>'Szár önk'!$E7/12</f>
        <v>4033333.3333333335</v>
      </c>
      <c r="G7" s="28">
        <f>'Szár önk'!$E7/12</f>
        <v>4033333.3333333335</v>
      </c>
      <c r="H7" s="41">
        <f>'Szár önk'!$E7/12</f>
        <v>4033333.3333333335</v>
      </c>
      <c r="I7" s="28">
        <f>'Szár önk'!$E7/12</f>
        <v>4033333.3333333335</v>
      </c>
      <c r="J7" s="41">
        <f>'Szár önk'!$E7/12</f>
        <v>4033333.3333333335</v>
      </c>
      <c r="K7" s="28">
        <f>'Szár önk'!$E7/12</f>
        <v>4033333.3333333335</v>
      </c>
      <c r="L7" s="41">
        <f>'Szár önk'!$E7/12</f>
        <v>4033333.3333333335</v>
      </c>
      <c r="M7" s="41">
        <f>'Szár önk'!$E7/12</f>
        <v>4033333.3333333335</v>
      </c>
      <c r="N7" s="45">
        <f t="shared" si="0"/>
        <v>48400000.000000007</v>
      </c>
    </row>
    <row r="8" spans="1:14" s="8" customFormat="1" x14ac:dyDescent="0.25">
      <c r="A8" s="26" t="s">
        <v>50</v>
      </c>
      <c r="B8" s="29">
        <f>'Szár önk'!$E8/12</f>
        <v>1000086.5833333334</v>
      </c>
      <c r="C8" s="28">
        <f>'Szár önk'!$E8/12</f>
        <v>1000086.5833333334</v>
      </c>
      <c r="D8" s="41">
        <f>'Szár önk'!$E8/12</f>
        <v>1000086.5833333334</v>
      </c>
      <c r="E8" s="28">
        <f>'Szár önk'!$E8/12</f>
        <v>1000086.5833333334</v>
      </c>
      <c r="F8" s="41">
        <f>'Szár önk'!$E8/12</f>
        <v>1000086.5833333334</v>
      </c>
      <c r="G8" s="28">
        <f>'Szár önk'!$E8/12</f>
        <v>1000086.5833333334</v>
      </c>
      <c r="H8" s="41">
        <f>'Szár önk'!$E8/12</f>
        <v>1000086.5833333334</v>
      </c>
      <c r="I8" s="28">
        <f>'Szár önk'!$E8/12</f>
        <v>1000086.5833333334</v>
      </c>
      <c r="J8" s="41">
        <f>'Szár önk'!$E8/12</f>
        <v>1000086.5833333334</v>
      </c>
      <c r="K8" s="28">
        <f>'Szár önk'!$E8/12</f>
        <v>1000086.5833333334</v>
      </c>
      <c r="L8" s="41">
        <f>'Szár önk'!$E8/12</f>
        <v>1000086.5833333334</v>
      </c>
      <c r="M8" s="41">
        <f>'Szár önk'!$E8/12</f>
        <v>1000086.5833333334</v>
      </c>
      <c r="N8" s="45">
        <f t="shared" si="0"/>
        <v>12001039.000000002</v>
      </c>
    </row>
    <row r="9" spans="1:14" s="8" customFormat="1" x14ac:dyDescent="0.25">
      <c r="A9" s="26" t="s">
        <v>51</v>
      </c>
      <c r="B9" s="29">
        <f>'Szár önk'!$E9/12</f>
        <v>833333.33333333337</v>
      </c>
      <c r="C9" s="28">
        <f>'Szár önk'!$E9/12</f>
        <v>833333.33333333337</v>
      </c>
      <c r="D9" s="41">
        <f>'Szár önk'!$E9/12</f>
        <v>833333.33333333337</v>
      </c>
      <c r="E9" s="28">
        <f>'Szár önk'!$E9/12</f>
        <v>833333.33333333337</v>
      </c>
      <c r="F9" s="41">
        <f>'Szár önk'!$E9/12</f>
        <v>833333.33333333337</v>
      </c>
      <c r="G9" s="28">
        <f>'Szár önk'!$E9/12</f>
        <v>833333.33333333337</v>
      </c>
      <c r="H9" s="41">
        <f>'Szár önk'!$E9/12</f>
        <v>833333.33333333337</v>
      </c>
      <c r="I9" s="28">
        <f>'Szár önk'!$E9/12</f>
        <v>833333.33333333337</v>
      </c>
      <c r="J9" s="41">
        <f>'Szár önk'!$E9/12</f>
        <v>833333.33333333337</v>
      </c>
      <c r="K9" s="28">
        <f>'Szár önk'!$E9/12</f>
        <v>833333.33333333337</v>
      </c>
      <c r="L9" s="41">
        <f>'Szár önk'!$E9/12</f>
        <v>833333.33333333337</v>
      </c>
      <c r="M9" s="41">
        <f>'Szár önk'!$E9/12</f>
        <v>833333.33333333337</v>
      </c>
      <c r="N9" s="45">
        <f t="shared" si="0"/>
        <v>10000000</v>
      </c>
    </row>
    <row r="10" spans="1:14" s="8" customFormat="1" x14ac:dyDescent="0.25">
      <c r="A10" s="26" t="s">
        <v>52</v>
      </c>
      <c r="B10" s="29">
        <f>'Szár önk'!$E10/12</f>
        <v>0</v>
      </c>
      <c r="C10" s="28">
        <f>'Szár önk'!$E10/12</f>
        <v>0</v>
      </c>
      <c r="D10" s="41">
        <f>'Szár önk'!$E10/12</f>
        <v>0</v>
      </c>
      <c r="E10" s="28">
        <f>'Szár önk'!$E10/12</f>
        <v>0</v>
      </c>
      <c r="F10" s="41">
        <f>'Szár önk'!$E10/12</f>
        <v>0</v>
      </c>
      <c r="G10" s="28">
        <f>'Szár önk'!$E10/12</f>
        <v>0</v>
      </c>
      <c r="H10" s="41">
        <f>'Szár önk'!$E10/12</f>
        <v>0</v>
      </c>
      <c r="I10" s="28">
        <f>'Szár önk'!$E10/12</f>
        <v>0</v>
      </c>
      <c r="J10" s="41">
        <f>'Szár önk'!$E10/12</f>
        <v>0</v>
      </c>
      <c r="K10" s="28">
        <f>'Szár önk'!$E10/12</f>
        <v>0</v>
      </c>
      <c r="L10" s="41">
        <f>'Szár önk'!$E10/12</f>
        <v>0</v>
      </c>
      <c r="M10" s="41">
        <f>'Szár önk'!$E10/12</f>
        <v>0</v>
      </c>
      <c r="N10" s="45">
        <f t="shared" si="0"/>
        <v>0</v>
      </c>
    </row>
    <row r="11" spans="1:14" s="8" customFormat="1" x14ac:dyDescent="0.25">
      <c r="A11" s="26" t="s">
        <v>53</v>
      </c>
      <c r="B11" s="29">
        <f>'Szár önk'!$E11/12</f>
        <v>0</v>
      </c>
      <c r="C11" s="28">
        <f>'Szár önk'!$E11/12</f>
        <v>0</v>
      </c>
      <c r="D11" s="41">
        <f>'Szár önk'!$E11/12</f>
        <v>0</v>
      </c>
      <c r="E11" s="28">
        <f>'Szár önk'!$E11/12</f>
        <v>0</v>
      </c>
      <c r="F11" s="41">
        <f>'Szár önk'!$E11/12</f>
        <v>0</v>
      </c>
      <c r="G11" s="28">
        <f>'Szár önk'!$E11/12</f>
        <v>0</v>
      </c>
      <c r="H11" s="41">
        <f>'Szár önk'!$E11/12</f>
        <v>0</v>
      </c>
      <c r="I11" s="28">
        <f>'Szár önk'!$E11/12</f>
        <v>0</v>
      </c>
      <c r="J11" s="41">
        <f>'Szár önk'!$E11/12</f>
        <v>0</v>
      </c>
      <c r="K11" s="28">
        <f>'Szár önk'!$E11/12</f>
        <v>0</v>
      </c>
      <c r="L11" s="41">
        <f>'Szár önk'!$E11/12</f>
        <v>0</v>
      </c>
      <c r="M11" s="41">
        <f>'Szár önk'!$E11/12</f>
        <v>0</v>
      </c>
      <c r="N11" s="45">
        <f t="shared" si="0"/>
        <v>0</v>
      </c>
    </row>
    <row r="12" spans="1:14" s="8" customFormat="1" ht="15.75" thickBot="1" x14ac:dyDescent="0.3">
      <c r="A12" s="26" t="s">
        <v>54</v>
      </c>
      <c r="B12" s="30">
        <f>'Szár önk'!$E12/12</f>
        <v>10184212.916666666</v>
      </c>
      <c r="C12" s="31">
        <f>'Szár önk'!$E12/12</f>
        <v>10184212.916666666</v>
      </c>
      <c r="D12" s="42">
        <f>'Szár önk'!$E12/12</f>
        <v>10184212.916666666</v>
      </c>
      <c r="E12" s="31">
        <f>'Szár önk'!$E12/12</f>
        <v>10184212.916666666</v>
      </c>
      <c r="F12" s="42">
        <f>'Szár önk'!$E12/12</f>
        <v>10184212.916666666</v>
      </c>
      <c r="G12" s="31">
        <f>'Szár önk'!$E12/12</f>
        <v>10184212.916666666</v>
      </c>
      <c r="H12" s="42">
        <f>'Szár önk'!$E12/12</f>
        <v>10184212.916666666</v>
      </c>
      <c r="I12" s="31">
        <f>'Szár önk'!$E12/12</f>
        <v>10184212.916666666</v>
      </c>
      <c r="J12" s="42">
        <f>'Szár önk'!$E12/12</f>
        <v>10184212.916666666</v>
      </c>
      <c r="K12" s="31">
        <f>'Szár önk'!$E12/12</f>
        <v>10184212.916666666</v>
      </c>
      <c r="L12" s="42">
        <f>'Szár önk'!$E12/12</f>
        <v>10184212.916666666</v>
      </c>
      <c r="M12" s="42">
        <f>'Szár önk'!$E12/12</f>
        <v>10184212.916666666</v>
      </c>
      <c r="N12" s="46">
        <f t="shared" si="0"/>
        <v>122210555.00000001</v>
      </c>
    </row>
    <row r="13" spans="1:14" s="8" customFormat="1" ht="15.75" thickBot="1" x14ac:dyDescent="0.3">
      <c r="A13" s="25" t="s">
        <v>70</v>
      </c>
      <c r="B13" s="32">
        <f>SUM(B5:B12)</f>
        <v>57195598.750000007</v>
      </c>
      <c r="C13" s="33">
        <f t="shared" ref="C13:M13" si="1">SUM(C5:C12)</f>
        <v>57195598.750000007</v>
      </c>
      <c r="D13" s="43">
        <f t="shared" si="1"/>
        <v>57195598.750000007</v>
      </c>
      <c r="E13" s="33">
        <f t="shared" si="1"/>
        <v>57195598.750000007</v>
      </c>
      <c r="F13" s="43">
        <f t="shared" si="1"/>
        <v>57195598.750000007</v>
      </c>
      <c r="G13" s="33">
        <f t="shared" si="1"/>
        <v>57195598.750000007</v>
      </c>
      <c r="H13" s="43">
        <f t="shared" si="1"/>
        <v>57195598.750000007</v>
      </c>
      <c r="I13" s="33">
        <f t="shared" si="1"/>
        <v>57195598.750000007</v>
      </c>
      <c r="J13" s="43">
        <f t="shared" si="1"/>
        <v>57195598.750000007</v>
      </c>
      <c r="K13" s="33">
        <f t="shared" si="1"/>
        <v>57195598.750000007</v>
      </c>
      <c r="L13" s="43">
        <f t="shared" si="1"/>
        <v>57195598.750000007</v>
      </c>
      <c r="M13" s="43">
        <f t="shared" si="1"/>
        <v>57195598.750000007</v>
      </c>
      <c r="N13" s="47">
        <f t="shared" si="0"/>
        <v>686347185.00000012</v>
      </c>
    </row>
    <row r="14" spans="1:14" s="8" customFormat="1" x14ac:dyDescent="0.25">
      <c r="A14" s="27" t="s">
        <v>59</v>
      </c>
      <c r="B14" s="34">
        <f>'Szár önk'!$E14/12</f>
        <v>1931739.75</v>
      </c>
      <c r="C14" s="35">
        <f>'Szár önk'!$E14/12</f>
        <v>1931739.75</v>
      </c>
      <c r="D14" s="40">
        <f>'Szár önk'!$E14/12</f>
        <v>1931739.75</v>
      </c>
      <c r="E14" s="35">
        <f>'Szár önk'!$E14/12</f>
        <v>1931739.75</v>
      </c>
      <c r="F14" s="40">
        <f>'Szár önk'!$E14/12</f>
        <v>1931739.75</v>
      </c>
      <c r="G14" s="35">
        <f>'Szár önk'!$E14/12</f>
        <v>1931739.75</v>
      </c>
      <c r="H14" s="40">
        <f>'Szár önk'!$E14/12</f>
        <v>1931739.75</v>
      </c>
      <c r="I14" s="35">
        <f>'Szár önk'!$E14/12</f>
        <v>1931739.75</v>
      </c>
      <c r="J14" s="40">
        <f>'Szár önk'!$E14/12</f>
        <v>1931739.75</v>
      </c>
      <c r="K14" s="35">
        <f>'Szár önk'!$E14/12</f>
        <v>1931739.75</v>
      </c>
      <c r="L14" s="40">
        <f>'Szár önk'!$E14/12</f>
        <v>1931739.75</v>
      </c>
      <c r="M14" s="40">
        <f>'Szár önk'!$E14/12</f>
        <v>1931739.75</v>
      </c>
      <c r="N14" s="48">
        <f t="shared" si="0"/>
        <v>23180877</v>
      </c>
    </row>
    <row r="15" spans="1:14" s="8" customFormat="1" x14ac:dyDescent="0.25">
      <c r="A15" s="26" t="s">
        <v>68</v>
      </c>
      <c r="B15" s="29">
        <f>'Szár önk'!$E15/12</f>
        <v>381327.83333333331</v>
      </c>
      <c r="C15" s="28">
        <f>'Szár önk'!$E15/12</f>
        <v>381327.83333333331</v>
      </c>
      <c r="D15" s="41">
        <f>'Szár önk'!$E15/12</f>
        <v>381327.83333333331</v>
      </c>
      <c r="E15" s="28">
        <f>'Szár önk'!$E15/12</f>
        <v>381327.83333333331</v>
      </c>
      <c r="F15" s="41">
        <f>'Szár önk'!$E15/12</f>
        <v>381327.83333333331</v>
      </c>
      <c r="G15" s="28">
        <f>'Szár önk'!$E15/12</f>
        <v>381327.83333333331</v>
      </c>
      <c r="H15" s="41">
        <f>'Szár önk'!$E15/12</f>
        <v>381327.83333333331</v>
      </c>
      <c r="I15" s="28">
        <f>'Szár önk'!$E15/12</f>
        <v>381327.83333333331</v>
      </c>
      <c r="J15" s="41">
        <f>'Szár önk'!$E15/12</f>
        <v>381327.83333333331</v>
      </c>
      <c r="K15" s="28">
        <f>'Szár önk'!$E15/12</f>
        <v>381327.83333333331</v>
      </c>
      <c r="L15" s="41">
        <f>'Szár önk'!$E15/12</f>
        <v>381327.83333333331</v>
      </c>
      <c r="M15" s="41">
        <f>'Szár önk'!$E15/12</f>
        <v>381327.83333333331</v>
      </c>
      <c r="N15" s="45">
        <f t="shared" si="0"/>
        <v>4575934</v>
      </c>
    </row>
    <row r="16" spans="1:14" s="8" customFormat="1" x14ac:dyDescent="0.25">
      <c r="A16" s="26" t="s">
        <v>60</v>
      </c>
      <c r="B16" s="29">
        <f>'Szár önk'!$E16/12</f>
        <v>2828025.8333333335</v>
      </c>
      <c r="C16" s="28">
        <f>'Szár önk'!$E16/12</f>
        <v>2828025.8333333335</v>
      </c>
      <c r="D16" s="41">
        <f>'Szár önk'!$E16/12</f>
        <v>2828025.8333333335</v>
      </c>
      <c r="E16" s="28">
        <f>'Szár önk'!$E16/12</f>
        <v>2828025.8333333335</v>
      </c>
      <c r="F16" s="41">
        <f>'Szár önk'!$E16/12</f>
        <v>2828025.8333333335</v>
      </c>
      <c r="G16" s="28">
        <f>'Szár önk'!$E16/12</f>
        <v>2828025.8333333335</v>
      </c>
      <c r="H16" s="41">
        <f>'Szár önk'!$E16/12</f>
        <v>2828025.8333333335</v>
      </c>
      <c r="I16" s="28">
        <f>'Szár önk'!$E16/12</f>
        <v>2828025.8333333335</v>
      </c>
      <c r="J16" s="41">
        <f>'Szár önk'!$E16/12</f>
        <v>2828025.8333333335</v>
      </c>
      <c r="K16" s="28">
        <f>'Szár önk'!$E16/12</f>
        <v>2828025.8333333335</v>
      </c>
      <c r="L16" s="41">
        <f>'Szár önk'!$E16/12</f>
        <v>2828025.8333333335</v>
      </c>
      <c r="M16" s="41">
        <f>'Szár önk'!$E16/12</f>
        <v>2828025.8333333335</v>
      </c>
      <c r="N16" s="45">
        <f t="shared" si="0"/>
        <v>33936309.999999993</v>
      </c>
    </row>
    <row r="17" spans="1:14" s="8" customFormat="1" x14ac:dyDescent="0.25">
      <c r="A17" s="26" t="s">
        <v>61</v>
      </c>
      <c r="B17" s="29">
        <f>'Szár önk'!$E17/12</f>
        <v>542500</v>
      </c>
      <c r="C17" s="28">
        <f>'Szár önk'!$E17/12</f>
        <v>542500</v>
      </c>
      <c r="D17" s="41">
        <f>'Szár önk'!$E17/12</f>
        <v>542500</v>
      </c>
      <c r="E17" s="28">
        <f>'Szár önk'!$E17/12</f>
        <v>542500</v>
      </c>
      <c r="F17" s="41">
        <f>'Szár önk'!$E17/12</f>
        <v>542500</v>
      </c>
      <c r="G17" s="28">
        <f>'Szár önk'!$E17/12</f>
        <v>542500</v>
      </c>
      <c r="H17" s="41">
        <f>'Szár önk'!$E17/12</f>
        <v>542500</v>
      </c>
      <c r="I17" s="28">
        <f>'Szár önk'!$E17/12</f>
        <v>542500</v>
      </c>
      <c r="J17" s="41">
        <f>'Szár önk'!$E17/12</f>
        <v>542500</v>
      </c>
      <c r="K17" s="28">
        <f>'Szár önk'!$E17/12</f>
        <v>542500</v>
      </c>
      <c r="L17" s="41">
        <f>'Szár önk'!$E17/12</f>
        <v>542500</v>
      </c>
      <c r="M17" s="41">
        <f>'Szár önk'!$E17/12</f>
        <v>542500</v>
      </c>
      <c r="N17" s="45">
        <f t="shared" si="0"/>
        <v>6510000</v>
      </c>
    </row>
    <row r="18" spans="1:14" s="8" customFormat="1" x14ac:dyDescent="0.25">
      <c r="A18" s="26" t="s">
        <v>62</v>
      </c>
      <c r="B18" s="29">
        <f>'Szár önk'!$E18/12</f>
        <v>1483604.8333333333</v>
      </c>
      <c r="C18" s="28">
        <f>'Szár önk'!$E18/12</f>
        <v>1483604.8333333333</v>
      </c>
      <c r="D18" s="41">
        <f>'Szár önk'!$E18/12</f>
        <v>1483604.8333333333</v>
      </c>
      <c r="E18" s="28">
        <f>'Szár önk'!$E18/12</f>
        <v>1483604.8333333333</v>
      </c>
      <c r="F18" s="41">
        <f>'Szár önk'!$E18/12</f>
        <v>1483604.8333333333</v>
      </c>
      <c r="G18" s="28">
        <f>'Szár önk'!$E18/12</f>
        <v>1483604.8333333333</v>
      </c>
      <c r="H18" s="41">
        <f>'Szár önk'!$E18/12</f>
        <v>1483604.8333333333</v>
      </c>
      <c r="I18" s="28">
        <f>'Szár önk'!$E18/12</f>
        <v>1483604.8333333333</v>
      </c>
      <c r="J18" s="41">
        <f>'Szár önk'!$E18/12</f>
        <v>1483604.8333333333</v>
      </c>
      <c r="K18" s="28">
        <f>'Szár önk'!$E18/12</f>
        <v>1483604.8333333333</v>
      </c>
      <c r="L18" s="41">
        <f>'Szár önk'!$E18/12</f>
        <v>1483604.8333333333</v>
      </c>
      <c r="M18" s="41">
        <f>'Szár önk'!$E18/12</f>
        <v>1483604.8333333333</v>
      </c>
      <c r="N18" s="45">
        <f t="shared" si="0"/>
        <v>17803258.000000004</v>
      </c>
    </row>
    <row r="19" spans="1:14" s="8" customFormat="1" x14ac:dyDescent="0.25">
      <c r="A19" s="26" t="s">
        <v>63</v>
      </c>
      <c r="B19" s="29">
        <f>'Szár önk'!$E19/12</f>
        <v>29852992.083333332</v>
      </c>
      <c r="C19" s="28">
        <f>'Szár önk'!$E19/12</f>
        <v>29852992.083333332</v>
      </c>
      <c r="D19" s="41">
        <f>'Szár önk'!$E19/12</f>
        <v>29852992.083333332</v>
      </c>
      <c r="E19" s="28">
        <f>'Szár önk'!$E19/12</f>
        <v>29852992.083333332</v>
      </c>
      <c r="F19" s="41">
        <f>'Szár önk'!$E19/12</f>
        <v>29852992.083333332</v>
      </c>
      <c r="G19" s="28">
        <f>'Szár önk'!$E19/12</f>
        <v>29852992.083333332</v>
      </c>
      <c r="H19" s="41">
        <f>'Szár önk'!$E19/12</f>
        <v>29852992.083333332</v>
      </c>
      <c r="I19" s="28">
        <f>'Szár önk'!$E19/12</f>
        <v>29852992.083333332</v>
      </c>
      <c r="J19" s="41">
        <f>'Szár önk'!$E19/12</f>
        <v>29852992.083333332</v>
      </c>
      <c r="K19" s="28">
        <f>'Szár önk'!$E19/12</f>
        <v>29852992.083333332</v>
      </c>
      <c r="L19" s="41">
        <f>'Szár önk'!$E19/12</f>
        <v>29852992.083333332</v>
      </c>
      <c r="M19" s="41">
        <f>'Szár önk'!$E19/12</f>
        <v>29852992.083333332</v>
      </c>
      <c r="N19" s="45">
        <f t="shared" si="0"/>
        <v>358235904.99999994</v>
      </c>
    </row>
    <row r="20" spans="1:14" s="8" customFormat="1" x14ac:dyDescent="0.25">
      <c r="A20" s="26" t="s">
        <v>64</v>
      </c>
      <c r="B20" s="29">
        <f>'Szár önk'!$E20/12</f>
        <v>8823245.5</v>
      </c>
      <c r="C20" s="28">
        <f>'Szár önk'!$E20/12</f>
        <v>8823245.5</v>
      </c>
      <c r="D20" s="41">
        <f>'Szár önk'!$E20/12</f>
        <v>8823245.5</v>
      </c>
      <c r="E20" s="28">
        <f>'Szár önk'!$E20/12</f>
        <v>8823245.5</v>
      </c>
      <c r="F20" s="41">
        <f>'Szár önk'!$E20/12</f>
        <v>8823245.5</v>
      </c>
      <c r="G20" s="28">
        <f>'Szár önk'!$E20/12</f>
        <v>8823245.5</v>
      </c>
      <c r="H20" s="41">
        <f>'Szár önk'!$E20/12</f>
        <v>8823245.5</v>
      </c>
      <c r="I20" s="28">
        <f>'Szár önk'!$E20/12</f>
        <v>8823245.5</v>
      </c>
      <c r="J20" s="41">
        <f>'Szár önk'!$E20/12</f>
        <v>8823245.5</v>
      </c>
      <c r="K20" s="28">
        <f>'Szár önk'!$E20/12</f>
        <v>8823245.5</v>
      </c>
      <c r="L20" s="41">
        <f>'Szár önk'!$E20/12</f>
        <v>8823245.5</v>
      </c>
      <c r="M20" s="41">
        <f>'Szár önk'!$E20/12</f>
        <v>8823245.5</v>
      </c>
      <c r="N20" s="45">
        <f t="shared" si="0"/>
        <v>105878946</v>
      </c>
    </row>
    <row r="21" spans="1:14" s="8" customFormat="1" x14ac:dyDescent="0.25">
      <c r="A21" s="26" t="s">
        <v>65</v>
      </c>
      <c r="B21" s="29">
        <f>'Szár önk'!$E21/12</f>
        <v>0</v>
      </c>
      <c r="C21" s="28">
        <f>'Szár önk'!$E21/12</f>
        <v>0</v>
      </c>
      <c r="D21" s="41">
        <f>'Szár önk'!$E21/12</f>
        <v>0</v>
      </c>
      <c r="E21" s="28">
        <f>'Szár önk'!$E21/12</f>
        <v>0</v>
      </c>
      <c r="F21" s="41">
        <f>'Szár önk'!$E21/12</f>
        <v>0</v>
      </c>
      <c r="G21" s="28">
        <f>'Szár önk'!$E21/12</f>
        <v>0</v>
      </c>
      <c r="H21" s="41">
        <f>'Szár önk'!$E21/12</f>
        <v>0</v>
      </c>
      <c r="I21" s="28">
        <f>'Szár önk'!$E21/12</f>
        <v>0</v>
      </c>
      <c r="J21" s="41">
        <f>'Szár önk'!$E21/12</f>
        <v>0</v>
      </c>
      <c r="K21" s="28">
        <f>'Szár önk'!$E21/12</f>
        <v>0</v>
      </c>
      <c r="L21" s="41">
        <f>'Szár önk'!$E21/12</f>
        <v>0</v>
      </c>
      <c r="M21" s="41">
        <f>'Szár önk'!$E21/12</f>
        <v>0</v>
      </c>
      <c r="N21" s="45">
        <f t="shared" si="0"/>
        <v>0</v>
      </c>
    </row>
    <row r="22" spans="1:14" s="8" customFormat="1" ht="15.75" thickBot="1" x14ac:dyDescent="0.3">
      <c r="A22" s="26" t="s">
        <v>66</v>
      </c>
      <c r="B22" s="30">
        <f>'Szár önk'!$E22/12</f>
        <v>11352162.916666666</v>
      </c>
      <c r="C22" s="31">
        <f>'Szár önk'!$E22/12</f>
        <v>11352162.916666666</v>
      </c>
      <c r="D22" s="42">
        <f>'Szár önk'!$E22/12</f>
        <v>11352162.916666666</v>
      </c>
      <c r="E22" s="31">
        <f>'Szár önk'!$E22/12</f>
        <v>11352162.916666666</v>
      </c>
      <c r="F22" s="42">
        <f>'Szár önk'!$E22/12</f>
        <v>11352162.916666666</v>
      </c>
      <c r="G22" s="31">
        <f>'Szár önk'!$E22/12</f>
        <v>11352162.916666666</v>
      </c>
      <c r="H22" s="42">
        <f>'Szár önk'!$E22/12</f>
        <v>11352162.916666666</v>
      </c>
      <c r="I22" s="31">
        <f>'Szár önk'!$E22/12</f>
        <v>11352162.916666666</v>
      </c>
      <c r="J22" s="42">
        <f>'Szár önk'!$E22/12</f>
        <v>11352162.916666666</v>
      </c>
      <c r="K22" s="31">
        <f>'Szár önk'!$E22/12</f>
        <v>11352162.916666666</v>
      </c>
      <c r="L22" s="42">
        <f>'Szár önk'!$E22/12</f>
        <v>11352162.916666666</v>
      </c>
      <c r="M22" s="42">
        <f>'Szár önk'!$E22/12</f>
        <v>11352162.916666666</v>
      </c>
      <c r="N22" s="46">
        <f t="shared" si="0"/>
        <v>136225955.00000003</v>
      </c>
    </row>
    <row r="23" spans="1:14" s="8" customFormat="1" ht="15.75" thickBot="1" x14ac:dyDescent="0.3">
      <c r="A23" s="25" t="s">
        <v>69</v>
      </c>
      <c r="B23" s="32">
        <f t="shared" ref="B23:M23" si="2">SUM(B14:B22)</f>
        <v>57195598.749999993</v>
      </c>
      <c r="C23" s="33">
        <f t="shared" ref="C23" si="3">SUM(C14:C22)</f>
        <v>57195598.749999993</v>
      </c>
      <c r="D23" s="43">
        <f t="shared" ref="D23" si="4">SUM(D14:D22)</f>
        <v>57195598.749999993</v>
      </c>
      <c r="E23" s="33">
        <f t="shared" ref="E23" si="5">SUM(E14:E22)</f>
        <v>57195598.749999993</v>
      </c>
      <c r="F23" s="43">
        <f t="shared" ref="F23" si="6">SUM(F14:F22)</f>
        <v>57195598.749999993</v>
      </c>
      <c r="G23" s="33">
        <f t="shared" ref="G23" si="7">SUM(G14:G22)</f>
        <v>57195598.749999993</v>
      </c>
      <c r="H23" s="43">
        <f t="shared" ref="H23" si="8">SUM(H14:H22)</f>
        <v>57195598.749999993</v>
      </c>
      <c r="I23" s="33">
        <f t="shared" si="2"/>
        <v>57195598.749999993</v>
      </c>
      <c r="J23" s="43">
        <f t="shared" si="2"/>
        <v>57195598.749999993</v>
      </c>
      <c r="K23" s="33">
        <f t="shared" ref="K23" si="9">SUM(K14:K22)</f>
        <v>57195598.749999993</v>
      </c>
      <c r="L23" s="43">
        <f t="shared" ref="L23" si="10">SUM(L14:L22)</f>
        <v>57195598.749999993</v>
      </c>
      <c r="M23" s="43">
        <f t="shared" si="2"/>
        <v>57195598.749999993</v>
      </c>
      <c r="N23" s="47">
        <f t="shared" si="0"/>
        <v>686347184.99999988</v>
      </c>
    </row>
    <row r="24" spans="1:14" s="8" customFormat="1" ht="15.75" thickBot="1" x14ac:dyDescent="0.3">
      <c r="A24" s="49" t="s">
        <v>41</v>
      </c>
      <c r="B24" s="50">
        <f>B13-B23</f>
        <v>0</v>
      </c>
      <c r="C24" s="51">
        <f t="shared" ref="C24" si="11">C13-C23</f>
        <v>0</v>
      </c>
      <c r="D24" s="52">
        <f t="shared" ref="D24" si="12">D13-D23</f>
        <v>0</v>
      </c>
      <c r="E24" s="51">
        <f t="shared" ref="E24" si="13">E13-E23</f>
        <v>0</v>
      </c>
      <c r="F24" s="52">
        <f t="shared" ref="F24" si="14">F13-F23</f>
        <v>0</v>
      </c>
      <c r="G24" s="51">
        <f t="shared" ref="G24" si="15">G13-G23</f>
        <v>0</v>
      </c>
      <c r="H24" s="52">
        <f t="shared" ref="H24" si="16">H13-H23</f>
        <v>0</v>
      </c>
      <c r="I24" s="51">
        <f t="shared" ref="I24:N24" si="17">I13-I23</f>
        <v>0</v>
      </c>
      <c r="J24" s="52">
        <f t="shared" si="17"/>
        <v>0</v>
      </c>
      <c r="K24" s="51">
        <f t="shared" ref="K24" si="18">K13-K23</f>
        <v>0</v>
      </c>
      <c r="L24" s="52">
        <f t="shared" ref="L24" si="19">L13-L23</f>
        <v>0</v>
      </c>
      <c r="M24" s="52">
        <f t="shared" si="17"/>
        <v>0</v>
      </c>
      <c r="N24" s="53">
        <f t="shared" si="17"/>
        <v>0</v>
      </c>
    </row>
  </sheetData>
  <mergeCells count="3">
    <mergeCell ref="A2:A3"/>
    <mergeCell ref="B2:N2"/>
    <mergeCell ref="A4:N4"/>
  </mergeCells>
  <pageMargins left="0.7" right="0.7" top="0.75" bottom="0.75" header="0.3" footer="0.3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5"/>
  <sheetViews>
    <sheetView workbookViewId="0">
      <selection activeCell="F12" sqref="F12:F13"/>
    </sheetView>
  </sheetViews>
  <sheetFormatPr defaultColWidth="9.140625" defaultRowHeight="15" x14ac:dyDescent="0.25"/>
  <cols>
    <col min="1" max="1" width="5.7109375" customWidth="1"/>
    <col min="2" max="2" width="31.28515625" customWidth="1"/>
    <col min="3" max="3" width="12.85546875" bestFit="1" customWidth="1"/>
    <col min="4" max="4" width="5.7109375" customWidth="1"/>
    <col min="5" max="5" width="31.28515625" customWidth="1"/>
    <col min="6" max="6" width="12.42578125" bestFit="1" customWidth="1"/>
    <col min="7" max="7" width="19.85546875" customWidth="1"/>
  </cols>
  <sheetData>
    <row r="1" spans="1:7" ht="15.75" x14ac:dyDescent="0.25">
      <c r="A1" s="163" t="s">
        <v>85</v>
      </c>
      <c r="B1" s="163"/>
      <c r="C1" s="163"/>
      <c r="D1" s="163"/>
      <c r="E1" s="163"/>
      <c r="F1" s="163"/>
      <c r="G1" s="163"/>
    </row>
    <row r="2" spans="1:7" ht="15.75" thickBot="1" x14ac:dyDescent="0.3">
      <c r="A2" s="1"/>
      <c r="B2" s="1"/>
      <c r="C2" s="1"/>
      <c r="D2" s="1"/>
      <c r="E2" s="1"/>
      <c r="F2" s="1"/>
      <c r="G2" s="2" t="s">
        <v>40</v>
      </c>
    </row>
    <row r="3" spans="1:7" ht="51.75" customHeight="1" x14ac:dyDescent="0.25">
      <c r="A3" s="164" t="s">
        <v>20</v>
      </c>
      <c r="B3" s="165"/>
      <c r="C3" s="165"/>
      <c r="D3" s="164" t="s">
        <v>21</v>
      </c>
      <c r="E3" s="165"/>
      <c r="F3" s="165"/>
      <c r="G3" s="166" t="s">
        <v>39</v>
      </c>
    </row>
    <row r="4" spans="1:7" ht="42.75" customHeight="1" x14ac:dyDescent="0.25">
      <c r="A4" s="168" t="s">
        <v>22</v>
      </c>
      <c r="B4" s="169"/>
      <c r="C4" s="24" t="s">
        <v>46</v>
      </c>
      <c r="D4" s="168" t="s">
        <v>23</v>
      </c>
      <c r="E4" s="169"/>
      <c r="F4" s="24" t="s">
        <v>46</v>
      </c>
      <c r="G4" s="167"/>
    </row>
    <row r="5" spans="1:7" ht="30" x14ac:dyDescent="0.25">
      <c r="A5" s="156" t="s">
        <v>4</v>
      </c>
      <c r="B5" s="12" t="s">
        <v>1</v>
      </c>
      <c r="C5" s="13">
        <f>Hivatal!E5</f>
        <v>0</v>
      </c>
      <c r="D5" s="156" t="s">
        <v>18</v>
      </c>
      <c r="E5" s="12" t="s">
        <v>9</v>
      </c>
      <c r="F5" s="13">
        <f>Hivatal!E14</f>
        <v>27574461</v>
      </c>
      <c r="G5" s="14"/>
    </row>
    <row r="6" spans="1:7" ht="30" x14ac:dyDescent="0.25">
      <c r="A6" s="157"/>
      <c r="B6" s="12" t="s">
        <v>3</v>
      </c>
      <c r="C6" s="13">
        <f>Hivatal!E7</f>
        <v>0</v>
      </c>
      <c r="D6" s="157"/>
      <c r="E6" s="12" t="s">
        <v>10</v>
      </c>
      <c r="F6" s="13">
        <f>Hivatal!E15</f>
        <v>5871182</v>
      </c>
      <c r="G6" s="14"/>
    </row>
    <row r="7" spans="1:7" x14ac:dyDescent="0.25">
      <c r="A7" s="157"/>
      <c r="B7" s="159" t="s">
        <v>4</v>
      </c>
      <c r="C7" s="161">
        <f>Hivatal!E8</f>
        <v>0</v>
      </c>
      <c r="D7" s="157"/>
      <c r="E7" s="12" t="s">
        <v>11</v>
      </c>
      <c r="F7" s="13">
        <f>Hivatal!E16</f>
        <v>3565067</v>
      </c>
      <c r="G7" s="14"/>
    </row>
    <row r="8" spans="1:7" x14ac:dyDescent="0.25">
      <c r="A8" s="157"/>
      <c r="B8" s="160"/>
      <c r="C8" s="162"/>
      <c r="D8" s="157"/>
      <c r="E8" s="12" t="s">
        <v>24</v>
      </c>
      <c r="F8" s="13">
        <f>Hivatal!E17</f>
        <v>0</v>
      </c>
      <c r="G8" s="14"/>
    </row>
    <row r="9" spans="1:7" x14ac:dyDescent="0.25">
      <c r="A9" s="157"/>
      <c r="B9" s="12" t="s">
        <v>6</v>
      </c>
      <c r="C9" s="13">
        <f>Hivatal!E10</f>
        <v>0</v>
      </c>
      <c r="D9" s="157"/>
      <c r="E9" s="12" t="s">
        <v>12</v>
      </c>
      <c r="F9" s="13">
        <f>Hivatal!E18</f>
        <v>0</v>
      </c>
      <c r="G9" s="14"/>
    </row>
    <row r="10" spans="1:7" x14ac:dyDescent="0.25">
      <c r="A10" s="158"/>
      <c r="B10" s="15" t="s">
        <v>25</v>
      </c>
      <c r="C10" s="16">
        <f>SUM(C5:C9)</f>
        <v>0</v>
      </c>
      <c r="D10" s="158"/>
      <c r="E10" s="15" t="s">
        <v>26</v>
      </c>
      <c r="F10" s="16">
        <f t="shared" ref="F10" si="0">SUM(F5:F9)</f>
        <v>37010710</v>
      </c>
      <c r="G10" s="17">
        <f>C10-F10</f>
        <v>-37010710</v>
      </c>
    </row>
    <row r="11" spans="1:7" ht="30" x14ac:dyDescent="0.25">
      <c r="A11" s="147" t="s">
        <v>5</v>
      </c>
      <c r="B11" s="12" t="s">
        <v>2</v>
      </c>
      <c r="C11" s="13">
        <f>Hivatal!E6</f>
        <v>0</v>
      </c>
      <c r="D11" s="147" t="s">
        <v>19</v>
      </c>
      <c r="E11" s="12" t="s">
        <v>13</v>
      </c>
      <c r="F11" s="13">
        <f>Hivatal!E19</f>
        <v>0</v>
      </c>
      <c r="G11" s="14"/>
    </row>
    <row r="12" spans="1:7" x14ac:dyDescent="0.25">
      <c r="A12" s="147"/>
      <c r="B12" s="12" t="s">
        <v>5</v>
      </c>
      <c r="C12" s="13">
        <f>Hivatal!E9</f>
        <v>0</v>
      </c>
      <c r="D12" s="147"/>
      <c r="E12" s="12" t="s">
        <v>14</v>
      </c>
      <c r="F12" s="13">
        <f>Hivatal!E20</f>
        <v>0</v>
      </c>
      <c r="G12" s="14"/>
    </row>
    <row r="13" spans="1:7" ht="30" x14ac:dyDescent="0.25">
      <c r="A13" s="147"/>
      <c r="B13" s="12" t="s">
        <v>7</v>
      </c>
      <c r="C13" s="13">
        <f>Hivatal!E11</f>
        <v>0</v>
      </c>
      <c r="D13" s="147"/>
      <c r="E13" s="12" t="s">
        <v>27</v>
      </c>
      <c r="F13" s="13">
        <f>Hivatal!E21</f>
        <v>0</v>
      </c>
      <c r="G13" s="14"/>
    </row>
    <row r="14" spans="1:7" x14ac:dyDescent="0.25">
      <c r="A14" s="147"/>
      <c r="B14" s="15" t="s">
        <v>28</v>
      </c>
      <c r="C14" s="16">
        <f>SUM(C11:C13)</f>
        <v>0</v>
      </c>
      <c r="D14" s="147"/>
      <c r="E14" s="15" t="s">
        <v>29</v>
      </c>
      <c r="F14" s="16">
        <f>SUM(F11:F13)</f>
        <v>0</v>
      </c>
      <c r="G14" s="17">
        <f>C14-F14</f>
        <v>0</v>
      </c>
    </row>
    <row r="15" spans="1:7" ht="15.75" thickBot="1" x14ac:dyDescent="0.3">
      <c r="A15" s="148" t="s">
        <v>30</v>
      </c>
      <c r="B15" s="149"/>
      <c r="C15" s="11">
        <f>C10+C14</f>
        <v>0</v>
      </c>
      <c r="D15" s="138" t="s">
        <v>31</v>
      </c>
      <c r="E15" s="139"/>
      <c r="F15" s="11">
        <f t="shared" ref="F15" si="1">F10+F14</f>
        <v>37010710</v>
      </c>
      <c r="G15" s="3">
        <f>G10+G14</f>
        <v>-37010710</v>
      </c>
    </row>
    <row r="16" spans="1:7" x14ac:dyDescent="0.25">
      <c r="A16" s="150" t="s">
        <v>32</v>
      </c>
      <c r="B16" s="151"/>
      <c r="C16" s="151"/>
      <c r="D16" s="152"/>
      <c r="E16" s="153"/>
      <c r="F16" s="153"/>
      <c r="G16" s="4"/>
    </row>
    <row r="17" spans="1:8" x14ac:dyDescent="0.25">
      <c r="A17" s="142" t="s">
        <v>16</v>
      </c>
      <c r="B17" s="143"/>
      <c r="C17" s="19">
        <v>730910</v>
      </c>
      <c r="D17" s="154"/>
      <c r="E17" s="155"/>
      <c r="F17" s="155"/>
      <c r="G17" s="5">
        <f>C17</f>
        <v>730910</v>
      </c>
    </row>
    <row r="18" spans="1:8" x14ac:dyDescent="0.25">
      <c r="A18" s="142" t="s">
        <v>33</v>
      </c>
      <c r="B18" s="143"/>
      <c r="C18" s="144">
        <f>C15+C17</f>
        <v>730910</v>
      </c>
      <c r="D18" s="142" t="s">
        <v>34</v>
      </c>
      <c r="E18" s="143"/>
      <c r="F18" s="144">
        <f>F15</f>
        <v>37010710</v>
      </c>
      <c r="G18" s="140">
        <f>C18-F18</f>
        <v>-36279800</v>
      </c>
    </row>
    <row r="19" spans="1:8" x14ac:dyDescent="0.25">
      <c r="A19" s="142"/>
      <c r="B19" s="143"/>
      <c r="C19" s="145"/>
      <c r="D19" s="142"/>
      <c r="E19" s="143"/>
      <c r="F19" s="146"/>
      <c r="G19" s="141" t="e">
        <f>#REF!-#REF!</f>
        <v>#REF!</v>
      </c>
    </row>
    <row r="20" spans="1:8" x14ac:dyDescent="0.25">
      <c r="A20" s="136" t="s">
        <v>35</v>
      </c>
      <c r="B20" s="137"/>
      <c r="C20" s="137"/>
      <c r="D20" s="136" t="s">
        <v>36</v>
      </c>
      <c r="E20" s="137"/>
      <c r="F20" s="137"/>
      <c r="G20" s="6"/>
    </row>
    <row r="21" spans="1:8" x14ac:dyDescent="0.25">
      <c r="A21" s="142" t="s">
        <v>8</v>
      </c>
      <c r="B21" s="143"/>
      <c r="C21" s="19">
        <f>Hivatal!E12-'Hivatal össz'!C17</f>
        <v>36279800</v>
      </c>
      <c r="D21" s="142" t="s">
        <v>15</v>
      </c>
      <c r="E21" s="143"/>
      <c r="F21" s="19">
        <f>Hivatal!E22</f>
        <v>0</v>
      </c>
      <c r="G21" s="5">
        <f>C21-F21</f>
        <v>36279800</v>
      </c>
    </row>
    <row r="22" spans="1:8" x14ac:dyDescent="0.25">
      <c r="A22" s="136" t="s">
        <v>37</v>
      </c>
      <c r="B22" s="137"/>
      <c r="C22" s="137"/>
      <c r="D22" s="136" t="s">
        <v>38</v>
      </c>
      <c r="E22" s="137"/>
      <c r="F22" s="137"/>
      <c r="G22" s="6"/>
    </row>
    <row r="23" spans="1:8" ht="15.75" thickBot="1" x14ac:dyDescent="0.3">
      <c r="A23" s="138" t="s">
        <v>17</v>
      </c>
      <c r="B23" s="139"/>
      <c r="C23" s="11">
        <f>C18+C21</f>
        <v>37010710</v>
      </c>
      <c r="D23" s="138" t="s">
        <v>17</v>
      </c>
      <c r="E23" s="139"/>
      <c r="F23" s="11">
        <f>F18+F21</f>
        <v>37010710</v>
      </c>
      <c r="G23" s="3">
        <f>G18+G21</f>
        <v>0</v>
      </c>
    </row>
    <row r="25" spans="1:8" x14ac:dyDescent="0.25">
      <c r="F25" s="20"/>
      <c r="G25" s="20"/>
      <c r="H25" s="20"/>
    </row>
  </sheetData>
  <mergeCells count="30">
    <mergeCell ref="A5:A10"/>
    <mergeCell ref="D5:D10"/>
    <mergeCell ref="B7:B8"/>
    <mergeCell ref="C7:C8"/>
    <mergeCell ref="A1:G1"/>
    <mergeCell ref="A3:C3"/>
    <mergeCell ref="D3:F3"/>
    <mergeCell ref="G3:G4"/>
    <mergeCell ref="A4:B4"/>
    <mergeCell ref="D4:E4"/>
    <mergeCell ref="A11:A14"/>
    <mergeCell ref="D11:D14"/>
    <mergeCell ref="A15:B15"/>
    <mergeCell ref="D15:E15"/>
    <mergeCell ref="A16:C16"/>
    <mergeCell ref="D16:F17"/>
    <mergeCell ref="A17:B17"/>
    <mergeCell ref="A22:C22"/>
    <mergeCell ref="D22:F22"/>
    <mergeCell ref="A23:B23"/>
    <mergeCell ref="D23:E23"/>
    <mergeCell ref="G18:G19"/>
    <mergeCell ref="A20:C20"/>
    <mergeCell ref="D20:F20"/>
    <mergeCell ref="A21:B21"/>
    <mergeCell ref="D21:E21"/>
    <mergeCell ref="A18:B19"/>
    <mergeCell ref="C18:C19"/>
    <mergeCell ref="D18:E19"/>
    <mergeCell ref="F18:F19"/>
  </mergeCells>
  <printOptions horizontalCentered="1"/>
  <pageMargins left="0.23622047244094491" right="0.23622047244094491" top="0.74803149606299213" bottom="0.74803149606299213" header="0.31496062992125984" footer="0.31496062992125984"/>
  <pageSetup paperSize="8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pane xSplit="1" ySplit="2" topLeftCell="B3" activePane="bottomRight" state="frozen"/>
      <selection activeCell="A2" sqref="A2:A3"/>
      <selection pane="topRight" activeCell="A2" sqref="A2:A3"/>
      <selection pane="bottomLeft" activeCell="A2" sqref="A2:A3"/>
      <selection pane="bottomRight" activeCell="H19" sqref="H19"/>
    </sheetView>
  </sheetViews>
  <sheetFormatPr defaultColWidth="9.140625" defaultRowHeight="15" x14ac:dyDescent="0.25"/>
  <cols>
    <col min="1" max="1" width="58.42578125" style="9" bestFit="1" customWidth="1"/>
    <col min="2" max="2" width="12.7109375" style="8" bestFit="1" customWidth="1"/>
    <col min="3" max="3" width="14.5703125" style="10" bestFit="1" customWidth="1"/>
    <col min="4" max="4" width="15.7109375" style="8" bestFit="1" customWidth="1"/>
    <col min="5" max="5" width="12.140625" style="8" bestFit="1" customWidth="1"/>
    <col min="6" max="16384" width="9.140625" style="8"/>
  </cols>
  <sheetData>
    <row r="1" spans="1:5" ht="15.75" thickBot="1" x14ac:dyDescent="0.3">
      <c r="B1" s="7"/>
      <c r="E1" s="7" t="s">
        <v>40</v>
      </c>
    </row>
    <row r="2" spans="1:5" s="36" customFormat="1" ht="15" customHeight="1" x14ac:dyDescent="0.25">
      <c r="A2" s="170" t="s">
        <v>0</v>
      </c>
      <c r="B2" s="172" t="s">
        <v>42</v>
      </c>
      <c r="C2" s="173"/>
      <c r="D2" s="173"/>
      <c r="E2" s="174"/>
    </row>
    <row r="3" spans="1:5" s="37" customFormat="1" ht="29.25" thickBot="1" x14ac:dyDescent="0.3">
      <c r="A3" s="171"/>
      <c r="B3" s="22" t="s">
        <v>57</v>
      </c>
      <c r="C3" s="23" t="s">
        <v>56</v>
      </c>
      <c r="D3" s="38" t="s">
        <v>55</v>
      </c>
      <c r="E3" s="39" t="s">
        <v>17</v>
      </c>
    </row>
    <row r="4" spans="1:5" ht="15.75" thickBot="1" x14ac:dyDescent="0.3">
      <c r="A4" s="175" t="s">
        <v>86</v>
      </c>
      <c r="B4" s="176"/>
      <c r="C4" s="176"/>
      <c r="D4" s="176"/>
      <c r="E4" s="177"/>
    </row>
    <row r="5" spans="1:5" x14ac:dyDescent="0.25">
      <c r="A5" s="27" t="s">
        <v>47</v>
      </c>
      <c r="B5" s="34"/>
      <c r="C5" s="35"/>
      <c r="D5" s="40"/>
      <c r="E5" s="44"/>
    </row>
    <row r="6" spans="1:5" x14ac:dyDescent="0.25">
      <c r="A6" s="26" t="s">
        <v>48</v>
      </c>
      <c r="B6" s="29"/>
      <c r="C6" s="28"/>
      <c r="D6" s="41"/>
      <c r="E6" s="45"/>
    </row>
    <row r="7" spans="1:5" x14ac:dyDescent="0.25">
      <c r="A7" s="26" t="s">
        <v>49</v>
      </c>
      <c r="B7" s="29"/>
      <c r="C7" s="28"/>
      <c r="D7" s="41"/>
      <c r="E7" s="45"/>
    </row>
    <row r="8" spans="1:5" x14ac:dyDescent="0.25">
      <c r="A8" s="26" t="s">
        <v>50</v>
      </c>
      <c r="B8" s="29"/>
      <c r="C8" s="28"/>
      <c r="D8" s="41"/>
      <c r="E8" s="45"/>
    </row>
    <row r="9" spans="1:5" x14ac:dyDescent="0.25">
      <c r="A9" s="26" t="s">
        <v>51</v>
      </c>
      <c r="B9" s="29"/>
      <c r="C9" s="28"/>
      <c r="D9" s="41"/>
      <c r="E9" s="45"/>
    </row>
    <row r="10" spans="1:5" x14ac:dyDescent="0.25">
      <c r="A10" s="26" t="s">
        <v>52</v>
      </c>
      <c r="B10" s="29"/>
      <c r="C10" s="28"/>
      <c r="D10" s="41"/>
      <c r="E10" s="45"/>
    </row>
    <row r="11" spans="1:5" x14ac:dyDescent="0.25">
      <c r="A11" s="26" t="s">
        <v>53</v>
      </c>
      <c r="B11" s="29"/>
      <c r="C11" s="28"/>
      <c r="D11" s="41"/>
      <c r="E11" s="45"/>
    </row>
    <row r="12" spans="1:5" ht="15.75" thickBot="1" x14ac:dyDescent="0.3">
      <c r="A12" s="26" t="s">
        <v>54</v>
      </c>
      <c r="B12" s="30"/>
      <c r="C12" s="31"/>
      <c r="D12" s="42"/>
      <c r="E12" s="46">
        <v>37010710</v>
      </c>
    </row>
    <row r="13" spans="1:5" ht="15.75" thickBot="1" x14ac:dyDescent="0.3">
      <c r="A13" s="25" t="s">
        <v>70</v>
      </c>
      <c r="B13" s="32"/>
      <c r="C13" s="33"/>
      <c r="D13" s="43"/>
      <c r="E13" s="47">
        <f>SUM(E5:E12)</f>
        <v>37010710</v>
      </c>
    </row>
    <row r="14" spans="1:5" x14ac:dyDescent="0.25">
      <c r="A14" s="27" t="s">
        <v>59</v>
      </c>
      <c r="B14" s="34">
        <v>27574461</v>
      </c>
      <c r="C14" s="35"/>
      <c r="D14" s="40"/>
      <c r="E14" s="48">
        <f t="shared" ref="E14:E22" si="0">SUM(B14:D14)</f>
        <v>27574461</v>
      </c>
    </row>
    <row r="15" spans="1:5" x14ac:dyDescent="0.25">
      <c r="A15" s="26" t="s">
        <v>68</v>
      </c>
      <c r="B15" s="29">
        <v>5871182</v>
      </c>
      <c r="C15" s="28"/>
      <c r="D15" s="41"/>
      <c r="E15" s="45">
        <f t="shared" si="0"/>
        <v>5871182</v>
      </c>
    </row>
    <row r="16" spans="1:5" x14ac:dyDescent="0.25">
      <c r="A16" s="26" t="s">
        <v>60</v>
      </c>
      <c r="B16" s="29">
        <v>3565067</v>
      </c>
      <c r="C16" s="28"/>
      <c r="D16" s="41"/>
      <c r="E16" s="45">
        <f t="shared" si="0"/>
        <v>3565067</v>
      </c>
    </row>
    <row r="17" spans="1:5" x14ac:dyDescent="0.25">
      <c r="A17" s="26" t="s">
        <v>61</v>
      </c>
      <c r="B17" s="29"/>
      <c r="C17" s="28"/>
      <c r="D17" s="41"/>
      <c r="E17" s="45">
        <f t="shared" si="0"/>
        <v>0</v>
      </c>
    </row>
    <row r="18" spans="1:5" x14ac:dyDescent="0.25">
      <c r="A18" s="26" t="s">
        <v>62</v>
      </c>
      <c r="B18" s="29"/>
      <c r="C18" s="28"/>
      <c r="D18" s="41"/>
      <c r="E18" s="45">
        <f t="shared" si="0"/>
        <v>0</v>
      </c>
    </row>
    <row r="19" spans="1:5" x14ac:dyDescent="0.25">
      <c r="A19" s="26" t="s">
        <v>63</v>
      </c>
      <c r="B19" s="29"/>
      <c r="C19" s="28"/>
      <c r="D19" s="41"/>
      <c r="E19" s="45">
        <f t="shared" si="0"/>
        <v>0</v>
      </c>
    </row>
    <row r="20" spans="1:5" x14ac:dyDescent="0.25">
      <c r="A20" s="26" t="s">
        <v>64</v>
      </c>
      <c r="B20" s="29"/>
      <c r="C20" s="28"/>
      <c r="D20" s="41"/>
      <c r="E20" s="45">
        <f t="shared" si="0"/>
        <v>0</v>
      </c>
    </row>
    <row r="21" spans="1:5" x14ac:dyDescent="0.25">
      <c r="A21" s="26" t="s">
        <v>65</v>
      </c>
      <c r="B21" s="29"/>
      <c r="C21" s="28"/>
      <c r="D21" s="41"/>
      <c r="E21" s="45">
        <f t="shared" si="0"/>
        <v>0</v>
      </c>
    </row>
    <row r="22" spans="1:5" ht="15.75" thickBot="1" x14ac:dyDescent="0.3">
      <c r="A22" s="26" t="s">
        <v>66</v>
      </c>
      <c r="B22" s="30"/>
      <c r="C22" s="31"/>
      <c r="D22" s="42"/>
      <c r="E22" s="46">
        <f t="shared" si="0"/>
        <v>0</v>
      </c>
    </row>
    <row r="23" spans="1:5" ht="15.75" thickBot="1" x14ac:dyDescent="0.3">
      <c r="A23" s="25" t="s">
        <v>69</v>
      </c>
      <c r="B23" s="32">
        <f t="shared" ref="B23:D23" si="1">SUM(B14:B22)</f>
        <v>37010710</v>
      </c>
      <c r="C23" s="33">
        <f t="shared" si="1"/>
        <v>0</v>
      </c>
      <c r="D23" s="43">
        <f t="shared" si="1"/>
        <v>0</v>
      </c>
      <c r="E23" s="47">
        <f>SUM(E14:E22)</f>
        <v>37010710</v>
      </c>
    </row>
    <row r="24" spans="1:5" ht="15.75" thickBot="1" x14ac:dyDescent="0.3">
      <c r="A24" s="49" t="s">
        <v>41</v>
      </c>
      <c r="B24" s="50"/>
      <c r="C24" s="51"/>
      <c r="D24" s="52"/>
      <c r="E24" s="53">
        <f t="shared" ref="E24" si="2">E13-E23</f>
        <v>0</v>
      </c>
    </row>
  </sheetData>
  <mergeCells count="3">
    <mergeCell ref="A2:A3"/>
    <mergeCell ref="B2:E2"/>
    <mergeCell ref="A4:E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landscape" horizontalDpi="4294967293" r:id="rId1"/>
  <headerFooter>
    <oddHeader>&amp;C&amp;"Times New Roman,Félkövér"&amp;12Szár Községi Önkormányzat bevételei - 2017. év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N21" sqref="N21"/>
    </sheetView>
  </sheetViews>
  <sheetFormatPr defaultRowHeight="15" x14ac:dyDescent="0.25"/>
  <cols>
    <col min="1" max="1" width="51" style="54" bestFit="1" customWidth="1"/>
    <col min="2" max="13" width="10.140625" style="54" bestFit="1" customWidth="1"/>
    <col min="14" max="14" width="11.28515625" style="54" bestFit="1" customWidth="1"/>
    <col min="15" max="16384" width="9.140625" style="54"/>
  </cols>
  <sheetData>
    <row r="1" spans="1:14" ht="15.75" thickBot="1" x14ac:dyDescent="0.3">
      <c r="N1" s="55" t="s">
        <v>40</v>
      </c>
    </row>
    <row r="2" spans="1:14" s="36" customFormat="1" ht="15" customHeight="1" x14ac:dyDescent="0.25">
      <c r="A2" s="170" t="s">
        <v>0</v>
      </c>
      <c r="B2" s="172" t="s">
        <v>72</v>
      </c>
      <c r="C2" s="178"/>
      <c r="D2" s="178"/>
      <c r="E2" s="178"/>
      <c r="F2" s="178"/>
      <c r="G2" s="178"/>
      <c r="H2" s="178"/>
      <c r="I2" s="173"/>
      <c r="J2" s="173"/>
      <c r="K2" s="173"/>
      <c r="L2" s="173"/>
      <c r="M2" s="173"/>
      <c r="N2" s="174"/>
    </row>
    <row r="3" spans="1:14" s="37" customFormat="1" thickBot="1" x14ac:dyDescent="0.3">
      <c r="A3" s="171"/>
      <c r="B3" s="22" t="s">
        <v>73</v>
      </c>
      <c r="C3" s="23" t="s">
        <v>74</v>
      </c>
      <c r="D3" s="38" t="s">
        <v>75</v>
      </c>
      <c r="E3" s="38" t="s">
        <v>76</v>
      </c>
      <c r="F3" s="135" t="s">
        <v>77</v>
      </c>
      <c r="G3" s="23" t="s">
        <v>78</v>
      </c>
      <c r="H3" s="38" t="s">
        <v>79</v>
      </c>
      <c r="I3" s="38" t="s">
        <v>80</v>
      </c>
      <c r="J3" s="135" t="s">
        <v>81</v>
      </c>
      <c r="K3" s="23" t="s">
        <v>82</v>
      </c>
      <c r="L3" s="38" t="s">
        <v>83</v>
      </c>
      <c r="M3" s="23" t="s">
        <v>84</v>
      </c>
      <c r="N3" s="39" t="s">
        <v>17</v>
      </c>
    </row>
    <row r="4" spans="1:14" s="8" customFormat="1" ht="15.75" thickBot="1" x14ac:dyDescent="0.3">
      <c r="A4" s="175" t="s">
        <v>86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7"/>
    </row>
    <row r="5" spans="1:14" s="8" customFormat="1" x14ac:dyDescent="0.25">
      <c r="A5" s="27" t="s">
        <v>47</v>
      </c>
      <c r="B5" s="34">
        <f>Hivatal!$E5/12</f>
        <v>0</v>
      </c>
      <c r="C5" s="35">
        <f>Hivatal!$E5/12</f>
        <v>0</v>
      </c>
      <c r="D5" s="40">
        <f>Hivatal!$E5/12</f>
        <v>0</v>
      </c>
      <c r="E5" s="35">
        <f>Hivatal!$E5/12</f>
        <v>0</v>
      </c>
      <c r="F5" s="40">
        <f>Hivatal!$E5/12</f>
        <v>0</v>
      </c>
      <c r="G5" s="35">
        <f>Hivatal!$E5/12</f>
        <v>0</v>
      </c>
      <c r="H5" s="40">
        <f>Hivatal!$E5/12</f>
        <v>0</v>
      </c>
      <c r="I5" s="35">
        <f>Hivatal!$E5/12</f>
        <v>0</v>
      </c>
      <c r="J5" s="40">
        <f>Hivatal!$E5/12</f>
        <v>0</v>
      </c>
      <c r="K5" s="35">
        <f>Hivatal!$E5/12</f>
        <v>0</v>
      </c>
      <c r="L5" s="40">
        <f>Hivatal!$E5/12</f>
        <v>0</v>
      </c>
      <c r="M5" s="40">
        <f>Hivatal!$E5/12</f>
        <v>0</v>
      </c>
      <c r="N5" s="44">
        <f>SUM(B5:M5)</f>
        <v>0</v>
      </c>
    </row>
    <row r="6" spans="1:14" s="8" customFormat="1" x14ac:dyDescent="0.25">
      <c r="A6" s="26" t="s">
        <v>48</v>
      </c>
      <c r="B6" s="29">
        <f>Hivatal!$E6/12</f>
        <v>0</v>
      </c>
      <c r="C6" s="28">
        <f>Hivatal!$E6/12</f>
        <v>0</v>
      </c>
      <c r="D6" s="41">
        <f>Hivatal!$E6/12</f>
        <v>0</v>
      </c>
      <c r="E6" s="28">
        <f>Hivatal!$E6/12</f>
        <v>0</v>
      </c>
      <c r="F6" s="41">
        <f>Hivatal!$E6/12</f>
        <v>0</v>
      </c>
      <c r="G6" s="28">
        <f>Hivatal!$E6/12</f>
        <v>0</v>
      </c>
      <c r="H6" s="41">
        <f>Hivatal!$E6/12</f>
        <v>0</v>
      </c>
      <c r="I6" s="28">
        <f>Hivatal!$E6/12</f>
        <v>0</v>
      </c>
      <c r="J6" s="41">
        <f>Hivatal!$E6/12</f>
        <v>0</v>
      </c>
      <c r="K6" s="28">
        <f>Hivatal!$E6/12</f>
        <v>0</v>
      </c>
      <c r="L6" s="41">
        <f>Hivatal!$E6/12</f>
        <v>0</v>
      </c>
      <c r="M6" s="41">
        <f>Hivatal!$E6/12</f>
        <v>0</v>
      </c>
      <c r="N6" s="45">
        <f t="shared" ref="N6:N23" si="0">SUM(B6:M6)</f>
        <v>0</v>
      </c>
    </row>
    <row r="7" spans="1:14" s="8" customFormat="1" x14ac:dyDescent="0.25">
      <c r="A7" s="26" t="s">
        <v>49</v>
      </c>
      <c r="B7" s="29">
        <f>Hivatal!$E7/12</f>
        <v>0</v>
      </c>
      <c r="C7" s="28">
        <f>Hivatal!$E7/12</f>
        <v>0</v>
      </c>
      <c r="D7" s="41">
        <f>Hivatal!$E7/12</f>
        <v>0</v>
      </c>
      <c r="E7" s="28">
        <f>Hivatal!$E7/12</f>
        <v>0</v>
      </c>
      <c r="F7" s="41">
        <f>Hivatal!$E7/12</f>
        <v>0</v>
      </c>
      <c r="G7" s="28">
        <f>Hivatal!$E7/12</f>
        <v>0</v>
      </c>
      <c r="H7" s="41">
        <f>Hivatal!$E7/12</f>
        <v>0</v>
      </c>
      <c r="I7" s="28">
        <f>Hivatal!$E7/12</f>
        <v>0</v>
      </c>
      <c r="J7" s="41">
        <f>Hivatal!$E7/12</f>
        <v>0</v>
      </c>
      <c r="K7" s="28">
        <f>Hivatal!$E7/12</f>
        <v>0</v>
      </c>
      <c r="L7" s="41">
        <f>Hivatal!$E7/12</f>
        <v>0</v>
      </c>
      <c r="M7" s="41">
        <f>Hivatal!$E7/12</f>
        <v>0</v>
      </c>
      <c r="N7" s="45">
        <f t="shared" si="0"/>
        <v>0</v>
      </c>
    </row>
    <row r="8" spans="1:14" s="8" customFormat="1" x14ac:dyDescent="0.25">
      <c r="A8" s="26" t="s">
        <v>50</v>
      </c>
      <c r="B8" s="29">
        <f>Hivatal!$E8/12</f>
        <v>0</v>
      </c>
      <c r="C8" s="28">
        <f>Hivatal!$E8/12</f>
        <v>0</v>
      </c>
      <c r="D8" s="41">
        <f>Hivatal!$E8/12</f>
        <v>0</v>
      </c>
      <c r="E8" s="28">
        <f>Hivatal!$E8/12</f>
        <v>0</v>
      </c>
      <c r="F8" s="41">
        <f>Hivatal!$E8/12</f>
        <v>0</v>
      </c>
      <c r="G8" s="28">
        <f>Hivatal!$E8/12</f>
        <v>0</v>
      </c>
      <c r="H8" s="41">
        <f>Hivatal!$E8/12</f>
        <v>0</v>
      </c>
      <c r="I8" s="28">
        <f>Hivatal!$E8/12</f>
        <v>0</v>
      </c>
      <c r="J8" s="41">
        <f>Hivatal!$E8/12</f>
        <v>0</v>
      </c>
      <c r="K8" s="28">
        <f>Hivatal!$E8/12</f>
        <v>0</v>
      </c>
      <c r="L8" s="41">
        <f>Hivatal!$E8/12</f>
        <v>0</v>
      </c>
      <c r="M8" s="41">
        <f>Hivatal!$E8/12</f>
        <v>0</v>
      </c>
      <c r="N8" s="45">
        <f t="shared" si="0"/>
        <v>0</v>
      </c>
    </row>
    <row r="9" spans="1:14" s="8" customFormat="1" x14ac:dyDescent="0.25">
      <c r="A9" s="26" t="s">
        <v>51</v>
      </c>
      <c r="B9" s="29">
        <f>Hivatal!$E9/12</f>
        <v>0</v>
      </c>
      <c r="C9" s="28">
        <f>Hivatal!$E9/12</f>
        <v>0</v>
      </c>
      <c r="D9" s="41">
        <f>Hivatal!$E9/12</f>
        <v>0</v>
      </c>
      <c r="E9" s="28">
        <f>Hivatal!$E9/12</f>
        <v>0</v>
      </c>
      <c r="F9" s="41">
        <f>Hivatal!$E9/12</f>
        <v>0</v>
      </c>
      <c r="G9" s="28">
        <f>Hivatal!$E9/12</f>
        <v>0</v>
      </c>
      <c r="H9" s="41">
        <f>Hivatal!$E9/12</f>
        <v>0</v>
      </c>
      <c r="I9" s="28">
        <f>Hivatal!$E9/12</f>
        <v>0</v>
      </c>
      <c r="J9" s="41">
        <f>Hivatal!$E9/12</f>
        <v>0</v>
      </c>
      <c r="K9" s="28">
        <f>Hivatal!$E9/12</f>
        <v>0</v>
      </c>
      <c r="L9" s="41">
        <f>Hivatal!$E9/12</f>
        <v>0</v>
      </c>
      <c r="M9" s="41">
        <f>Hivatal!$E9/12</f>
        <v>0</v>
      </c>
      <c r="N9" s="45">
        <f t="shared" si="0"/>
        <v>0</v>
      </c>
    </row>
    <row r="10" spans="1:14" s="8" customFormat="1" x14ac:dyDescent="0.25">
      <c r="A10" s="26" t="s">
        <v>52</v>
      </c>
      <c r="B10" s="29">
        <f>Hivatal!$E10/12</f>
        <v>0</v>
      </c>
      <c r="C10" s="28">
        <f>Hivatal!$E10/12</f>
        <v>0</v>
      </c>
      <c r="D10" s="41">
        <f>Hivatal!$E10/12</f>
        <v>0</v>
      </c>
      <c r="E10" s="28">
        <f>Hivatal!$E10/12</f>
        <v>0</v>
      </c>
      <c r="F10" s="41">
        <f>Hivatal!$E10/12</f>
        <v>0</v>
      </c>
      <c r="G10" s="28">
        <f>Hivatal!$E10/12</f>
        <v>0</v>
      </c>
      <c r="H10" s="41">
        <f>Hivatal!$E10/12</f>
        <v>0</v>
      </c>
      <c r="I10" s="28">
        <f>Hivatal!$E10/12</f>
        <v>0</v>
      </c>
      <c r="J10" s="41">
        <f>Hivatal!$E10/12</f>
        <v>0</v>
      </c>
      <c r="K10" s="28">
        <f>Hivatal!$E10/12</f>
        <v>0</v>
      </c>
      <c r="L10" s="41">
        <f>Hivatal!$E10/12</f>
        <v>0</v>
      </c>
      <c r="M10" s="41">
        <f>Hivatal!$E10/12</f>
        <v>0</v>
      </c>
      <c r="N10" s="45">
        <f t="shared" si="0"/>
        <v>0</v>
      </c>
    </row>
    <row r="11" spans="1:14" s="8" customFormat="1" x14ac:dyDescent="0.25">
      <c r="A11" s="26" t="s">
        <v>53</v>
      </c>
      <c r="B11" s="29">
        <f>Hivatal!$E11/12</f>
        <v>0</v>
      </c>
      <c r="C11" s="28">
        <f>Hivatal!$E11/12</f>
        <v>0</v>
      </c>
      <c r="D11" s="41">
        <f>Hivatal!$E11/12</f>
        <v>0</v>
      </c>
      <c r="E11" s="28">
        <f>Hivatal!$E11/12</f>
        <v>0</v>
      </c>
      <c r="F11" s="41">
        <f>Hivatal!$E11/12</f>
        <v>0</v>
      </c>
      <c r="G11" s="28">
        <f>Hivatal!$E11/12</f>
        <v>0</v>
      </c>
      <c r="H11" s="41">
        <f>Hivatal!$E11/12</f>
        <v>0</v>
      </c>
      <c r="I11" s="28">
        <f>Hivatal!$E11/12</f>
        <v>0</v>
      </c>
      <c r="J11" s="41">
        <f>Hivatal!$E11/12</f>
        <v>0</v>
      </c>
      <c r="K11" s="28">
        <f>Hivatal!$E11/12</f>
        <v>0</v>
      </c>
      <c r="L11" s="41">
        <f>Hivatal!$E11/12</f>
        <v>0</v>
      </c>
      <c r="M11" s="41">
        <f>Hivatal!$E11/12</f>
        <v>0</v>
      </c>
      <c r="N11" s="45">
        <f t="shared" si="0"/>
        <v>0</v>
      </c>
    </row>
    <row r="12" spans="1:14" s="8" customFormat="1" ht="15.75" thickBot="1" x14ac:dyDescent="0.3">
      <c r="A12" s="26" t="s">
        <v>54</v>
      </c>
      <c r="B12" s="30">
        <f>Hivatal!$E12/12</f>
        <v>3084225.8333333335</v>
      </c>
      <c r="C12" s="31">
        <f>Hivatal!$E12/12</f>
        <v>3084225.8333333335</v>
      </c>
      <c r="D12" s="42">
        <f>Hivatal!$E12/12</f>
        <v>3084225.8333333335</v>
      </c>
      <c r="E12" s="31">
        <f>Hivatal!$E12/12</f>
        <v>3084225.8333333335</v>
      </c>
      <c r="F12" s="42">
        <f>Hivatal!$E12/12</f>
        <v>3084225.8333333335</v>
      </c>
      <c r="G12" s="31">
        <f>Hivatal!$E12/12</f>
        <v>3084225.8333333335</v>
      </c>
      <c r="H12" s="42">
        <f>Hivatal!$E12/12</f>
        <v>3084225.8333333335</v>
      </c>
      <c r="I12" s="31">
        <f>Hivatal!$E12/12</f>
        <v>3084225.8333333335</v>
      </c>
      <c r="J12" s="42">
        <f>Hivatal!$E12/12</f>
        <v>3084225.8333333335</v>
      </c>
      <c r="K12" s="31">
        <f>Hivatal!$E12/12</f>
        <v>3084225.8333333335</v>
      </c>
      <c r="L12" s="42">
        <f>Hivatal!$E12/12</f>
        <v>3084225.8333333335</v>
      </c>
      <c r="M12" s="42">
        <f>Hivatal!$E12/12</f>
        <v>3084225.8333333335</v>
      </c>
      <c r="N12" s="46">
        <f t="shared" si="0"/>
        <v>37010710</v>
      </c>
    </row>
    <row r="13" spans="1:14" s="8" customFormat="1" ht="15.75" thickBot="1" x14ac:dyDescent="0.3">
      <c r="A13" s="25" t="s">
        <v>70</v>
      </c>
      <c r="B13" s="32">
        <f>SUM(B5:B12)</f>
        <v>3084225.8333333335</v>
      </c>
      <c r="C13" s="33">
        <f t="shared" ref="C13:M13" si="1">SUM(C5:C12)</f>
        <v>3084225.8333333335</v>
      </c>
      <c r="D13" s="43">
        <f t="shared" si="1"/>
        <v>3084225.8333333335</v>
      </c>
      <c r="E13" s="33">
        <f t="shared" si="1"/>
        <v>3084225.8333333335</v>
      </c>
      <c r="F13" s="43">
        <f t="shared" si="1"/>
        <v>3084225.8333333335</v>
      </c>
      <c r="G13" s="33">
        <f t="shared" si="1"/>
        <v>3084225.8333333335</v>
      </c>
      <c r="H13" s="43">
        <f t="shared" si="1"/>
        <v>3084225.8333333335</v>
      </c>
      <c r="I13" s="33">
        <f t="shared" si="1"/>
        <v>3084225.8333333335</v>
      </c>
      <c r="J13" s="43">
        <f t="shared" si="1"/>
        <v>3084225.8333333335</v>
      </c>
      <c r="K13" s="33">
        <f t="shared" si="1"/>
        <v>3084225.8333333335</v>
      </c>
      <c r="L13" s="43">
        <f t="shared" si="1"/>
        <v>3084225.8333333335</v>
      </c>
      <c r="M13" s="43">
        <f t="shared" si="1"/>
        <v>3084225.8333333335</v>
      </c>
      <c r="N13" s="47">
        <f t="shared" si="0"/>
        <v>37010710</v>
      </c>
    </row>
    <row r="14" spans="1:14" s="8" customFormat="1" x14ac:dyDescent="0.25">
      <c r="A14" s="27" t="s">
        <v>59</v>
      </c>
      <c r="B14" s="34">
        <f>Hivatal!$E14/12</f>
        <v>2297871.75</v>
      </c>
      <c r="C14" s="35">
        <f>Hivatal!$E14/12</f>
        <v>2297871.75</v>
      </c>
      <c r="D14" s="40">
        <f>Hivatal!$E14/12</f>
        <v>2297871.75</v>
      </c>
      <c r="E14" s="35">
        <f>Hivatal!$E14/12</f>
        <v>2297871.75</v>
      </c>
      <c r="F14" s="40">
        <f>Hivatal!$E14/12</f>
        <v>2297871.75</v>
      </c>
      <c r="G14" s="35">
        <f>Hivatal!$E14/12</f>
        <v>2297871.75</v>
      </c>
      <c r="H14" s="40">
        <f>Hivatal!$E14/12</f>
        <v>2297871.75</v>
      </c>
      <c r="I14" s="35">
        <f>Hivatal!$E14/12</f>
        <v>2297871.75</v>
      </c>
      <c r="J14" s="40">
        <f>Hivatal!$E14/12</f>
        <v>2297871.75</v>
      </c>
      <c r="K14" s="35">
        <f>Hivatal!$E14/12</f>
        <v>2297871.75</v>
      </c>
      <c r="L14" s="40">
        <f>Hivatal!$E14/12</f>
        <v>2297871.75</v>
      </c>
      <c r="M14" s="40">
        <f>Hivatal!$E14/12</f>
        <v>2297871.75</v>
      </c>
      <c r="N14" s="48">
        <f t="shared" si="0"/>
        <v>27574461</v>
      </c>
    </row>
    <row r="15" spans="1:14" s="8" customFormat="1" x14ac:dyDescent="0.25">
      <c r="A15" s="26" t="s">
        <v>68</v>
      </c>
      <c r="B15" s="29">
        <f>Hivatal!$E15/12</f>
        <v>489265.16666666669</v>
      </c>
      <c r="C15" s="28">
        <f>Hivatal!$E15/12</f>
        <v>489265.16666666669</v>
      </c>
      <c r="D15" s="41">
        <f>Hivatal!$E15/12</f>
        <v>489265.16666666669</v>
      </c>
      <c r="E15" s="28">
        <f>Hivatal!$E15/12</f>
        <v>489265.16666666669</v>
      </c>
      <c r="F15" s="41">
        <f>Hivatal!$E15/12</f>
        <v>489265.16666666669</v>
      </c>
      <c r="G15" s="28">
        <f>Hivatal!$E15/12</f>
        <v>489265.16666666669</v>
      </c>
      <c r="H15" s="41">
        <f>Hivatal!$E15/12</f>
        <v>489265.16666666669</v>
      </c>
      <c r="I15" s="28">
        <f>Hivatal!$E15/12</f>
        <v>489265.16666666669</v>
      </c>
      <c r="J15" s="41">
        <f>Hivatal!$E15/12</f>
        <v>489265.16666666669</v>
      </c>
      <c r="K15" s="28">
        <f>Hivatal!$E15/12</f>
        <v>489265.16666666669</v>
      </c>
      <c r="L15" s="41">
        <f>Hivatal!$E15/12</f>
        <v>489265.16666666669</v>
      </c>
      <c r="M15" s="41">
        <f>Hivatal!$E15/12</f>
        <v>489265.16666666669</v>
      </c>
      <c r="N15" s="45">
        <f t="shared" si="0"/>
        <v>5871182.0000000009</v>
      </c>
    </row>
    <row r="16" spans="1:14" s="8" customFormat="1" x14ac:dyDescent="0.25">
      <c r="A16" s="26" t="s">
        <v>60</v>
      </c>
      <c r="B16" s="29">
        <f>Hivatal!$E16/12</f>
        <v>297088.91666666669</v>
      </c>
      <c r="C16" s="28">
        <f>Hivatal!$E16/12</f>
        <v>297088.91666666669</v>
      </c>
      <c r="D16" s="41">
        <f>Hivatal!$E16/12</f>
        <v>297088.91666666669</v>
      </c>
      <c r="E16" s="28">
        <f>Hivatal!$E16/12</f>
        <v>297088.91666666669</v>
      </c>
      <c r="F16" s="41">
        <f>Hivatal!$E16/12</f>
        <v>297088.91666666669</v>
      </c>
      <c r="G16" s="28">
        <f>Hivatal!$E16/12</f>
        <v>297088.91666666669</v>
      </c>
      <c r="H16" s="41">
        <f>Hivatal!$E16/12</f>
        <v>297088.91666666669</v>
      </c>
      <c r="I16" s="28">
        <f>Hivatal!$E16/12</f>
        <v>297088.91666666669</v>
      </c>
      <c r="J16" s="41">
        <f>Hivatal!$E16/12</f>
        <v>297088.91666666669</v>
      </c>
      <c r="K16" s="28">
        <f>Hivatal!$E16/12</f>
        <v>297088.91666666669</v>
      </c>
      <c r="L16" s="41">
        <f>Hivatal!$E16/12</f>
        <v>297088.91666666669</v>
      </c>
      <c r="M16" s="41">
        <f>Hivatal!$E16/12</f>
        <v>297088.91666666669</v>
      </c>
      <c r="N16" s="45">
        <f t="shared" si="0"/>
        <v>3565066.9999999995</v>
      </c>
    </row>
    <row r="17" spans="1:14" s="8" customFormat="1" x14ac:dyDescent="0.25">
      <c r="A17" s="26" t="s">
        <v>61</v>
      </c>
      <c r="B17" s="29">
        <f>Hivatal!$E17/12</f>
        <v>0</v>
      </c>
      <c r="C17" s="28">
        <f>Hivatal!$E17/12</f>
        <v>0</v>
      </c>
      <c r="D17" s="41">
        <f>Hivatal!$E17/12</f>
        <v>0</v>
      </c>
      <c r="E17" s="28">
        <f>Hivatal!$E17/12</f>
        <v>0</v>
      </c>
      <c r="F17" s="41">
        <f>Hivatal!$E17/12</f>
        <v>0</v>
      </c>
      <c r="G17" s="28">
        <f>Hivatal!$E17/12</f>
        <v>0</v>
      </c>
      <c r="H17" s="41">
        <f>Hivatal!$E17/12</f>
        <v>0</v>
      </c>
      <c r="I17" s="28">
        <f>Hivatal!$E17/12</f>
        <v>0</v>
      </c>
      <c r="J17" s="41">
        <f>Hivatal!$E17/12</f>
        <v>0</v>
      </c>
      <c r="K17" s="28">
        <f>Hivatal!$E17/12</f>
        <v>0</v>
      </c>
      <c r="L17" s="41">
        <f>Hivatal!$E17/12</f>
        <v>0</v>
      </c>
      <c r="M17" s="41">
        <f>Hivatal!$E17/12</f>
        <v>0</v>
      </c>
      <c r="N17" s="45">
        <f t="shared" si="0"/>
        <v>0</v>
      </c>
    </row>
    <row r="18" spans="1:14" s="8" customFormat="1" x14ac:dyDescent="0.25">
      <c r="A18" s="26" t="s">
        <v>62</v>
      </c>
      <c r="B18" s="29">
        <f>Hivatal!$E18/12</f>
        <v>0</v>
      </c>
      <c r="C18" s="28">
        <f>Hivatal!$E18/12</f>
        <v>0</v>
      </c>
      <c r="D18" s="41">
        <f>Hivatal!$E18/12</f>
        <v>0</v>
      </c>
      <c r="E18" s="28">
        <f>Hivatal!$E18/12</f>
        <v>0</v>
      </c>
      <c r="F18" s="41">
        <f>Hivatal!$E18/12</f>
        <v>0</v>
      </c>
      <c r="G18" s="28">
        <f>Hivatal!$E18/12</f>
        <v>0</v>
      </c>
      <c r="H18" s="41">
        <f>Hivatal!$E18/12</f>
        <v>0</v>
      </c>
      <c r="I18" s="28">
        <f>Hivatal!$E18/12</f>
        <v>0</v>
      </c>
      <c r="J18" s="41">
        <f>Hivatal!$E18/12</f>
        <v>0</v>
      </c>
      <c r="K18" s="28">
        <f>Hivatal!$E18/12</f>
        <v>0</v>
      </c>
      <c r="L18" s="41">
        <f>Hivatal!$E18/12</f>
        <v>0</v>
      </c>
      <c r="M18" s="41">
        <f>Hivatal!$E18/12</f>
        <v>0</v>
      </c>
      <c r="N18" s="45">
        <f t="shared" si="0"/>
        <v>0</v>
      </c>
    </row>
    <row r="19" spans="1:14" s="8" customFormat="1" x14ac:dyDescent="0.25">
      <c r="A19" s="26" t="s">
        <v>63</v>
      </c>
      <c r="B19" s="29">
        <f>Hivatal!$E19/12</f>
        <v>0</v>
      </c>
      <c r="C19" s="28">
        <f>Hivatal!$E19/12</f>
        <v>0</v>
      </c>
      <c r="D19" s="41">
        <f>Hivatal!$E19/12</f>
        <v>0</v>
      </c>
      <c r="E19" s="28">
        <f>Hivatal!$E19/12</f>
        <v>0</v>
      </c>
      <c r="F19" s="41">
        <f>Hivatal!$E19/12</f>
        <v>0</v>
      </c>
      <c r="G19" s="28">
        <f>Hivatal!$E19/12</f>
        <v>0</v>
      </c>
      <c r="H19" s="41">
        <f>Hivatal!$E19/12</f>
        <v>0</v>
      </c>
      <c r="I19" s="28">
        <f>Hivatal!$E19/12</f>
        <v>0</v>
      </c>
      <c r="J19" s="41">
        <f>Hivatal!$E19/12</f>
        <v>0</v>
      </c>
      <c r="K19" s="28">
        <f>Hivatal!$E19/12</f>
        <v>0</v>
      </c>
      <c r="L19" s="41">
        <f>Hivatal!$E19/12</f>
        <v>0</v>
      </c>
      <c r="M19" s="41">
        <f>Hivatal!$E19/12</f>
        <v>0</v>
      </c>
      <c r="N19" s="45">
        <f t="shared" si="0"/>
        <v>0</v>
      </c>
    </row>
    <row r="20" spans="1:14" s="8" customFormat="1" x14ac:dyDescent="0.25">
      <c r="A20" s="26" t="s">
        <v>64</v>
      </c>
      <c r="B20" s="29">
        <f>Hivatal!$E20/12</f>
        <v>0</v>
      </c>
      <c r="C20" s="28">
        <f>Hivatal!$E20/12</f>
        <v>0</v>
      </c>
      <c r="D20" s="41">
        <f>Hivatal!$E20/12</f>
        <v>0</v>
      </c>
      <c r="E20" s="28">
        <f>Hivatal!$E20/12</f>
        <v>0</v>
      </c>
      <c r="F20" s="41">
        <f>Hivatal!$E20/12</f>
        <v>0</v>
      </c>
      <c r="G20" s="28">
        <f>Hivatal!$E20/12</f>
        <v>0</v>
      </c>
      <c r="H20" s="41">
        <f>Hivatal!$E20/12</f>
        <v>0</v>
      </c>
      <c r="I20" s="28">
        <f>Hivatal!$E20/12</f>
        <v>0</v>
      </c>
      <c r="J20" s="41">
        <f>Hivatal!$E20/12</f>
        <v>0</v>
      </c>
      <c r="K20" s="28">
        <f>Hivatal!$E20/12</f>
        <v>0</v>
      </c>
      <c r="L20" s="41">
        <f>Hivatal!$E20/12</f>
        <v>0</v>
      </c>
      <c r="M20" s="41">
        <f>Hivatal!$E20/12</f>
        <v>0</v>
      </c>
      <c r="N20" s="45">
        <f t="shared" si="0"/>
        <v>0</v>
      </c>
    </row>
    <row r="21" spans="1:14" s="8" customFormat="1" x14ac:dyDescent="0.25">
      <c r="A21" s="26" t="s">
        <v>65</v>
      </c>
      <c r="B21" s="29">
        <f>Hivatal!$E21/12</f>
        <v>0</v>
      </c>
      <c r="C21" s="28">
        <f>Hivatal!$E21/12</f>
        <v>0</v>
      </c>
      <c r="D21" s="41">
        <f>Hivatal!$E21/12</f>
        <v>0</v>
      </c>
      <c r="E21" s="28">
        <f>Hivatal!$E21/12</f>
        <v>0</v>
      </c>
      <c r="F21" s="41">
        <f>Hivatal!$E21/12</f>
        <v>0</v>
      </c>
      <c r="G21" s="28">
        <f>Hivatal!$E21/12</f>
        <v>0</v>
      </c>
      <c r="H21" s="41">
        <f>Hivatal!$E21/12</f>
        <v>0</v>
      </c>
      <c r="I21" s="28">
        <f>Hivatal!$E21/12</f>
        <v>0</v>
      </c>
      <c r="J21" s="41">
        <f>Hivatal!$E21/12</f>
        <v>0</v>
      </c>
      <c r="K21" s="28">
        <f>Hivatal!$E21/12</f>
        <v>0</v>
      </c>
      <c r="L21" s="41">
        <f>Hivatal!$E21/12</f>
        <v>0</v>
      </c>
      <c r="M21" s="41">
        <f>Hivatal!$E21/12</f>
        <v>0</v>
      </c>
      <c r="N21" s="45">
        <f t="shared" si="0"/>
        <v>0</v>
      </c>
    </row>
    <row r="22" spans="1:14" s="8" customFormat="1" ht="15.75" thickBot="1" x14ac:dyDescent="0.3">
      <c r="A22" s="26" t="s">
        <v>66</v>
      </c>
      <c r="B22" s="30">
        <f>Hivatal!$E22/12</f>
        <v>0</v>
      </c>
      <c r="C22" s="31">
        <f>Hivatal!$E22/12</f>
        <v>0</v>
      </c>
      <c r="D22" s="42">
        <f>Hivatal!$E22/12</f>
        <v>0</v>
      </c>
      <c r="E22" s="31">
        <f>Hivatal!$E22/12</f>
        <v>0</v>
      </c>
      <c r="F22" s="42">
        <f>Hivatal!$E22/12</f>
        <v>0</v>
      </c>
      <c r="G22" s="31">
        <f>Hivatal!$E22/12</f>
        <v>0</v>
      </c>
      <c r="H22" s="42">
        <f>Hivatal!$E22/12</f>
        <v>0</v>
      </c>
      <c r="I22" s="31">
        <f>Hivatal!$E22/12</f>
        <v>0</v>
      </c>
      <c r="J22" s="42">
        <f>Hivatal!$E22/12</f>
        <v>0</v>
      </c>
      <c r="K22" s="31">
        <f>Hivatal!$E22/12</f>
        <v>0</v>
      </c>
      <c r="L22" s="42">
        <f>Hivatal!$E22/12</f>
        <v>0</v>
      </c>
      <c r="M22" s="42">
        <f>Hivatal!$E22/12</f>
        <v>0</v>
      </c>
      <c r="N22" s="46">
        <f t="shared" si="0"/>
        <v>0</v>
      </c>
    </row>
    <row r="23" spans="1:14" s="8" customFormat="1" ht="15.75" thickBot="1" x14ac:dyDescent="0.3">
      <c r="A23" s="25" t="s">
        <v>69</v>
      </c>
      <c r="B23" s="32">
        <f t="shared" ref="B23:M23" si="2">SUM(B14:B22)</f>
        <v>3084225.833333333</v>
      </c>
      <c r="C23" s="33">
        <f t="shared" si="2"/>
        <v>3084225.833333333</v>
      </c>
      <c r="D23" s="43">
        <f t="shared" si="2"/>
        <v>3084225.833333333</v>
      </c>
      <c r="E23" s="33">
        <f t="shared" si="2"/>
        <v>3084225.833333333</v>
      </c>
      <c r="F23" s="43">
        <f t="shared" si="2"/>
        <v>3084225.833333333</v>
      </c>
      <c r="G23" s="33">
        <f t="shared" si="2"/>
        <v>3084225.833333333</v>
      </c>
      <c r="H23" s="43">
        <f t="shared" si="2"/>
        <v>3084225.833333333</v>
      </c>
      <c r="I23" s="33">
        <f t="shared" si="2"/>
        <v>3084225.833333333</v>
      </c>
      <c r="J23" s="43">
        <f t="shared" si="2"/>
        <v>3084225.833333333</v>
      </c>
      <c r="K23" s="33">
        <f t="shared" si="2"/>
        <v>3084225.833333333</v>
      </c>
      <c r="L23" s="43">
        <f t="shared" si="2"/>
        <v>3084225.833333333</v>
      </c>
      <c r="M23" s="43">
        <f t="shared" si="2"/>
        <v>3084225.833333333</v>
      </c>
      <c r="N23" s="47">
        <f t="shared" si="0"/>
        <v>37010709.999999993</v>
      </c>
    </row>
    <row r="24" spans="1:14" s="8" customFormat="1" ht="15.75" thickBot="1" x14ac:dyDescent="0.3">
      <c r="A24" s="49" t="s">
        <v>41</v>
      </c>
      <c r="B24" s="50">
        <f>B13-B23</f>
        <v>0</v>
      </c>
      <c r="C24" s="51">
        <f t="shared" ref="C24:N24" si="3">C13-C23</f>
        <v>0</v>
      </c>
      <c r="D24" s="52">
        <f t="shared" si="3"/>
        <v>0</v>
      </c>
      <c r="E24" s="51">
        <f t="shared" si="3"/>
        <v>0</v>
      </c>
      <c r="F24" s="52">
        <f t="shared" si="3"/>
        <v>0</v>
      </c>
      <c r="G24" s="51">
        <f t="shared" si="3"/>
        <v>0</v>
      </c>
      <c r="H24" s="52">
        <f t="shared" si="3"/>
        <v>0</v>
      </c>
      <c r="I24" s="51">
        <f t="shared" si="3"/>
        <v>0</v>
      </c>
      <c r="J24" s="52">
        <f t="shared" si="3"/>
        <v>0</v>
      </c>
      <c r="K24" s="51">
        <f t="shared" si="3"/>
        <v>0</v>
      </c>
      <c r="L24" s="52">
        <f t="shared" si="3"/>
        <v>0</v>
      </c>
      <c r="M24" s="52">
        <f t="shared" si="3"/>
        <v>0</v>
      </c>
      <c r="N24" s="53">
        <f t="shared" si="3"/>
        <v>0</v>
      </c>
    </row>
  </sheetData>
  <mergeCells count="3">
    <mergeCell ref="A2:A3"/>
    <mergeCell ref="B2:N2"/>
    <mergeCell ref="A4:N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5"/>
  <sheetViews>
    <sheetView workbookViewId="0">
      <selection activeCell="C18" sqref="C18:C19"/>
    </sheetView>
  </sheetViews>
  <sheetFormatPr defaultColWidth="9.140625" defaultRowHeight="15" x14ac:dyDescent="0.25"/>
  <cols>
    <col min="1" max="1" width="5.7109375" customWidth="1"/>
    <col min="2" max="2" width="31.28515625" customWidth="1"/>
    <col min="3" max="3" width="12.85546875" bestFit="1" customWidth="1"/>
    <col min="4" max="4" width="5.7109375" customWidth="1"/>
    <col min="5" max="5" width="31.28515625" customWidth="1"/>
    <col min="6" max="6" width="12.42578125" bestFit="1" customWidth="1"/>
    <col min="7" max="7" width="19.85546875" customWidth="1"/>
  </cols>
  <sheetData>
    <row r="1" spans="1:7" ht="15.75" x14ac:dyDescent="0.25">
      <c r="A1" s="163" t="s">
        <v>87</v>
      </c>
      <c r="B1" s="163"/>
      <c r="C1" s="163"/>
      <c r="D1" s="163"/>
      <c r="E1" s="163"/>
      <c r="F1" s="163"/>
      <c r="G1" s="163"/>
    </row>
    <row r="2" spans="1:7" ht="15.75" thickBot="1" x14ac:dyDescent="0.3">
      <c r="A2" s="1"/>
      <c r="B2" s="1"/>
      <c r="C2" s="1"/>
      <c r="D2" s="1"/>
      <c r="E2" s="1"/>
      <c r="F2" s="1"/>
      <c r="G2" s="2" t="s">
        <v>40</v>
      </c>
    </row>
    <row r="3" spans="1:7" ht="51.75" customHeight="1" x14ac:dyDescent="0.25">
      <c r="A3" s="164" t="s">
        <v>20</v>
      </c>
      <c r="B3" s="165"/>
      <c r="C3" s="165"/>
      <c r="D3" s="164" t="s">
        <v>21</v>
      </c>
      <c r="E3" s="165"/>
      <c r="F3" s="165"/>
      <c r="G3" s="166" t="s">
        <v>39</v>
      </c>
    </row>
    <row r="4" spans="1:7" ht="42.75" customHeight="1" x14ac:dyDescent="0.25">
      <c r="A4" s="168" t="s">
        <v>22</v>
      </c>
      <c r="B4" s="169"/>
      <c r="C4" s="24" t="s">
        <v>46</v>
      </c>
      <c r="D4" s="168" t="s">
        <v>23</v>
      </c>
      <c r="E4" s="169"/>
      <c r="F4" s="24" t="s">
        <v>46</v>
      </c>
      <c r="G4" s="167"/>
    </row>
    <row r="5" spans="1:7" ht="30" x14ac:dyDescent="0.25">
      <c r="A5" s="156" t="s">
        <v>4</v>
      </c>
      <c r="B5" s="12" t="s">
        <v>1</v>
      </c>
      <c r="C5" s="13">
        <f>Óvoda!E5</f>
        <v>0</v>
      </c>
      <c r="D5" s="156" t="s">
        <v>18</v>
      </c>
      <c r="E5" s="12" t="s">
        <v>9</v>
      </c>
      <c r="F5" s="13">
        <f>Óvoda!E14</f>
        <v>70482815</v>
      </c>
      <c r="G5" s="14"/>
    </row>
    <row r="6" spans="1:7" ht="30" x14ac:dyDescent="0.25">
      <c r="A6" s="157"/>
      <c r="B6" s="12" t="s">
        <v>3</v>
      </c>
      <c r="C6" s="13">
        <f>Óvoda!E7</f>
        <v>0</v>
      </c>
      <c r="D6" s="157"/>
      <c r="E6" s="12" t="s">
        <v>10</v>
      </c>
      <c r="F6" s="13">
        <f>Óvoda!E15</f>
        <v>14326722</v>
      </c>
      <c r="G6" s="14"/>
    </row>
    <row r="7" spans="1:7" x14ac:dyDescent="0.25">
      <c r="A7" s="157"/>
      <c r="B7" s="159" t="s">
        <v>4</v>
      </c>
      <c r="C7" s="161">
        <f>Óvoda!E8</f>
        <v>6543500</v>
      </c>
      <c r="D7" s="157"/>
      <c r="E7" s="12" t="s">
        <v>11</v>
      </c>
      <c r="F7" s="13">
        <f>Óvoda!E16</f>
        <v>16879030</v>
      </c>
      <c r="G7" s="14"/>
    </row>
    <row r="8" spans="1:7" x14ac:dyDescent="0.25">
      <c r="A8" s="157"/>
      <c r="B8" s="160"/>
      <c r="C8" s="162"/>
      <c r="D8" s="157"/>
      <c r="E8" s="12" t="s">
        <v>24</v>
      </c>
      <c r="F8" s="13">
        <f>Óvoda!E17</f>
        <v>0</v>
      </c>
      <c r="G8" s="14"/>
    </row>
    <row r="9" spans="1:7" x14ac:dyDescent="0.25">
      <c r="A9" s="157"/>
      <c r="B9" s="12" t="s">
        <v>6</v>
      </c>
      <c r="C9" s="13">
        <f>Óvoda!E10</f>
        <v>0</v>
      </c>
      <c r="D9" s="157"/>
      <c r="E9" s="12" t="s">
        <v>12</v>
      </c>
      <c r="F9" s="13">
        <f>Óvoda!E18</f>
        <v>18000</v>
      </c>
      <c r="G9" s="14"/>
    </row>
    <row r="10" spans="1:7" x14ac:dyDescent="0.25">
      <c r="A10" s="158"/>
      <c r="B10" s="15" t="s">
        <v>25</v>
      </c>
      <c r="C10" s="16">
        <f>SUM(C5:C9)</f>
        <v>6543500</v>
      </c>
      <c r="D10" s="158"/>
      <c r="E10" s="15" t="s">
        <v>26</v>
      </c>
      <c r="F10" s="16">
        <f t="shared" ref="F10" si="0">SUM(F5:F9)</f>
        <v>101706567</v>
      </c>
      <c r="G10" s="17">
        <f>C10-F10</f>
        <v>-95163067</v>
      </c>
    </row>
    <row r="11" spans="1:7" ht="30" x14ac:dyDescent="0.25">
      <c r="A11" s="147" t="s">
        <v>5</v>
      </c>
      <c r="B11" s="12" t="s">
        <v>2</v>
      </c>
      <c r="C11" s="13">
        <f>Óvoda!E6</f>
        <v>0</v>
      </c>
      <c r="D11" s="147" t="s">
        <v>19</v>
      </c>
      <c r="E11" s="12" t="s">
        <v>13</v>
      </c>
      <c r="F11" s="13">
        <f>Óvoda!E19</f>
        <v>890100</v>
      </c>
      <c r="G11" s="14"/>
    </row>
    <row r="12" spans="1:7" x14ac:dyDescent="0.25">
      <c r="A12" s="147"/>
      <c r="B12" s="12" t="s">
        <v>5</v>
      </c>
      <c r="C12" s="13">
        <f>Óvoda!E9</f>
        <v>0</v>
      </c>
      <c r="D12" s="147"/>
      <c r="E12" s="12" t="s">
        <v>14</v>
      </c>
      <c r="F12" s="13">
        <f>Óvoda!E20</f>
        <v>0</v>
      </c>
      <c r="G12" s="14"/>
    </row>
    <row r="13" spans="1:7" ht="30" x14ac:dyDescent="0.25">
      <c r="A13" s="147"/>
      <c r="B13" s="12" t="s">
        <v>7</v>
      </c>
      <c r="C13" s="13">
        <f>Óvoda!E11</f>
        <v>0</v>
      </c>
      <c r="D13" s="147"/>
      <c r="E13" s="12" t="s">
        <v>27</v>
      </c>
      <c r="F13" s="13">
        <f>Óvoda!E21</f>
        <v>0</v>
      </c>
      <c r="G13" s="14"/>
    </row>
    <row r="14" spans="1:7" x14ac:dyDescent="0.25">
      <c r="A14" s="147"/>
      <c r="B14" s="15" t="s">
        <v>28</v>
      </c>
      <c r="C14" s="16">
        <f>SUM(C11:C13)</f>
        <v>0</v>
      </c>
      <c r="D14" s="147"/>
      <c r="E14" s="15" t="s">
        <v>29</v>
      </c>
      <c r="F14" s="16">
        <f>SUM(F11:F13)</f>
        <v>890100</v>
      </c>
      <c r="G14" s="17">
        <f>C14-F14</f>
        <v>-890100</v>
      </c>
    </row>
    <row r="15" spans="1:7" ht="15.75" thickBot="1" x14ac:dyDescent="0.3">
      <c r="A15" s="148" t="s">
        <v>30</v>
      </c>
      <c r="B15" s="149"/>
      <c r="C15" s="11">
        <f>C10+C14</f>
        <v>6543500</v>
      </c>
      <c r="D15" s="138" t="s">
        <v>31</v>
      </c>
      <c r="E15" s="139"/>
      <c r="F15" s="11">
        <f t="shared" ref="F15" si="1">F10+F14</f>
        <v>102596667</v>
      </c>
      <c r="G15" s="3">
        <f>G10+G14</f>
        <v>-96053167</v>
      </c>
    </row>
    <row r="16" spans="1:7" x14ac:dyDescent="0.25">
      <c r="A16" s="150" t="s">
        <v>32</v>
      </c>
      <c r="B16" s="151"/>
      <c r="C16" s="151"/>
      <c r="D16" s="152"/>
      <c r="E16" s="153"/>
      <c r="F16" s="153"/>
      <c r="G16" s="4"/>
    </row>
    <row r="17" spans="1:8" x14ac:dyDescent="0.25">
      <c r="A17" s="142" t="s">
        <v>16</v>
      </c>
      <c r="B17" s="143"/>
      <c r="C17" s="19">
        <f>1017431+193583</f>
        <v>1211014</v>
      </c>
      <c r="D17" s="154"/>
      <c r="E17" s="155"/>
      <c r="F17" s="155"/>
      <c r="G17" s="5">
        <f>C17</f>
        <v>1211014</v>
      </c>
    </row>
    <row r="18" spans="1:8" x14ac:dyDescent="0.25">
      <c r="A18" s="142" t="s">
        <v>33</v>
      </c>
      <c r="B18" s="143"/>
      <c r="C18" s="144">
        <f>C15+C17</f>
        <v>7754514</v>
      </c>
      <c r="D18" s="142" t="s">
        <v>34</v>
      </c>
      <c r="E18" s="143"/>
      <c r="F18" s="144">
        <f>F15</f>
        <v>102596667</v>
      </c>
      <c r="G18" s="140">
        <f>C18-F18</f>
        <v>-94842153</v>
      </c>
    </row>
    <row r="19" spans="1:8" x14ac:dyDescent="0.25">
      <c r="A19" s="142"/>
      <c r="B19" s="143"/>
      <c r="C19" s="145"/>
      <c r="D19" s="142"/>
      <c r="E19" s="143"/>
      <c r="F19" s="146"/>
      <c r="G19" s="141" t="e">
        <f>#REF!-#REF!</f>
        <v>#REF!</v>
      </c>
    </row>
    <row r="20" spans="1:8" x14ac:dyDescent="0.25">
      <c r="A20" s="136" t="s">
        <v>35</v>
      </c>
      <c r="B20" s="137"/>
      <c r="C20" s="137"/>
      <c r="D20" s="136" t="s">
        <v>36</v>
      </c>
      <c r="E20" s="137"/>
      <c r="F20" s="137"/>
      <c r="G20" s="6"/>
    </row>
    <row r="21" spans="1:8" x14ac:dyDescent="0.25">
      <c r="A21" s="142" t="s">
        <v>8</v>
      </c>
      <c r="B21" s="143"/>
      <c r="C21" s="19">
        <f>Óvoda!E12-'Óvoda össz'!C17</f>
        <v>94842153</v>
      </c>
      <c r="D21" s="142" t="s">
        <v>15</v>
      </c>
      <c r="E21" s="143"/>
      <c r="F21" s="19">
        <f>Óvoda!E22</f>
        <v>0</v>
      </c>
      <c r="G21" s="5">
        <f>C21-F21</f>
        <v>94842153</v>
      </c>
    </row>
    <row r="22" spans="1:8" x14ac:dyDescent="0.25">
      <c r="A22" s="136" t="s">
        <v>37</v>
      </c>
      <c r="B22" s="137"/>
      <c r="C22" s="137"/>
      <c r="D22" s="136" t="s">
        <v>38</v>
      </c>
      <c r="E22" s="137"/>
      <c r="F22" s="137"/>
      <c r="G22" s="6"/>
    </row>
    <row r="23" spans="1:8" ht="15.75" thickBot="1" x14ac:dyDescent="0.3">
      <c r="A23" s="138" t="s">
        <v>17</v>
      </c>
      <c r="B23" s="139"/>
      <c r="C23" s="11">
        <f>C18+C21</f>
        <v>102596667</v>
      </c>
      <c r="D23" s="138" t="s">
        <v>17</v>
      </c>
      <c r="E23" s="139"/>
      <c r="F23" s="11">
        <f>F18+F21</f>
        <v>102596667</v>
      </c>
      <c r="G23" s="3">
        <f>G18+G21</f>
        <v>0</v>
      </c>
    </row>
    <row r="25" spans="1:8" x14ac:dyDescent="0.25">
      <c r="F25" s="20"/>
      <c r="G25" s="20"/>
      <c r="H25" s="20"/>
    </row>
  </sheetData>
  <mergeCells count="30">
    <mergeCell ref="A5:A10"/>
    <mergeCell ref="D5:D10"/>
    <mergeCell ref="B7:B8"/>
    <mergeCell ref="C7:C8"/>
    <mergeCell ref="A1:G1"/>
    <mergeCell ref="A3:C3"/>
    <mergeCell ref="D3:F3"/>
    <mergeCell ref="G3:G4"/>
    <mergeCell ref="A4:B4"/>
    <mergeCell ref="D4:E4"/>
    <mergeCell ref="A11:A14"/>
    <mergeCell ref="D11:D14"/>
    <mergeCell ref="A15:B15"/>
    <mergeCell ref="D15:E15"/>
    <mergeCell ref="A16:C16"/>
    <mergeCell ref="D16:F17"/>
    <mergeCell ref="A17:B17"/>
    <mergeCell ref="A22:C22"/>
    <mergeCell ref="D22:F22"/>
    <mergeCell ref="A23:B23"/>
    <mergeCell ref="D23:E23"/>
    <mergeCell ref="G18:G19"/>
    <mergeCell ref="A20:C20"/>
    <mergeCell ref="D20:F20"/>
    <mergeCell ref="A21:B21"/>
    <mergeCell ref="D21:E21"/>
    <mergeCell ref="A18:B19"/>
    <mergeCell ref="C18:C19"/>
    <mergeCell ref="D18:E19"/>
    <mergeCell ref="F18:F19"/>
  </mergeCells>
  <printOptions horizontalCentered="1"/>
  <pageMargins left="0.23622047244094491" right="0.23622047244094491" top="0.74803149606299213" bottom="0.74803149606299213" header="0.31496062992125984" footer="0.31496062992125984"/>
  <pageSetup paperSize="8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pane xSplit="1" ySplit="2" topLeftCell="B3" activePane="bottomRight" state="frozen"/>
      <selection activeCell="A2" sqref="A2:A3"/>
      <selection pane="topRight" activeCell="A2" sqref="A2:A3"/>
      <selection pane="bottomLeft" activeCell="A2" sqref="A2:A3"/>
      <selection pane="bottomRight" activeCell="B16" sqref="B16"/>
    </sheetView>
  </sheetViews>
  <sheetFormatPr defaultColWidth="9.140625" defaultRowHeight="15" x14ac:dyDescent="0.25"/>
  <cols>
    <col min="1" max="1" width="58.42578125" style="9" bestFit="1" customWidth="1"/>
    <col min="2" max="2" width="12.42578125" style="8" bestFit="1" customWidth="1"/>
    <col min="3" max="3" width="14.42578125" style="10" bestFit="1" customWidth="1"/>
    <col min="4" max="4" width="15.5703125" style="8" bestFit="1" customWidth="1"/>
    <col min="5" max="5" width="12.42578125" style="8" bestFit="1" customWidth="1"/>
    <col min="6" max="16384" width="9.140625" style="8"/>
  </cols>
  <sheetData>
    <row r="1" spans="1:5" ht="15.75" thickBot="1" x14ac:dyDescent="0.3">
      <c r="B1" s="7"/>
      <c r="E1" s="7" t="s">
        <v>40</v>
      </c>
    </row>
    <row r="2" spans="1:5" s="36" customFormat="1" ht="15" customHeight="1" x14ac:dyDescent="0.25">
      <c r="A2" s="170" t="s">
        <v>0</v>
      </c>
      <c r="B2" s="172" t="s">
        <v>42</v>
      </c>
      <c r="C2" s="173"/>
      <c r="D2" s="173"/>
      <c r="E2" s="174"/>
    </row>
    <row r="3" spans="1:5" s="37" customFormat="1" ht="29.25" thickBot="1" x14ac:dyDescent="0.3">
      <c r="A3" s="171"/>
      <c r="B3" s="22" t="s">
        <v>57</v>
      </c>
      <c r="C3" s="23" t="s">
        <v>56</v>
      </c>
      <c r="D3" s="38" t="s">
        <v>55</v>
      </c>
      <c r="E3" s="39" t="s">
        <v>17</v>
      </c>
    </row>
    <row r="4" spans="1:5" ht="15.75" thickBot="1" x14ac:dyDescent="0.3">
      <c r="A4" s="175" t="s">
        <v>88</v>
      </c>
      <c r="B4" s="176"/>
      <c r="C4" s="176"/>
      <c r="D4" s="176"/>
      <c r="E4" s="177"/>
    </row>
    <row r="5" spans="1:5" x14ac:dyDescent="0.25">
      <c r="A5" s="27" t="s">
        <v>47</v>
      </c>
      <c r="B5" s="34"/>
      <c r="C5" s="35"/>
      <c r="D5" s="40"/>
      <c r="E5" s="44"/>
    </row>
    <row r="6" spans="1:5" x14ac:dyDescent="0.25">
      <c r="A6" s="26" t="s">
        <v>48</v>
      </c>
      <c r="B6" s="29"/>
      <c r="C6" s="28"/>
      <c r="D6" s="41"/>
      <c r="E6" s="45"/>
    </row>
    <row r="7" spans="1:5" x14ac:dyDescent="0.25">
      <c r="A7" s="26" t="s">
        <v>49</v>
      </c>
      <c r="B7" s="29"/>
      <c r="C7" s="28"/>
      <c r="D7" s="41"/>
      <c r="E7" s="45"/>
    </row>
    <row r="8" spans="1:5" x14ac:dyDescent="0.25">
      <c r="A8" s="26" t="s">
        <v>50</v>
      </c>
      <c r="B8" s="29"/>
      <c r="C8" s="28"/>
      <c r="D8" s="41"/>
      <c r="E8" s="45">
        <f>163500+6380000</f>
        <v>6543500</v>
      </c>
    </row>
    <row r="9" spans="1:5" x14ac:dyDescent="0.25">
      <c r="A9" s="26" t="s">
        <v>51</v>
      </c>
      <c r="B9" s="29"/>
      <c r="C9" s="28"/>
      <c r="D9" s="41"/>
      <c r="E9" s="45"/>
    </row>
    <row r="10" spans="1:5" x14ac:dyDescent="0.25">
      <c r="A10" s="26" t="s">
        <v>52</v>
      </c>
      <c r="B10" s="29"/>
      <c r="C10" s="28"/>
      <c r="D10" s="41"/>
      <c r="E10" s="45"/>
    </row>
    <row r="11" spans="1:5" x14ac:dyDescent="0.25">
      <c r="A11" s="26" t="s">
        <v>53</v>
      </c>
      <c r="B11" s="29"/>
      <c r="C11" s="28"/>
      <c r="D11" s="41"/>
      <c r="E11" s="45"/>
    </row>
    <row r="12" spans="1:5" ht="15.75" thickBot="1" x14ac:dyDescent="0.3">
      <c r="A12" s="26" t="s">
        <v>54</v>
      </c>
      <c r="B12" s="30"/>
      <c r="C12" s="31"/>
      <c r="D12" s="42"/>
      <c r="E12" s="46">
        <f>75803022+20250145</f>
        <v>96053167</v>
      </c>
    </row>
    <row r="13" spans="1:5" ht="15.75" thickBot="1" x14ac:dyDescent="0.3">
      <c r="A13" s="25" t="s">
        <v>70</v>
      </c>
      <c r="B13" s="32"/>
      <c r="C13" s="33"/>
      <c r="D13" s="43"/>
      <c r="E13" s="47">
        <f>SUM(E5:E12)</f>
        <v>102596667</v>
      </c>
    </row>
    <row r="14" spans="1:5" x14ac:dyDescent="0.25">
      <c r="A14" s="27" t="s">
        <v>59</v>
      </c>
      <c r="B14" s="34">
        <f>58801960+11680855</f>
        <v>70482815</v>
      </c>
      <c r="C14" s="35"/>
      <c r="D14" s="40"/>
      <c r="E14" s="48">
        <f t="shared" ref="E14:E22" si="0">SUM(B14:D14)</f>
        <v>70482815</v>
      </c>
    </row>
    <row r="15" spans="1:5" x14ac:dyDescent="0.25">
      <c r="A15" s="26" t="s">
        <v>68</v>
      </c>
      <c r="B15" s="29">
        <f>11986932+2339790</f>
        <v>14326722</v>
      </c>
      <c r="C15" s="28"/>
      <c r="D15" s="41"/>
      <c r="E15" s="45">
        <f t="shared" si="0"/>
        <v>14326722</v>
      </c>
    </row>
    <row r="16" spans="1:5" x14ac:dyDescent="0.25">
      <c r="A16" s="26" t="s">
        <v>60</v>
      </c>
      <c r="B16" s="29">
        <f>4269530+12609500</f>
        <v>16879030</v>
      </c>
      <c r="C16" s="28"/>
      <c r="D16" s="41"/>
      <c r="E16" s="45">
        <f t="shared" si="0"/>
        <v>16879030</v>
      </c>
    </row>
    <row r="17" spans="1:5" x14ac:dyDescent="0.25">
      <c r="A17" s="26" t="s">
        <v>61</v>
      </c>
      <c r="B17" s="29"/>
      <c r="C17" s="28"/>
      <c r="D17" s="41"/>
      <c r="E17" s="45">
        <f t="shared" si="0"/>
        <v>0</v>
      </c>
    </row>
    <row r="18" spans="1:5" x14ac:dyDescent="0.25">
      <c r="A18" s="26" t="s">
        <v>62</v>
      </c>
      <c r="B18" s="29">
        <v>18000</v>
      </c>
      <c r="C18" s="28"/>
      <c r="D18" s="41"/>
      <c r="E18" s="45">
        <f t="shared" si="0"/>
        <v>18000</v>
      </c>
    </row>
    <row r="19" spans="1:5" x14ac:dyDescent="0.25">
      <c r="A19" s="26" t="s">
        <v>63</v>
      </c>
      <c r="B19" s="29">
        <v>890100</v>
      </c>
      <c r="C19" s="28"/>
      <c r="D19" s="41"/>
      <c r="E19" s="45">
        <f t="shared" si="0"/>
        <v>890100</v>
      </c>
    </row>
    <row r="20" spans="1:5" x14ac:dyDescent="0.25">
      <c r="A20" s="26" t="s">
        <v>64</v>
      </c>
      <c r="B20" s="29"/>
      <c r="C20" s="28"/>
      <c r="D20" s="41"/>
      <c r="E20" s="45">
        <f t="shared" si="0"/>
        <v>0</v>
      </c>
    </row>
    <row r="21" spans="1:5" x14ac:dyDescent="0.25">
      <c r="A21" s="26" t="s">
        <v>65</v>
      </c>
      <c r="B21" s="29"/>
      <c r="C21" s="28"/>
      <c r="D21" s="41"/>
      <c r="E21" s="45">
        <f t="shared" si="0"/>
        <v>0</v>
      </c>
    </row>
    <row r="22" spans="1:5" ht="15.75" thickBot="1" x14ac:dyDescent="0.3">
      <c r="A22" s="26" t="s">
        <v>66</v>
      </c>
      <c r="B22" s="30"/>
      <c r="C22" s="31"/>
      <c r="D22" s="42"/>
      <c r="E22" s="46">
        <f t="shared" si="0"/>
        <v>0</v>
      </c>
    </row>
    <row r="23" spans="1:5" ht="15.75" thickBot="1" x14ac:dyDescent="0.3">
      <c r="A23" s="25" t="s">
        <v>69</v>
      </c>
      <c r="B23" s="32">
        <f t="shared" ref="B23:D23" si="1">SUM(B14:B22)</f>
        <v>102596667</v>
      </c>
      <c r="C23" s="33">
        <f t="shared" si="1"/>
        <v>0</v>
      </c>
      <c r="D23" s="43">
        <f t="shared" si="1"/>
        <v>0</v>
      </c>
      <c r="E23" s="47">
        <f>SUM(E14:E22)</f>
        <v>102596667</v>
      </c>
    </row>
    <row r="24" spans="1:5" ht="15.75" thickBot="1" x14ac:dyDescent="0.3">
      <c r="A24" s="49" t="s">
        <v>41</v>
      </c>
      <c r="B24" s="50"/>
      <c r="C24" s="51"/>
      <c r="D24" s="52"/>
      <c r="E24" s="53">
        <f t="shared" ref="E24" si="2">E13-E23</f>
        <v>0</v>
      </c>
    </row>
  </sheetData>
  <mergeCells count="3">
    <mergeCell ref="A2:A3"/>
    <mergeCell ref="B2:E2"/>
    <mergeCell ref="A4:E4"/>
  </mergeCells>
  <pageMargins left="0.25" right="0.25" top="0.75" bottom="0.75" header="0.3" footer="0.3"/>
  <pageSetup paperSize="9" scale="97" orientation="landscape" horizontalDpi="4294967293" r:id="rId1"/>
  <headerFooter>
    <oddHeader>&amp;C&amp;"Times New Roman,Félkövér"&amp;12Szár Községi Önkormányzat bevételei - 2017. év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3</vt:i4>
      </vt:variant>
    </vt:vector>
  </HeadingPairs>
  <TitlesOfParts>
    <vt:vector size="15" baseType="lpstr">
      <vt:lpstr>Szár község</vt:lpstr>
      <vt:lpstr>Szár önk össz</vt:lpstr>
      <vt:lpstr>Szár önk</vt:lpstr>
      <vt:lpstr>Likviditási terv</vt:lpstr>
      <vt:lpstr>Hivatal össz</vt:lpstr>
      <vt:lpstr>Hivatal</vt:lpstr>
      <vt:lpstr>Hiv Likviditás</vt:lpstr>
      <vt:lpstr>Óvoda össz</vt:lpstr>
      <vt:lpstr>Óvoda</vt:lpstr>
      <vt:lpstr>Óvoda Likviditás</vt:lpstr>
      <vt:lpstr>Adósságot kel.ügy.</vt:lpstr>
      <vt:lpstr>Létszám</vt:lpstr>
      <vt:lpstr>Hivatal!Nyomtatási_terület</vt:lpstr>
      <vt:lpstr>Óvoda!Nyomtatási_terület</vt:lpstr>
      <vt:lpstr>'Szár önk'!Nyomtatási_terület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Manoly</dc:creator>
  <cp:lastModifiedBy>fjozsefne</cp:lastModifiedBy>
  <cp:lastPrinted>2018-01-04T07:56:47Z</cp:lastPrinted>
  <dcterms:created xsi:type="dcterms:W3CDTF">2015-11-28T12:14:02Z</dcterms:created>
  <dcterms:modified xsi:type="dcterms:W3CDTF">2018-01-25T14:46:39Z</dcterms:modified>
</cp:coreProperties>
</file>