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3"/>
  </bookViews>
  <sheets>
    <sheet name="1.M." sheetId="1" r:id="rId1"/>
    <sheet name="Munka1" sheetId="2" r:id="rId2"/>
    <sheet name="2.M." sheetId="3" r:id="rId3"/>
    <sheet name="3.M." sheetId="4" r:id="rId4"/>
    <sheet name="4.M." sheetId="5" r:id="rId5"/>
    <sheet name="5.M" sheetId="6" r:id="rId6"/>
    <sheet name="6.M" sheetId="7" r:id="rId7"/>
    <sheet name="7.M" sheetId="8" r:id="rId8"/>
    <sheet name="8.M" sheetId="9" r:id="rId9"/>
    <sheet name="9.M" sheetId="10" r:id="rId10"/>
    <sheet name="10.M" sheetId="11" r:id="rId11"/>
    <sheet name="11.M" sheetId="12" r:id="rId12"/>
    <sheet name="12.M" sheetId="13" r:id="rId13"/>
    <sheet name="13.a." sheetId="14" r:id="rId14"/>
    <sheet name="13.b." sheetId="15" r:id="rId15"/>
  </sheets>
  <definedNames>
    <definedName name="_xlnm.Print_Area" localSheetId="0">'1.M.'!$A$1:$K$66</definedName>
    <definedName name="_xlnm.Print_Area" localSheetId="13">'13.a.'!$A$1:$D$56</definedName>
    <definedName name="_xlnm.Print_Area" localSheetId="14">'13.b.'!$A$1:$P$49</definedName>
    <definedName name="_xlnm.Print_Area" localSheetId="2">'2.M.'!$A$1:$K$113</definedName>
    <definedName name="_xlnm.Print_Area" localSheetId="3">'3.M.'!$A$1:$M$24</definedName>
    <definedName name="_xlnm.Print_Area" localSheetId="4">'4.M.'!$A$1:$H$45</definedName>
    <definedName name="_xlnm.Print_Area" localSheetId="7">'7.M'!$A$1:$Y$17</definedName>
    <definedName name="_xlnm.Print_Area" localSheetId="9">'9.M'!$A$1:$AC$74</definedName>
  </definedNames>
  <calcPr fullCalcOnLoad="1"/>
</workbook>
</file>

<file path=xl/sharedStrings.xml><?xml version="1.0" encoding="utf-8"?>
<sst xmlns="http://schemas.openxmlformats.org/spreadsheetml/2006/main" count="778" uniqueCount="626">
  <si>
    <t>Előirányzat-csoport, kiemelt előirányzat megnevezése</t>
  </si>
  <si>
    <t xml:space="preserve">Nagypáli Közös Önkormányzati Hivatal     </t>
  </si>
  <si>
    <t>Eredeti előirányzat mindösszesen:</t>
  </si>
  <si>
    <t>BEVÉTEK ÖSSZESEN</t>
  </si>
  <si>
    <t>1. Személyi juttatások</t>
  </si>
  <si>
    <t xml:space="preserve">KIADÁSOK  ÖSSZESEN: </t>
  </si>
  <si>
    <t>Éves engedélyezett létszám előirányzat (fő)</t>
  </si>
  <si>
    <t>Ebből köztisztviselő:</t>
  </si>
  <si>
    <t>Megnevezés</t>
  </si>
  <si>
    <t>Költségvetési bevételek</t>
  </si>
  <si>
    <t>Költségvetési kiadások</t>
  </si>
  <si>
    <t>Költségvetési hiány</t>
  </si>
  <si>
    <t>Költségvetési többlet</t>
  </si>
  <si>
    <t>Előző évek pénzmaradványának igénybevétele</t>
  </si>
  <si>
    <t>Tárgyévi kiadások</t>
  </si>
  <si>
    <t>Tárgyévi bevételek</t>
  </si>
  <si>
    <t>Költségvetési bevételek:</t>
  </si>
  <si>
    <t>Rovat száma</t>
  </si>
  <si>
    <t>Helyi önkormányzatok működésének általános támogatása</t>
  </si>
  <si>
    <t xml:space="preserve"> -Önkormányzati Hivatal működésének támogatása</t>
  </si>
  <si>
    <t xml:space="preserve"> -Település üzemeltetés (zöldterület-gazdálkodás, közvilágítás, köztemető-fenntartás, közütak-fenntartása)</t>
  </si>
  <si>
    <t xml:space="preserve"> -Egyéb önkormányzati feladatok támogatása</t>
  </si>
  <si>
    <t xml:space="preserve"> -Falugondnoki szolgálat támogatása</t>
  </si>
  <si>
    <t>Települési önkormányzatok kulturális feladatainak támogatása</t>
  </si>
  <si>
    <t>B1</t>
  </si>
  <si>
    <t>Vagyoni típusú adók</t>
  </si>
  <si>
    <t xml:space="preserve"> -Magánszemélyek kommunális adója</t>
  </si>
  <si>
    <t>Gépjárműadó</t>
  </si>
  <si>
    <t>Egyéb áruhasználati és szolgáltatási adók (talajterhelési díj)</t>
  </si>
  <si>
    <t>Egyéb közhatalmi bevételek</t>
  </si>
  <si>
    <t xml:space="preserve"> -Adópótlék, adóbírság</t>
  </si>
  <si>
    <t xml:space="preserve"> -Egyéb közhatalmi bevételek</t>
  </si>
  <si>
    <t>B3</t>
  </si>
  <si>
    <t>Szolgáltatások ellenértéke</t>
  </si>
  <si>
    <t>Közvetített szolgáltatások értéke</t>
  </si>
  <si>
    <t>Kiszámlázott általános forgalmi adó</t>
  </si>
  <si>
    <t>B4</t>
  </si>
  <si>
    <t>Maradvány igénybevétele</t>
  </si>
  <si>
    <t>B8</t>
  </si>
  <si>
    <t>TÁRGYÉVI BEVÉTELEK ÖSSZESEN:</t>
  </si>
  <si>
    <t>Tervezett előirányzat</t>
  </si>
  <si>
    <t xml:space="preserve"> -</t>
  </si>
  <si>
    <t>Központi, irányító szervi támogatások folyósítása - Hivatal finanszírozás</t>
  </si>
  <si>
    <t>Egyéb külső személyi juttatások</t>
  </si>
  <si>
    <t>K1</t>
  </si>
  <si>
    <t>Munkaadókat terhelő járulékok és szociális hozzájárulási adó</t>
  </si>
  <si>
    <t>K2</t>
  </si>
  <si>
    <t xml:space="preserve"> -Irodaszer, nyomtatvány</t>
  </si>
  <si>
    <t xml:space="preserve"> -Hajtó - és kenőanyagok</t>
  </si>
  <si>
    <t xml:space="preserve"> -Gázenergia</t>
  </si>
  <si>
    <t xml:space="preserve"> -Villamos energia</t>
  </si>
  <si>
    <t xml:space="preserve"> -Víz- és csatorna díjak</t>
  </si>
  <si>
    <t>K3</t>
  </si>
  <si>
    <t>Egyéb nem intézményi ellátások</t>
  </si>
  <si>
    <t>K4</t>
  </si>
  <si>
    <t>Egyéb működési célú támogatások államháztartáson belülre</t>
  </si>
  <si>
    <t xml:space="preserve"> -Észak-Nyugat Zalai Kistérségi Társulás tagdíj hozzájárulás</t>
  </si>
  <si>
    <t xml:space="preserve"> -Kistérségi ügyelet működési hozzájárulás</t>
  </si>
  <si>
    <t xml:space="preserve"> -Védőnői szolgálat</t>
  </si>
  <si>
    <t>Egyéb működési célú támogatások államháztartáson kívülre</t>
  </si>
  <si>
    <t xml:space="preserve"> -Zalai Falvakért Egyesület tagdíj hozzájárulás</t>
  </si>
  <si>
    <t xml:space="preserve"> -Zala-Menti Polgármesterek és Polgárok egyesületének támogatása</t>
  </si>
  <si>
    <t xml:space="preserve"> -Fogorvosi ügyelet hozzájárulás</t>
  </si>
  <si>
    <t xml:space="preserve"> -Ifjusági Egyesület működési célú támogatása</t>
  </si>
  <si>
    <t xml:space="preserve"> -Faluért Alapítvány működési célú támogatása</t>
  </si>
  <si>
    <t xml:space="preserve"> -Turisztikai Közhasznú Egyesület működési célú támogatása </t>
  </si>
  <si>
    <t xml:space="preserve"> -Nagypáli Fejlesztési Övezet Nonprofit Kft. működési célú támogatása</t>
  </si>
  <si>
    <t>Tartalékok</t>
  </si>
  <si>
    <t xml:space="preserve"> -Szennyvíz alszámla pénzkészlete</t>
  </si>
  <si>
    <t xml:space="preserve"> -Működési tartalék (általános tartalék)</t>
  </si>
  <si>
    <t>K5</t>
  </si>
  <si>
    <t>Beruházási célú előzetesen felszámított általános forgalmi adó</t>
  </si>
  <si>
    <t>K6</t>
  </si>
  <si>
    <t>Felújítási célú előzetesen felszámított általános forgalmi adó</t>
  </si>
  <si>
    <t>K7</t>
  </si>
  <si>
    <t>Egyéb felhalmozási célú támogatások államháztartáson kívülre</t>
  </si>
  <si>
    <t>K8</t>
  </si>
  <si>
    <t xml:space="preserve">Költségvetési kiadások </t>
  </si>
  <si>
    <t>K1-K8</t>
  </si>
  <si>
    <t>Központi, irányító szervi támogatások folyóítása</t>
  </si>
  <si>
    <t>K9</t>
  </si>
  <si>
    <t xml:space="preserve">Önkormányzati létszám előirányzat </t>
  </si>
  <si>
    <t xml:space="preserve">Ebből: Közfoglalkoztatottak éves létszám előirányzata </t>
  </si>
  <si>
    <t>Költségvetési kiadások:</t>
  </si>
  <si>
    <t>Kiadási tétel megnevezése</t>
  </si>
  <si>
    <t>Összesen</t>
  </si>
  <si>
    <t>Foglalkoztatottak személyi juttatásai</t>
  </si>
  <si>
    <t>Külső személyi juttatások</t>
  </si>
  <si>
    <t>Személyi juttatások</t>
  </si>
  <si>
    <t xml:space="preserve">Kommunikációs szolgáltatások </t>
  </si>
  <si>
    <t>Szolgáltatási kiadások</t>
  </si>
  <si>
    <t xml:space="preserve">Kiküldetések, reklám - és propagandakiadások </t>
  </si>
  <si>
    <t>Különféle befizetések és egyéb dologi kiadások</t>
  </si>
  <si>
    <t>Dologi kiadások</t>
  </si>
  <si>
    <t>Ellátottak pénzbeli juttatásai</t>
  </si>
  <si>
    <t>Egyéb működési célú kiadások</t>
  </si>
  <si>
    <t>Beruházások</t>
  </si>
  <si>
    <t xml:space="preserve">Felújítások </t>
  </si>
  <si>
    <t xml:space="preserve">Egyéb felhalmozási célú kiadások </t>
  </si>
  <si>
    <t xml:space="preserve">Finanszírozási kiadások </t>
  </si>
  <si>
    <t>Működési célú támogatások államháztartáson belülről</t>
  </si>
  <si>
    <t xml:space="preserve">Termékek és szolgáltatások adói </t>
  </si>
  <si>
    <t>Közhatalmi bevételek</t>
  </si>
  <si>
    <t xml:space="preserve">Működési bevételek </t>
  </si>
  <si>
    <t xml:space="preserve">Költségvetési bevételek </t>
  </si>
  <si>
    <t xml:space="preserve">TÁRGYÉVI KIADÁSOK  ÖSSZESEN: </t>
  </si>
  <si>
    <t>Törvény szerinti illetmények, munkabérek</t>
  </si>
  <si>
    <t>Béren kívüli juttatások</t>
  </si>
  <si>
    <t>I. Kiadások és bevételek kormányzati funkcióként</t>
  </si>
  <si>
    <t>052020</t>
  </si>
  <si>
    <t>Szennyvíz gyűjtése, tisztítása, elhelyezése</t>
  </si>
  <si>
    <t>051030</t>
  </si>
  <si>
    <t>Nem veszélyes (települési) hulladék vegyes (ömlesztett) begyűjtése, szállítása, átrakása</t>
  </si>
  <si>
    <t>013350</t>
  </si>
  <si>
    <t>Önkormányzati vagyonnal való gazdálkodással kapcsolatos feladatok (önkormányzati tulajdonú üzlethelyiségek, irodák, más ingatlanok hasznosítása)</t>
  </si>
  <si>
    <t>011130</t>
  </si>
  <si>
    <t>Önkormányzatok és önkormányzati hivatalok jogalkotó és általános igazgatási tevékenysége</t>
  </si>
  <si>
    <t>064010</t>
  </si>
  <si>
    <t>Közvilágítás</t>
  </si>
  <si>
    <t>066020</t>
  </si>
  <si>
    <t>Város-, községgazdálkodási egyéb szolgáltatások</t>
  </si>
  <si>
    <t>018010</t>
  </si>
  <si>
    <t>Önkormányzatok elszámolásai a központi költségvetéssel</t>
  </si>
  <si>
    <t>091140</t>
  </si>
  <si>
    <t xml:space="preserve">Óvodai nevelés, ellátás működtetési feladatai </t>
  </si>
  <si>
    <t>Köznevelési intézmény 1-4. évfolyamán tanulók nevelésével, oktatásával összefüggő működtetési feladatok</t>
  </si>
  <si>
    <t>072112</t>
  </si>
  <si>
    <t>Háziorvosi ügyeleti ellátás</t>
  </si>
  <si>
    <t>072311</t>
  </si>
  <si>
    <t>Fogorvosi alapellátás</t>
  </si>
  <si>
    <t>107060</t>
  </si>
  <si>
    <t>Egyéb szociális pénzbeli ellátások, támogatások</t>
  </si>
  <si>
    <t>041233</t>
  </si>
  <si>
    <t>Hosszabb időtartamú közfoglalkoztatás (Vállalkozás részére foglalkoztatást helyettesítő támogatásban részesülő személy foglalkoztatásához nyújtható támogatás )</t>
  </si>
  <si>
    <t>082094</t>
  </si>
  <si>
    <t>Közművelődés-kulturális alapú gazdaságfejlesztés</t>
  </si>
  <si>
    <t>013320</t>
  </si>
  <si>
    <t>Köztemető - fenntartás és - működtetés</t>
  </si>
  <si>
    <t>045160</t>
  </si>
  <si>
    <t>Közutak, hidak, alagutak üzemeltetése, fenntartása</t>
  </si>
  <si>
    <t>107055</t>
  </si>
  <si>
    <t>Falugondnoki, tanyagondnoki szolgáltatás</t>
  </si>
  <si>
    <t>084031</t>
  </si>
  <si>
    <t>Civil szervezetek működési támogatása</t>
  </si>
  <si>
    <t>084032</t>
  </si>
  <si>
    <t>Civil szervezetek porgramtámogatása</t>
  </si>
  <si>
    <t>066010</t>
  </si>
  <si>
    <t>Zöldterület-kezelés</t>
  </si>
  <si>
    <t xml:space="preserve"> - általános tartalék</t>
  </si>
  <si>
    <t xml:space="preserve"> - céltartalék</t>
  </si>
  <si>
    <t>MINDÖSSZESEN:</t>
  </si>
  <si>
    <t>önk.</t>
  </si>
  <si>
    <t>Anyagbeszerzés</t>
  </si>
  <si>
    <t>BEVÉTELEK</t>
  </si>
  <si>
    <t>KIADÁSOK</t>
  </si>
  <si>
    <t>Működéi bevételek</t>
  </si>
  <si>
    <t>Működési költségvetési bevételek</t>
  </si>
  <si>
    <t>Működési költségvetési kiadások</t>
  </si>
  <si>
    <t>BEVÉTELEK ÖSSZESEN:</t>
  </si>
  <si>
    <t>Felújítások</t>
  </si>
  <si>
    <t>Egyéb felhalmozási célú kiadások</t>
  </si>
  <si>
    <t>Felhalmozási költségvetési kiadások</t>
  </si>
  <si>
    <t>KIADÁSOK ÖSSZESEN:</t>
  </si>
  <si>
    <t>Finanszírozási kiadások                                           K9</t>
  </si>
  <si>
    <t>Bevételi  forrás  megnevezése</t>
  </si>
  <si>
    <t>Települési önkormányzatok szociális és gyermekjóléti és gyermekétkeztetési feladatainak támogatása</t>
  </si>
  <si>
    <t xml:space="preserve"> -Települési önkormányzatok szociális feladatainak egyéb támogatása</t>
  </si>
  <si>
    <t>ÖNKORMÁNYZATOK MŰKÖDÉSI TÁMOGATÁSAI</t>
  </si>
  <si>
    <t>Működési célú visszatérítendő támogatások, kölcsönök visszatérülése államháztartáson kívülről</t>
  </si>
  <si>
    <t>Működési célú átvett pénzeszközök</t>
  </si>
  <si>
    <t>B6</t>
  </si>
  <si>
    <t>FINANSZÍROZÁSI BEVÉTELEK</t>
  </si>
  <si>
    <t>Választott tisztségviselők juttatásai</t>
  </si>
  <si>
    <t xml:space="preserve"> - Üzemeltetési anyagok beszerzése</t>
  </si>
  <si>
    <t xml:space="preserve"> - Telefon költség</t>
  </si>
  <si>
    <t xml:space="preserve"> - Bérleti és lízing díjak</t>
  </si>
  <si>
    <t xml:space="preserve"> - Karbantartási, kisjavítási szolgáltatások</t>
  </si>
  <si>
    <t xml:space="preserve"> - Szakmai tevékenységet segítő szolgáltatások</t>
  </si>
  <si>
    <t xml:space="preserve"> - Egyéb szolgáltatások</t>
  </si>
  <si>
    <t xml:space="preserve"> - Kiküldetések kiadásai</t>
  </si>
  <si>
    <t xml:space="preserve"> - Működési célú előzetesen felszámított általános forgalmi adó</t>
  </si>
  <si>
    <t xml:space="preserve"> - Fizetendő általános forgalmi adó</t>
  </si>
  <si>
    <t xml:space="preserve"> - Nagypáli Tűzoltó Egyesület működési hozzájárulás</t>
  </si>
  <si>
    <t xml:space="preserve"> - Pályázati Menedzsment Iroda Nonpr.Kft. Támogatása</t>
  </si>
  <si>
    <t>081030</t>
  </si>
  <si>
    <t>Sportlétesítmények, edzőtáborok működtetése és fejlesztése</t>
  </si>
  <si>
    <t>2. Munkáltatót terhelő járulékok és szociális hozzájárulási adó</t>
  </si>
  <si>
    <t>3. Dologi kiadások</t>
  </si>
  <si>
    <t>5. Beruházások</t>
  </si>
  <si>
    <t>Költségvetési egyenleg megállapítása, hiány finanszírozásának módja, többlet felhasználása - 5. melléklet</t>
  </si>
  <si>
    <t>12. melléklet</t>
  </si>
  <si>
    <t xml:space="preserve"> - Szociális ágazati pótlék</t>
  </si>
  <si>
    <t xml:space="preserve"> - Üdülőhelyi feladatok támogatása</t>
  </si>
  <si>
    <t xml:space="preserve"> - Lakott külterület támogatása</t>
  </si>
  <si>
    <t xml:space="preserve">  - Közfoglalkoztatottak bére</t>
  </si>
  <si>
    <t xml:space="preserve"> - Egyéb működési célú központi támogatás (Erzsébet-utalvány)</t>
  </si>
  <si>
    <t>Általános forgalmi adó visszatérítése</t>
  </si>
  <si>
    <t>B5</t>
  </si>
  <si>
    <t>Felhalmozási bevételek</t>
  </si>
  <si>
    <t>Családi támogatások</t>
  </si>
  <si>
    <t>Államháztartáson belüli megelőlegezések visszafizetése</t>
  </si>
  <si>
    <t xml:space="preserve"> -Óvoda finanszírozás Egervár</t>
  </si>
  <si>
    <t xml:space="preserve"> -Iskolai étkeztetés Egervár</t>
  </si>
  <si>
    <t xml:space="preserve">  -Közvilágítási Egyesület Nagypáli tagdíj hozzájárulás</t>
  </si>
  <si>
    <t xml:space="preserve"> -Polgárőr Egyesület Nagypáli működésének támogatása</t>
  </si>
  <si>
    <t>900020</t>
  </si>
  <si>
    <t>Önk. Funkcióra nem sorolható bevételei áht-én kívülről</t>
  </si>
  <si>
    <t>018030</t>
  </si>
  <si>
    <t>Támogatási célú finanszírozási műveletek</t>
  </si>
  <si>
    <t>Irányító szervi támogatások folyósítását/államháztartáson belüli megelőlegezésének visszafizetését követő többlet / hiány</t>
  </si>
  <si>
    <t>I. Módosítás összesen</t>
  </si>
  <si>
    <t>Összesen eredeti eir:</t>
  </si>
  <si>
    <t>Működési eredeti eir:</t>
  </si>
  <si>
    <t>Felhalmozási eredeti eir:</t>
  </si>
  <si>
    <t>I. Módosítás működési</t>
  </si>
  <si>
    <t>I. Módosítás felhalmozási</t>
  </si>
  <si>
    <t>Foglalkoztatottak egyéb személyi juttatásai</t>
  </si>
  <si>
    <t>Munkavégzésre irányuló egyéb jogviszonyban nem saját foglakoztatottnak fizetett juttatások</t>
  </si>
  <si>
    <t xml:space="preserve"> - Reklám és propaganda kiadások</t>
  </si>
  <si>
    <t>Kamatbevételek és más nyereségjellegű bevételek</t>
  </si>
  <si>
    <t>Egyéb működési bevételek</t>
  </si>
  <si>
    <t>Készletértékesítés ellenértéke</t>
  </si>
  <si>
    <t>B7</t>
  </si>
  <si>
    <t>B1-B7</t>
  </si>
  <si>
    <t>Felhamozási célú átvett pénzeszközök</t>
  </si>
  <si>
    <t xml:space="preserve">Államháztartáson belüli megelőlegezések </t>
  </si>
  <si>
    <t>Működési célú visszatérítendő támogatások államháztartáson kívülre</t>
  </si>
  <si>
    <t>NFÖ pénzeszköz átadás</t>
  </si>
  <si>
    <t>013330</t>
  </si>
  <si>
    <t>Pályázat- és támogatáskezelés,ellenőrzés</t>
  </si>
  <si>
    <t>Az önkormányzati vagyonnal való gazdálkodással kapcsolatos feladatok</t>
  </si>
  <si>
    <t>018020</t>
  </si>
  <si>
    <t>Központi költségvetési befizetések</t>
  </si>
  <si>
    <t>045150</t>
  </si>
  <si>
    <t>Egyéb szárazföldi személyszállítás</t>
  </si>
  <si>
    <t>056010</t>
  </si>
  <si>
    <t>Kompex környezetvédelmi programok támogatása</t>
  </si>
  <si>
    <t>063080</t>
  </si>
  <si>
    <t>Vízellátással kapcsolatos közmű építése, fenntartása, üzemeltetése</t>
  </si>
  <si>
    <t>072190</t>
  </si>
  <si>
    <t>Általános orvosi szolgáltatások finanszírozása és támogatása</t>
  </si>
  <si>
    <t>082091</t>
  </si>
  <si>
    <t>Közművelődés-közösségi és társadalmi részvétel fejlesztése</t>
  </si>
  <si>
    <t>104051</t>
  </si>
  <si>
    <t>Gyermekvédelmi pénzbeli és természetbeni ellátások</t>
  </si>
  <si>
    <t>Szennyvízgazdálkodás igazgatása</t>
  </si>
  <si>
    <t>052010</t>
  </si>
  <si>
    <t>052080</t>
  </si>
  <si>
    <t>Szennyvízcsatorna építése, fenntartása, üzemeltetése</t>
  </si>
  <si>
    <t>072312</t>
  </si>
  <si>
    <t>Fogorvosi ügyeleti ellátás</t>
  </si>
  <si>
    <t>082042</t>
  </si>
  <si>
    <t>Könyvtári állomány gyarapítása, nyilvántartása</t>
  </si>
  <si>
    <t>082044</t>
  </si>
  <si>
    <t>Könyvtári szolgáltatások</t>
  </si>
  <si>
    <t>082092</t>
  </si>
  <si>
    <t>Közművelődés-hagyományos közösségi kulturális értékek gondozása</t>
  </si>
  <si>
    <t>085010</t>
  </si>
  <si>
    <t>Szabadidős tevékenységekkel, sporttal, kultúrával és vallással kapcsolatos alkalmazott kutatás és fejlesztés</t>
  </si>
  <si>
    <t>091220</t>
  </si>
  <si>
    <t>Eredeti eir.:</t>
  </si>
  <si>
    <t>I. Módosítás</t>
  </si>
  <si>
    <t>Idegenforgalmi adó</t>
  </si>
  <si>
    <t>ebből: önkormányzati többségi tulajdonú nem pénzügyi vállalkozások (Nagypáli Fejlesztési Övezet támogatás visszafizetése.)</t>
  </si>
  <si>
    <t>Közvilágítási Közhasznú Egyesület pénzeszköz átadás</t>
  </si>
  <si>
    <t>- RURENER</t>
  </si>
  <si>
    <t xml:space="preserve"> -Göcsej-Zala mente Leader Egyesület működésének támogatása</t>
  </si>
  <si>
    <t>1. Működési célú támogatások államháztartáson belülről</t>
  </si>
  <si>
    <t>2. Működési bevételek</t>
  </si>
  <si>
    <t>3. Finanszírozási bevételek</t>
  </si>
  <si>
    <r>
      <t>3.1. Központi, irányító szervi támogatás</t>
    </r>
    <r>
      <rPr>
        <b/>
        <sz val="18"/>
        <rFont val="Garamond"/>
        <family val="1"/>
      </rPr>
      <t xml:space="preserve"> NORMATÍVA</t>
    </r>
  </si>
  <si>
    <r>
      <t xml:space="preserve">Bérkompenzáció támogatása </t>
    </r>
    <r>
      <rPr>
        <b/>
        <sz val="18"/>
        <rFont val="Garamond"/>
        <family val="1"/>
      </rPr>
      <t>NORMATÍVA</t>
    </r>
  </si>
  <si>
    <t>3.1.Központi, irányító szervi támogatás (Nemesapáti, Alsónemesapáti Községek Önkormányzatának hozzájárulása a Hivatal működéséhez)</t>
  </si>
  <si>
    <t>3.1. Központi, irányító szervi támogatás (Kisbucsa, Nemeshetés Községek Önkormányzatának hozzájárulása a Hivatal működéséhez)</t>
  </si>
  <si>
    <t>3.2. Előző évi maradvány igénybevétele</t>
  </si>
  <si>
    <t>2018. terv</t>
  </si>
  <si>
    <t>2019. terv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</si>
  <si>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</si>
  <si>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</si>
  <si>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</si>
  <si>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</si>
  <si>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</si>
  <si>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</si>
  <si>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</si>
  <si>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</si>
  <si>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</si>
  <si>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</si>
  <si>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</si>
  <si>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</si>
  <si>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</si>
  <si>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</si>
  <si>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</si>
  <si>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</si>
  <si>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</si>
  <si>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</si>
  <si>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</si>
  <si>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</si>
  <si>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</si>
  <si>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</si>
  <si>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Előző időszak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</si>
  <si>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</si>
  <si>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</si>
  <si>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</si>
  <si>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</si>
  <si>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</si>
  <si>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</si>
  <si>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</si>
  <si>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</si>
  <si>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</si>
  <si>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</si>
  <si>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</si>
  <si>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</si>
  <si>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</si>
  <si>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21</t>
  </si>
  <si>
    <t>A/III Befektetett pénzügyi eszközök (=A/III/1+A/III/2+A/III/3)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</si>
  <si>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</si>
  <si>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</si>
  <si>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</si>
  <si>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</si>
  <si>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</si>
  <si>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</si>
  <si>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</si>
  <si>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</si>
  <si>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</si>
  <si>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</si>
  <si>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</si>
  <si>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</si>
  <si>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</si>
  <si>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</si>
  <si>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</si>
  <si>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</si>
  <si>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</si>
  <si>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</si>
  <si>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</si>
  <si>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</si>
  <si>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</si>
  <si>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</si>
  <si>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</si>
  <si>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</si>
  <si>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</si>
  <si>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</si>
  <si>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</si>
  <si>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</si>
  <si>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</si>
  <si>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</si>
  <si>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</si>
  <si>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</si>
  <si>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</si>
  <si>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</si>
  <si>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118</t>
  </si>
  <si>
    <t>D/II/4e - ebből: költségvetési évet követően esedékes követelések általános forgalmi adó visszatérítésére</t>
  </si>
  <si>
    <t>142</t>
  </si>
  <si>
    <t>D/II Költségvetési évet követően esedékes követelések (=D/II/1+…+D/II/8)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</si>
  <si>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</si>
  <si>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</si>
  <si>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</si>
  <si>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</si>
  <si>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</si>
  <si>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</si>
  <si>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</si>
  <si>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</si>
  <si>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</si>
  <si>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</si>
  <si>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</si>
  <si>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</si>
  <si>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</si>
  <si>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</si>
  <si>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</si>
  <si>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</si>
  <si>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</si>
  <si>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</si>
  <si>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</si>
  <si>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</si>
  <si>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</si>
  <si>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</si>
  <si>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</si>
  <si>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</si>
  <si>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</si>
  <si>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</si>
  <si>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</si>
  <si>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</si>
  <si>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</si>
  <si>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</si>
  <si>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</si>
  <si>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</si>
  <si>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</si>
  <si>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</si>
  <si>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</si>
  <si>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</si>
  <si>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</si>
  <si>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</si>
  <si>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</si>
  <si>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</si>
  <si>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</si>
  <si>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</si>
  <si>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</si>
  <si>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</si>
  <si>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</si>
  <si>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</si>
  <si>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</si>
  <si>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</si>
  <si>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</si>
  <si>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</si>
  <si>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>143</t>
  </si>
  <si>
    <t>D/III/1 Adott előlegek (=D/III/1a+…+D/III/1f)</t>
  </si>
  <si>
    <t>148</t>
  </si>
  <si>
    <t>D/III/1e - ebből: foglalkoztatottaknak adott előlegek</t>
  </si>
  <si>
    <t>11/A - A helyi önkormányzatok kiegészítő támogatásainak és egyéb kötött felhasználású támogatásainak elszámolása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</si>
  <si>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</si>
  <si>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</si>
  <si>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</si>
  <si>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A települési önkormányzatok szociális feladatainak egyéb támogatása</t>
  </si>
  <si>
    <t>45</t>
  </si>
  <si>
    <t>Települési önkormányzatok nyilvános könyvtári és közművelődési feladatainak támogatása</t>
  </si>
  <si>
    <t>Könyvtári, közművelődési és múzeumi feladatok támogatása (=42+…+50)</t>
  </si>
  <si>
    <t>Mindösszesen (=36+37+...+41+51+58+59+…+87)</t>
  </si>
  <si>
    <t>11/C - Az önkormányzatok általános, köznevelési és szociális feladataihoz kapcsolódó támogatások elszámolása</t>
  </si>
  <si>
    <t>Költségvetési törvény alapján feladatátvétellel/feladatátadással korrigált támogatás</t>
  </si>
  <si>
    <t>Tényleges támogatás</t>
  </si>
  <si>
    <t>A 05. űrlap alapján a támogatási jogcímhez kapcsolódó kormányzati funkció szerinti kiadások összege</t>
  </si>
  <si>
    <t>Az önkormányzat által az adott célra december 31-ig ténylegesen felhasznált összeg</t>
  </si>
  <si>
    <t>I.1. A települési  önkormányzatok működésének támogatása (09 01 01 01 00)</t>
  </si>
  <si>
    <t>I.2. Nem közművel összegyűjtött háztartási szennyvíz ártalmatlanítása (09 01 01 02 00)</t>
  </si>
  <si>
    <t>I.4. Határátkelőhelyek fenntartásának támogatása (09 01 01 04 00)</t>
  </si>
  <si>
    <t>III.3. Egyes szociális és gyermekjóléti feladatok támogatása és III.7. Kiegészítő támogatás a bölcsődében foglalkoztatott, felsőfokú végzettségű kisgyermeknevelők béréhez (09 01 03 03 00)</t>
  </si>
  <si>
    <t>12</t>
  </si>
  <si>
    <t>11/J - A 11/A és 11/B űrlapok egyes sorainak elszámolása</t>
  </si>
  <si>
    <t>11/A és 11/B űrlapok 3. oszlopa szerinti értéke</t>
  </si>
  <si>
    <t>011130, 013360 és 013370 kormányzati funkción elszámolt kiadások</t>
  </si>
  <si>
    <t>082091, 082092, 082093 és 082094 kormányzati funkción elszámolt kiadások</t>
  </si>
  <si>
    <t>11/A és 11/B űrlapok 4. oszlopában az adott sorra másolandó érték (=4+…+10)</t>
  </si>
  <si>
    <t>Az egyes oszlopok szerinti kormányzati funkciókon elszámolt kiadások összesen</t>
  </si>
  <si>
    <t>011130, 013360 és 013370 kormányzati funkción elszámolt kiadásokból támogatással szemben el nem számolt érték</t>
  </si>
  <si>
    <t>11/A űrlap 45. Települési önkormányzatok nyilvános könyvtári és közművelődési feladatainak támogatása</t>
  </si>
  <si>
    <t>082091, 082092, 082093 és 082094 kormányzati funkciókon elszámolt kiadásokból támogatással szemben el nem számolt érték</t>
  </si>
  <si>
    <t>Egyéb nem intézményi ellátások soron kimutatott kiadásból a személyes szabadság korlátozása miatti kárpótlás összege K48 rovat 5. űrlap 101. sor összesen oszlop</t>
  </si>
  <si>
    <t>11/A űrlap 4. oszlopában az adott sorra másolandó érték (= 4+…+7)</t>
  </si>
  <si>
    <t>Az egyes oszlopok szerinti rovatokon az Önkormányzatnál megjelenő kiadások összesen</t>
  </si>
  <si>
    <t>Az elszámolt rovatok szerinti kiadásokból támogatással szemben el nem számolt összeg</t>
  </si>
  <si>
    <t>11/L - A 11/A űrlap 40. sorának elszámolása</t>
  </si>
  <si>
    <t>A 11/K űrlap 5. sor 8. oszlop - Pénzbeli szociális ellátások kiegészítése támogatásra fel nem használt kiadás</t>
  </si>
  <si>
    <t>Az önkormányzat által z „Ellátottak pénzbeli juttatásai” megfelelő rovatain elszámolt kiadások csökkentve a 11/K űrlap 4. és 5. sorainak 4-6. oszlopai szerinti értékekkel</t>
  </si>
  <si>
    <t>09</t>
  </si>
  <si>
    <t>A Rövid időtartamú közfoglalkoztatás (041231), a Start-munka program - Téli közfoglalkoztatás (041232), a Hosszabb időtartamú közfoglalkoztatás (041233), a Közfoglalkoztatás mobilitását szolgáló támogatás (közhasznú kölcsönző részére) (041234), az Országos közfoglalkoztatási  program (041236), a Közfoglalkoztatási mintaprogram (041237), Lakáshoz jutást segítő támogatások (061030), a Lakóingatlan szociális célú bérbeadása, üzemeltetése (106010), a Lakásfenntartással, lakhatással összefüggő ellátások (106020) kormányzati funkciók szerinti kiadások összesen</t>
  </si>
  <si>
    <t>Az önkormányzat által a III.2. pont szerinti támogatásra ténylegesen elszámolt kiadás</t>
  </si>
  <si>
    <t>11/M - A helyi önkormányzatok visszafizetési kötelezettsége, pótlólagos támogatása (Ávr. 111. §), és a jogtalan igénybevétele után fizetendő ügyleti kamata (Ávr. 112. §)</t>
  </si>
  <si>
    <t>Elengedés, kedvezmény jogalapja</t>
  </si>
  <si>
    <t>Ellátottak térítési díjának, kártérítésének méltányossági alapon történő elengedése</t>
  </si>
  <si>
    <t>Lakosság részére lakásépítéshez, lakásfelújításhoz nyújtott kölcsönök elengedésének összege</t>
  </si>
  <si>
    <t>Helyi adónál biztosított kedvezmény, mentesség</t>
  </si>
  <si>
    <t>Gépjárműadónál biztosított kedvezmény, mentesség</t>
  </si>
  <si>
    <t>Gépjárműadóról szóló 1991. évi LXXXII. törvény 5. §</t>
  </si>
  <si>
    <t>Helységek, eszközök hasznosításából származó bevételből nyújtott kedvezmény, mentesség</t>
  </si>
  <si>
    <t>Egyéb nyújtott kedvezmény vagy kölcsön elengedése</t>
  </si>
  <si>
    <t>-</t>
  </si>
  <si>
    <t>Projekt/Támogatott szervezet megnevezése</t>
  </si>
  <si>
    <t>Társaság neve</t>
  </si>
  <si>
    <t>Alapítás kelte</t>
  </si>
  <si>
    <t>Cégjegyzék szám</t>
  </si>
  <si>
    <t>Tulajdon %-a</t>
  </si>
  <si>
    <t>Nagypáli Fejlesztési Övezet Nonprofit Kft.</t>
  </si>
  <si>
    <t>20-09-071431</t>
  </si>
  <si>
    <t>Pályázati Menedzsment Iroda Nonprofit Kft. *</t>
  </si>
  <si>
    <t>20-09-073311</t>
  </si>
  <si>
    <t>*  20 %-os tulajdonrész Nagypáli Polgárőr Egyesület tulajdonát képezi.</t>
  </si>
  <si>
    <t>Részvények darabszáma (db)</t>
  </si>
  <si>
    <t>Észak- Nyugat Zalai Víz-és Csatornamű Zrt.</t>
  </si>
  <si>
    <t>Államháztartáson belüli megelőlegezések</t>
  </si>
  <si>
    <t>Finanszírozási bevételek                          B8</t>
  </si>
  <si>
    <t>6/2013.(V.9.) önkormányzati rendelet 3. §</t>
  </si>
  <si>
    <t>Megnevezés (Mérleg tételek)</t>
  </si>
  <si>
    <t>Az önkormányzat általános működéséhez ágazati feladatainak ellátásához kapcsolódó támogatásának elszámolása - 9. melléklet</t>
  </si>
  <si>
    <r>
      <rPr>
        <b/>
        <sz val="18"/>
        <rFont val="Garamond"/>
        <family val="1"/>
      </rPr>
      <t>Székhely</t>
    </r>
    <r>
      <rPr>
        <sz val="18"/>
        <rFont val="Garamond"/>
        <family val="1"/>
      </rPr>
      <t xml:space="preserve"> Hivatal eredeti előirányzata</t>
    </r>
  </si>
  <si>
    <r>
      <rPr>
        <b/>
        <sz val="18"/>
        <rFont val="Garamond"/>
        <family val="1"/>
      </rPr>
      <t>Székhely</t>
    </r>
    <r>
      <rPr>
        <sz val="18"/>
        <rFont val="Garamond"/>
        <family val="1"/>
      </rPr>
      <t xml:space="preserve"> Hivatal I. módosított előirányzata</t>
    </r>
  </si>
  <si>
    <r>
      <rPr>
        <b/>
        <sz val="18"/>
        <rFont val="Garamond"/>
        <family val="1"/>
      </rPr>
      <t>Alsónemesapáti</t>
    </r>
    <r>
      <rPr>
        <sz val="18"/>
        <rFont val="Garamond"/>
        <family val="1"/>
      </rPr>
      <t xml:space="preserve"> Kirendeltség eredeti előirányzata</t>
    </r>
  </si>
  <si>
    <r>
      <rPr>
        <b/>
        <sz val="18"/>
        <rFont val="Garamond"/>
        <family val="1"/>
      </rPr>
      <t>Alsónemesapáti</t>
    </r>
    <r>
      <rPr>
        <sz val="18"/>
        <rFont val="Garamond"/>
        <family val="1"/>
      </rPr>
      <t xml:space="preserve"> Kirendeltség I. módosított előirányzata</t>
    </r>
  </si>
  <si>
    <r>
      <rPr>
        <b/>
        <sz val="18"/>
        <rFont val="Garamond"/>
        <family val="1"/>
      </rPr>
      <t>Kisbucsai</t>
    </r>
    <r>
      <rPr>
        <sz val="18"/>
        <rFont val="Garamond"/>
        <family val="1"/>
      </rPr>
      <t xml:space="preserve"> Kirendeltség eredeti előirányzata</t>
    </r>
  </si>
  <si>
    <r>
      <rPr>
        <b/>
        <sz val="18"/>
        <rFont val="Garamond"/>
        <family val="1"/>
      </rPr>
      <t>Kisbucsai</t>
    </r>
    <r>
      <rPr>
        <sz val="18"/>
        <rFont val="Garamond"/>
        <family val="1"/>
      </rPr>
      <t xml:space="preserve"> Kirendeltség I. módosított előirányzata</t>
    </r>
  </si>
  <si>
    <t>Plusz önkormányzati hozzájárulás Nagypálitól (KIADÁSI OLDALON VISSZAUTALVA)</t>
  </si>
  <si>
    <r>
      <t xml:space="preserve">Nagypáli Község Önkormányzatánakt </t>
    </r>
    <r>
      <rPr>
        <b/>
        <u val="single"/>
        <sz val="16"/>
        <rFont val="Times New Roman"/>
        <family val="1"/>
      </rPr>
      <t>2017. évi  TELJESÍTETT</t>
    </r>
    <r>
      <rPr>
        <b/>
        <sz val="16"/>
        <rFont val="Times New Roman"/>
        <family val="1"/>
      </rPr>
      <t xml:space="preserve"> költségvetési kiadásai működési és felhalmozási cél szerinti bontásban és létszám előirányzata  -2. melléklet</t>
    </r>
  </si>
  <si>
    <t>Normatív jutalmak</t>
  </si>
  <si>
    <t>Ruházati költségtérítés</t>
  </si>
  <si>
    <t>Egyébi költségtérítés</t>
  </si>
  <si>
    <t>Szakmai anyagok beszerzése</t>
  </si>
  <si>
    <t>Üzemeltetési anyagok beszerzése</t>
  </si>
  <si>
    <t xml:space="preserve"> - Internet díj, Informatikai szolgáltatás</t>
  </si>
  <si>
    <t>Postaköltség</t>
  </si>
  <si>
    <t>Emlékeink 1956-ról projekt megvalósítása</t>
  </si>
  <si>
    <t xml:space="preserve"> - Egyéb dologi kiadások </t>
  </si>
  <si>
    <t>Kamatkiadások</t>
  </si>
  <si>
    <t>Egyéb pénzügyi műveletek kiadásai</t>
  </si>
  <si>
    <t>Helyi önkormányzatok előző évi elszámolásából származó kiadások</t>
  </si>
  <si>
    <t>Kárenyhítési hozzájárulás</t>
  </si>
  <si>
    <t>BURSa Hungarica ösztöndíj</t>
  </si>
  <si>
    <t>Szászcsávási Református Egyházközösség</t>
  </si>
  <si>
    <t>Országos Mentőszolgállat Alapítvány</t>
  </si>
  <si>
    <t>Mosolyért Közhasznú Egyesület</t>
  </si>
  <si>
    <t>2017. ÉVI TELJESÍTÉS ÖSSZESEN</t>
  </si>
  <si>
    <t>2017. ÉVI TELJESÍTÉS MŰKÖDÉSI CÉLRA</t>
  </si>
  <si>
    <t>2017. ÉVI TELJESÍTÉS FELHALMOZÁSI CÉLRA</t>
  </si>
  <si>
    <t>Nagypáli 03/1; 03/2; 03/3;03/4. HRSZ-ú ingatlanok vételára a Képv.test.67/2016.(XI.9.) határozata alapján</t>
  </si>
  <si>
    <t>Nagypáli 016/4. HRSZ.-ú ingatlan 4238/9827 része</t>
  </si>
  <si>
    <t>ASP projekt kivitelezése - KÖFOP -1.2.1-VEKOP-16 (NETTÓ)</t>
  </si>
  <si>
    <t>SUZUKI SPLASH gépjármű vásárlása (Hivatali autó) LDH-764</t>
  </si>
  <si>
    <t xml:space="preserve"> - TURISZTIKAI KÖZPONT MEGVÁSÁRLÁSA (NETTÓ)</t>
  </si>
  <si>
    <t xml:space="preserve"> - IFJÚSÁGI LAKÓPARK KIALAKÍTÁSA (MOBILHÁZ PROJEKT)- NETTÓ</t>
  </si>
  <si>
    <t xml:space="preserve"> - SPORTCENTRUM FEJLESZTÉSE (NETTÓ)</t>
  </si>
  <si>
    <r>
      <rPr>
        <b/>
        <sz val="16"/>
        <rFont val="Times New Roman"/>
        <family val="1"/>
      </rPr>
      <t xml:space="preserve">EGYÉB </t>
    </r>
    <r>
      <rPr>
        <sz val="16"/>
        <rFont val="Times New Roman"/>
        <family val="1"/>
      </rPr>
      <t>tárgyi eszközök beszerzése, létesítése  (NETTÓ)</t>
    </r>
  </si>
  <si>
    <t>Immateriális javak léteítése (Települési Arculati Kézikonyv)</t>
  </si>
  <si>
    <t>Nagypáli 016/3 hrsz. Vételára</t>
  </si>
  <si>
    <t>Szélerőmű</t>
  </si>
  <si>
    <t>Tárgyi eszöz beszerzés</t>
  </si>
  <si>
    <t>Opel Ampera személygépkocsi</t>
  </si>
  <si>
    <t>Ingatlanok felújítása (térburkolatok, járda felújítás, garázs)</t>
  </si>
  <si>
    <t>Egyéb tárgyi eszköz felújítása Zalavíz)</t>
  </si>
  <si>
    <t xml:space="preserve"> -Szennyvíz használati díj+ ivóvíz használati díj bevétel tartalékba helyezése felújítások fedezetéül </t>
  </si>
  <si>
    <t xml:space="preserve"> - Nagypáli Nyugdíjas Egyesület támogatása</t>
  </si>
  <si>
    <t>Maradványkimutatás 2017. évre - 8. melléklet</t>
  </si>
  <si>
    <t>Szociális ágazati összevont pótlék</t>
  </si>
  <si>
    <t>Szociális tüzelőenyag vásárláshoz nyújtott támogatás</t>
  </si>
  <si>
    <t>A 2016. évről áthúzódó bérkompenzáció támogatása</t>
  </si>
  <si>
    <t>Helyi önkormányzatok működési célú költségvetési támgoatásai összesn</t>
  </si>
  <si>
    <t>Kistelepülési önkormányzatok alacsony összegű fejlesztéseinek támogatás</t>
  </si>
  <si>
    <t>Helyi önkormányzatok felhalmozási célú költségvetési támgoatási összesen</t>
  </si>
  <si>
    <t>A települsé iarculati kézikönyv elkészítésének támogatása</t>
  </si>
  <si>
    <t>Helyi önkormányzatok kiegészító támogatási összesen</t>
  </si>
  <si>
    <t>A költségvetési szerveknél foglalkoztatottak 2017. évi kompenzációja</t>
  </si>
  <si>
    <t>A polgármesteri bérelemelés különbözetének támogatása</t>
  </si>
  <si>
    <t>Eltérés</t>
  </si>
  <si>
    <t>A települési önkormányzatok egyes köznevelési feladatainak támogatása</t>
  </si>
  <si>
    <t>Szociális ágazati összevont pótlék visszafizetendő összege</t>
  </si>
  <si>
    <t>11/A űrlap 44. sor 3. oszlop - A települési önkormányzatok szociális feladatainak egyéb támogatása</t>
  </si>
  <si>
    <t>11/C űrlap 6. sora szerinti egyes szociális és gyermekjóléti feladatok támogatására fel nem használt kiadás</t>
  </si>
  <si>
    <t>Támogatási célú finanszírozási műveletek kormányzati funkción átadott kiadások</t>
  </si>
  <si>
    <t xml:space="preserve">A 8. és 9. sorból a III.2. támogatással szemben elszámolható kiadások összege </t>
  </si>
  <si>
    <t>Az önkormányzat által az Egyéb szociális pénzbeli és természetbeni ellátások, támogatások (107060) kormányzati funkción elszámolt kiadások</t>
  </si>
  <si>
    <t>A III.2. jogcím szerinti támogatásra elszámolható kiadások össesen</t>
  </si>
  <si>
    <t>11/K - A 11/A űrlap 38. sorának elszámolása</t>
  </si>
  <si>
    <t>082042, 082043, 082044 kormányzati funkción elszámolt kiadások</t>
  </si>
  <si>
    <r>
      <t>2017. évi önkormányzati hozzájárulások EU-s projektekhez -</t>
    </r>
    <r>
      <rPr>
        <b/>
        <u val="single"/>
        <sz val="14"/>
        <color indexed="8"/>
        <rFont val="Garamond"/>
        <family val="1"/>
      </rPr>
      <t>TELJESÍTÉS</t>
    </r>
  </si>
  <si>
    <r>
      <rPr>
        <b/>
        <u val="single"/>
        <sz val="14"/>
        <color indexed="8"/>
        <rFont val="Garamond"/>
        <family val="1"/>
      </rPr>
      <t>Európai Uniós forrásból finanszírozott támogatással megvalósuló projektek</t>
    </r>
    <r>
      <rPr>
        <b/>
        <sz val="14"/>
        <color indexed="8"/>
        <rFont val="Garamond"/>
        <family val="1"/>
      </rPr>
      <t xml:space="preserve"> bevételei, kiadásai, az azokhoz történő hozzájárulás</t>
    </r>
    <r>
      <rPr>
        <b/>
        <sz val="14"/>
        <color indexed="8"/>
        <rFont val="Garamond"/>
        <family val="1"/>
      </rPr>
      <t xml:space="preserve"> - 6. melléklet</t>
    </r>
  </si>
  <si>
    <t>2017. ÉVI TELJESÍTÉS bevételek tekintetében</t>
  </si>
  <si>
    <t xml:space="preserve">2017. évi várható bevétel </t>
  </si>
  <si>
    <t xml:space="preserve">2017. évi várható bevétel - I. módosítás </t>
  </si>
  <si>
    <t>2017. évi várható kiadás</t>
  </si>
  <si>
    <t xml:space="preserve">2017. évi várható kiadás I. módosítás  </t>
  </si>
  <si>
    <t>2017. ÉVI TELJESÍTÉS kiadások tekintetében</t>
  </si>
  <si>
    <t>2018. évi várható kiadás</t>
  </si>
  <si>
    <t xml:space="preserve"> /adatok  Ft-ban/</t>
  </si>
  <si>
    <t>2017. évi I. Módosíott eir. Összesen</t>
  </si>
  <si>
    <t>2017. évi TELJESÍTÉS MINDÖSSZESEN</t>
  </si>
  <si>
    <t>2017. évi eredeti eir. Működési</t>
  </si>
  <si>
    <t xml:space="preserve">2017. évi I. Módosíott eir. Működési </t>
  </si>
  <si>
    <t xml:space="preserve">2017. évi TELJESÍTÉS működési </t>
  </si>
  <si>
    <t xml:space="preserve">2017. évi eredeti eir. Felhalmozási </t>
  </si>
  <si>
    <t xml:space="preserve">2017. évi I. Módosíott eir. Felhalmozási </t>
  </si>
  <si>
    <t>2017. évi TELJESÍTÉS felhalmozási</t>
  </si>
  <si>
    <t>2017. évi TELJESÍTÉS</t>
  </si>
  <si>
    <t>Kiegészítés</t>
  </si>
  <si>
    <t>Települési arculati kézikönyv</t>
  </si>
  <si>
    <t xml:space="preserve">Működési célú támogatások és kiegészítő támogatások </t>
  </si>
  <si>
    <t xml:space="preserve">Egyéb működési célú támogatások bevételei államháztartáson belülről </t>
  </si>
  <si>
    <t xml:space="preserve"> -Kincstár MVH</t>
  </si>
  <si>
    <t xml:space="preserve"> -Hivatal finanszírozása</t>
  </si>
  <si>
    <t xml:space="preserve"> -Pénzeszköz átadás megállapodás alapján</t>
  </si>
  <si>
    <t>Felhalmozási célú önkormányzati támogatások</t>
  </si>
  <si>
    <t>Egyéb felhalmozási célú támogatások bevételei</t>
  </si>
  <si>
    <t>Felhalmozási célú támogatások államháztartáson belülről</t>
  </si>
  <si>
    <t>B2</t>
  </si>
  <si>
    <t>Egyéb tárgyi eszköz értékesítése ( Opel Corsa gépjármű értékesítése)</t>
  </si>
  <si>
    <t>Egyéb tárgyi eszköz értékesítése ( Suzuki Splash gépjármű értékesítése)</t>
  </si>
  <si>
    <t>Egyéb tárgyi eszköz értékesítése (motorfűrész értékesítése)</t>
  </si>
  <si>
    <t>ebből: egyéb civil szervezetek</t>
  </si>
  <si>
    <t xml:space="preserve">Egyéb működési célú átvett pénzeszközök </t>
  </si>
  <si>
    <t>Felhalmozási célú visszatérítendő támogatások, kölcsönök visszatérülése államháztartáson kívülről</t>
  </si>
  <si>
    <r>
      <t xml:space="preserve">Helyi önkormányzat </t>
    </r>
    <r>
      <rPr>
        <b/>
        <u val="single"/>
        <sz val="12"/>
        <color indexed="8"/>
        <rFont val="Garamond"/>
        <family val="1"/>
      </rPr>
      <t xml:space="preserve">2017. évi TELESÍTETT </t>
    </r>
    <r>
      <rPr>
        <b/>
        <sz val="12"/>
        <color indexed="8"/>
        <rFont val="Garamond"/>
        <family val="1"/>
      </rPr>
      <t>bevételei és kiadásai kormányzati funkciók szerinti bontásban (adatok Ft-ban)- 4. melléklet</t>
    </r>
  </si>
  <si>
    <t>2017. évi kormányzati funkció</t>
  </si>
  <si>
    <t>2017. évi kormányzati funkció elnevezése</t>
  </si>
  <si>
    <t>Bevétel 2017. évi eredeti előirányzata</t>
  </si>
  <si>
    <t>Bevételek 2017. évi I. módosítás</t>
  </si>
  <si>
    <t>Bevételek 2017. évi TELJESÍTÉS</t>
  </si>
  <si>
    <t>Kiadás 2017. évi eredeti előirányzata</t>
  </si>
  <si>
    <t>Kiadások 2017.  évi I. módosítás</t>
  </si>
  <si>
    <t>Kiadások 2017. évi TELJESÍTÉS</t>
  </si>
  <si>
    <t>081010</t>
  </si>
  <si>
    <t>Sportügyek igazgatása</t>
  </si>
  <si>
    <t>042130</t>
  </si>
  <si>
    <t>Növénytermesztés, állattenyésztés és kapcsolódó szolgáltatások</t>
  </si>
  <si>
    <t>086020</t>
  </si>
  <si>
    <t>Helyi, térségi, közösségi tér biztosítása, működtetése</t>
  </si>
  <si>
    <t>042220</t>
  </si>
  <si>
    <t>Erdőgazdálkodás</t>
  </si>
  <si>
    <r>
      <t xml:space="preserve">                             Költségvetési mérleg közgazdasági tagolásban </t>
    </r>
    <r>
      <rPr>
        <b/>
        <u val="single"/>
        <sz val="12"/>
        <rFont val="Garamond"/>
        <family val="1"/>
      </rPr>
      <t xml:space="preserve">2017. évi TELJESÍTÉSE, a követő 3 év keretszámaival egységes szerkezetben </t>
    </r>
    <r>
      <rPr>
        <b/>
        <sz val="12"/>
        <rFont val="Garamond"/>
        <family val="1"/>
      </rPr>
      <t>(adatok Ft-ban) - 7. melléklet</t>
    </r>
  </si>
  <si>
    <t>2017. évi teljesítés</t>
  </si>
  <si>
    <t>2020. terv</t>
  </si>
  <si>
    <t>Felhalmozású célú átvett pénzeszköz</t>
  </si>
  <si>
    <t>Felhalmozási költségvetési bevétel</t>
  </si>
  <si>
    <t xml:space="preserve"> Állományváltozás pénzforgalmi tranzakciók miatt</t>
  </si>
  <si>
    <t xml:space="preserve"> Az Önkormányzat gazdasági társaságokban lévő érdekeltségei 2017. évben - 11. melléklet                                                                        /adatok Ft-ban/</t>
  </si>
  <si>
    <t>Önkormányzati részesedések alakulása 2017. évben</t>
  </si>
  <si>
    <t>Tulajdon összege (Ft)</t>
  </si>
  <si>
    <t>Önkormányzati részvények alakulása 2017. évben</t>
  </si>
  <si>
    <r>
      <t xml:space="preserve">Közvetett támogatásokat tartalmazó kimutatás </t>
    </r>
    <r>
      <rPr>
        <b/>
        <u val="single"/>
        <sz val="11"/>
        <color indexed="8"/>
        <rFont val="Garamond"/>
        <family val="1"/>
      </rPr>
      <t>2016. évi teljesíté</t>
    </r>
    <r>
      <rPr>
        <b/>
        <sz val="11"/>
        <color indexed="8"/>
        <rFont val="Garamond"/>
        <family val="1"/>
      </rPr>
      <t>s  /adatok Ft-ban/</t>
    </r>
  </si>
  <si>
    <t>Közvetett támogatás összege (Ft)</t>
  </si>
  <si>
    <t>Nagypáli Község Önkormányzatának vagyonkimutatása 2017. december 31.-i fordulónappal - 13/a. melléklet</t>
  </si>
  <si>
    <t>D/III/1. Adott előlegek</t>
  </si>
  <si>
    <t>D/III/1b- ebből: beruházásokra, felújításokra adott előlegek</t>
  </si>
  <si>
    <t>D/III/3 Más által beszedett bevételek elszámolása</t>
  </si>
  <si>
    <t>E/III/2 Utalványok, bérletek és más hasonló, készpénz-helyettesítő fizetési eszköznek nem minősülő eszközök elszámolásai</t>
  </si>
  <si>
    <t>H/III/8 Letétre, megőrzésre, fedezetkezelésre átvett pénzeszközök, biztosítékok</t>
  </si>
  <si>
    <t xml:space="preserve"> Nagypáli Közös Önkormányzati Hivatal vagyonkimutatása 2017. december 31.-i fordulónappal - 13/b. melléklet</t>
  </si>
  <si>
    <t>D/III/1f - ebből: túlfizetések, téves és visszajáró kifizetések</t>
  </si>
  <si>
    <r>
      <t>Nagypáli Község Önkormányzatának</t>
    </r>
    <r>
      <rPr>
        <b/>
        <u val="single"/>
        <sz val="16"/>
        <rFont val="Times New Roman"/>
        <family val="1"/>
      </rPr>
      <t xml:space="preserve"> 2017. évi TELJESÍTETT bevételei </t>
    </r>
    <r>
      <rPr>
        <b/>
        <sz val="16"/>
        <rFont val="Times New Roman"/>
        <family val="1"/>
      </rPr>
      <t>működési és felhalmozási cél szerinti bontásban (adatok Ft-ban)      1. melléklet</t>
    </r>
  </si>
  <si>
    <t>2017. évi eredeti eir. Összesen</t>
  </si>
  <si>
    <t>Előző évek pénzmaradványának igénybevétele utáni többlet / hiány</t>
  </si>
  <si>
    <t xml:space="preserve"> - 2016. évről áthúzódó bérkompenzáció támogatása</t>
  </si>
  <si>
    <t xml:space="preserve"> - Verseny és Szabadidő Sportegyesület Nagypáli működéséhez hozzájárulás (2016. évi tény alapján)</t>
  </si>
  <si>
    <r>
      <rPr>
        <b/>
        <u val="single"/>
        <sz val="11"/>
        <rFont val="Garamond"/>
        <family val="1"/>
      </rPr>
      <t>Pénzeszközök állományának változása 2017. évben</t>
    </r>
    <r>
      <rPr>
        <b/>
        <sz val="11"/>
        <rFont val="Garamond"/>
        <family val="1"/>
      </rPr>
      <t xml:space="preserve"> - 10. melléklet - adatok Ft-ban</t>
    </r>
  </si>
  <si>
    <t>2017. évi I. módosított előirányzat mindösszesen</t>
  </si>
  <si>
    <t>2017. évi teljesítés mindösszesen</t>
  </si>
  <si>
    <r>
      <rPr>
        <b/>
        <sz val="18"/>
        <rFont val="Garamond"/>
        <family val="1"/>
      </rPr>
      <t>Székhely</t>
    </r>
    <r>
      <rPr>
        <sz val="18"/>
        <rFont val="Garamond"/>
        <family val="1"/>
      </rPr>
      <t xml:space="preserve"> Hivatal 2017. évi teljesítés</t>
    </r>
  </si>
  <si>
    <r>
      <rPr>
        <b/>
        <sz val="18"/>
        <rFont val="Garamond"/>
        <family val="1"/>
      </rPr>
      <t>Alsónemesapáti</t>
    </r>
    <r>
      <rPr>
        <sz val="18"/>
        <rFont val="Garamond"/>
        <family val="1"/>
      </rPr>
      <t xml:space="preserve"> Kirendeltség 2017. évi teljesítés</t>
    </r>
  </si>
  <si>
    <r>
      <rPr>
        <b/>
        <sz val="18"/>
        <rFont val="Garamond"/>
        <family val="1"/>
      </rPr>
      <t>Kisbucsai</t>
    </r>
    <r>
      <rPr>
        <sz val="18"/>
        <rFont val="Garamond"/>
        <family val="1"/>
      </rPr>
      <t xml:space="preserve"> Kirendeltség 2017. évi teljesítés</t>
    </r>
  </si>
  <si>
    <t>3.1. Központi, irányító szervi támogatás (Nagypáli Község Önkormányzatának hozzájárulása a Hivatali autó üzemanyagköltségéhez)</t>
  </si>
  <si>
    <t xml:space="preserve">4. Egyéb működési célú kiadások </t>
  </si>
  <si>
    <r>
      <t xml:space="preserve">Nagypáli Közös Önkormányzati Hivatal  </t>
    </r>
    <r>
      <rPr>
        <b/>
        <u val="single"/>
        <sz val="18"/>
        <rFont val="Garamond"/>
        <family val="1"/>
      </rPr>
      <t xml:space="preserve">2017. évi teljesített </t>
    </r>
    <r>
      <rPr>
        <b/>
        <sz val="18"/>
        <rFont val="Garamond"/>
        <family val="1"/>
      </rPr>
      <t xml:space="preserve">bevételei és kiadásai (ÖSSZETOLT  adatok Ft-ban)                           3. melléklet                                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</si>
</sst>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_-* #,##0.0\ _F_t_-;\-* #,##0.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90"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name val="Arial CE"/>
      <family val="2"/>
    </font>
    <font>
      <sz val="26"/>
      <name val="Arial CE"/>
      <family val="2"/>
    </font>
    <font>
      <sz val="11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2"/>
      <color indexed="8"/>
      <name val="Garamond"/>
      <family val="1"/>
    </font>
    <font>
      <b/>
      <u val="single"/>
      <sz val="12"/>
      <color indexed="8"/>
      <name val="Garamond"/>
      <family val="1"/>
    </font>
    <font>
      <b/>
      <sz val="14"/>
      <color indexed="8"/>
      <name val="Garamond"/>
      <family val="1"/>
    </font>
    <font>
      <b/>
      <u val="single"/>
      <sz val="12"/>
      <name val="Garamond"/>
      <family val="1"/>
    </font>
    <font>
      <sz val="18"/>
      <name val="Garamond"/>
      <family val="1"/>
    </font>
    <font>
      <b/>
      <sz val="18"/>
      <name val="Garamond"/>
      <family val="1"/>
    </font>
    <font>
      <b/>
      <u val="single"/>
      <sz val="18"/>
      <name val="Garamond"/>
      <family val="1"/>
    </font>
    <font>
      <b/>
      <u val="single"/>
      <sz val="11"/>
      <color indexed="8"/>
      <name val="Garamond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Garamond"/>
      <family val="1"/>
    </font>
    <font>
      <sz val="10"/>
      <name val="MS Sans Serif"/>
      <family val="2"/>
    </font>
    <font>
      <b/>
      <i/>
      <sz val="10"/>
      <color indexed="8"/>
      <name val="Garamond"/>
      <family val="1"/>
    </font>
    <font>
      <b/>
      <u val="single"/>
      <sz val="11"/>
      <name val="Garamond"/>
      <family val="1"/>
    </font>
    <font>
      <i/>
      <u val="single"/>
      <sz val="10"/>
      <color indexed="8"/>
      <name val="Garamond"/>
      <family val="1"/>
    </font>
    <font>
      <i/>
      <sz val="11"/>
      <color indexed="8"/>
      <name val="Garamond"/>
      <family val="1"/>
    </font>
    <font>
      <i/>
      <sz val="10"/>
      <name val="Garamond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4"/>
      <name val="Garamond"/>
      <family val="1"/>
    </font>
    <font>
      <sz val="14"/>
      <color indexed="8"/>
      <name val="Garamond"/>
      <family val="1"/>
    </font>
    <font>
      <sz val="14"/>
      <name val="Garamond"/>
      <family val="1"/>
    </font>
    <font>
      <b/>
      <u val="single"/>
      <sz val="14"/>
      <color indexed="8"/>
      <name val="Garamond"/>
      <family val="1"/>
    </font>
    <font>
      <sz val="16"/>
      <color indexed="10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u val="single"/>
      <sz val="16"/>
      <name val="Times New Roman"/>
      <family val="1"/>
    </font>
    <font>
      <b/>
      <sz val="16"/>
      <color indexed="10"/>
      <name val="Times New Roman"/>
      <family val="1"/>
    </font>
    <font>
      <sz val="11"/>
      <color indexed="10"/>
      <name val="Garamond"/>
      <family val="1"/>
    </font>
    <font>
      <sz val="24"/>
      <color indexed="8"/>
      <name val="Arial CE"/>
      <family val="2"/>
    </font>
    <font>
      <sz val="24"/>
      <color indexed="10"/>
      <name val="Arial CE"/>
      <family val="2"/>
    </font>
    <font>
      <sz val="12"/>
      <color indexed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1"/>
      <color indexed="10"/>
      <name val="Garamond"/>
      <family val="1"/>
    </font>
    <font>
      <sz val="18"/>
      <color indexed="8"/>
      <name val="Garamond"/>
      <family val="1"/>
    </font>
    <font>
      <sz val="18"/>
      <color indexed="10"/>
      <name val="Garamond"/>
      <family val="1"/>
    </font>
    <font>
      <b/>
      <sz val="18"/>
      <color indexed="10"/>
      <name val="Garamond"/>
      <family val="1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12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75" fillId="30" borderId="1" applyNumberFormat="0" applyAlignment="0" applyProtection="0"/>
    <xf numFmtId="0" fontId="4" fillId="31" borderId="2" applyNumberFormat="0" applyAlignment="0" applyProtection="0"/>
    <xf numFmtId="0" fontId="5" fillId="32" borderId="3" applyNumberFormat="0" applyAlignment="0" applyProtection="0"/>
    <xf numFmtId="0" fontId="76" fillId="0" borderId="0" applyNumberFormat="0" applyFill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80" fillId="33" borderId="7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82" fillId="0" borderId="11" applyNumberFormat="0" applyFill="0" applyAlignment="0" applyProtection="0"/>
    <xf numFmtId="0" fontId="11" fillId="9" borderId="2" applyNumberFormat="0" applyAlignment="0" applyProtection="0"/>
    <xf numFmtId="0" fontId="0" fillId="34" borderId="12" applyNumberFormat="0" applyFont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83" fillId="41" borderId="0" applyNumberFormat="0" applyBorder="0" applyAlignment="0" applyProtection="0"/>
    <xf numFmtId="0" fontId="84" fillId="42" borderId="13" applyNumberFormat="0" applyAlignment="0" applyProtection="0"/>
    <xf numFmtId="0" fontId="12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13" fillId="43" borderId="0" applyNumberFormat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44" borderId="15" applyNumberFormat="0" applyFont="0" applyAlignment="0" applyProtection="0"/>
    <xf numFmtId="0" fontId="14" fillId="31" borderId="16" applyNumberFormat="0" applyAlignment="0" applyProtection="0"/>
    <xf numFmtId="0" fontId="8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45" borderId="0" applyNumberFormat="0" applyBorder="0" applyAlignment="0" applyProtection="0"/>
    <xf numFmtId="0" fontId="88" fillId="46" borderId="0" applyNumberFormat="0" applyBorder="0" applyAlignment="0" applyProtection="0"/>
    <xf numFmtId="0" fontId="89" fillId="42" borderId="1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</cellStyleXfs>
  <cellXfs count="725">
    <xf numFmtId="0" fontId="0" fillId="0" borderId="0" xfId="0" applyAlignment="1">
      <alignment/>
    </xf>
    <xf numFmtId="0" fontId="24" fillId="0" borderId="0" xfId="93" applyFont="1">
      <alignment/>
      <protection/>
    </xf>
    <xf numFmtId="0" fontId="29" fillId="0" borderId="19" xfId="93" applyFont="1" applyBorder="1" applyAlignment="1">
      <alignment horizontal="center" wrapText="1"/>
      <protection/>
    </xf>
    <xf numFmtId="0" fontId="29" fillId="0" borderId="20" xfId="93" applyFont="1" applyBorder="1" applyAlignment="1">
      <alignment horizontal="center" vertical="center" wrapText="1"/>
      <protection/>
    </xf>
    <xf numFmtId="49" fontId="23" fillId="0" borderId="19" xfId="93" applyNumberFormat="1" applyFont="1" applyBorder="1" applyAlignment="1">
      <alignment wrapText="1"/>
      <protection/>
    </xf>
    <xf numFmtId="0" fontId="23" fillId="0" borderId="20" xfId="93" applyFont="1" applyBorder="1" applyAlignment="1">
      <alignment wrapText="1"/>
      <protection/>
    </xf>
    <xf numFmtId="49" fontId="23" fillId="0" borderId="19" xfId="93" applyNumberFormat="1" applyFont="1" applyBorder="1">
      <alignment/>
      <protection/>
    </xf>
    <xf numFmtId="0" fontId="29" fillId="0" borderId="20" xfId="93" applyFont="1" applyBorder="1" applyAlignment="1">
      <alignment wrapText="1"/>
      <protection/>
    </xf>
    <xf numFmtId="49" fontId="23" fillId="0" borderId="21" xfId="93" applyNumberFormat="1" applyFont="1" applyBorder="1">
      <alignment/>
      <protection/>
    </xf>
    <xf numFmtId="0" fontId="29" fillId="0" borderId="22" xfId="93" applyFont="1" applyBorder="1" applyAlignment="1">
      <alignment wrapText="1"/>
      <protection/>
    </xf>
    <xf numFmtId="0" fontId="1" fillId="0" borderId="0" xfId="91" applyFill="1">
      <alignment/>
      <protection/>
    </xf>
    <xf numFmtId="0" fontId="24" fillId="0" borderId="0" xfId="0" applyFont="1" applyAlignment="1">
      <alignment/>
    </xf>
    <xf numFmtId="3" fontId="1" fillId="0" borderId="0" xfId="91" applyNumberFormat="1" applyFill="1">
      <alignment/>
      <protection/>
    </xf>
    <xf numFmtId="3" fontId="23" fillId="0" borderId="23" xfId="93" applyNumberFormat="1" applyFont="1" applyFill="1" applyBorder="1" applyAlignment="1">
      <alignment horizontal="right" wrapText="1"/>
      <protection/>
    </xf>
    <xf numFmtId="3" fontId="23" fillId="0" borderId="23" xfId="93" applyNumberFormat="1" applyFont="1" applyFill="1" applyBorder="1" applyAlignment="1">
      <alignment wrapText="1"/>
      <protection/>
    </xf>
    <xf numFmtId="3" fontId="29" fillId="0" borderId="24" xfId="93" applyNumberFormat="1" applyFont="1" applyFill="1" applyBorder="1" applyAlignment="1">
      <alignment wrapText="1"/>
      <protection/>
    </xf>
    <xf numFmtId="3" fontId="24" fillId="0" borderId="0" xfId="93" applyNumberFormat="1" applyFont="1" applyFill="1">
      <alignment/>
      <protection/>
    </xf>
    <xf numFmtId="0" fontId="24" fillId="0" borderId="0" xfId="93" applyFont="1" applyFill="1">
      <alignment/>
      <protection/>
    </xf>
    <xf numFmtId="0" fontId="31" fillId="0" borderId="20" xfId="94" applyFont="1" applyFill="1" applyBorder="1" applyAlignment="1">
      <alignment horizontal="center" vertical="center" wrapText="1"/>
      <protection/>
    </xf>
    <xf numFmtId="0" fontId="24" fillId="0" borderId="25" xfId="93" applyFont="1" applyBorder="1">
      <alignment/>
      <protection/>
    </xf>
    <xf numFmtId="0" fontId="18" fillId="0" borderId="0" xfId="91" applyFont="1" applyFill="1">
      <alignment/>
      <protection/>
    </xf>
    <xf numFmtId="0" fontId="18" fillId="0" borderId="0" xfId="91" applyFont="1" applyFill="1" applyAlignment="1">
      <alignment vertical="center"/>
      <protection/>
    </xf>
    <xf numFmtId="0" fontId="19" fillId="0" borderId="0" xfId="91" applyFont="1" applyFill="1">
      <alignment/>
      <protection/>
    </xf>
    <xf numFmtId="0" fontId="1" fillId="0" borderId="0" xfId="91" applyFill="1" applyBorder="1">
      <alignment/>
      <protection/>
    </xf>
    <xf numFmtId="3" fontId="1" fillId="0" borderId="0" xfId="91" applyNumberFormat="1" applyFill="1" applyBorder="1">
      <alignment/>
      <protection/>
    </xf>
    <xf numFmtId="0" fontId="33" fillId="0" borderId="19" xfId="91" applyFont="1" applyFill="1" applyBorder="1" applyAlignment="1">
      <alignment vertical="center" wrapText="1"/>
      <protection/>
    </xf>
    <xf numFmtId="3" fontId="34" fillId="0" borderId="19" xfId="91" applyNumberFormat="1" applyFont="1" applyFill="1" applyBorder="1" applyAlignment="1">
      <alignment horizontal="right" vertical="center" wrapText="1"/>
      <protection/>
    </xf>
    <xf numFmtId="0" fontId="33" fillId="0" borderId="19" xfId="91" applyFont="1" applyFill="1" applyBorder="1" applyAlignment="1">
      <alignment vertical="center"/>
      <protection/>
    </xf>
    <xf numFmtId="0" fontId="33" fillId="0" borderId="21" xfId="91" applyFont="1" applyFill="1" applyBorder="1" applyAlignment="1">
      <alignment vertical="center" wrapText="1"/>
      <protection/>
    </xf>
    <xf numFmtId="3" fontId="33" fillId="0" borderId="0" xfId="91" applyNumberFormat="1" applyFont="1" applyFill="1" applyBorder="1" applyAlignment="1">
      <alignment horizontal="right" vertical="center" wrapText="1"/>
      <protection/>
    </xf>
    <xf numFmtId="49" fontId="33" fillId="0" borderId="21" xfId="91" applyNumberFormat="1" applyFont="1" applyFill="1" applyBorder="1" applyAlignment="1">
      <alignment vertical="center" wrapText="1"/>
      <protection/>
    </xf>
    <xf numFmtId="0" fontId="34" fillId="0" borderId="26" xfId="91" applyFont="1" applyFill="1" applyBorder="1" applyAlignment="1">
      <alignment vertical="center"/>
      <protection/>
    </xf>
    <xf numFmtId="0" fontId="33" fillId="0" borderId="27" xfId="91" applyFont="1" applyFill="1" applyBorder="1" applyAlignment="1">
      <alignment vertical="center"/>
      <protection/>
    </xf>
    <xf numFmtId="0" fontId="33" fillId="0" borderId="21" xfId="91" applyFont="1" applyFill="1" applyBorder="1" applyAlignment="1">
      <alignment vertical="center"/>
      <protection/>
    </xf>
    <xf numFmtId="0" fontId="33" fillId="0" borderId="28" xfId="91" applyFont="1" applyFill="1" applyBorder="1" applyAlignment="1">
      <alignment vertical="center"/>
      <protection/>
    </xf>
    <xf numFmtId="3" fontId="34" fillId="0" borderId="28" xfId="91" applyNumberFormat="1" applyFont="1" applyFill="1" applyBorder="1" applyAlignment="1">
      <alignment horizontal="right" vertical="center" wrapText="1"/>
      <protection/>
    </xf>
    <xf numFmtId="0" fontId="33" fillId="0" borderId="23" xfId="91" applyFont="1" applyFill="1" applyBorder="1" applyAlignment="1">
      <alignment horizontal="center" vertical="center" wrapText="1"/>
      <protection/>
    </xf>
    <xf numFmtId="0" fontId="27" fillId="0" borderId="20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left" vertical="top" wrapText="1"/>
    </xf>
    <xf numFmtId="3" fontId="27" fillId="0" borderId="20" xfId="0" applyNumberFormat="1" applyFont="1" applyFill="1" applyBorder="1" applyAlignment="1">
      <alignment horizontal="right" vertical="top" wrapText="1"/>
    </xf>
    <xf numFmtId="0" fontId="39" fillId="0" borderId="20" xfId="0" applyFont="1" applyFill="1" applyBorder="1" applyAlignment="1">
      <alignment horizontal="center" vertical="top" wrapText="1"/>
    </xf>
    <xf numFmtId="0" fontId="39" fillId="0" borderId="20" xfId="0" applyFont="1" applyFill="1" applyBorder="1" applyAlignment="1">
      <alignment horizontal="left" vertical="top" wrapText="1"/>
    </xf>
    <xf numFmtId="3" fontId="39" fillId="0" borderId="2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24" fillId="0" borderId="0" xfId="0" applyFont="1" applyFill="1" applyAlignment="1">
      <alignment vertical="center"/>
    </xf>
    <xf numFmtId="0" fontId="22" fillId="0" borderId="2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24" fillId="0" borderId="20" xfId="95" applyFont="1" applyBorder="1" applyAlignment="1">
      <alignment horizontal="center"/>
      <protection/>
    </xf>
    <xf numFmtId="0" fontId="24" fillId="0" borderId="20" xfId="95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5" fillId="0" borderId="20" xfId="95" applyFont="1" applyBorder="1" applyAlignment="1">
      <alignment horizontal="center" vertical="center"/>
      <protection/>
    </xf>
    <xf numFmtId="0" fontId="25" fillId="0" borderId="20" xfId="95" applyFont="1" applyBorder="1" applyAlignment="1">
      <alignment horizontal="center" wrapText="1"/>
      <protection/>
    </xf>
    <xf numFmtId="0" fontId="24" fillId="0" borderId="20" xfId="95" applyFont="1" applyBorder="1" applyAlignment="1">
      <alignment vertical="center" wrapText="1"/>
      <protection/>
    </xf>
    <xf numFmtId="0" fontId="26" fillId="0" borderId="20" xfId="95" applyFont="1" applyBorder="1" applyAlignment="1">
      <alignment horizontal="center"/>
      <protection/>
    </xf>
    <xf numFmtId="0" fontId="24" fillId="0" borderId="20" xfId="95" applyFont="1" applyBorder="1" applyAlignment="1">
      <alignment vertical="center"/>
      <protection/>
    </xf>
    <xf numFmtId="0" fontId="24" fillId="0" borderId="20" xfId="95" applyFont="1" applyBorder="1" applyAlignment="1">
      <alignment horizontal="center" wrapText="1"/>
      <protection/>
    </xf>
    <xf numFmtId="3" fontId="26" fillId="0" borderId="20" xfId="95" applyNumberFormat="1" applyFont="1" applyBorder="1" applyAlignment="1">
      <alignment horizontal="center" vertical="center"/>
      <protection/>
    </xf>
    <xf numFmtId="0" fontId="29" fillId="0" borderId="20" xfId="97" applyFont="1" applyBorder="1" applyAlignment="1">
      <alignment horizontal="center" vertical="center"/>
      <protection/>
    </xf>
    <xf numFmtId="0" fontId="21" fillId="0" borderId="29" xfId="97" applyFont="1" applyBorder="1" applyAlignment="1">
      <alignment horizontal="center" vertical="center"/>
      <protection/>
    </xf>
    <xf numFmtId="0" fontId="21" fillId="0" borderId="20" xfId="97" applyFont="1" applyBorder="1" applyAlignment="1">
      <alignment horizontal="center" vertical="center"/>
      <protection/>
    </xf>
    <xf numFmtId="0" fontId="22" fillId="0" borderId="20" xfId="91" applyFont="1" applyBorder="1" applyAlignment="1">
      <alignment horizontal="left" vertical="center" wrapText="1"/>
      <protection/>
    </xf>
    <xf numFmtId="14" fontId="22" fillId="0" borderId="20" xfId="91" applyNumberFormat="1" applyFont="1" applyBorder="1" applyAlignment="1">
      <alignment horizontal="center" vertical="center"/>
      <protection/>
    </xf>
    <xf numFmtId="0" fontId="22" fillId="0" borderId="20" xfId="91" applyFont="1" applyBorder="1" applyAlignment="1">
      <alignment horizontal="center" vertical="center"/>
      <protection/>
    </xf>
    <xf numFmtId="9" fontId="22" fillId="0" borderId="29" xfId="97" applyNumberFormat="1" applyFont="1" applyBorder="1" applyAlignment="1">
      <alignment horizontal="center" vertical="center"/>
      <protection/>
    </xf>
    <xf numFmtId="0" fontId="27" fillId="0" borderId="20" xfId="97" applyFont="1" applyBorder="1">
      <alignment/>
      <protection/>
    </xf>
    <xf numFmtId="0" fontId="27" fillId="0" borderId="0" xfId="97" applyFont="1">
      <alignment/>
      <protection/>
    </xf>
    <xf numFmtId="10" fontId="22" fillId="0" borderId="29" xfId="97" applyNumberFormat="1" applyFont="1" applyBorder="1" applyAlignment="1">
      <alignment horizontal="center" vertical="center"/>
      <protection/>
    </xf>
    <xf numFmtId="0" fontId="33" fillId="0" borderId="30" xfId="91" applyFont="1" applyFill="1" applyBorder="1" applyAlignment="1">
      <alignment vertical="center"/>
      <protection/>
    </xf>
    <xf numFmtId="0" fontId="33" fillId="0" borderId="0" xfId="91" applyFont="1" applyFill="1">
      <alignment/>
      <protection/>
    </xf>
    <xf numFmtId="0" fontId="33" fillId="0" borderId="0" xfId="91" applyFont="1" applyFill="1" applyAlignment="1">
      <alignment wrapText="1"/>
      <protection/>
    </xf>
    <xf numFmtId="3" fontId="34" fillId="0" borderId="20" xfId="91" applyNumberFormat="1" applyFont="1" applyFill="1" applyBorder="1" applyAlignment="1">
      <alignment horizontal="right" vertical="center" wrapText="1"/>
      <protection/>
    </xf>
    <xf numFmtId="3" fontId="34" fillId="0" borderId="31" xfId="91" applyNumberFormat="1" applyFont="1" applyFill="1" applyBorder="1" applyAlignment="1">
      <alignment horizontal="right" vertical="center" wrapText="1"/>
      <protection/>
    </xf>
    <xf numFmtId="3" fontId="34" fillId="0" borderId="32" xfId="91" applyNumberFormat="1" applyFont="1" applyFill="1" applyBorder="1" applyAlignment="1">
      <alignment horizontal="right" vertical="center" wrapText="1"/>
      <protection/>
    </xf>
    <xf numFmtId="3" fontId="34" fillId="0" borderId="33" xfId="91" applyNumberFormat="1" applyFont="1" applyFill="1" applyBorder="1" applyAlignment="1">
      <alignment horizontal="right" vertical="center" wrapText="1"/>
      <protection/>
    </xf>
    <xf numFmtId="0" fontId="33" fillId="0" borderId="0" xfId="91" applyFont="1" applyFill="1" applyAlignment="1">
      <alignment vertical="center"/>
      <protection/>
    </xf>
    <xf numFmtId="0" fontId="33" fillId="0" borderId="0" xfId="91" applyFont="1" applyFill="1" applyAlignment="1">
      <alignment horizontal="right"/>
      <protection/>
    </xf>
    <xf numFmtId="0" fontId="33" fillId="0" borderId="34" xfId="91" applyFont="1" applyFill="1" applyBorder="1" applyAlignment="1">
      <alignment vertical="center" wrapText="1"/>
      <protection/>
    </xf>
    <xf numFmtId="0" fontId="26" fillId="0" borderId="20" xfId="91" applyFont="1" applyFill="1" applyBorder="1" applyAlignment="1">
      <alignment horizontal="center" wrapText="1"/>
      <protection/>
    </xf>
    <xf numFmtId="0" fontId="25" fillId="0" borderId="20" xfId="91" applyFont="1" applyFill="1" applyBorder="1" applyAlignment="1">
      <alignment horizontal="center" vertical="center" wrapText="1"/>
      <protection/>
    </xf>
    <xf numFmtId="0" fontId="26" fillId="0" borderId="0" xfId="91" applyFont="1" applyFill="1">
      <alignment/>
      <protection/>
    </xf>
    <xf numFmtId="3" fontId="26" fillId="0" borderId="20" xfId="91" applyNumberFormat="1" applyFont="1" applyFill="1" applyBorder="1" applyAlignment="1">
      <alignment horizontal="center"/>
      <protection/>
    </xf>
    <xf numFmtId="0" fontId="26" fillId="0" borderId="0" xfId="91" applyFont="1" applyFill="1" applyAlignment="1">
      <alignment wrapText="1"/>
      <protection/>
    </xf>
    <xf numFmtId="0" fontId="1" fillId="0" borderId="0" xfId="91" applyFill="1" applyAlignment="1">
      <alignment wrapText="1"/>
      <protection/>
    </xf>
    <xf numFmtId="3" fontId="26" fillId="0" borderId="20" xfId="91" applyNumberFormat="1" applyFont="1" applyFill="1" applyBorder="1" applyAlignment="1">
      <alignment horizontal="center" wrapText="1"/>
      <protection/>
    </xf>
    <xf numFmtId="0" fontId="26" fillId="0" borderId="0" xfId="91" applyFont="1" applyFill="1" applyBorder="1">
      <alignment/>
      <protection/>
    </xf>
    <xf numFmtId="3" fontId="28" fillId="0" borderId="29" xfId="91" applyNumberFormat="1" applyFont="1" applyFill="1" applyBorder="1" applyAlignment="1">
      <alignment horizontal="center" wrapText="1"/>
      <protection/>
    </xf>
    <xf numFmtId="3" fontId="28" fillId="0" borderId="20" xfId="91" applyNumberFormat="1" applyFont="1" applyFill="1" applyBorder="1" applyAlignment="1">
      <alignment horizontal="center" wrapText="1"/>
      <protection/>
    </xf>
    <xf numFmtId="0" fontId="20" fillId="0" borderId="0" xfId="91" applyFont="1" applyFill="1" applyBorder="1">
      <alignment/>
      <protection/>
    </xf>
    <xf numFmtId="0" fontId="20" fillId="0" borderId="0" xfId="91" applyFont="1" applyFill="1">
      <alignment/>
      <protection/>
    </xf>
    <xf numFmtId="3" fontId="26" fillId="0" borderId="24" xfId="91" applyNumberFormat="1" applyFont="1" applyFill="1" applyBorder="1" applyAlignment="1">
      <alignment horizontal="center"/>
      <protection/>
    </xf>
    <xf numFmtId="3" fontId="26" fillId="0" borderId="23" xfId="91" applyNumberFormat="1" applyFont="1" applyFill="1" applyBorder="1" applyAlignment="1">
      <alignment horizontal="center"/>
      <protection/>
    </xf>
    <xf numFmtId="3" fontId="28" fillId="0" borderId="20" xfId="91" applyNumberFormat="1" applyFont="1" applyFill="1" applyBorder="1" applyAlignment="1">
      <alignment horizontal="center"/>
      <protection/>
    </xf>
    <xf numFmtId="3" fontId="28" fillId="0" borderId="0" xfId="91" applyNumberFormat="1" applyFont="1" applyFill="1" applyBorder="1" applyAlignment="1">
      <alignment horizontal="center"/>
      <protection/>
    </xf>
    <xf numFmtId="0" fontId="26" fillId="0" borderId="35" xfId="91" applyFont="1" applyFill="1" applyBorder="1">
      <alignment/>
      <protection/>
    </xf>
    <xf numFmtId="0" fontId="26" fillId="0" borderId="36" xfId="91" applyFont="1" applyFill="1" applyBorder="1">
      <alignment/>
      <protection/>
    </xf>
    <xf numFmtId="0" fontId="26" fillId="0" borderId="20" xfId="91" applyFont="1" applyFill="1" applyBorder="1" applyAlignment="1">
      <alignment horizontal="center"/>
      <protection/>
    </xf>
    <xf numFmtId="0" fontId="28" fillId="0" borderId="0" xfId="91" applyFont="1" applyFill="1" applyBorder="1" applyAlignment="1">
      <alignment horizontal="left"/>
      <protection/>
    </xf>
    <xf numFmtId="0" fontId="24" fillId="0" borderId="20" xfId="95" applyFont="1" applyBorder="1" applyAlignment="1">
      <alignment horizontal="center" vertical="center" wrapText="1"/>
      <protection/>
    </xf>
    <xf numFmtId="0" fontId="39" fillId="0" borderId="26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39" fillId="0" borderId="19" xfId="0" applyFont="1" applyFill="1" applyBorder="1" applyAlignment="1">
      <alignment horizontal="left" vertical="top" wrapText="1"/>
    </xf>
    <xf numFmtId="0" fontId="39" fillId="0" borderId="21" xfId="0" applyFont="1" applyFill="1" applyBorder="1" applyAlignment="1">
      <alignment horizontal="left" vertical="top" wrapText="1"/>
    </xf>
    <xf numFmtId="0" fontId="41" fillId="0" borderId="20" xfId="0" applyFont="1" applyBorder="1" applyAlignment="1">
      <alignment horizontal="center" vertical="center" wrapText="1"/>
    </xf>
    <xf numFmtId="14" fontId="43" fillId="0" borderId="20" xfId="0" applyNumberFormat="1" applyFont="1" applyBorder="1" applyAlignment="1">
      <alignment horizontal="center" vertical="center"/>
    </xf>
    <xf numFmtId="14" fontId="43" fillId="0" borderId="3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9" xfId="96" applyFont="1" applyBorder="1" applyAlignment="1">
      <alignment horizontal="center" vertical="center"/>
      <protection/>
    </xf>
    <xf numFmtId="0" fontId="33" fillId="0" borderId="20" xfId="91" applyFont="1" applyFill="1" applyBorder="1" applyAlignment="1">
      <alignment horizontal="center" vertical="center" wrapText="1"/>
      <protection/>
    </xf>
    <xf numFmtId="3" fontId="33" fillId="0" borderId="20" xfId="91" applyNumberFormat="1" applyFont="1" applyFill="1" applyBorder="1" applyAlignment="1">
      <alignment horizontal="right" vertical="center" wrapText="1"/>
      <protection/>
    </xf>
    <xf numFmtId="3" fontId="33" fillId="0" borderId="31" xfId="91" applyNumberFormat="1" applyFont="1" applyFill="1" applyBorder="1" applyAlignment="1">
      <alignment horizontal="right" vertical="center" wrapText="1"/>
      <protection/>
    </xf>
    <xf numFmtId="3" fontId="33" fillId="0" borderId="29" xfId="91" applyNumberFormat="1" applyFont="1" applyFill="1" applyBorder="1" applyAlignment="1">
      <alignment horizontal="right" vertical="center" wrapText="1"/>
      <protection/>
    </xf>
    <xf numFmtId="3" fontId="33" fillId="0" borderId="37" xfId="91" applyNumberFormat="1" applyFont="1" applyFill="1" applyBorder="1" applyAlignment="1">
      <alignment horizontal="right" vertical="center" wrapText="1"/>
      <protection/>
    </xf>
    <xf numFmtId="3" fontId="33" fillId="0" borderId="38" xfId="91" applyNumberFormat="1" applyFont="1" applyFill="1" applyBorder="1" applyAlignment="1">
      <alignment horizontal="right" vertical="center" wrapText="1"/>
      <protection/>
    </xf>
    <xf numFmtId="3" fontId="33" fillId="0" borderId="39" xfId="91" applyNumberFormat="1" applyFont="1" applyFill="1" applyBorder="1" applyAlignment="1">
      <alignment horizontal="right" vertical="center" wrapText="1"/>
      <protection/>
    </xf>
    <xf numFmtId="3" fontId="33" fillId="0" borderId="23" xfId="91" applyNumberFormat="1" applyFont="1" applyFill="1" applyBorder="1" applyAlignment="1">
      <alignment horizontal="right" vertical="center" wrapText="1"/>
      <protection/>
    </xf>
    <xf numFmtId="3" fontId="33" fillId="0" borderId="22" xfId="91" applyNumberFormat="1" applyFont="1" applyFill="1" applyBorder="1" applyAlignment="1">
      <alignment horizontal="right" vertical="center" wrapText="1"/>
      <protection/>
    </xf>
    <xf numFmtId="3" fontId="33" fillId="0" borderId="24" xfId="91" applyNumberFormat="1" applyFont="1" applyFill="1" applyBorder="1" applyAlignment="1">
      <alignment horizontal="right" vertical="center" wrapText="1"/>
      <protection/>
    </xf>
    <xf numFmtId="3" fontId="33" fillId="0" borderId="40" xfId="91" applyNumberFormat="1" applyFont="1" applyFill="1" applyBorder="1" applyAlignment="1">
      <alignment horizontal="right" vertical="center" wrapText="1"/>
      <protection/>
    </xf>
    <xf numFmtId="3" fontId="33" fillId="0" borderId="41" xfId="91" applyNumberFormat="1" applyFont="1" applyFill="1" applyBorder="1" applyAlignment="1">
      <alignment horizontal="right"/>
      <protection/>
    </xf>
    <xf numFmtId="3" fontId="33" fillId="0" borderId="42" xfId="91" applyNumberFormat="1" applyFont="1" applyFill="1" applyBorder="1" applyAlignment="1">
      <alignment horizontal="right"/>
      <protection/>
    </xf>
    <xf numFmtId="3" fontId="33" fillId="0" borderId="20" xfId="91" applyNumberFormat="1" applyFont="1" applyFill="1" applyBorder="1" applyAlignment="1">
      <alignment horizontal="right"/>
      <protection/>
    </xf>
    <xf numFmtId="3" fontId="33" fillId="0" borderId="23" xfId="91" applyNumberFormat="1" applyFont="1" applyFill="1" applyBorder="1" applyAlignment="1">
      <alignment horizontal="right" wrapText="1"/>
      <protection/>
    </xf>
    <xf numFmtId="3" fontId="33" fillId="0" borderId="36" xfId="91" applyNumberFormat="1" applyFont="1" applyFill="1" applyBorder="1" applyAlignment="1">
      <alignment horizontal="right"/>
      <protection/>
    </xf>
    <xf numFmtId="3" fontId="33" fillId="0" borderId="22" xfId="91" applyNumberFormat="1" applyFont="1" applyFill="1" applyBorder="1" applyAlignment="1">
      <alignment horizontal="right"/>
      <protection/>
    </xf>
    <xf numFmtId="3" fontId="33" fillId="0" borderId="40" xfId="91" applyNumberFormat="1" applyFont="1" applyFill="1" applyBorder="1" applyAlignment="1">
      <alignment horizontal="right"/>
      <protection/>
    </xf>
    <xf numFmtId="0" fontId="33" fillId="0" borderId="41" xfId="91" applyFont="1" applyFill="1" applyBorder="1" applyAlignment="1">
      <alignment/>
      <protection/>
    </xf>
    <xf numFmtId="0" fontId="33" fillId="0" borderId="42" xfId="91" applyFont="1" applyFill="1" applyBorder="1" applyAlignment="1">
      <alignment/>
      <protection/>
    </xf>
    <xf numFmtId="3" fontId="33" fillId="0" borderId="32" xfId="91" applyNumberFormat="1" applyFont="1" applyFill="1" applyBorder="1" applyAlignment="1">
      <alignment horizontal="right"/>
      <protection/>
    </xf>
    <xf numFmtId="0" fontId="33" fillId="0" borderId="43" xfId="91" applyFont="1" applyFill="1" applyBorder="1" applyAlignment="1">
      <alignment wrapText="1"/>
      <protection/>
    </xf>
    <xf numFmtId="0" fontId="33" fillId="0" borderId="32" xfId="91" applyFont="1" applyFill="1" applyBorder="1" applyAlignment="1">
      <alignment/>
      <protection/>
    </xf>
    <xf numFmtId="0" fontId="33" fillId="0" borderId="44" xfId="91" applyFont="1" applyFill="1" applyBorder="1" applyAlignment="1">
      <alignment/>
      <protection/>
    </xf>
    <xf numFmtId="3" fontId="34" fillId="0" borderId="21" xfId="91" applyNumberFormat="1" applyFont="1" applyFill="1" applyBorder="1" applyAlignment="1">
      <alignment horizontal="right" vertical="center" wrapText="1"/>
      <protection/>
    </xf>
    <xf numFmtId="3" fontId="34" fillId="0" borderId="22" xfId="91" applyNumberFormat="1" applyFont="1" applyFill="1" applyBorder="1" applyAlignment="1">
      <alignment horizontal="right" vertical="center" wrapText="1"/>
      <protection/>
    </xf>
    <xf numFmtId="3" fontId="34" fillId="0" borderId="45" xfId="91" applyNumberFormat="1" applyFont="1" applyFill="1" applyBorder="1" applyAlignment="1">
      <alignment horizontal="right" vertical="center" wrapText="1"/>
      <protection/>
    </xf>
    <xf numFmtId="3" fontId="33" fillId="0" borderId="46" xfId="91" applyNumberFormat="1" applyFont="1" applyFill="1" applyBorder="1" applyAlignment="1">
      <alignment horizontal="right" wrapText="1"/>
      <protection/>
    </xf>
    <xf numFmtId="3" fontId="34" fillId="0" borderId="27" xfId="91" applyNumberFormat="1" applyFont="1" applyFill="1" applyBorder="1" applyAlignment="1">
      <alignment horizontal="right" vertical="center" wrapText="1"/>
      <protection/>
    </xf>
    <xf numFmtId="3" fontId="34" fillId="0" borderId="41" xfId="91" applyNumberFormat="1" applyFont="1" applyFill="1" applyBorder="1" applyAlignment="1">
      <alignment horizontal="right" vertical="center" wrapText="1"/>
      <protection/>
    </xf>
    <xf numFmtId="3" fontId="34" fillId="0" borderId="47" xfId="91" applyNumberFormat="1" applyFont="1" applyFill="1" applyBorder="1" applyAlignment="1">
      <alignment horizontal="right" vertical="center" wrapText="1"/>
      <protection/>
    </xf>
    <xf numFmtId="3" fontId="34" fillId="0" borderId="48" xfId="91" applyNumberFormat="1" applyFont="1" applyFill="1" applyBorder="1" applyAlignment="1">
      <alignment horizontal="right" vertical="center" wrapText="1"/>
      <protection/>
    </xf>
    <xf numFmtId="3" fontId="34" fillId="0" borderId="49" xfId="91" applyNumberFormat="1" applyFont="1" applyFill="1" applyBorder="1" applyAlignment="1">
      <alignment horizontal="right" vertical="center" wrapText="1"/>
      <protection/>
    </xf>
    <xf numFmtId="3" fontId="33" fillId="0" borderId="24" xfId="91" applyNumberFormat="1" applyFont="1" applyFill="1" applyBorder="1" applyAlignment="1">
      <alignment horizontal="right" wrapText="1"/>
      <protection/>
    </xf>
    <xf numFmtId="0" fontId="33" fillId="0" borderId="46" xfId="91" applyFont="1" applyFill="1" applyBorder="1" applyAlignment="1">
      <alignment wrapText="1"/>
      <protection/>
    </xf>
    <xf numFmtId="3" fontId="34" fillId="0" borderId="26" xfId="91" applyNumberFormat="1" applyFont="1" applyFill="1" applyBorder="1" applyAlignment="1">
      <alignment horizontal="right" vertical="center" wrapText="1"/>
      <protection/>
    </xf>
    <xf numFmtId="0" fontId="22" fillId="0" borderId="20" xfId="91" applyFont="1" applyFill="1" applyBorder="1" applyAlignment="1">
      <alignment horizontal="center" vertical="top" wrapText="1"/>
      <protection/>
    </xf>
    <xf numFmtId="3" fontId="33" fillId="0" borderId="0" xfId="91" applyNumberFormat="1" applyFont="1" applyFill="1">
      <alignment/>
      <protection/>
    </xf>
    <xf numFmtId="0" fontId="46" fillId="0" borderId="0" xfId="91" applyFont="1" applyFill="1" applyBorder="1" applyAlignment="1">
      <alignment horizontal="center"/>
      <protection/>
    </xf>
    <xf numFmtId="0" fontId="48" fillId="0" borderId="0" xfId="91" applyFont="1" applyFill="1">
      <alignment/>
      <protection/>
    </xf>
    <xf numFmtId="0" fontId="46" fillId="0" borderId="50" xfId="91" applyFont="1" applyFill="1" applyBorder="1">
      <alignment/>
      <protection/>
    </xf>
    <xf numFmtId="0" fontId="48" fillId="0" borderId="51" xfId="91" applyFont="1" applyFill="1" applyBorder="1">
      <alignment/>
      <protection/>
    </xf>
    <xf numFmtId="0" fontId="46" fillId="0" borderId="0" xfId="91" applyFont="1" applyFill="1" applyBorder="1">
      <alignment/>
      <protection/>
    </xf>
    <xf numFmtId="0" fontId="46" fillId="0" borderId="26" xfId="91" applyFont="1" applyFill="1" applyBorder="1" applyAlignment="1">
      <alignment vertical="center" wrapText="1"/>
      <protection/>
    </xf>
    <xf numFmtId="0" fontId="46" fillId="0" borderId="48" xfId="91" applyFont="1" applyFill="1" applyBorder="1" applyAlignment="1">
      <alignment horizontal="center" vertical="center" wrapText="1"/>
      <protection/>
    </xf>
    <xf numFmtId="0" fontId="50" fillId="0" borderId="48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46" fillId="0" borderId="0" xfId="91" applyFont="1" applyFill="1" applyBorder="1" applyAlignment="1">
      <alignment vertical="center" wrapText="1"/>
      <protection/>
    </xf>
    <xf numFmtId="0" fontId="48" fillId="0" borderId="0" xfId="91" applyFont="1" applyFill="1" applyAlignment="1">
      <alignment vertical="center" wrapText="1"/>
      <protection/>
    </xf>
    <xf numFmtId="0" fontId="48" fillId="0" borderId="27" xfId="91" applyFont="1" applyFill="1" applyBorder="1">
      <alignment/>
      <protection/>
    </xf>
    <xf numFmtId="0" fontId="46" fillId="0" borderId="41" xfId="91" applyFont="1" applyFill="1" applyBorder="1">
      <alignment/>
      <protection/>
    </xf>
    <xf numFmtId="3" fontId="48" fillId="0" borderId="41" xfId="91" applyNumberFormat="1" applyFont="1" applyFill="1" applyBorder="1">
      <alignment/>
      <protection/>
    </xf>
    <xf numFmtId="3" fontId="48" fillId="0" borderId="54" xfId="91" applyNumberFormat="1" applyFont="1" applyFill="1" applyBorder="1">
      <alignment/>
      <protection/>
    </xf>
    <xf numFmtId="0" fontId="48" fillId="0" borderId="21" xfId="91" applyFont="1" applyFill="1" applyBorder="1">
      <alignment/>
      <protection/>
    </xf>
    <xf numFmtId="0" fontId="48" fillId="0" borderId="22" xfId="91" applyFont="1" applyFill="1" applyBorder="1">
      <alignment/>
      <protection/>
    </xf>
    <xf numFmtId="3" fontId="48" fillId="0" borderId="22" xfId="91" applyNumberFormat="1" applyFont="1" applyFill="1" applyBorder="1">
      <alignment/>
      <protection/>
    </xf>
    <xf numFmtId="0" fontId="48" fillId="0" borderId="0" xfId="91" applyFont="1" applyFill="1" applyBorder="1">
      <alignment/>
      <protection/>
    </xf>
    <xf numFmtId="0" fontId="46" fillId="0" borderId="19" xfId="91" applyFont="1" applyFill="1" applyBorder="1">
      <alignment/>
      <protection/>
    </xf>
    <xf numFmtId="0" fontId="48" fillId="0" borderId="20" xfId="91" applyFont="1" applyFill="1" applyBorder="1">
      <alignment/>
      <protection/>
    </xf>
    <xf numFmtId="3" fontId="46" fillId="0" borderId="20" xfId="91" applyNumberFormat="1" applyFont="1" applyFill="1" applyBorder="1">
      <alignment/>
      <protection/>
    </xf>
    <xf numFmtId="0" fontId="48" fillId="0" borderId="19" xfId="91" applyFont="1" applyFill="1" applyBorder="1" applyAlignment="1">
      <alignment wrapText="1"/>
      <protection/>
    </xf>
    <xf numFmtId="3" fontId="48" fillId="0" borderId="20" xfId="91" applyNumberFormat="1" applyFont="1" applyFill="1" applyBorder="1">
      <alignment/>
      <protection/>
    </xf>
    <xf numFmtId="0" fontId="48" fillId="0" borderId="19" xfId="91" applyFont="1" applyFill="1" applyBorder="1">
      <alignment/>
      <protection/>
    </xf>
    <xf numFmtId="0" fontId="46" fillId="0" borderId="20" xfId="91" applyFont="1" applyFill="1" applyBorder="1">
      <alignment/>
      <protection/>
    </xf>
    <xf numFmtId="3" fontId="48" fillId="0" borderId="23" xfId="91" applyNumberFormat="1" applyFont="1" applyFill="1" applyBorder="1">
      <alignment/>
      <protection/>
    </xf>
    <xf numFmtId="0" fontId="46" fillId="0" borderId="22" xfId="91" applyFont="1" applyFill="1" applyBorder="1">
      <alignment/>
      <protection/>
    </xf>
    <xf numFmtId="0" fontId="46" fillId="0" borderId="21" xfId="91" applyFont="1" applyFill="1" applyBorder="1">
      <alignment/>
      <protection/>
    </xf>
    <xf numFmtId="3" fontId="46" fillId="0" borderId="22" xfId="91" applyNumberFormat="1" applyFont="1" applyFill="1" applyBorder="1">
      <alignment/>
      <protection/>
    </xf>
    <xf numFmtId="0" fontId="46" fillId="0" borderId="26" xfId="91" applyFont="1" applyFill="1" applyBorder="1">
      <alignment/>
      <protection/>
    </xf>
    <xf numFmtId="0" fontId="46" fillId="0" borderId="48" xfId="91" applyFont="1" applyFill="1" applyBorder="1" applyAlignment="1">
      <alignment horizontal="center"/>
      <protection/>
    </xf>
    <xf numFmtId="3" fontId="46" fillId="0" borderId="48" xfId="91" applyNumberFormat="1" applyFont="1" applyFill="1" applyBorder="1">
      <alignment/>
      <protection/>
    </xf>
    <xf numFmtId="0" fontId="46" fillId="0" borderId="26" xfId="91" applyFont="1" applyFill="1" applyBorder="1" applyAlignment="1">
      <alignment wrapText="1"/>
      <protection/>
    </xf>
    <xf numFmtId="0" fontId="46" fillId="0" borderId="30" xfId="91" applyFont="1" applyFill="1" applyBorder="1" applyAlignment="1">
      <alignment wrapText="1"/>
      <protection/>
    </xf>
    <xf numFmtId="0" fontId="46" fillId="0" borderId="38" xfId="91" applyFont="1" applyFill="1" applyBorder="1" applyAlignment="1">
      <alignment horizontal="center"/>
      <protection/>
    </xf>
    <xf numFmtId="0" fontId="46" fillId="0" borderId="20" xfId="91" applyFont="1" applyFill="1" applyBorder="1" applyAlignment="1">
      <alignment horizontal="center"/>
      <protection/>
    </xf>
    <xf numFmtId="3" fontId="48" fillId="0" borderId="20" xfId="91" applyNumberFormat="1" applyFont="1" applyFill="1" applyBorder="1" applyAlignment="1">
      <alignment horizontal="left"/>
      <protection/>
    </xf>
    <xf numFmtId="0" fontId="48" fillId="0" borderId="19" xfId="91" applyFont="1" applyFill="1" applyBorder="1" applyAlignment="1">
      <alignment horizontal="right"/>
      <protection/>
    </xf>
    <xf numFmtId="0" fontId="48" fillId="0" borderId="19" xfId="91" applyFont="1" applyFill="1" applyBorder="1" applyAlignment="1" quotePrefix="1">
      <alignment horizontal="right"/>
      <protection/>
    </xf>
    <xf numFmtId="0" fontId="48" fillId="0" borderId="20" xfId="91" applyFont="1" applyFill="1" applyBorder="1" applyAlignment="1">
      <alignment horizontal="left"/>
      <protection/>
    </xf>
    <xf numFmtId="0" fontId="48" fillId="0" borderId="0" xfId="91" applyFont="1" applyFill="1" applyBorder="1" applyAlignment="1">
      <alignment horizontal="left"/>
      <protection/>
    </xf>
    <xf numFmtId="0" fontId="48" fillId="0" borderId="0" xfId="91" applyFont="1" applyFill="1" applyAlignment="1">
      <alignment horizontal="left"/>
      <protection/>
    </xf>
    <xf numFmtId="0" fontId="48" fillId="0" borderId="19" xfId="91" applyFont="1" applyFill="1" applyBorder="1" applyAlignment="1">
      <alignment horizontal="right" wrapText="1"/>
      <protection/>
    </xf>
    <xf numFmtId="0" fontId="48" fillId="0" borderId="27" xfId="91" applyFont="1" applyFill="1" applyBorder="1" applyAlignment="1">
      <alignment horizontal="right"/>
      <protection/>
    </xf>
    <xf numFmtId="0" fontId="48" fillId="0" borderId="41" xfId="91" applyFont="1" applyFill="1" applyBorder="1">
      <alignment/>
      <protection/>
    </xf>
    <xf numFmtId="3" fontId="48" fillId="0" borderId="41" xfId="91" applyNumberFormat="1" applyFont="1" applyFill="1" applyBorder="1" applyAlignment="1">
      <alignment horizontal="left"/>
      <protection/>
    </xf>
    <xf numFmtId="3" fontId="48" fillId="0" borderId="22" xfId="91" applyNumberFormat="1" applyFont="1" applyFill="1" applyBorder="1" applyAlignment="1">
      <alignment horizontal="left"/>
      <protection/>
    </xf>
    <xf numFmtId="2" fontId="48" fillId="0" borderId="27" xfId="91" applyNumberFormat="1" applyFont="1" applyFill="1" applyBorder="1" applyAlignment="1">
      <alignment wrapText="1"/>
      <protection/>
    </xf>
    <xf numFmtId="2" fontId="48" fillId="0" borderId="41" xfId="91" applyNumberFormat="1" applyFont="1" applyFill="1" applyBorder="1" applyAlignment="1">
      <alignment wrapText="1"/>
      <protection/>
    </xf>
    <xf numFmtId="0" fontId="51" fillId="0" borderId="0" xfId="91" applyFont="1" applyFill="1" applyBorder="1">
      <alignment/>
      <protection/>
    </xf>
    <xf numFmtId="0" fontId="52" fillId="0" borderId="0" xfId="91" applyFont="1" applyFill="1">
      <alignment/>
      <protection/>
    </xf>
    <xf numFmtId="0" fontId="46" fillId="0" borderId="54" xfId="91" applyFont="1" applyFill="1" applyBorder="1">
      <alignment/>
      <protection/>
    </xf>
    <xf numFmtId="3" fontId="46" fillId="0" borderId="54" xfId="91" applyNumberFormat="1" applyFont="1" applyFill="1" applyBorder="1">
      <alignment/>
      <protection/>
    </xf>
    <xf numFmtId="0" fontId="46" fillId="0" borderId="20" xfId="91" applyFont="1" applyFill="1" applyBorder="1" applyAlignment="1">
      <alignment horizontal="right"/>
      <protection/>
    </xf>
    <xf numFmtId="0" fontId="46" fillId="0" borderId="0" xfId="91" applyFont="1" applyFill="1" applyBorder="1" applyAlignment="1">
      <alignment horizontal="right"/>
      <protection/>
    </xf>
    <xf numFmtId="0" fontId="48" fillId="0" borderId="0" xfId="91" applyFont="1" applyFill="1" applyAlignment="1">
      <alignment horizontal="right"/>
      <protection/>
    </xf>
    <xf numFmtId="49" fontId="48" fillId="0" borderId="19" xfId="91" applyNumberFormat="1" applyFont="1" applyFill="1" applyBorder="1" applyAlignment="1">
      <alignment horizontal="right" wrapText="1"/>
      <protection/>
    </xf>
    <xf numFmtId="3" fontId="46" fillId="0" borderId="0" xfId="91" applyNumberFormat="1" applyFont="1" applyFill="1" applyBorder="1">
      <alignment/>
      <protection/>
    </xf>
    <xf numFmtId="3" fontId="46" fillId="0" borderId="20" xfId="91" applyNumberFormat="1" applyFont="1" applyFill="1" applyBorder="1" applyAlignment="1">
      <alignment horizontal="right"/>
      <protection/>
    </xf>
    <xf numFmtId="0" fontId="51" fillId="0" borderId="20" xfId="91" applyFont="1" applyFill="1" applyBorder="1">
      <alignment/>
      <protection/>
    </xf>
    <xf numFmtId="0" fontId="46" fillId="0" borderId="41" xfId="91" applyFont="1" applyFill="1" applyBorder="1" applyAlignment="1">
      <alignment horizontal="center"/>
      <protection/>
    </xf>
    <xf numFmtId="0" fontId="48" fillId="0" borderId="19" xfId="91" applyFont="1" applyFill="1" applyBorder="1" applyAlignment="1" quotePrefix="1">
      <alignment horizontal="right" wrapText="1"/>
      <protection/>
    </xf>
    <xf numFmtId="0" fontId="48" fillId="0" borderId="28" xfId="91" applyFont="1" applyFill="1" applyBorder="1" applyAlignment="1">
      <alignment horizontal="right"/>
      <protection/>
    </xf>
    <xf numFmtId="0" fontId="48" fillId="0" borderId="32" xfId="91" applyFont="1" applyFill="1" applyBorder="1">
      <alignment/>
      <protection/>
    </xf>
    <xf numFmtId="3" fontId="48" fillId="0" borderId="32" xfId="91" applyNumberFormat="1" applyFont="1" applyFill="1" applyBorder="1" applyAlignment="1">
      <alignment horizontal="left"/>
      <protection/>
    </xf>
    <xf numFmtId="3" fontId="46" fillId="0" borderId="48" xfId="91" applyNumberFormat="1" applyFont="1" applyFill="1" applyBorder="1" applyAlignment="1">
      <alignment horizontal="right"/>
      <protection/>
    </xf>
    <xf numFmtId="0" fontId="48" fillId="0" borderId="34" xfId="91" applyFont="1" applyFill="1" applyBorder="1">
      <alignment/>
      <protection/>
    </xf>
    <xf numFmtId="3" fontId="48" fillId="0" borderId="38" xfId="91" applyNumberFormat="1" applyFont="1" applyFill="1" applyBorder="1">
      <alignment/>
      <protection/>
    </xf>
    <xf numFmtId="0" fontId="48" fillId="0" borderId="19" xfId="91" applyFont="1" applyFill="1" applyBorder="1" applyAlignment="1">
      <alignment horizontal="left" wrapText="1"/>
      <protection/>
    </xf>
    <xf numFmtId="0" fontId="48" fillId="0" borderId="20" xfId="91" applyFont="1" applyFill="1" applyBorder="1" applyAlignment="1">
      <alignment horizontal="center"/>
      <protection/>
    </xf>
    <xf numFmtId="0" fontId="48" fillId="0" borderId="21" xfId="91" applyFont="1" applyFill="1" applyBorder="1" applyAlignment="1">
      <alignment horizontal="left" wrapText="1"/>
      <protection/>
    </xf>
    <xf numFmtId="0" fontId="46" fillId="0" borderId="22" xfId="91" applyFont="1" applyFill="1" applyBorder="1" applyAlignment="1">
      <alignment horizontal="center"/>
      <protection/>
    </xf>
    <xf numFmtId="3" fontId="46" fillId="0" borderId="48" xfId="91" applyNumberFormat="1" applyFont="1" applyFill="1" applyBorder="1" applyAlignment="1">
      <alignment horizontal="center"/>
      <protection/>
    </xf>
    <xf numFmtId="3" fontId="46" fillId="0" borderId="52" xfId="91" applyNumberFormat="1" applyFont="1" applyFill="1" applyBorder="1" applyAlignment="1">
      <alignment horizontal="center"/>
      <protection/>
    </xf>
    <xf numFmtId="0" fontId="48" fillId="0" borderId="27" xfId="91" applyFont="1" applyFill="1" applyBorder="1" applyAlignment="1">
      <alignment horizontal="right" wrapText="1"/>
      <protection/>
    </xf>
    <xf numFmtId="3" fontId="48" fillId="0" borderId="38" xfId="91" applyNumberFormat="1" applyFont="1" applyFill="1" applyBorder="1" applyAlignment="1">
      <alignment horizontal="left"/>
      <protection/>
    </xf>
    <xf numFmtId="0" fontId="46" fillId="0" borderId="26" xfId="91" applyFont="1" applyFill="1" applyBorder="1" applyAlignment="1">
      <alignment horizontal="left" wrapText="1"/>
      <protection/>
    </xf>
    <xf numFmtId="0" fontId="48" fillId="0" borderId="34" xfId="91" applyFont="1" applyFill="1" applyBorder="1" applyAlignment="1">
      <alignment horizontal="left" wrapText="1"/>
      <protection/>
    </xf>
    <xf numFmtId="0" fontId="46" fillId="0" borderId="55" xfId="91" applyFont="1" applyFill="1" applyBorder="1">
      <alignment/>
      <protection/>
    </xf>
    <xf numFmtId="0" fontId="46" fillId="0" borderId="56" xfId="91" applyFont="1" applyFill="1" applyBorder="1">
      <alignment/>
      <protection/>
    </xf>
    <xf numFmtId="0" fontId="48" fillId="0" borderId="28" xfId="91" applyFont="1" applyFill="1" applyBorder="1" applyAlignment="1">
      <alignment wrapText="1"/>
      <protection/>
    </xf>
    <xf numFmtId="3" fontId="48" fillId="0" borderId="0" xfId="91" applyNumberFormat="1" applyFont="1" applyFill="1">
      <alignment/>
      <protection/>
    </xf>
    <xf numFmtId="3" fontId="57" fillId="0" borderId="41" xfId="91" applyNumberFormat="1" applyFont="1" applyFill="1" applyBorder="1">
      <alignment/>
      <protection/>
    </xf>
    <xf numFmtId="3" fontId="57" fillId="0" borderId="54" xfId="91" applyNumberFormat="1" applyFont="1" applyFill="1" applyBorder="1">
      <alignment/>
      <protection/>
    </xf>
    <xf numFmtId="3" fontId="57" fillId="0" borderId="57" xfId="91" applyNumberFormat="1" applyFont="1" applyFill="1" applyBorder="1">
      <alignment/>
      <protection/>
    </xf>
    <xf numFmtId="3" fontId="57" fillId="0" borderId="22" xfId="91" applyNumberFormat="1" applyFont="1" applyFill="1" applyBorder="1">
      <alignment/>
      <protection/>
    </xf>
    <xf numFmtId="3" fontId="57" fillId="0" borderId="58" xfId="91" applyNumberFormat="1" applyFont="1" applyFill="1" applyBorder="1">
      <alignment/>
      <protection/>
    </xf>
    <xf numFmtId="3" fontId="61" fillId="0" borderId="20" xfId="91" applyNumberFormat="1" applyFont="1" applyFill="1" applyBorder="1">
      <alignment/>
      <protection/>
    </xf>
    <xf numFmtId="3" fontId="61" fillId="0" borderId="37" xfId="91" applyNumberFormat="1" applyFont="1" applyFill="1" applyBorder="1">
      <alignment/>
      <protection/>
    </xf>
    <xf numFmtId="3" fontId="57" fillId="0" borderId="20" xfId="91" applyNumberFormat="1" applyFont="1" applyFill="1" applyBorder="1">
      <alignment/>
      <protection/>
    </xf>
    <xf numFmtId="3" fontId="57" fillId="0" borderId="23" xfId="91" applyNumberFormat="1" applyFont="1" applyFill="1" applyBorder="1">
      <alignment/>
      <protection/>
    </xf>
    <xf numFmtId="3" fontId="57" fillId="0" borderId="37" xfId="91" applyNumberFormat="1" applyFont="1" applyFill="1" applyBorder="1">
      <alignment/>
      <protection/>
    </xf>
    <xf numFmtId="3" fontId="61" fillId="0" borderId="22" xfId="91" applyNumberFormat="1" applyFont="1" applyFill="1" applyBorder="1">
      <alignment/>
      <protection/>
    </xf>
    <xf numFmtId="3" fontId="61" fillId="0" borderId="58" xfId="91" applyNumberFormat="1" applyFont="1" applyFill="1" applyBorder="1">
      <alignment/>
      <protection/>
    </xf>
    <xf numFmtId="3" fontId="61" fillId="0" borderId="48" xfId="91" applyNumberFormat="1" applyFont="1" applyFill="1" applyBorder="1">
      <alignment/>
      <protection/>
    </xf>
    <xf numFmtId="3" fontId="61" fillId="0" borderId="53" xfId="91" applyNumberFormat="1" applyFont="1" applyFill="1" applyBorder="1">
      <alignment/>
      <protection/>
    </xf>
    <xf numFmtId="3" fontId="61" fillId="0" borderId="38" xfId="91" applyNumberFormat="1" applyFont="1" applyFill="1" applyBorder="1">
      <alignment/>
      <protection/>
    </xf>
    <xf numFmtId="3" fontId="61" fillId="0" borderId="59" xfId="91" applyNumberFormat="1" applyFont="1" applyFill="1" applyBorder="1">
      <alignment/>
      <protection/>
    </xf>
    <xf numFmtId="3" fontId="57" fillId="0" borderId="20" xfId="91" applyNumberFormat="1" applyFont="1" applyFill="1" applyBorder="1" applyAlignment="1">
      <alignment horizontal="left"/>
      <protection/>
    </xf>
    <xf numFmtId="3" fontId="57" fillId="0" borderId="37" xfId="91" applyNumberFormat="1" applyFont="1" applyFill="1" applyBorder="1" applyAlignment="1">
      <alignment horizontal="left"/>
      <protection/>
    </xf>
    <xf numFmtId="3" fontId="57" fillId="0" borderId="41" xfId="91" applyNumberFormat="1" applyFont="1" applyFill="1" applyBorder="1" applyAlignment="1">
      <alignment horizontal="left"/>
      <protection/>
    </xf>
    <xf numFmtId="3" fontId="57" fillId="0" borderId="22" xfId="91" applyNumberFormat="1" applyFont="1" applyFill="1" applyBorder="1" applyAlignment="1">
      <alignment horizontal="left"/>
      <protection/>
    </xf>
    <xf numFmtId="3" fontId="61" fillId="0" borderId="54" xfId="91" applyNumberFormat="1" applyFont="1" applyFill="1" applyBorder="1">
      <alignment/>
      <protection/>
    </xf>
    <xf numFmtId="3" fontId="57" fillId="0" borderId="60" xfId="91" applyNumberFormat="1" applyFont="1" applyFill="1" applyBorder="1">
      <alignment/>
      <protection/>
    </xf>
    <xf numFmtId="3" fontId="57" fillId="0" borderId="57" xfId="91" applyNumberFormat="1" applyFont="1" applyFill="1" applyBorder="1" applyAlignment="1">
      <alignment horizontal="left"/>
      <protection/>
    </xf>
    <xf numFmtId="3" fontId="57" fillId="0" borderId="32" xfId="91" applyNumberFormat="1" applyFont="1" applyFill="1" applyBorder="1" applyAlignment="1">
      <alignment horizontal="left"/>
      <protection/>
    </xf>
    <xf numFmtId="3" fontId="57" fillId="0" borderId="32" xfId="91" applyNumberFormat="1" applyFont="1" applyFill="1" applyBorder="1">
      <alignment/>
      <protection/>
    </xf>
    <xf numFmtId="3" fontId="57" fillId="0" borderId="43" xfId="91" applyNumberFormat="1" applyFont="1" applyFill="1" applyBorder="1">
      <alignment/>
      <protection/>
    </xf>
    <xf numFmtId="3" fontId="57" fillId="0" borderId="61" xfId="91" applyNumberFormat="1" applyFont="1" applyFill="1" applyBorder="1" applyAlignment="1">
      <alignment horizontal="left"/>
      <protection/>
    </xf>
    <xf numFmtId="3" fontId="61" fillId="0" borderId="49" xfId="91" applyNumberFormat="1" applyFont="1" applyFill="1" applyBorder="1">
      <alignment/>
      <protection/>
    </xf>
    <xf numFmtId="3" fontId="57" fillId="0" borderId="38" xfId="91" applyNumberFormat="1" applyFont="1" applyFill="1" applyBorder="1">
      <alignment/>
      <protection/>
    </xf>
    <xf numFmtId="3" fontId="57" fillId="0" borderId="38" xfId="91" applyNumberFormat="1" applyFont="1" applyFill="1" applyBorder="1" applyAlignment="1">
      <alignment horizontal="right"/>
      <protection/>
    </xf>
    <xf numFmtId="3" fontId="57" fillId="0" borderId="35" xfId="91" applyNumberFormat="1" applyFont="1" applyFill="1" applyBorder="1">
      <alignment/>
      <protection/>
    </xf>
    <xf numFmtId="3" fontId="57" fillId="0" borderId="20" xfId="91" applyNumberFormat="1" applyFont="1" applyFill="1" applyBorder="1" applyAlignment="1">
      <alignment horizontal="center"/>
      <protection/>
    </xf>
    <xf numFmtId="3" fontId="57" fillId="0" borderId="23" xfId="91" applyNumberFormat="1" applyFont="1" applyFill="1" applyBorder="1" applyAlignment="1">
      <alignment horizontal="center"/>
      <protection/>
    </xf>
    <xf numFmtId="3" fontId="61" fillId="0" borderId="22" xfId="91" applyNumberFormat="1" applyFont="1" applyFill="1" applyBorder="1" applyAlignment="1">
      <alignment horizontal="center"/>
      <protection/>
    </xf>
    <xf numFmtId="3" fontId="61" fillId="0" borderId="24" xfId="91" applyNumberFormat="1" applyFont="1" applyFill="1" applyBorder="1" applyAlignment="1">
      <alignment horizontal="center"/>
      <protection/>
    </xf>
    <xf numFmtId="3" fontId="61" fillId="0" borderId="48" xfId="91" applyNumberFormat="1" applyFont="1" applyFill="1" applyBorder="1" applyAlignment="1">
      <alignment horizontal="center"/>
      <protection/>
    </xf>
    <xf numFmtId="3" fontId="61" fillId="0" borderId="52" xfId="91" applyNumberFormat="1" applyFont="1" applyFill="1" applyBorder="1" applyAlignment="1">
      <alignment horizontal="center"/>
      <protection/>
    </xf>
    <xf numFmtId="3" fontId="61" fillId="0" borderId="41" xfId="91" applyNumberFormat="1" applyFont="1" applyFill="1" applyBorder="1" applyAlignment="1">
      <alignment horizontal="center"/>
      <protection/>
    </xf>
    <xf numFmtId="3" fontId="61" fillId="0" borderId="46" xfId="91" applyNumberFormat="1" applyFont="1" applyFill="1" applyBorder="1" applyAlignment="1">
      <alignment horizontal="center"/>
      <protection/>
    </xf>
    <xf numFmtId="0" fontId="57" fillId="0" borderId="32" xfId="91" applyFont="1" applyFill="1" applyBorder="1">
      <alignment/>
      <protection/>
    </xf>
    <xf numFmtId="3" fontId="61" fillId="0" borderId="54" xfId="91" applyNumberFormat="1" applyFont="1" applyFill="1" applyBorder="1" applyAlignment="1">
      <alignment horizontal="right"/>
      <protection/>
    </xf>
    <xf numFmtId="3" fontId="61" fillId="0" borderId="60" xfId="91" applyNumberFormat="1" applyFont="1" applyFill="1" applyBorder="1" applyAlignment="1">
      <alignment horizontal="right"/>
      <protection/>
    </xf>
    <xf numFmtId="3" fontId="57" fillId="0" borderId="59" xfId="91" applyNumberFormat="1" applyFont="1" applyFill="1" applyBorder="1">
      <alignment/>
      <protection/>
    </xf>
    <xf numFmtId="0" fontId="57" fillId="0" borderId="41" xfId="91" applyFont="1" applyFill="1" applyBorder="1" applyAlignment="1">
      <alignment horizontal="right"/>
      <protection/>
    </xf>
    <xf numFmtId="0" fontId="57" fillId="0" borderId="41" xfId="91" applyFont="1" applyFill="1" applyBorder="1">
      <alignment/>
      <protection/>
    </xf>
    <xf numFmtId="0" fontId="57" fillId="0" borderId="46" xfId="91" applyFont="1" applyFill="1" applyBorder="1">
      <alignment/>
      <protection/>
    </xf>
    <xf numFmtId="0" fontId="57" fillId="0" borderId="57" xfId="91" applyFont="1" applyFill="1" applyBorder="1" applyAlignment="1">
      <alignment horizontal="right"/>
      <protection/>
    </xf>
    <xf numFmtId="0" fontId="57" fillId="0" borderId="32" xfId="91" applyFont="1" applyFill="1" applyBorder="1" applyAlignment="1">
      <alignment horizontal="right"/>
      <protection/>
    </xf>
    <xf numFmtId="0" fontId="57" fillId="0" borderId="43" xfId="91" applyFont="1" applyFill="1" applyBorder="1">
      <alignment/>
      <protection/>
    </xf>
    <xf numFmtId="0" fontId="57" fillId="0" borderId="61" xfId="91" applyFont="1" applyFill="1" applyBorder="1" applyAlignment="1">
      <alignment horizontal="right"/>
      <protection/>
    </xf>
    <xf numFmtId="0" fontId="46" fillId="0" borderId="38" xfId="91" applyFont="1" applyFill="1" applyBorder="1">
      <alignment/>
      <protection/>
    </xf>
    <xf numFmtId="0" fontId="46" fillId="0" borderId="27" xfId="91" applyFont="1" applyFill="1" applyBorder="1" applyAlignment="1">
      <alignment wrapText="1"/>
      <protection/>
    </xf>
    <xf numFmtId="0" fontId="48" fillId="0" borderId="27" xfId="91" applyFont="1" applyFill="1" applyBorder="1" applyAlignment="1">
      <alignment wrapText="1"/>
      <protection/>
    </xf>
    <xf numFmtId="0" fontId="46" fillId="0" borderId="62" xfId="91" applyFont="1" applyFill="1" applyBorder="1" applyAlignment="1">
      <alignment horizontal="center"/>
      <protection/>
    </xf>
    <xf numFmtId="3" fontId="46" fillId="0" borderId="62" xfId="91" applyNumberFormat="1" applyFont="1" applyFill="1" applyBorder="1">
      <alignment/>
      <protection/>
    </xf>
    <xf numFmtId="3" fontId="61" fillId="0" borderId="62" xfId="91" applyNumberFormat="1" applyFont="1" applyFill="1" applyBorder="1">
      <alignment/>
      <protection/>
    </xf>
    <xf numFmtId="3" fontId="61" fillId="0" borderId="63" xfId="91" applyNumberFormat="1" applyFont="1" applyFill="1" applyBorder="1">
      <alignment/>
      <protection/>
    </xf>
    <xf numFmtId="0" fontId="48" fillId="0" borderId="50" xfId="91" applyFont="1" applyFill="1" applyBorder="1" applyAlignment="1">
      <alignment horizontal="right" wrapText="1"/>
      <protection/>
    </xf>
    <xf numFmtId="3" fontId="48" fillId="0" borderId="62" xfId="91" applyNumberFormat="1" applyFont="1" applyFill="1" applyBorder="1">
      <alignment/>
      <protection/>
    </xf>
    <xf numFmtId="0" fontId="48" fillId="0" borderId="21" xfId="91" applyFont="1" applyFill="1" applyBorder="1" applyAlignment="1">
      <alignment horizontal="right"/>
      <protection/>
    </xf>
    <xf numFmtId="3" fontId="57" fillId="0" borderId="58" xfId="91" applyNumberFormat="1" applyFont="1" applyFill="1" applyBorder="1" applyAlignment="1">
      <alignment horizontal="left"/>
      <protection/>
    </xf>
    <xf numFmtId="0" fontId="46" fillId="0" borderId="32" xfId="91" applyFont="1" applyFill="1" applyBorder="1">
      <alignment/>
      <protection/>
    </xf>
    <xf numFmtId="3" fontId="46" fillId="0" borderId="32" xfId="91" applyNumberFormat="1" applyFont="1" applyFill="1" applyBorder="1">
      <alignment/>
      <protection/>
    </xf>
    <xf numFmtId="0" fontId="51" fillId="0" borderId="41" xfId="91" applyFont="1" applyFill="1" applyBorder="1">
      <alignment/>
      <protection/>
    </xf>
    <xf numFmtId="49" fontId="48" fillId="0" borderId="28" xfId="91" applyNumberFormat="1" applyFont="1" applyFill="1" applyBorder="1" applyAlignment="1">
      <alignment horizontal="right" wrapText="1"/>
      <protection/>
    </xf>
    <xf numFmtId="49" fontId="46" fillId="0" borderId="19" xfId="91" applyNumberFormat="1" applyFont="1" applyFill="1" applyBorder="1" applyAlignment="1">
      <alignment horizontal="left" wrapText="1"/>
      <protection/>
    </xf>
    <xf numFmtId="0" fontId="46" fillId="0" borderId="27" xfId="91" applyFont="1" applyFill="1" applyBorder="1">
      <alignment/>
      <protection/>
    </xf>
    <xf numFmtId="3" fontId="61" fillId="0" borderId="57" xfId="91" applyNumberFormat="1" applyFont="1" applyFill="1" applyBorder="1">
      <alignment/>
      <protection/>
    </xf>
    <xf numFmtId="3" fontId="46" fillId="0" borderId="41" xfId="91" applyNumberFormat="1" applyFont="1" applyFill="1" applyBorder="1">
      <alignment/>
      <protection/>
    </xf>
    <xf numFmtId="3" fontId="57" fillId="0" borderId="46" xfId="91" applyNumberFormat="1" applyFont="1" applyFill="1" applyBorder="1" applyAlignment="1">
      <alignment horizontal="left"/>
      <protection/>
    </xf>
    <xf numFmtId="0" fontId="48" fillId="0" borderId="19" xfId="91" applyFont="1" applyFill="1" applyBorder="1" applyAlignment="1">
      <alignment horizontal="right" vertical="center" wrapText="1"/>
      <protection/>
    </xf>
    <xf numFmtId="3" fontId="46" fillId="0" borderId="20" xfId="91" applyNumberFormat="1" applyFont="1" applyFill="1" applyBorder="1" applyAlignment="1">
      <alignment horizontal="left"/>
      <protection/>
    </xf>
    <xf numFmtId="3" fontId="46" fillId="0" borderId="23" xfId="91" applyNumberFormat="1" applyFont="1" applyFill="1" applyBorder="1" applyAlignment="1">
      <alignment horizontal="left"/>
      <protection/>
    </xf>
    <xf numFmtId="3" fontId="48" fillId="0" borderId="41" xfId="91" applyNumberFormat="1" applyFont="1" applyFill="1" applyBorder="1" applyAlignment="1">
      <alignment horizontal="right"/>
      <protection/>
    </xf>
    <xf numFmtId="3" fontId="48" fillId="0" borderId="20" xfId="91" applyNumberFormat="1" applyFont="1" applyFill="1" applyBorder="1" applyAlignment="1">
      <alignment horizontal="right"/>
      <protection/>
    </xf>
    <xf numFmtId="3" fontId="48" fillId="0" borderId="20" xfId="91" applyNumberFormat="1" applyFont="1" applyFill="1" applyBorder="1" applyAlignment="1">
      <alignment horizontal="center"/>
      <protection/>
    </xf>
    <xf numFmtId="0" fontId="48" fillId="0" borderId="21" xfId="91" applyFont="1" applyFill="1" applyBorder="1" applyAlignment="1">
      <alignment horizontal="right" wrapText="1"/>
      <protection/>
    </xf>
    <xf numFmtId="3" fontId="48" fillId="0" borderId="22" xfId="91" applyNumberFormat="1" applyFont="1" applyFill="1" applyBorder="1" applyAlignment="1">
      <alignment horizontal="right"/>
      <protection/>
    </xf>
    <xf numFmtId="3" fontId="48" fillId="0" borderId="0" xfId="91" applyNumberFormat="1" applyFont="1" applyFill="1" applyBorder="1">
      <alignment/>
      <protection/>
    </xf>
    <xf numFmtId="0" fontId="46" fillId="0" borderId="28" xfId="91" applyFont="1" applyFill="1" applyBorder="1" applyAlignment="1">
      <alignment wrapText="1"/>
      <protection/>
    </xf>
    <xf numFmtId="3" fontId="57" fillId="0" borderId="33" xfId="91" applyNumberFormat="1" applyFont="1" applyFill="1" applyBorder="1">
      <alignment/>
      <protection/>
    </xf>
    <xf numFmtId="3" fontId="57" fillId="0" borderId="31" xfId="91" applyNumberFormat="1" applyFont="1" applyFill="1" applyBorder="1" applyAlignment="1">
      <alignment horizontal="left"/>
      <protection/>
    </xf>
    <xf numFmtId="49" fontId="48" fillId="0" borderId="27" xfId="91" applyNumberFormat="1" applyFont="1" applyFill="1" applyBorder="1" applyAlignment="1" quotePrefix="1">
      <alignment horizontal="right" wrapText="1"/>
      <protection/>
    </xf>
    <xf numFmtId="3" fontId="48" fillId="0" borderId="31" xfId="91" applyNumberFormat="1" applyFont="1" applyFill="1" applyBorder="1" applyAlignment="1">
      <alignment horizontal="left"/>
      <protection/>
    </xf>
    <xf numFmtId="3" fontId="46" fillId="0" borderId="49" xfId="91" applyNumberFormat="1" applyFont="1" applyFill="1" applyBorder="1" applyAlignment="1">
      <alignment horizontal="right"/>
      <protection/>
    </xf>
    <xf numFmtId="0" fontId="46" fillId="0" borderId="56" xfId="91" applyFont="1" applyFill="1" applyBorder="1" applyAlignment="1">
      <alignment horizontal="center"/>
      <protection/>
    </xf>
    <xf numFmtId="3" fontId="61" fillId="0" borderId="56" xfId="91" applyNumberFormat="1" applyFont="1" applyFill="1" applyBorder="1" applyAlignment="1">
      <alignment horizontal="center"/>
      <protection/>
    </xf>
    <xf numFmtId="3" fontId="61" fillId="0" borderId="64" xfId="91" applyNumberFormat="1" applyFont="1" applyFill="1" applyBorder="1" applyAlignment="1">
      <alignment horizontal="center"/>
      <protection/>
    </xf>
    <xf numFmtId="3" fontId="46" fillId="0" borderId="56" xfId="91" applyNumberFormat="1" applyFont="1" applyFill="1" applyBorder="1">
      <alignment/>
      <protection/>
    </xf>
    <xf numFmtId="3" fontId="46" fillId="0" borderId="64" xfId="91" applyNumberFormat="1" applyFont="1" applyFill="1" applyBorder="1">
      <alignment/>
      <protection/>
    </xf>
    <xf numFmtId="3" fontId="48" fillId="0" borderId="31" xfId="91" applyNumberFormat="1" applyFont="1" applyFill="1" applyBorder="1" applyAlignment="1">
      <alignment horizontal="right"/>
      <protection/>
    </xf>
    <xf numFmtId="3" fontId="48" fillId="0" borderId="47" xfId="91" applyNumberFormat="1" applyFont="1" applyFill="1" applyBorder="1">
      <alignment/>
      <protection/>
    </xf>
    <xf numFmtId="3" fontId="48" fillId="0" borderId="31" xfId="91" applyNumberFormat="1" applyFont="1" applyFill="1" applyBorder="1">
      <alignment/>
      <protection/>
    </xf>
    <xf numFmtId="3" fontId="48" fillId="0" borderId="45" xfId="91" applyNumberFormat="1" applyFont="1" applyFill="1" applyBorder="1" applyAlignment="1">
      <alignment horizontal="right"/>
      <protection/>
    </xf>
    <xf numFmtId="3" fontId="46" fillId="0" borderId="65" xfId="91" applyNumberFormat="1" applyFont="1" applyFill="1" applyBorder="1">
      <alignment/>
      <protection/>
    </xf>
    <xf numFmtId="3" fontId="48" fillId="0" borderId="32" xfId="91" applyNumberFormat="1" applyFont="1" applyFill="1" applyBorder="1">
      <alignment/>
      <protection/>
    </xf>
    <xf numFmtId="3" fontId="48" fillId="0" borderId="43" xfId="91" applyNumberFormat="1" applyFont="1" applyFill="1" applyBorder="1">
      <alignment/>
      <protection/>
    </xf>
    <xf numFmtId="49" fontId="48" fillId="0" borderId="20" xfId="91" applyNumberFormat="1" applyFont="1" applyFill="1" applyBorder="1" applyAlignment="1" quotePrefix="1">
      <alignment horizontal="right" wrapText="1"/>
      <protection/>
    </xf>
    <xf numFmtId="3" fontId="46" fillId="0" borderId="0" xfId="91" applyNumberFormat="1" applyFont="1" applyFill="1">
      <alignment/>
      <protection/>
    </xf>
    <xf numFmtId="0" fontId="54" fillId="0" borderId="0" xfId="0" applyFont="1" applyAlignment="1">
      <alignment/>
    </xf>
    <xf numFmtId="0" fontId="55" fillId="0" borderId="20" xfId="0" applyFont="1" applyFill="1" applyBorder="1" applyAlignment="1">
      <alignment horizontal="center" vertical="top" wrapText="1"/>
    </xf>
    <xf numFmtId="0" fontId="55" fillId="0" borderId="20" xfId="0" applyFont="1" applyFill="1" applyBorder="1" applyAlignment="1">
      <alignment horizontal="left" vertical="top" wrapText="1"/>
    </xf>
    <xf numFmtId="3" fontId="55" fillId="0" borderId="20" xfId="0" applyNumberFormat="1" applyFont="1" applyFill="1" applyBorder="1" applyAlignment="1">
      <alignment horizontal="right" vertical="top" wrapText="1"/>
    </xf>
    <xf numFmtId="3" fontId="55" fillId="0" borderId="56" xfId="91" applyNumberFormat="1" applyFont="1" applyFill="1" applyBorder="1">
      <alignment/>
      <protection/>
    </xf>
    <xf numFmtId="0" fontId="53" fillId="0" borderId="20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left" vertical="top" wrapText="1"/>
    </xf>
    <xf numFmtId="3" fontId="53" fillId="0" borderId="20" xfId="0" applyNumberFormat="1" applyFont="1" applyFill="1" applyBorder="1" applyAlignment="1">
      <alignment horizontal="right" vertical="top" wrapText="1"/>
    </xf>
    <xf numFmtId="0" fontId="22" fillId="0" borderId="0" xfId="91" applyFont="1" applyFill="1">
      <alignment/>
      <protection/>
    </xf>
    <xf numFmtId="0" fontId="22" fillId="0" borderId="20" xfId="91" applyFont="1" applyFill="1" applyBorder="1" applyAlignment="1">
      <alignment horizontal="left" vertical="top" wrapText="1"/>
      <protection/>
    </xf>
    <xf numFmtId="3" fontId="22" fillId="0" borderId="20" xfId="91" applyNumberFormat="1" applyFont="1" applyFill="1" applyBorder="1" applyAlignment="1">
      <alignment horizontal="right" vertical="top" wrapText="1"/>
      <protection/>
    </xf>
    <xf numFmtId="0" fontId="21" fillId="0" borderId="20" xfId="91" applyFont="1" applyFill="1" applyBorder="1" applyAlignment="1">
      <alignment horizontal="left" vertical="top" wrapText="1"/>
      <protection/>
    </xf>
    <xf numFmtId="3" fontId="21" fillId="0" borderId="20" xfId="91" applyNumberFormat="1" applyFont="1" applyFill="1" applyBorder="1" applyAlignment="1">
      <alignment horizontal="left" vertical="top" wrapText="1"/>
      <protection/>
    </xf>
    <xf numFmtId="3" fontId="21" fillId="0" borderId="20" xfId="91" applyNumberFormat="1" applyFont="1" applyFill="1" applyBorder="1" applyAlignment="1">
      <alignment horizontal="right" vertical="top" wrapText="1"/>
      <protection/>
    </xf>
    <xf numFmtId="0" fontId="22" fillId="0" borderId="0" xfId="91" applyFont="1" applyFill="1" applyAlignment="1">
      <alignment horizontal="center" vertical="center"/>
      <protection/>
    </xf>
    <xf numFmtId="0" fontId="22" fillId="0" borderId="31" xfId="91" applyFont="1" applyFill="1" applyBorder="1">
      <alignment/>
      <protection/>
    </xf>
    <xf numFmtId="0" fontId="22" fillId="0" borderId="19" xfId="91" applyFont="1" applyFill="1" applyBorder="1" applyAlignment="1">
      <alignment horizontal="center" vertical="top" wrapText="1"/>
      <protection/>
    </xf>
    <xf numFmtId="0" fontId="21" fillId="0" borderId="19" xfId="91" applyFont="1" applyFill="1" applyBorder="1" applyAlignment="1">
      <alignment horizontal="center" vertical="top" wrapText="1"/>
      <protection/>
    </xf>
    <xf numFmtId="0" fontId="22" fillId="0" borderId="27" xfId="91" applyFont="1" applyFill="1" applyBorder="1" applyAlignment="1">
      <alignment horizontal="center" vertical="top" wrapText="1"/>
      <protection/>
    </xf>
    <xf numFmtId="0" fontId="22" fillId="0" borderId="47" xfId="91" applyFont="1" applyFill="1" applyBorder="1" applyAlignment="1">
      <alignment horizontal="center"/>
      <protection/>
    </xf>
    <xf numFmtId="0" fontId="22" fillId="0" borderId="41" xfId="91" applyFont="1" applyFill="1" applyBorder="1" applyAlignment="1">
      <alignment horizontal="center" vertical="top" wrapText="1"/>
      <protection/>
    </xf>
    <xf numFmtId="0" fontId="22" fillId="0" borderId="26" xfId="91" applyFont="1" applyFill="1" applyBorder="1" applyAlignment="1">
      <alignment horizontal="center" vertical="top" wrapText="1"/>
      <protection/>
    </xf>
    <xf numFmtId="0" fontId="22" fillId="0" borderId="48" xfId="91" applyFont="1" applyFill="1" applyBorder="1" applyAlignment="1">
      <alignment horizontal="center" vertical="top" wrapText="1"/>
      <protection/>
    </xf>
    <xf numFmtId="0" fontId="22" fillId="0" borderId="49" xfId="91" applyFont="1" applyFill="1" applyBorder="1" applyAlignment="1">
      <alignment horizontal="center" vertical="top"/>
      <protection/>
    </xf>
    <xf numFmtId="0" fontId="22" fillId="0" borderId="21" xfId="91" applyFont="1" applyFill="1" applyBorder="1" applyAlignment="1">
      <alignment horizontal="center" vertical="top" wrapText="1"/>
      <protection/>
    </xf>
    <xf numFmtId="0" fontId="22" fillId="0" borderId="22" xfId="91" applyFont="1" applyFill="1" applyBorder="1" applyAlignment="1">
      <alignment horizontal="left" vertical="top" wrapText="1"/>
      <protection/>
    </xf>
    <xf numFmtId="3" fontId="22" fillId="0" borderId="22" xfId="91" applyNumberFormat="1" applyFont="1" applyFill="1" applyBorder="1" applyAlignment="1">
      <alignment horizontal="right" vertical="top" wrapText="1"/>
      <protection/>
    </xf>
    <xf numFmtId="0" fontId="22" fillId="0" borderId="45" xfId="91" applyFont="1" applyFill="1" applyBorder="1">
      <alignment/>
      <protection/>
    </xf>
    <xf numFmtId="0" fontId="21" fillId="0" borderId="26" xfId="91" applyFont="1" applyFill="1" applyBorder="1" applyAlignment="1">
      <alignment horizontal="center" vertical="top" wrapText="1"/>
      <protection/>
    </xf>
    <xf numFmtId="0" fontId="21" fillId="0" borderId="48" xfId="91" applyFont="1" applyFill="1" applyBorder="1" applyAlignment="1">
      <alignment horizontal="left" vertical="top" wrapText="1"/>
      <protection/>
    </xf>
    <xf numFmtId="3" fontId="21" fillId="0" borderId="48" xfId="91" applyNumberFormat="1" applyFont="1" applyFill="1" applyBorder="1" applyAlignment="1">
      <alignment horizontal="right" vertical="top" wrapText="1"/>
      <protection/>
    </xf>
    <xf numFmtId="3" fontId="21" fillId="0" borderId="48" xfId="91" applyNumberFormat="1" applyFont="1" applyFill="1" applyBorder="1" applyAlignment="1">
      <alignment horizontal="left" vertical="top" wrapText="1"/>
      <protection/>
    </xf>
    <xf numFmtId="3" fontId="21" fillId="0" borderId="49" xfId="91" applyNumberFormat="1" applyFont="1" applyFill="1" applyBorder="1" applyAlignment="1">
      <alignment horizontal="left" vertical="top"/>
      <protection/>
    </xf>
    <xf numFmtId="3" fontId="22" fillId="0" borderId="31" xfId="91" applyNumberFormat="1" applyFont="1" applyFill="1" applyBorder="1" applyAlignment="1">
      <alignment horizontal="right" vertical="top" wrapText="1"/>
      <protection/>
    </xf>
    <xf numFmtId="0" fontId="22" fillId="0" borderId="47" xfId="91" applyFont="1" applyFill="1" applyBorder="1" applyAlignment="1">
      <alignment horizontal="center" vertical="top" wrapText="1"/>
      <protection/>
    </xf>
    <xf numFmtId="0" fontId="22" fillId="0" borderId="26" xfId="91" applyFont="1" applyFill="1" applyBorder="1" applyAlignment="1">
      <alignment horizontal="center" vertical="center" wrapText="1"/>
      <protection/>
    </xf>
    <xf numFmtId="0" fontId="22" fillId="0" borderId="48" xfId="91" applyFont="1" applyFill="1" applyBorder="1" applyAlignment="1">
      <alignment horizontal="center" vertical="center" wrapText="1"/>
      <protection/>
    </xf>
    <xf numFmtId="0" fontId="22" fillId="0" borderId="49" xfId="91" applyFont="1" applyFill="1" applyBorder="1" applyAlignment="1">
      <alignment horizontal="center" vertical="center" wrapText="1"/>
      <protection/>
    </xf>
    <xf numFmtId="3" fontId="22" fillId="0" borderId="45" xfId="91" applyNumberFormat="1" applyFont="1" applyFill="1" applyBorder="1" applyAlignment="1">
      <alignment horizontal="right" vertical="top" wrapText="1"/>
      <protection/>
    </xf>
    <xf numFmtId="3" fontId="21" fillId="0" borderId="49" xfId="91" applyNumberFormat="1" applyFont="1" applyFill="1" applyBorder="1" applyAlignment="1">
      <alignment horizontal="right" vertical="top" wrapText="1"/>
      <protection/>
    </xf>
    <xf numFmtId="0" fontId="21" fillId="0" borderId="0" xfId="91" applyFont="1" applyFill="1" applyBorder="1" applyAlignment="1">
      <alignment horizontal="center" vertical="top" wrapText="1"/>
      <protection/>
    </xf>
    <xf numFmtId="0" fontId="21" fillId="0" borderId="0" xfId="91" applyFont="1" applyFill="1" applyBorder="1" applyAlignment="1">
      <alignment horizontal="left" vertical="top" wrapText="1"/>
      <protection/>
    </xf>
    <xf numFmtId="3" fontId="21" fillId="0" borderId="0" xfId="91" applyNumberFormat="1" applyFont="1" applyFill="1" applyBorder="1" applyAlignment="1">
      <alignment horizontal="left" vertical="top" wrapText="1"/>
      <protection/>
    </xf>
    <xf numFmtId="3" fontId="21" fillId="0" borderId="0" xfId="91" applyNumberFormat="1" applyFont="1" applyFill="1" applyBorder="1" applyAlignment="1">
      <alignment horizontal="left" vertical="top"/>
      <protection/>
    </xf>
    <xf numFmtId="0" fontId="22" fillId="0" borderId="31" xfId="91" applyFont="1" applyFill="1" applyBorder="1" applyAlignment="1">
      <alignment horizontal="center" vertical="top" wrapText="1"/>
      <protection/>
    </xf>
    <xf numFmtId="0" fontId="22" fillId="0" borderId="28" xfId="91" applyFont="1" applyFill="1" applyBorder="1" applyAlignment="1">
      <alignment horizontal="center" vertical="top" wrapText="1"/>
      <protection/>
    </xf>
    <xf numFmtId="0" fontId="22" fillId="0" borderId="32" xfId="91" applyFont="1" applyFill="1" applyBorder="1" applyAlignment="1">
      <alignment horizontal="left" vertical="top" wrapText="1"/>
      <protection/>
    </xf>
    <xf numFmtId="3" fontId="22" fillId="0" borderId="33" xfId="91" applyNumberFormat="1" applyFont="1" applyFill="1" applyBorder="1" applyAlignment="1">
      <alignment horizontal="right" vertical="top" wrapText="1"/>
      <protection/>
    </xf>
    <xf numFmtId="0" fontId="22" fillId="0" borderId="49" xfId="91" applyFont="1" applyFill="1" applyBorder="1" applyAlignment="1">
      <alignment horizontal="center" vertical="top" wrapText="1"/>
      <protection/>
    </xf>
    <xf numFmtId="3" fontId="21" fillId="0" borderId="31" xfId="91" applyNumberFormat="1" applyFont="1" applyFill="1" applyBorder="1" applyAlignment="1">
      <alignment horizontal="right" vertical="top" wrapText="1"/>
      <protection/>
    </xf>
    <xf numFmtId="49" fontId="22" fillId="0" borderId="19" xfId="91" applyNumberFormat="1" applyFont="1" applyFill="1" applyBorder="1" applyAlignment="1">
      <alignment horizontal="center" vertical="top" wrapText="1"/>
      <protection/>
    </xf>
    <xf numFmtId="3" fontId="21" fillId="0" borderId="0" xfId="91" applyNumberFormat="1" applyFont="1" applyFill="1" applyBorder="1" applyAlignment="1">
      <alignment horizontal="right" vertical="top" wrapText="1"/>
      <protection/>
    </xf>
    <xf numFmtId="0" fontId="22" fillId="0" borderId="0" xfId="91" applyFont="1" applyFill="1" applyBorder="1" applyAlignment="1">
      <alignment horizontal="center" vertical="top" wrapText="1"/>
      <protection/>
    </xf>
    <xf numFmtId="0" fontId="22" fillId="0" borderId="0" xfId="91" applyFont="1" applyFill="1" applyBorder="1" applyAlignment="1">
      <alignment horizontal="left" vertical="top" wrapText="1"/>
      <protection/>
    </xf>
    <xf numFmtId="3" fontId="22" fillId="0" borderId="0" xfId="91" applyNumberFormat="1" applyFont="1" applyFill="1" applyBorder="1" applyAlignment="1">
      <alignment horizontal="right" vertical="top" wrapText="1"/>
      <protection/>
    </xf>
    <xf numFmtId="0" fontId="21" fillId="0" borderId="28" xfId="91" applyFont="1" applyFill="1" applyBorder="1" applyAlignment="1">
      <alignment horizontal="center" vertical="top" wrapText="1"/>
      <protection/>
    </xf>
    <xf numFmtId="0" fontId="21" fillId="0" borderId="32" xfId="91" applyFont="1" applyFill="1" applyBorder="1" applyAlignment="1">
      <alignment horizontal="left" vertical="top" wrapText="1"/>
      <protection/>
    </xf>
    <xf numFmtId="3" fontId="21" fillId="0" borderId="32" xfId="91" applyNumberFormat="1" applyFont="1" applyFill="1" applyBorder="1" applyAlignment="1">
      <alignment horizontal="right" vertical="top" wrapText="1"/>
      <protection/>
    </xf>
    <xf numFmtId="3" fontId="21" fillId="0" borderId="33" xfId="91" applyNumberFormat="1" applyFont="1" applyFill="1" applyBorder="1" applyAlignment="1">
      <alignment horizontal="right" vertical="top" wrapText="1"/>
      <protection/>
    </xf>
    <xf numFmtId="49" fontId="21" fillId="0" borderId="19" xfId="91" applyNumberFormat="1" applyFont="1" applyFill="1" applyBorder="1" applyAlignment="1">
      <alignment horizontal="center" vertical="top" wrapText="1"/>
      <protection/>
    </xf>
    <xf numFmtId="0" fontId="21" fillId="0" borderId="0" xfId="91" applyFont="1" applyFill="1" applyBorder="1" applyAlignment="1">
      <alignment/>
      <protection/>
    </xf>
    <xf numFmtId="0" fontId="37" fillId="0" borderId="0" xfId="91" applyFont="1" applyFill="1" applyBorder="1" applyAlignment="1">
      <alignment horizontal="center" vertical="top" wrapText="1"/>
      <protection/>
    </xf>
    <xf numFmtId="0" fontId="37" fillId="0" borderId="0" xfId="91" applyFont="1" applyFill="1" applyBorder="1" applyAlignment="1">
      <alignment horizontal="left" vertical="top" wrapText="1"/>
      <protection/>
    </xf>
    <xf numFmtId="3" fontId="37" fillId="0" borderId="0" xfId="91" applyNumberFormat="1" applyFont="1" applyFill="1" applyBorder="1" applyAlignment="1">
      <alignment horizontal="right" vertical="top" wrapText="1"/>
      <protection/>
    </xf>
    <xf numFmtId="3" fontId="22" fillId="0" borderId="32" xfId="91" applyNumberFormat="1" applyFont="1" applyFill="1" applyBorder="1" applyAlignment="1">
      <alignment horizontal="right" vertical="top" wrapText="1"/>
      <protection/>
    </xf>
    <xf numFmtId="0" fontId="23" fillId="0" borderId="0" xfId="0" applyFont="1" applyBorder="1" applyAlignment="1">
      <alignment horizontal="right" vertical="center" wrapText="1"/>
    </xf>
    <xf numFmtId="172" fontId="23" fillId="0" borderId="0" xfId="70" applyNumberFormat="1" applyFont="1" applyBorder="1" applyAlignment="1">
      <alignment vertical="center"/>
    </xf>
    <xf numFmtId="172" fontId="23" fillId="0" borderId="0" xfId="7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172" fontId="23" fillId="0" borderId="0" xfId="70" applyNumberFormat="1" applyFont="1" applyFill="1" applyBorder="1" applyAlignment="1">
      <alignment vertical="center" wrapText="1"/>
    </xf>
    <xf numFmtId="172" fontId="54" fillId="0" borderId="56" xfId="70" applyNumberFormat="1" applyFont="1" applyBorder="1" applyAlignment="1">
      <alignment vertical="center"/>
    </xf>
    <xf numFmtId="172" fontId="54" fillId="0" borderId="64" xfId="70" applyNumberFormat="1" applyFont="1" applyFill="1" applyBorder="1" applyAlignment="1">
      <alignment vertical="center"/>
    </xf>
    <xf numFmtId="0" fontId="54" fillId="0" borderId="66" xfId="0" applyFont="1" applyBorder="1" applyAlignment="1">
      <alignment horizontal="right" vertical="center"/>
    </xf>
    <xf numFmtId="0" fontId="31" fillId="0" borderId="27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3" fontId="62" fillId="0" borderId="20" xfId="91" applyNumberFormat="1" applyFont="1" applyFill="1" applyBorder="1" applyAlignment="1">
      <alignment horizontal="center"/>
      <protection/>
    </xf>
    <xf numFmtId="0" fontId="63" fillId="0" borderId="0" xfId="91" applyFont="1" applyFill="1">
      <alignment/>
      <protection/>
    </xf>
    <xf numFmtId="0" fontId="64" fillId="0" borderId="0" xfId="91" applyFont="1" applyFill="1">
      <alignment/>
      <protection/>
    </xf>
    <xf numFmtId="0" fontId="21" fillId="0" borderId="20" xfId="93" applyFont="1" applyBorder="1" applyAlignment="1">
      <alignment horizontal="center" vertical="center" wrapText="1"/>
      <protection/>
    </xf>
    <xf numFmtId="0" fontId="21" fillId="0" borderId="23" xfId="93" applyFont="1" applyFill="1" applyBorder="1" applyAlignment="1">
      <alignment horizontal="center" vertical="center" wrapText="1"/>
      <protection/>
    </xf>
    <xf numFmtId="0" fontId="21" fillId="0" borderId="20" xfId="93" applyFont="1" applyFill="1" applyBorder="1" applyAlignment="1">
      <alignment horizontal="center" vertical="center" wrapText="1"/>
      <protection/>
    </xf>
    <xf numFmtId="0" fontId="21" fillId="0" borderId="37" xfId="93" applyFont="1" applyFill="1" applyBorder="1" applyAlignment="1">
      <alignment horizontal="center" vertical="center" wrapText="1"/>
      <protection/>
    </xf>
    <xf numFmtId="3" fontId="22" fillId="0" borderId="20" xfId="93" applyNumberFormat="1" applyFont="1" applyBorder="1" applyAlignment="1">
      <alignment horizontal="right" wrapText="1"/>
      <protection/>
    </xf>
    <xf numFmtId="3" fontId="22" fillId="0" borderId="20" xfId="93" applyNumberFormat="1" applyFont="1" applyFill="1" applyBorder="1" applyAlignment="1">
      <alignment horizontal="right" wrapText="1"/>
      <protection/>
    </xf>
    <xf numFmtId="3" fontId="22" fillId="0" borderId="31" xfId="93" applyNumberFormat="1" applyFont="1" applyFill="1" applyBorder="1" applyAlignment="1">
      <alignment horizontal="right" wrapText="1"/>
      <protection/>
    </xf>
    <xf numFmtId="3" fontId="22" fillId="0" borderId="23" xfId="93" applyNumberFormat="1" applyFont="1" applyFill="1" applyBorder="1" applyAlignment="1">
      <alignment horizontal="right" wrapText="1"/>
      <protection/>
    </xf>
    <xf numFmtId="3" fontId="65" fillId="0" borderId="23" xfId="93" applyNumberFormat="1" applyFont="1" applyFill="1" applyBorder="1" applyAlignment="1">
      <alignment horizontal="right" wrapText="1"/>
      <protection/>
    </xf>
    <xf numFmtId="3" fontId="22" fillId="0" borderId="37" xfId="93" applyNumberFormat="1" applyFont="1" applyFill="1" applyBorder="1" applyAlignment="1">
      <alignment horizontal="right" wrapText="1"/>
      <protection/>
    </xf>
    <xf numFmtId="49" fontId="23" fillId="0" borderId="19" xfId="93" applyNumberFormat="1" applyFont="1" applyFill="1" applyBorder="1" applyAlignment="1">
      <alignment wrapText="1"/>
      <protection/>
    </xf>
    <xf numFmtId="0" fontId="23" fillId="0" borderId="20" xfId="93" applyFont="1" applyFill="1" applyBorder="1" applyAlignment="1">
      <alignment wrapText="1"/>
      <protection/>
    </xf>
    <xf numFmtId="3" fontId="22" fillId="0" borderId="20" xfId="93" applyNumberFormat="1" applyFont="1" applyBorder="1" applyAlignment="1">
      <alignment wrapText="1"/>
      <protection/>
    </xf>
    <xf numFmtId="3" fontId="22" fillId="0" borderId="23" xfId="93" applyNumberFormat="1" applyFont="1" applyFill="1" applyBorder="1" applyAlignment="1">
      <alignment wrapText="1"/>
      <protection/>
    </xf>
    <xf numFmtId="49" fontId="23" fillId="0" borderId="19" xfId="93" applyNumberFormat="1" applyFont="1" applyFill="1" applyBorder="1">
      <alignment/>
      <protection/>
    </xf>
    <xf numFmtId="3" fontId="22" fillId="0" borderId="20" xfId="93" applyNumberFormat="1" applyFont="1" applyFill="1" applyBorder="1" applyAlignment="1">
      <alignment wrapText="1"/>
      <protection/>
    </xf>
    <xf numFmtId="3" fontId="21" fillId="0" borderId="23" xfId="93" applyNumberFormat="1" applyFont="1" applyFill="1" applyBorder="1" applyAlignment="1">
      <alignment wrapText="1"/>
      <protection/>
    </xf>
    <xf numFmtId="3" fontId="29" fillId="0" borderId="23" xfId="93" applyNumberFormat="1" applyFont="1" applyFill="1" applyBorder="1" applyAlignment="1">
      <alignment wrapText="1"/>
      <protection/>
    </xf>
    <xf numFmtId="3" fontId="21" fillId="0" borderId="20" xfId="93" applyNumberFormat="1" applyFont="1" applyBorder="1" applyAlignment="1">
      <alignment horizontal="right" wrapText="1"/>
      <protection/>
    </xf>
    <xf numFmtId="3" fontId="21" fillId="0" borderId="20" xfId="93" applyNumberFormat="1" applyFont="1" applyFill="1" applyBorder="1" applyAlignment="1">
      <alignment horizontal="right" wrapText="1"/>
      <protection/>
    </xf>
    <xf numFmtId="3" fontId="21" fillId="0" borderId="31" xfId="93" applyNumberFormat="1" applyFont="1" applyFill="1" applyBorder="1" applyAlignment="1">
      <alignment horizontal="right" wrapText="1"/>
      <protection/>
    </xf>
    <xf numFmtId="3" fontId="21" fillId="0" borderId="22" xfId="93" applyNumberFormat="1" applyFont="1" applyBorder="1" applyAlignment="1">
      <alignment wrapText="1"/>
      <protection/>
    </xf>
    <xf numFmtId="3" fontId="21" fillId="0" borderId="24" xfId="93" applyNumberFormat="1" applyFont="1" applyFill="1" applyBorder="1" applyAlignment="1">
      <alignment wrapText="1"/>
      <protection/>
    </xf>
    <xf numFmtId="3" fontId="21" fillId="47" borderId="22" xfId="93" applyNumberFormat="1" applyFont="1" applyFill="1" applyBorder="1" applyAlignment="1">
      <alignment horizontal="right" wrapText="1"/>
      <protection/>
    </xf>
    <xf numFmtId="3" fontId="21" fillId="0" borderId="22" xfId="93" applyNumberFormat="1" applyFont="1" applyFill="1" applyBorder="1" applyAlignment="1">
      <alignment horizontal="right" wrapText="1"/>
      <protection/>
    </xf>
    <xf numFmtId="3" fontId="21" fillId="0" borderId="33" xfId="93" applyNumberFormat="1" applyFont="1" applyFill="1" applyBorder="1" applyAlignment="1">
      <alignment horizontal="right" wrapText="1"/>
      <protection/>
    </xf>
    <xf numFmtId="3" fontId="21" fillId="0" borderId="48" xfId="93" applyNumberFormat="1" applyFont="1" applyBorder="1" applyAlignment="1">
      <alignment horizontal="right" wrapText="1"/>
      <protection/>
    </xf>
    <xf numFmtId="3" fontId="21" fillId="0" borderId="52" xfId="93" applyNumberFormat="1" applyFont="1" applyFill="1" applyBorder="1" applyAlignment="1">
      <alignment horizontal="right" wrapText="1"/>
      <protection/>
    </xf>
    <xf numFmtId="3" fontId="21" fillId="0" borderId="48" xfId="93" applyNumberFormat="1" applyFont="1" applyFill="1" applyBorder="1" applyAlignment="1">
      <alignment horizontal="right" wrapText="1"/>
      <protection/>
    </xf>
    <xf numFmtId="0" fontId="26" fillId="0" borderId="0" xfId="93" applyFont="1">
      <alignment/>
      <protection/>
    </xf>
    <xf numFmtId="0" fontId="26" fillId="0" borderId="0" xfId="93" applyFont="1" applyFill="1">
      <alignment/>
      <protection/>
    </xf>
    <xf numFmtId="3" fontId="26" fillId="0" borderId="0" xfId="93" applyNumberFormat="1" applyFont="1">
      <alignment/>
      <protection/>
    </xf>
    <xf numFmtId="3" fontId="26" fillId="0" borderId="0" xfId="93" applyNumberFormat="1" applyFont="1" applyFill="1">
      <alignment/>
      <protection/>
    </xf>
    <xf numFmtId="3" fontId="28" fillId="0" borderId="23" xfId="91" applyNumberFormat="1" applyFont="1" applyFill="1" applyBorder="1" applyAlignment="1">
      <alignment/>
      <protection/>
    </xf>
    <xf numFmtId="0" fontId="26" fillId="0" borderId="67" xfId="91" applyFont="1" applyFill="1" applyBorder="1" applyAlignment="1">
      <alignment vertical="center" wrapText="1"/>
      <protection/>
    </xf>
    <xf numFmtId="3" fontId="26" fillId="0" borderId="20" xfId="91" applyNumberFormat="1" applyFont="1" applyFill="1" applyBorder="1" applyAlignment="1">
      <alignment horizontal="center" vertical="center"/>
      <protection/>
    </xf>
    <xf numFmtId="0" fontId="26" fillId="0" borderId="39" xfId="91" applyFont="1" applyFill="1" applyBorder="1" applyAlignment="1">
      <alignment vertical="center" wrapText="1"/>
      <protection/>
    </xf>
    <xf numFmtId="3" fontId="26" fillId="0" borderId="20" xfId="91" applyNumberFormat="1" applyFont="1" applyFill="1" applyBorder="1" applyAlignment="1">
      <alignment vertical="center"/>
      <protection/>
    </xf>
    <xf numFmtId="0" fontId="26" fillId="0" borderId="68" xfId="91" applyFont="1" applyFill="1" applyBorder="1" applyAlignment="1">
      <alignment vertical="center" wrapText="1"/>
      <protection/>
    </xf>
    <xf numFmtId="172" fontId="27" fillId="0" borderId="20" xfId="70" applyNumberFormat="1" applyFont="1" applyFill="1" applyBorder="1" applyAlignment="1">
      <alignment horizontal="right" vertical="top" wrapText="1"/>
    </xf>
    <xf numFmtId="172" fontId="27" fillId="0" borderId="31" xfId="70" applyNumberFormat="1" applyFont="1" applyFill="1" applyBorder="1" applyAlignment="1">
      <alignment horizontal="right" vertical="top" wrapText="1"/>
    </xf>
    <xf numFmtId="172" fontId="39" fillId="0" borderId="20" xfId="70" applyNumberFormat="1" applyFont="1" applyFill="1" applyBorder="1" applyAlignment="1">
      <alignment horizontal="right" vertical="top" wrapText="1"/>
    </xf>
    <xf numFmtId="172" fontId="39" fillId="0" borderId="31" xfId="70" applyNumberFormat="1" applyFont="1" applyFill="1" applyBorder="1" applyAlignment="1">
      <alignment horizontal="right" vertical="top" wrapText="1"/>
    </xf>
    <xf numFmtId="172" fontId="39" fillId="0" borderId="22" xfId="70" applyNumberFormat="1" applyFont="1" applyFill="1" applyBorder="1" applyAlignment="1">
      <alignment horizontal="right" vertical="top" wrapText="1"/>
    </xf>
    <xf numFmtId="172" fontId="39" fillId="0" borderId="48" xfId="70" applyNumberFormat="1" applyFont="1" applyFill="1" applyBorder="1" applyAlignment="1">
      <alignment horizontal="right" vertical="top" wrapText="1"/>
    </xf>
    <xf numFmtId="172" fontId="39" fillId="0" borderId="49" xfId="70" applyNumberFormat="1" applyFont="1" applyFill="1" applyBorder="1" applyAlignment="1">
      <alignment horizontal="right" vertical="top" wrapText="1"/>
    </xf>
    <xf numFmtId="3" fontId="22" fillId="0" borderId="20" xfId="97" applyNumberFormat="1" applyFont="1" applyBorder="1" applyAlignment="1">
      <alignment horizontal="center" vertical="center"/>
      <protection/>
    </xf>
    <xf numFmtId="3" fontId="26" fillId="0" borderId="20" xfId="95" applyNumberFormat="1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top" wrapText="1"/>
    </xf>
    <xf numFmtId="0" fontId="66" fillId="0" borderId="20" xfId="0" applyFont="1" applyFill="1" applyBorder="1" applyAlignment="1">
      <alignment horizontal="left" vertical="top" wrapText="1"/>
    </xf>
    <xf numFmtId="3" fontId="66" fillId="0" borderId="20" xfId="0" applyNumberFormat="1" applyFont="1" applyFill="1" applyBorder="1" applyAlignment="1">
      <alignment horizontal="right" vertical="top" wrapText="1"/>
    </xf>
    <xf numFmtId="0" fontId="62" fillId="0" borderId="0" xfId="0" applyFont="1" applyFill="1" applyAlignment="1">
      <alignment/>
    </xf>
    <xf numFmtId="0" fontId="67" fillId="0" borderId="20" xfId="0" applyFont="1" applyFill="1" applyBorder="1" applyAlignment="1">
      <alignment horizontal="center" vertical="top" wrapText="1"/>
    </xf>
    <xf numFmtId="0" fontId="67" fillId="0" borderId="20" xfId="0" applyFont="1" applyFill="1" applyBorder="1" applyAlignment="1">
      <alignment horizontal="left" vertical="top" wrapText="1"/>
    </xf>
    <xf numFmtId="3" fontId="67" fillId="0" borderId="20" xfId="0" applyNumberFormat="1" applyFont="1" applyFill="1" applyBorder="1" applyAlignment="1">
      <alignment horizontal="right" vertical="top" wrapText="1"/>
    </xf>
    <xf numFmtId="0" fontId="68" fillId="0" borderId="0" xfId="0" applyFont="1" applyFill="1" applyAlignment="1">
      <alignment/>
    </xf>
    <xf numFmtId="0" fontId="48" fillId="0" borderId="41" xfId="91" applyFont="1" applyFill="1" applyBorder="1" applyAlignment="1">
      <alignment horizontal="right"/>
      <protection/>
    </xf>
    <xf numFmtId="0" fontId="48" fillId="0" borderId="32" xfId="91" applyFont="1" applyFill="1" applyBorder="1" applyAlignment="1">
      <alignment horizontal="right"/>
      <protection/>
    </xf>
    <xf numFmtId="0" fontId="46" fillId="0" borderId="69" xfId="91" applyFont="1" applyFill="1" applyBorder="1">
      <alignment/>
      <protection/>
    </xf>
    <xf numFmtId="0" fontId="46" fillId="0" borderId="34" xfId="91" applyFont="1" applyFill="1" applyBorder="1" applyAlignment="1">
      <alignment vertical="center"/>
      <protection/>
    </xf>
    <xf numFmtId="0" fontId="46" fillId="0" borderId="39" xfId="91" applyFont="1" applyFill="1" applyBorder="1" applyAlignment="1">
      <alignment horizontal="center" vertical="center" wrapText="1"/>
      <protection/>
    </xf>
    <xf numFmtId="0" fontId="46" fillId="0" borderId="20" xfId="91" applyFont="1" applyFill="1" applyBorder="1" applyAlignment="1">
      <alignment horizontal="center" vertical="center" wrapText="1"/>
      <protection/>
    </xf>
    <xf numFmtId="0" fontId="46" fillId="0" borderId="38" xfId="91" applyFont="1" applyFill="1" applyBorder="1" applyAlignment="1">
      <alignment horizontal="center" vertical="center" wrapText="1"/>
      <protection/>
    </xf>
    <xf numFmtId="0" fontId="46" fillId="0" borderId="35" xfId="91" applyFont="1" applyFill="1" applyBorder="1" applyAlignment="1">
      <alignment horizontal="center" vertical="center" wrapText="1"/>
      <protection/>
    </xf>
    <xf numFmtId="0" fontId="46" fillId="0" borderId="59" xfId="91" applyFont="1" applyFill="1" applyBorder="1" applyAlignment="1">
      <alignment horizontal="center" vertical="center" wrapText="1"/>
      <protection/>
    </xf>
    <xf numFmtId="0" fontId="51" fillId="0" borderId="19" xfId="91" applyFont="1" applyFill="1" applyBorder="1" applyAlignment="1">
      <alignment vertical="center" wrapText="1"/>
      <protection/>
    </xf>
    <xf numFmtId="0" fontId="51" fillId="0" borderId="20" xfId="91" applyFont="1" applyFill="1" applyBorder="1" applyAlignment="1">
      <alignment wrapText="1"/>
      <protection/>
    </xf>
    <xf numFmtId="3" fontId="51" fillId="0" borderId="20" xfId="91" applyNumberFormat="1" applyFont="1" applyFill="1" applyBorder="1" applyAlignment="1">
      <alignment horizontal="right"/>
      <protection/>
    </xf>
    <xf numFmtId="0" fontId="46" fillId="0" borderId="37" xfId="91" applyFont="1" applyFill="1" applyBorder="1" applyAlignment="1">
      <alignment horizontal="right"/>
      <protection/>
    </xf>
    <xf numFmtId="49" fontId="48" fillId="0" borderId="19" xfId="91" applyNumberFormat="1" applyFont="1" applyFill="1" applyBorder="1" applyAlignment="1">
      <alignment horizontal="right" vertical="center" wrapText="1"/>
      <protection/>
    </xf>
    <xf numFmtId="49" fontId="48" fillId="0" borderId="20" xfId="91" applyNumberFormat="1" applyFont="1" applyFill="1" applyBorder="1" applyAlignment="1">
      <alignment wrapText="1"/>
      <protection/>
    </xf>
    <xf numFmtId="49" fontId="51" fillId="0" borderId="20" xfId="91" applyNumberFormat="1" applyFont="1" applyFill="1" applyBorder="1" applyAlignment="1">
      <alignment wrapText="1"/>
      <protection/>
    </xf>
    <xf numFmtId="3" fontId="48" fillId="0" borderId="37" xfId="91" applyNumberFormat="1" applyFont="1" applyFill="1" applyBorder="1">
      <alignment/>
      <protection/>
    </xf>
    <xf numFmtId="0" fontId="51" fillId="0" borderId="19" xfId="91" applyFont="1" applyFill="1" applyBorder="1" applyAlignment="1">
      <alignment horizontal="left" vertical="center" wrapText="1"/>
      <protection/>
    </xf>
    <xf numFmtId="0" fontId="46" fillId="0" borderId="37" xfId="91" applyFont="1" applyFill="1" applyBorder="1" applyAlignment="1">
      <alignment horizontal="center"/>
      <protection/>
    </xf>
    <xf numFmtId="0" fontId="48" fillId="0" borderId="20" xfId="91" applyFont="1" applyFill="1" applyBorder="1" applyAlignment="1">
      <alignment wrapText="1"/>
      <protection/>
    </xf>
    <xf numFmtId="0" fontId="57" fillId="0" borderId="20" xfId="91" applyFont="1" applyFill="1" applyBorder="1" applyAlignment="1">
      <alignment horizontal="center"/>
      <protection/>
    </xf>
    <xf numFmtId="0" fontId="57" fillId="0" borderId="37" xfId="91" applyFont="1" applyFill="1" applyBorder="1" applyAlignment="1">
      <alignment horizontal="center"/>
      <protection/>
    </xf>
    <xf numFmtId="3" fontId="51" fillId="0" borderId="21" xfId="91" applyNumberFormat="1" applyFont="1" applyFill="1" applyBorder="1" applyAlignment="1">
      <alignment vertical="center" wrapText="1"/>
      <protection/>
    </xf>
    <xf numFmtId="3" fontId="51" fillId="0" borderId="22" xfId="91" applyNumberFormat="1" applyFont="1" applyFill="1" applyBorder="1" applyAlignment="1">
      <alignment wrapText="1"/>
      <protection/>
    </xf>
    <xf numFmtId="3" fontId="51" fillId="0" borderId="22" xfId="91" applyNumberFormat="1" applyFont="1" applyFill="1" applyBorder="1">
      <alignment/>
      <protection/>
    </xf>
    <xf numFmtId="3" fontId="48" fillId="0" borderId="58" xfId="91" applyNumberFormat="1" applyFont="1" applyFill="1" applyBorder="1">
      <alignment/>
      <protection/>
    </xf>
    <xf numFmtId="0" fontId="58" fillId="0" borderId="19" xfId="91" applyFont="1" applyFill="1" applyBorder="1" applyAlignment="1">
      <alignment vertical="center"/>
      <protection/>
    </xf>
    <xf numFmtId="0" fontId="58" fillId="0" borderId="20" xfId="91" applyFont="1" applyFill="1" applyBorder="1">
      <alignment/>
      <protection/>
    </xf>
    <xf numFmtId="3" fontId="58" fillId="0" borderId="20" xfId="91" applyNumberFormat="1" applyFont="1" applyFill="1" applyBorder="1">
      <alignment/>
      <protection/>
    </xf>
    <xf numFmtId="3" fontId="59" fillId="0" borderId="20" xfId="91" applyNumberFormat="1" applyFont="1" applyFill="1" applyBorder="1">
      <alignment/>
      <protection/>
    </xf>
    <xf numFmtId="3" fontId="59" fillId="0" borderId="37" xfId="91" applyNumberFormat="1" applyFont="1" applyFill="1" applyBorder="1">
      <alignment/>
      <protection/>
    </xf>
    <xf numFmtId="3" fontId="51" fillId="0" borderId="20" xfId="91" applyNumberFormat="1" applyFont="1" applyFill="1" applyBorder="1">
      <alignment/>
      <protection/>
    </xf>
    <xf numFmtId="3" fontId="51" fillId="0" borderId="41" xfId="91" applyNumberFormat="1" applyFont="1" applyFill="1" applyBorder="1" applyAlignment="1">
      <alignment horizontal="right"/>
      <protection/>
    </xf>
    <xf numFmtId="3" fontId="59" fillId="0" borderId="31" xfId="91" applyNumberFormat="1" applyFont="1" applyFill="1" applyBorder="1">
      <alignment/>
      <protection/>
    </xf>
    <xf numFmtId="0" fontId="48" fillId="0" borderId="21" xfId="91" applyFont="1" applyFill="1" applyBorder="1" applyAlignment="1">
      <alignment horizontal="right" vertical="center" wrapText="1"/>
      <protection/>
    </xf>
    <xf numFmtId="0" fontId="58" fillId="0" borderId="22" xfId="91" applyFont="1" applyFill="1" applyBorder="1">
      <alignment/>
      <protection/>
    </xf>
    <xf numFmtId="3" fontId="49" fillId="0" borderId="22" xfId="0" applyNumberFormat="1" applyFont="1" applyFill="1" applyBorder="1" applyAlignment="1">
      <alignment horizontal="left"/>
    </xf>
    <xf numFmtId="3" fontId="59" fillId="0" borderId="22" xfId="91" applyNumberFormat="1" applyFont="1" applyFill="1" applyBorder="1">
      <alignment/>
      <protection/>
    </xf>
    <xf numFmtId="3" fontId="59" fillId="0" borderId="58" xfId="91" applyNumberFormat="1" applyFont="1" applyFill="1" applyBorder="1">
      <alignment/>
      <protection/>
    </xf>
    <xf numFmtId="0" fontId="60" fillId="0" borderId="22" xfId="91" applyFont="1" applyFill="1" applyBorder="1">
      <alignment/>
      <protection/>
    </xf>
    <xf numFmtId="3" fontId="60" fillId="0" borderId="22" xfId="91" applyNumberFormat="1" applyFont="1" applyFill="1" applyBorder="1">
      <alignment/>
      <protection/>
    </xf>
    <xf numFmtId="3" fontId="60" fillId="0" borderId="58" xfId="91" applyNumberFormat="1" applyFont="1" applyFill="1" applyBorder="1">
      <alignment/>
      <protection/>
    </xf>
    <xf numFmtId="0" fontId="48" fillId="0" borderId="22" xfId="91" applyFont="1" applyFill="1" applyBorder="1" applyAlignment="1">
      <alignment wrapText="1"/>
      <protection/>
    </xf>
    <xf numFmtId="0" fontId="46" fillId="0" borderId="50" xfId="91" applyFont="1" applyFill="1" applyBorder="1" applyAlignment="1">
      <alignment vertical="center" wrapText="1"/>
      <protection/>
    </xf>
    <xf numFmtId="0" fontId="46" fillId="0" borderId="62" xfId="91" applyFont="1" applyFill="1" applyBorder="1" applyAlignment="1">
      <alignment horizontal="center" wrapText="1"/>
      <protection/>
    </xf>
    <xf numFmtId="3" fontId="48" fillId="0" borderId="63" xfId="91" applyNumberFormat="1" applyFont="1" applyFill="1" applyBorder="1">
      <alignment/>
      <protection/>
    </xf>
    <xf numFmtId="0" fontId="46" fillId="0" borderId="20" xfId="91" applyFont="1" applyFill="1" applyBorder="1" applyAlignment="1">
      <alignment horizontal="center" wrapText="1"/>
      <protection/>
    </xf>
    <xf numFmtId="0" fontId="46" fillId="0" borderId="19" xfId="91" applyFont="1" applyFill="1" applyBorder="1" applyAlignment="1">
      <alignment horizontal="left" vertical="center" wrapText="1"/>
      <protection/>
    </xf>
    <xf numFmtId="3" fontId="46" fillId="0" borderId="31" xfId="91" applyNumberFormat="1" applyFont="1" applyFill="1" applyBorder="1" applyAlignment="1">
      <alignment horizontal="left"/>
      <protection/>
    </xf>
    <xf numFmtId="0" fontId="48" fillId="0" borderId="27" xfId="91" applyFont="1" applyFill="1" applyBorder="1" applyAlignment="1">
      <alignment horizontal="right" vertical="center" wrapText="1"/>
      <protection/>
    </xf>
    <xf numFmtId="0" fontId="48" fillId="0" borderId="41" xfId="91" applyFont="1" applyFill="1" applyBorder="1" applyAlignment="1">
      <alignment wrapText="1"/>
      <protection/>
    </xf>
    <xf numFmtId="3" fontId="48" fillId="0" borderId="46" xfId="91" applyNumberFormat="1" applyFont="1" applyFill="1" applyBorder="1" applyAlignment="1">
      <alignment horizontal="left"/>
      <protection/>
    </xf>
    <xf numFmtId="3" fontId="46" fillId="0" borderId="57" xfId="91" applyNumberFormat="1" applyFont="1" applyFill="1" applyBorder="1">
      <alignment/>
      <protection/>
    </xf>
    <xf numFmtId="0" fontId="46" fillId="0" borderId="27" xfId="91" applyFont="1" applyFill="1" applyBorder="1" applyAlignment="1">
      <alignment vertical="center" wrapText="1"/>
      <protection/>
    </xf>
    <xf numFmtId="0" fontId="46" fillId="0" borderId="41" xfId="91" applyFont="1" applyFill="1" applyBorder="1" applyAlignment="1">
      <alignment wrapText="1"/>
      <protection/>
    </xf>
    <xf numFmtId="3" fontId="46" fillId="0" borderId="46" xfId="91" applyNumberFormat="1" applyFont="1" applyFill="1" applyBorder="1">
      <alignment/>
      <protection/>
    </xf>
    <xf numFmtId="0" fontId="48" fillId="0" borderId="19" xfId="91" applyFont="1" applyFill="1" applyBorder="1" applyAlignment="1">
      <alignment vertical="center" wrapText="1"/>
      <protection/>
    </xf>
    <xf numFmtId="3" fontId="48" fillId="0" borderId="23" xfId="91" applyNumberFormat="1" applyFont="1" applyFill="1" applyBorder="1" applyAlignment="1">
      <alignment horizontal="left"/>
      <protection/>
    </xf>
    <xf numFmtId="0" fontId="48" fillId="0" borderId="19" xfId="91" applyFont="1" applyFill="1" applyBorder="1" applyAlignment="1">
      <alignment horizontal="left" vertical="center" wrapText="1"/>
      <protection/>
    </xf>
    <xf numFmtId="3" fontId="49" fillId="0" borderId="20" xfId="91" applyNumberFormat="1" applyFont="1" applyFill="1" applyBorder="1" applyAlignment="1">
      <alignment horizontal="left"/>
      <protection/>
    </xf>
    <xf numFmtId="0" fontId="49" fillId="0" borderId="19" xfId="91" applyFont="1" applyFill="1" applyBorder="1" applyAlignment="1">
      <alignment vertical="center" wrapText="1"/>
      <protection/>
    </xf>
    <xf numFmtId="0" fontId="49" fillId="0" borderId="20" xfId="91" applyFont="1" applyFill="1" applyBorder="1">
      <alignment/>
      <protection/>
    </xf>
    <xf numFmtId="3" fontId="49" fillId="0" borderId="23" xfId="91" applyNumberFormat="1" applyFont="1" applyFill="1" applyBorder="1" applyAlignment="1">
      <alignment horizontal="left"/>
      <protection/>
    </xf>
    <xf numFmtId="3" fontId="57" fillId="0" borderId="20" xfId="91" applyNumberFormat="1" applyFont="1" applyFill="1" applyBorder="1">
      <alignment/>
      <protection/>
    </xf>
    <xf numFmtId="3" fontId="57" fillId="0" borderId="37" xfId="91" applyNumberFormat="1" applyFont="1" applyFill="1" applyBorder="1">
      <alignment/>
      <protection/>
    </xf>
    <xf numFmtId="0" fontId="46" fillId="0" borderId="19" xfId="91" applyFont="1" applyFill="1" applyBorder="1" applyAlignment="1">
      <alignment vertical="center"/>
      <protection/>
    </xf>
    <xf numFmtId="0" fontId="48" fillId="0" borderId="19" xfId="91" applyFont="1" applyFill="1" applyBorder="1" applyAlignment="1">
      <alignment horizontal="right" vertical="center"/>
      <protection/>
    </xf>
    <xf numFmtId="0" fontId="48" fillId="0" borderId="21" xfId="91" applyFont="1" applyFill="1" applyBorder="1" applyAlignment="1">
      <alignment horizontal="right" vertical="center"/>
      <protection/>
    </xf>
    <xf numFmtId="3" fontId="48" fillId="0" borderId="24" xfId="91" applyNumberFormat="1" applyFont="1" applyFill="1" applyBorder="1" applyAlignment="1">
      <alignment horizontal="left"/>
      <protection/>
    </xf>
    <xf numFmtId="3" fontId="46" fillId="0" borderId="23" xfId="91" applyNumberFormat="1" applyFont="1" applyFill="1" applyBorder="1">
      <alignment/>
      <protection/>
    </xf>
    <xf numFmtId="3" fontId="46" fillId="0" borderId="24" xfId="91" applyNumberFormat="1" applyFont="1" applyFill="1" applyBorder="1">
      <alignment/>
      <protection/>
    </xf>
    <xf numFmtId="3" fontId="46" fillId="0" borderId="37" xfId="91" applyNumberFormat="1" applyFont="1" applyFill="1" applyBorder="1">
      <alignment/>
      <protection/>
    </xf>
    <xf numFmtId="0" fontId="46" fillId="0" borderId="48" xfId="91" applyFont="1" applyFill="1" applyBorder="1" applyAlignment="1">
      <alignment horizontal="center" wrapText="1"/>
      <protection/>
    </xf>
    <xf numFmtId="3" fontId="48" fillId="0" borderId="48" xfId="91" applyNumberFormat="1" applyFont="1" applyFill="1" applyBorder="1">
      <alignment/>
      <protection/>
    </xf>
    <xf numFmtId="3" fontId="48" fillId="0" borderId="53" xfId="91" applyNumberFormat="1" applyFont="1" applyFill="1" applyBorder="1">
      <alignment/>
      <protection/>
    </xf>
    <xf numFmtId="0" fontId="48" fillId="0" borderId="34" xfId="91" applyFont="1" applyFill="1" applyBorder="1" applyAlignment="1">
      <alignment vertical="center" wrapText="1"/>
      <protection/>
    </xf>
    <xf numFmtId="0" fontId="48" fillId="0" borderId="38" xfId="91" applyFont="1" applyFill="1" applyBorder="1" applyAlignment="1">
      <alignment horizontal="center" wrapText="1"/>
      <protection/>
    </xf>
    <xf numFmtId="3" fontId="48" fillId="0" borderId="35" xfId="91" applyNumberFormat="1" applyFont="1" applyFill="1" applyBorder="1">
      <alignment/>
      <protection/>
    </xf>
    <xf numFmtId="3" fontId="48" fillId="0" borderId="59" xfId="91" applyNumberFormat="1" applyFont="1" applyFill="1" applyBorder="1">
      <alignment/>
      <protection/>
    </xf>
    <xf numFmtId="0" fontId="48" fillId="0" borderId="21" xfId="91" applyFont="1" applyFill="1" applyBorder="1" applyAlignment="1">
      <alignment vertical="center" wrapText="1"/>
      <protection/>
    </xf>
    <xf numFmtId="3" fontId="48" fillId="0" borderId="24" xfId="91" applyNumberFormat="1" applyFont="1" applyFill="1" applyBorder="1">
      <alignment/>
      <protection/>
    </xf>
    <xf numFmtId="0" fontId="48" fillId="0" borderId="55" xfId="91" applyFont="1" applyFill="1" applyBorder="1" applyAlignment="1">
      <alignment vertical="center" wrapText="1"/>
      <protection/>
    </xf>
    <xf numFmtId="0" fontId="48" fillId="0" borderId="56" xfId="91" applyFont="1" applyFill="1" applyBorder="1" applyAlignment="1">
      <alignment wrapText="1"/>
      <protection/>
    </xf>
    <xf numFmtId="3" fontId="48" fillId="0" borderId="56" xfId="91" applyNumberFormat="1" applyFont="1" applyFill="1" applyBorder="1">
      <alignment/>
      <protection/>
    </xf>
    <xf numFmtId="3" fontId="48" fillId="0" borderId="64" xfId="91" applyNumberFormat="1" applyFont="1" applyFill="1" applyBorder="1">
      <alignment/>
      <protection/>
    </xf>
    <xf numFmtId="3" fontId="48" fillId="0" borderId="70" xfId="91" applyNumberFormat="1" applyFont="1" applyFill="1" applyBorder="1">
      <alignment/>
      <protection/>
    </xf>
    <xf numFmtId="0" fontId="48" fillId="0" borderId="50" xfId="91" applyFont="1" applyFill="1" applyBorder="1" applyAlignment="1">
      <alignment vertical="center" wrapText="1"/>
      <protection/>
    </xf>
    <xf numFmtId="0" fontId="48" fillId="0" borderId="62" xfId="91" applyFont="1" applyFill="1" applyBorder="1" applyAlignment="1">
      <alignment horizontal="center" wrapText="1"/>
      <protection/>
    </xf>
    <xf numFmtId="3" fontId="48" fillId="0" borderId="62" xfId="91" applyNumberFormat="1" applyFont="1" applyFill="1" applyBorder="1" applyAlignment="1">
      <alignment horizontal="left"/>
      <protection/>
    </xf>
    <xf numFmtId="3" fontId="48" fillId="0" borderId="71" xfId="91" applyNumberFormat="1" applyFont="1" applyFill="1" applyBorder="1">
      <alignment/>
      <protection/>
    </xf>
    <xf numFmtId="3" fontId="48" fillId="0" borderId="63" xfId="91" applyNumberFormat="1" applyFont="1" applyFill="1" applyBorder="1" applyAlignment="1">
      <alignment horizontal="left"/>
      <protection/>
    </xf>
    <xf numFmtId="0" fontId="46" fillId="0" borderId="22" xfId="91" applyFont="1" applyFill="1" applyBorder="1" applyAlignment="1">
      <alignment horizontal="center" wrapText="1"/>
      <protection/>
    </xf>
    <xf numFmtId="3" fontId="48" fillId="0" borderId="58" xfId="91" applyNumberFormat="1" applyFont="1" applyFill="1" applyBorder="1" applyAlignment="1">
      <alignment horizontal="left"/>
      <protection/>
    </xf>
    <xf numFmtId="0" fontId="48" fillId="0" borderId="28" xfId="91" applyFont="1" applyFill="1" applyBorder="1" applyAlignment="1">
      <alignment vertical="center" wrapText="1"/>
      <protection/>
    </xf>
    <xf numFmtId="0" fontId="46" fillId="0" borderId="32" xfId="91" applyFont="1" applyFill="1" applyBorder="1" applyAlignment="1">
      <alignment horizontal="center" wrapText="1"/>
      <protection/>
    </xf>
    <xf numFmtId="3" fontId="48" fillId="0" borderId="43" xfId="91" applyNumberFormat="1" applyFont="1" applyFill="1" applyBorder="1" applyAlignment="1">
      <alignment horizontal="right"/>
      <protection/>
    </xf>
    <xf numFmtId="3" fontId="48" fillId="0" borderId="32" xfId="91" applyNumberFormat="1" applyFont="1" applyFill="1" applyBorder="1" applyAlignment="1">
      <alignment horizontal="right"/>
      <protection/>
    </xf>
    <xf numFmtId="3" fontId="48" fillId="0" borderId="61" xfId="91" applyNumberFormat="1" applyFont="1" applyFill="1" applyBorder="1" applyAlignment="1">
      <alignment horizontal="left"/>
      <protection/>
    </xf>
    <xf numFmtId="0" fontId="48" fillId="0" borderId="48" xfId="91" applyFont="1" applyFill="1" applyBorder="1">
      <alignment/>
      <protection/>
    </xf>
    <xf numFmtId="0" fontId="48" fillId="0" borderId="52" xfId="91" applyFont="1" applyFill="1" applyBorder="1">
      <alignment/>
      <protection/>
    </xf>
    <xf numFmtId="3" fontId="46" fillId="0" borderId="49" xfId="91" applyNumberFormat="1" applyFont="1" applyFill="1" applyBorder="1">
      <alignment/>
      <protection/>
    </xf>
    <xf numFmtId="0" fontId="48" fillId="0" borderId="27" xfId="91" applyFont="1" applyFill="1" applyBorder="1" applyAlignment="1">
      <alignment vertical="center" wrapText="1"/>
      <protection/>
    </xf>
    <xf numFmtId="0" fontId="48" fillId="0" borderId="41" xfId="91" applyFont="1" applyFill="1" applyBorder="1" applyAlignment="1">
      <alignment horizontal="center" wrapText="1"/>
      <protection/>
    </xf>
    <xf numFmtId="3" fontId="48" fillId="0" borderId="46" xfId="91" applyNumberFormat="1" applyFont="1" applyFill="1" applyBorder="1">
      <alignment/>
      <protection/>
    </xf>
    <xf numFmtId="3" fontId="48" fillId="0" borderId="57" xfId="91" applyNumberFormat="1" applyFont="1" applyFill="1" applyBorder="1">
      <alignment/>
      <protection/>
    </xf>
    <xf numFmtId="0" fontId="48" fillId="0" borderId="20" xfId="91" applyFont="1" applyFill="1" applyBorder="1" applyAlignment="1">
      <alignment horizontal="center" wrapText="1"/>
      <protection/>
    </xf>
    <xf numFmtId="0" fontId="48" fillId="0" borderId="34" xfId="91" applyFont="1" applyFill="1" applyBorder="1" applyAlignment="1">
      <alignment horizontal="left" vertical="center" wrapText="1"/>
      <protection/>
    </xf>
    <xf numFmtId="3" fontId="48" fillId="0" borderId="38" xfId="91" applyNumberFormat="1" applyFont="1" applyFill="1" applyBorder="1" applyAlignment="1">
      <alignment horizontal="right"/>
      <protection/>
    </xf>
    <xf numFmtId="3" fontId="48" fillId="0" borderId="35" xfId="91" applyNumberFormat="1" applyFont="1" applyFill="1" applyBorder="1" applyAlignment="1">
      <alignment horizontal="left"/>
      <protection/>
    </xf>
    <xf numFmtId="3" fontId="48" fillId="0" borderId="35" xfId="91" applyNumberFormat="1" applyFont="1" applyFill="1" applyBorder="1" applyAlignment="1">
      <alignment horizontal="right"/>
      <protection/>
    </xf>
    <xf numFmtId="3" fontId="46" fillId="0" borderId="63" xfId="91" applyNumberFormat="1" applyFont="1" applyFill="1" applyBorder="1">
      <alignment/>
      <protection/>
    </xf>
    <xf numFmtId="3" fontId="48" fillId="0" borderId="72" xfId="91" applyNumberFormat="1" applyFont="1" applyFill="1" applyBorder="1">
      <alignment/>
      <protection/>
    </xf>
    <xf numFmtId="0" fontId="46" fillId="0" borderId="55" xfId="91" applyFont="1" applyFill="1" applyBorder="1" applyAlignment="1">
      <alignment vertical="center" wrapText="1"/>
      <protection/>
    </xf>
    <xf numFmtId="0" fontId="46" fillId="0" borderId="56" xfId="91" applyFont="1" applyFill="1" applyBorder="1" applyAlignment="1">
      <alignment horizontal="center" wrapText="1"/>
      <protection/>
    </xf>
    <xf numFmtId="3" fontId="46" fillId="0" borderId="56" xfId="91" applyNumberFormat="1" applyFont="1" applyFill="1" applyBorder="1" applyAlignment="1">
      <alignment horizontal="right"/>
      <protection/>
    </xf>
    <xf numFmtId="3" fontId="46" fillId="0" borderId="65" xfId="91" applyNumberFormat="1" applyFont="1" applyFill="1" applyBorder="1" applyAlignment="1">
      <alignment horizontal="right"/>
      <protection/>
    </xf>
    <xf numFmtId="0" fontId="48" fillId="0" borderId="32" xfId="91" applyFont="1" applyFill="1" applyBorder="1" applyAlignment="1">
      <alignment wrapText="1"/>
      <protection/>
    </xf>
    <xf numFmtId="3" fontId="48" fillId="0" borderId="61" xfId="91" applyNumberFormat="1" applyFont="1" applyFill="1" applyBorder="1">
      <alignment/>
      <protection/>
    </xf>
    <xf numFmtId="0" fontId="46" fillId="0" borderId="26" xfId="91" applyFont="1" applyFill="1" applyBorder="1" applyAlignment="1">
      <alignment vertical="center"/>
      <protection/>
    </xf>
    <xf numFmtId="0" fontId="46" fillId="0" borderId="48" xfId="91" applyFont="1" applyFill="1" applyBorder="1">
      <alignment/>
      <protection/>
    </xf>
    <xf numFmtId="0" fontId="46" fillId="0" borderId="54" xfId="91" applyFont="1" applyFill="1" applyBorder="1" applyAlignment="1">
      <alignment horizontal="center" vertical="center" wrapText="1"/>
      <protection/>
    </xf>
    <xf numFmtId="0" fontId="46" fillId="0" borderId="62" xfId="91" applyFont="1" applyFill="1" applyBorder="1" applyAlignment="1">
      <alignment horizontal="center" vertical="center" wrapText="1"/>
      <protection/>
    </xf>
    <xf numFmtId="172" fontId="54" fillId="0" borderId="65" xfId="70" applyNumberFormat="1" applyFont="1" applyBorder="1" applyAlignment="1">
      <alignment vertical="center"/>
    </xf>
    <xf numFmtId="0" fontId="25" fillId="0" borderId="19" xfId="91" applyFont="1" applyFill="1" applyBorder="1" applyAlignment="1">
      <alignment horizontal="center" vertical="center" wrapText="1"/>
      <protection/>
    </xf>
    <xf numFmtId="0" fontId="25" fillId="0" borderId="31" xfId="91" applyFont="1" applyFill="1" applyBorder="1" applyAlignment="1">
      <alignment horizontal="center" vertical="center" wrapText="1"/>
      <protection/>
    </xf>
    <xf numFmtId="0" fontId="24" fillId="0" borderId="19" xfId="91" applyFont="1" applyFill="1" applyBorder="1" applyAlignment="1">
      <alignment wrapText="1"/>
      <protection/>
    </xf>
    <xf numFmtId="3" fontId="26" fillId="0" borderId="31" xfId="91" applyNumberFormat="1" applyFont="1" applyFill="1" applyBorder="1" applyAlignment="1">
      <alignment horizontal="center"/>
      <protection/>
    </xf>
    <xf numFmtId="3" fontId="26" fillId="0" borderId="59" xfId="91" applyNumberFormat="1" applyFont="1" applyFill="1" applyBorder="1" applyAlignment="1">
      <alignment horizontal="center"/>
      <protection/>
    </xf>
    <xf numFmtId="3" fontId="62" fillId="0" borderId="31" xfId="91" applyNumberFormat="1" applyFont="1" applyFill="1" applyBorder="1" applyAlignment="1">
      <alignment horizontal="center"/>
      <protection/>
    </xf>
    <xf numFmtId="0" fontId="25" fillId="0" borderId="19" xfId="91" applyFont="1" applyFill="1" applyBorder="1" applyAlignment="1">
      <alignment wrapText="1"/>
      <protection/>
    </xf>
    <xf numFmtId="3" fontId="28" fillId="0" borderId="31" xfId="91" applyNumberFormat="1" applyFont="1" applyFill="1" applyBorder="1" applyAlignment="1">
      <alignment horizontal="center"/>
      <protection/>
    </xf>
    <xf numFmtId="0" fontId="25" fillId="0" borderId="28" xfId="91" applyFont="1" applyFill="1" applyBorder="1" applyAlignment="1">
      <alignment wrapText="1"/>
      <protection/>
    </xf>
    <xf numFmtId="3" fontId="28" fillId="0" borderId="32" xfId="91" applyNumberFormat="1" applyFont="1" applyFill="1" applyBorder="1" applyAlignment="1">
      <alignment horizontal="center"/>
      <protection/>
    </xf>
    <xf numFmtId="3" fontId="28" fillId="0" borderId="33" xfId="91" applyNumberFormat="1" applyFont="1" applyFill="1" applyBorder="1" applyAlignment="1">
      <alignment horizontal="center"/>
      <protection/>
    </xf>
    <xf numFmtId="3" fontId="70" fillId="0" borderId="20" xfId="91" applyNumberFormat="1" applyFont="1" applyFill="1" applyBorder="1" applyAlignment="1">
      <alignment horizontal="right" vertical="center" wrapText="1"/>
      <protection/>
    </xf>
    <xf numFmtId="3" fontId="71" fillId="0" borderId="20" xfId="91" applyNumberFormat="1" applyFont="1" applyFill="1" applyBorder="1" applyAlignment="1">
      <alignment horizontal="right" vertical="center" wrapText="1"/>
      <protection/>
    </xf>
    <xf numFmtId="3" fontId="34" fillId="0" borderId="73" xfId="91" applyNumberFormat="1" applyFont="1" applyFill="1" applyBorder="1" applyAlignment="1">
      <alignment horizontal="right" vertical="center" wrapText="1"/>
      <protection/>
    </xf>
    <xf numFmtId="0" fontId="70" fillId="0" borderId="20" xfId="91" applyFont="1" applyFill="1" applyBorder="1">
      <alignment/>
      <protection/>
    </xf>
    <xf numFmtId="49" fontId="33" fillId="0" borderId="19" xfId="91" applyNumberFormat="1" applyFont="1" applyFill="1" applyBorder="1" applyAlignment="1">
      <alignment vertical="center" wrapText="1"/>
      <protection/>
    </xf>
    <xf numFmtId="3" fontId="70" fillId="0" borderId="24" xfId="91" applyNumberFormat="1" applyFont="1" applyFill="1" applyBorder="1" applyAlignment="1">
      <alignment horizontal="right" vertical="center" wrapText="1"/>
      <protection/>
    </xf>
    <xf numFmtId="3" fontId="34" fillId="0" borderId="74" xfId="91" applyNumberFormat="1" applyFont="1" applyFill="1" applyBorder="1" applyAlignment="1">
      <alignment horizontal="right" vertical="center" wrapText="1"/>
      <protection/>
    </xf>
    <xf numFmtId="3" fontId="34" fillId="0" borderId="75" xfId="91" applyNumberFormat="1" applyFont="1" applyFill="1" applyBorder="1" applyAlignment="1">
      <alignment horizontal="right" vertical="center" wrapText="1"/>
      <protection/>
    </xf>
    <xf numFmtId="3" fontId="70" fillId="0" borderId="20" xfId="91" applyNumberFormat="1" applyFont="1" applyFill="1" applyBorder="1" applyAlignment="1">
      <alignment horizontal="right"/>
      <protection/>
    </xf>
    <xf numFmtId="3" fontId="70" fillId="0" borderId="22" xfId="91" applyNumberFormat="1" applyFont="1" applyFill="1" applyBorder="1" applyAlignment="1">
      <alignment horizontal="right"/>
      <protection/>
    </xf>
    <xf numFmtId="3" fontId="34" fillId="0" borderId="48" xfId="91" applyNumberFormat="1" applyFont="1" applyFill="1" applyBorder="1" applyAlignment="1">
      <alignment horizontal="right"/>
      <protection/>
    </xf>
    <xf numFmtId="3" fontId="34" fillId="0" borderId="52" xfId="91" applyNumberFormat="1" applyFont="1" applyFill="1" applyBorder="1" applyAlignment="1">
      <alignment horizontal="right" wrapText="1"/>
      <protection/>
    </xf>
    <xf numFmtId="0" fontId="46" fillId="0" borderId="76" xfId="91" applyFont="1" applyFill="1" applyBorder="1" applyAlignment="1">
      <alignment horizontal="center" vertical="center" wrapText="1"/>
      <protection/>
    </xf>
    <xf numFmtId="0" fontId="46" fillId="0" borderId="69" xfId="91" applyFont="1" applyFill="1" applyBorder="1" applyAlignment="1">
      <alignment horizontal="center" vertical="center" wrapText="1"/>
      <protection/>
    </xf>
    <xf numFmtId="0" fontId="46" fillId="0" borderId="53" xfId="91" applyFont="1" applyFill="1" applyBorder="1" applyAlignment="1">
      <alignment horizontal="center" vertical="center" wrapText="1"/>
      <protection/>
    </xf>
    <xf numFmtId="0" fontId="46" fillId="0" borderId="52" xfId="91" applyFont="1" applyFill="1" applyBorder="1" applyAlignment="1">
      <alignment horizontal="center"/>
      <protection/>
    </xf>
    <xf numFmtId="0" fontId="46" fillId="0" borderId="69" xfId="91" applyFont="1" applyFill="1" applyBorder="1" applyAlignment="1">
      <alignment horizontal="center"/>
      <protection/>
    </xf>
    <xf numFmtId="0" fontId="46" fillId="0" borderId="53" xfId="91" applyFont="1" applyFill="1" applyBorder="1" applyAlignment="1">
      <alignment horizontal="center"/>
      <protection/>
    </xf>
    <xf numFmtId="0" fontId="46" fillId="0" borderId="71" xfId="91" applyFont="1" applyFill="1" applyBorder="1" applyAlignment="1">
      <alignment horizontal="center" wrapText="1"/>
      <protection/>
    </xf>
    <xf numFmtId="0" fontId="46" fillId="0" borderId="51" xfId="91" applyFont="1" applyFill="1" applyBorder="1" applyAlignment="1">
      <alignment horizontal="center" wrapText="1"/>
      <protection/>
    </xf>
    <xf numFmtId="0" fontId="49" fillId="0" borderId="51" xfId="0" applyFont="1" applyFill="1" applyBorder="1" applyAlignment="1">
      <alignment/>
    </xf>
    <xf numFmtId="0" fontId="49" fillId="0" borderId="63" xfId="0" applyFont="1" applyFill="1" applyBorder="1" applyAlignment="1">
      <alignment/>
    </xf>
    <xf numFmtId="0" fontId="34" fillId="0" borderId="54" xfId="91" applyFont="1" applyFill="1" applyBorder="1" applyAlignment="1">
      <alignment horizontal="center" vertical="center" wrapText="1"/>
      <protection/>
    </xf>
    <xf numFmtId="0" fontId="33" fillId="0" borderId="54" xfId="91" applyFont="1" applyFill="1" applyBorder="1" applyAlignment="1">
      <alignment/>
      <protection/>
    </xf>
    <xf numFmtId="0" fontId="33" fillId="0" borderId="71" xfId="91" applyFont="1" applyFill="1" applyBorder="1" applyAlignment="1">
      <alignment/>
      <protection/>
    </xf>
    <xf numFmtId="0" fontId="33" fillId="0" borderId="72" xfId="91" applyFont="1" applyFill="1" applyBorder="1" applyAlignment="1">
      <alignment/>
      <protection/>
    </xf>
    <xf numFmtId="0" fontId="33" fillId="0" borderId="19" xfId="91" applyFont="1" applyFill="1" applyBorder="1" applyAlignment="1">
      <alignment horizontal="center" vertical="center" wrapText="1"/>
      <protection/>
    </xf>
    <xf numFmtId="0" fontId="33" fillId="0" borderId="23" xfId="91" applyFont="1" applyFill="1" applyBorder="1" applyAlignment="1">
      <alignment horizontal="center" vertical="center" wrapText="1"/>
      <protection/>
    </xf>
    <xf numFmtId="0" fontId="33" fillId="0" borderId="36" xfId="91" applyFont="1" applyFill="1" applyBorder="1" applyAlignment="1">
      <alignment horizontal="center" vertical="center" wrapText="1"/>
      <protection/>
    </xf>
    <xf numFmtId="0" fontId="34" fillId="0" borderId="30" xfId="91" applyFont="1" applyFill="1" applyBorder="1" applyAlignment="1">
      <alignment horizontal="center" vertical="center" wrapText="1"/>
      <protection/>
    </xf>
    <xf numFmtId="0" fontId="34" fillId="0" borderId="19" xfId="91" applyFont="1" applyFill="1" applyBorder="1" applyAlignment="1">
      <alignment horizontal="center" vertical="center" wrapText="1"/>
      <protection/>
    </xf>
    <xf numFmtId="0" fontId="69" fillId="0" borderId="20" xfId="0" applyFont="1" applyFill="1" applyBorder="1" applyAlignment="1">
      <alignment horizontal="center" vertical="center" wrapText="1"/>
    </xf>
    <xf numFmtId="0" fontId="34" fillId="0" borderId="77" xfId="91" applyFont="1" applyFill="1" applyBorder="1" applyAlignment="1">
      <alignment horizontal="center" vertical="center" wrapText="1"/>
      <protection/>
    </xf>
    <xf numFmtId="0" fontId="34" fillId="0" borderId="31" xfId="91" applyFont="1" applyFill="1" applyBorder="1" applyAlignment="1">
      <alignment horizontal="center" vertical="center" wrapText="1"/>
      <protection/>
    </xf>
    <xf numFmtId="0" fontId="29" fillId="0" borderId="30" xfId="93" applyFont="1" applyBorder="1" applyAlignment="1">
      <alignment horizontal="center" vertical="center"/>
      <protection/>
    </xf>
    <xf numFmtId="0" fontId="29" fillId="0" borderId="54" xfId="93" applyFont="1" applyBorder="1" applyAlignment="1">
      <alignment horizontal="center" vertical="center"/>
      <protection/>
    </xf>
    <xf numFmtId="0" fontId="29" fillId="0" borderId="78" xfId="93" applyFont="1" applyBorder="1" applyAlignment="1">
      <alignment horizontal="center" vertical="center"/>
      <protection/>
    </xf>
    <xf numFmtId="0" fontId="29" fillId="0" borderId="77" xfId="93" applyFont="1" applyBorder="1" applyAlignment="1">
      <alignment horizontal="center" vertical="center"/>
      <protection/>
    </xf>
    <xf numFmtId="0" fontId="30" fillId="0" borderId="19" xfId="93" applyFont="1" applyBorder="1" applyAlignment="1">
      <alignment wrapText="1"/>
      <protection/>
    </xf>
    <xf numFmtId="0" fontId="30" fillId="0" borderId="20" xfId="93" applyFont="1" applyBorder="1" applyAlignment="1">
      <alignment wrapText="1"/>
      <protection/>
    </xf>
    <xf numFmtId="0" fontId="30" fillId="0" borderId="23" xfId="93" applyFont="1" applyBorder="1" applyAlignment="1">
      <alignment wrapText="1"/>
      <protection/>
    </xf>
    <xf numFmtId="0" fontId="30" fillId="0" borderId="31" xfId="93" applyFont="1" applyBorder="1" applyAlignment="1">
      <alignment wrapText="1"/>
      <protection/>
    </xf>
    <xf numFmtId="0" fontId="29" fillId="0" borderId="26" xfId="93" applyFont="1" applyBorder="1" applyAlignment="1">
      <alignment wrapText="1"/>
      <protection/>
    </xf>
    <xf numFmtId="0" fontId="29" fillId="0" borderId="48" xfId="93" applyFont="1" applyBorder="1" applyAlignment="1">
      <alignment wrapText="1"/>
      <protection/>
    </xf>
    <xf numFmtId="0" fontId="25" fillId="0" borderId="30" xfId="91" applyFont="1" applyFill="1" applyBorder="1" applyAlignment="1">
      <alignment horizontal="center"/>
      <protection/>
    </xf>
    <xf numFmtId="0" fontId="25" fillId="0" borderId="54" xfId="91" applyFont="1" applyFill="1" applyBorder="1" applyAlignment="1">
      <alignment horizontal="center"/>
      <protection/>
    </xf>
    <xf numFmtId="0" fontId="25" fillId="0" borderId="77" xfId="91" applyFont="1" applyFill="1" applyBorder="1" applyAlignment="1">
      <alignment horizontal="center"/>
      <protection/>
    </xf>
    <xf numFmtId="0" fontId="24" fillId="0" borderId="19" xfId="91" applyFont="1" applyFill="1" applyBorder="1" applyAlignment="1">
      <alignment horizontal="center" wrapText="1"/>
      <protection/>
    </xf>
    <xf numFmtId="0" fontId="24" fillId="0" borderId="20" xfId="91" applyFont="1" applyFill="1" applyBorder="1" applyAlignment="1">
      <alignment horizontal="center" wrapText="1"/>
      <protection/>
    </xf>
    <xf numFmtId="0" fontId="24" fillId="0" borderId="31" xfId="91" applyFont="1" applyFill="1" applyBorder="1" applyAlignment="1">
      <alignment horizontal="center" wrapText="1"/>
      <protection/>
    </xf>
    <xf numFmtId="0" fontId="36" fillId="0" borderId="19" xfId="91" applyFont="1" applyFill="1" applyBorder="1" applyAlignment="1">
      <alignment horizontal="center" wrapText="1"/>
      <protection/>
    </xf>
    <xf numFmtId="0" fontId="26" fillId="0" borderId="20" xfId="91" applyFont="1" applyFill="1" applyBorder="1" applyAlignment="1">
      <alignment horizontal="center" wrapText="1"/>
      <protection/>
    </xf>
    <xf numFmtId="0" fontId="26" fillId="0" borderId="31" xfId="91" applyFont="1" applyFill="1" applyBorder="1" applyAlignment="1">
      <alignment horizontal="center" wrapText="1"/>
      <protection/>
    </xf>
    <xf numFmtId="0" fontId="31" fillId="0" borderId="76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28" fillId="0" borderId="20" xfId="91" applyFont="1" applyFill="1" applyBorder="1" applyAlignment="1">
      <alignment horizontal="left"/>
      <protection/>
    </xf>
    <xf numFmtId="0" fontId="26" fillId="0" borderId="20" xfId="91" applyFont="1" applyFill="1" applyBorder="1" applyAlignment="1">
      <alignment horizontal="center" vertical="center"/>
      <protection/>
    </xf>
    <xf numFmtId="0" fontId="26" fillId="0" borderId="20" xfId="91" applyFont="1" applyFill="1" applyBorder="1" applyAlignment="1">
      <alignment horizontal="center" vertical="center" wrapText="1"/>
      <protection/>
    </xf>
    <xf numFmtId="3" fontId="26" fillId="0" borderId="20" xfId="91" applyNumberFormat="1" applyFont="1" applyFill="1" applyBorder="1" applyAlignment="1">
      <alignment horizontal="center" vertical="center"/>
      <protection/>
    </xf>
    <xf numFmtId="0" fontId="21" fillId="0" borderId="23" xfId="91" applyFont="1" applyFill="1" applyBorder="1" applyAlignment="1">
      <alignment horizontal="center" vertical="center" wrapText="1"/>
      <protection/>
    </xf>
    <xf numFmtId="0" fontId="24" fillId="0" borderId="36" xfId="0" applyFont="1" applyFill="1" applyBorder="1" applyAlignment="1">
      <alignment wrapText="1"/>
    </xf>
    <xf numFmtId="0" fontId="0" fillId="0" borderId="36" xfId="0" applyFill="1" applyBorder="1" applyAlignment="1">
      <alignment/>
    </xf>
    <xf numFmtId="0" fontId="0" fillId="0" borderId="29" xfId="0" applyFill="1" applyBorder="1" applyAlignment="1">
      <alignment/>
    </xf>
    <xf numFmtId="0" fontId="26" fillId="0" borderId="20" xfId="91" applyFont="1" applyFill="1" applyBorder="1" applyAlignment="1">
      <alignment horizontal="center"/>
      <protection/>
    </xf>
    <xf numFmtId="0" fontId="26" fillId="0" borderId="20" xfId="91" applyFont="1" applyFill="1" applyBorder="1" applyAlignment="1">
      <alignment horizontal="left"/>
      <protection/>
    </xf>
    <xf numFmtId="3" fontId="28" fillId="0" borderId="20" xfId="91" applyNumberFormat="1" applyFont="1" applyFill="1" applyBorder="1" applyAlignment="1">
      <alignment horizontal="center"/>
      <protection/>
    </xf>
    <xf numFmtId="3" fontId="26" fillId="0" borderId="20" xfId="91" applyNumberFormat="1" applyFont="1" applyFill="1" applyBorder="1" applyAlignment="1">
      <alignment horizontal="center" vertical="center" wrapText="1"/>
      <protection/>
    </xf>
    <xf numFmtId="3" fontId="26" fillId="0" borderId="22" xfId="91" applyNumberFormat="1" applyFont="1" applyFill="1" applyBorder="1" applyAlignment="1">
      <alignment horizontal="center" vertical="center" wrapText="1"/>
      <protection/>
    </xf>
    <xf numFmtId="3" fontId="26" fillId="0" borderId="41" xfId="91" applyNumberFormat="1" applyFont="1" applyFill="1" applyBorder="1" applyAlignment="1">
      <alignment horizontal="center" vertical="center" wrapText="1"/>
      <protection/>
    </xf>
    <xf numFmtId="0" fontId="26" fillId="0" borderId="23" xfId="91" applyFont="1" applyFill="1" applyBorder="1" applyAlignment="1">
      <alignment horizontal="center"/>
      <protection/>
    </xf>
    <xf numFmtId="0" fontId="26" fillId="0" borderId="29" xfId="91" applyFont="1" applyFill="1" applyBorder="1" applyAlignment="1">
      <alignment horizontal="center"/>
      <protection/>
    </xf>
    <xf numFmtId="0" fontId="26" fillId="0" borderId="23" xfId="91" applyFont="1" applyFill="1" applyBorder="1" applyAlignment="1">
      <alignment horizontal="left"/>
      <protection/>
    </xf>
    <xf numFmtId="0" fontId="26" fillId="0" borderId="36" xfId="91" applyFont="1" applyFill="1" applyBorder="1" applyAlignment="1">
      <alignment horizontal="left"/>
      <protection/>
    </xf>
    <xf numFmtId="0" fontId="26" fillId="0" borderId="29" xfId="91" applyFont="1" applyFill="1" applyBorder="1" applyAlignment="1">
      <alignment horizontal="left"/>
      <protection/>
    </xf>
    <xf numFmtId="0" fontId="28" fillId="0" borderId="23" xfId="91" applyFont="1" applyFill="1" applyBorder="1" applyAlignment="1">
      <alignment horizontal="left"/>
      <protection/>
    </xf>
    <xf numFmtId="0" fontId="28" fillId="0" borderId="36" xfId="91" applyFont="1" applyFill="1" applyBorder="1" applyAlignment="1">
      <alignment horizontal="left"/>
      <protection/>
    </xf>
    <xf numFmtId="0" fontId="28" fillId="0" borderId="29" xfId="91" applyFont="1" applyFill="1" applyBorder="1" applyAlignment="1">
      <alignment horizontal="left"/>
      <protection/>
    </xf>
    <xf numFmtId="3" fontId="28" fillId="0" borderId="23" xfId="91" applyNumberFormat="1" applyFont="1" applyFill="1" applyBorder="1" applyAlignment="1">
      <alignment horizontal="center"/>
      <protection/>
    </xf>
    <xf numFmtId="3" fontId="28" fillId="0" borderId="29" xfId="91" applyNumberFormat="1" applyFont="1" applyFill="1" applyBorder="1" applyAlignment="1">
      <alignment horizontal="center"/>
      <protection/>
    </xf>
    <xf numFmtId="3" fontId="26" fillId="0" borderId="24" xfId="91" applyNumberFormat="1" applyFont="1" applyFill="1" applyBorder="1" applyAlignment="1">
      <alignment horizontal="center" vertical="center" wrapText="1"/>
      <protection/>
    </xf>
    <xf numFmtId="3" fontId="26" fillId="0" borderId="46" xfId="91" applyNumberFormat="1" applyFont="1" applyFill="1" applyBorder="1" applyAlignment="1">
      <alignment horizontal="center" vertical="center" wrapText="1"/>
      <protection/>
    </xf>
    <xf numFmtId="0" fontId="26" fillId="0" borderId="20" xfId="91" applyFont="1" applyFill="1" applyBorder="1" applyAlignment="1">
      <alignment horizontal="left" wrapText="1"/>
      <protection/>
    </xf>
    <xf numFmtId="3" fontId="26" fillId="0" borderId="20" xfId="91" applyNumberFormat="1" applyFont="1" applyFill="1" applyBorder="1" applyAlignment="1">
      <alignment horizontal="center"/>
      <protection/>
    </xf>
    <xf numFmtId="0" fontId="26" fillId="0" borderId="20" xfId="91" applyFont="1" applyFill="1" applyBorder="1" applyAlignment="1">
      <alignment horizontal="left" vertical="center"/>
      <protection/>
    </xf>
    <xf numFmtId="0" fontId="28" fillId="0" borderId="41" xfId="91" applyFont="1" applyFill="1" applyBorder="1" applyAlignment="1">
      <alignment horizontal="left"/>
      <protection/>
    </xf>
    <xf numFmtId="0" fontId="53" fillId="0" borderId="23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vertical="center"/>
    </xf>
    <xf numFmtId="0" fontId="31" fillId="0" borderId="29" xfId="0" applyFont="1" applyFill="1" applyBorder="1" applyAlignment="1">
      <alignment vertical="center"/>
    </xf>
    <xf numFmtId="0" fontId="21" fillId="0" borderId="50" xfId="91" applyFont="1" applyFill="1" applyBorder="1" applyAlignment="1">
      <alignment horizontal="center" vertical="top" wrapText="1"/>
      <protection/>
    </xf>
    <xf numFmtId="0" fontId="21" fillId="0" borderId="62" xfId="91" applyFont="1" applyFill="1" applyBorder="1">
      <alignment/>
      <protection/>
    </xf>
    <xf numFmtId="0" fontId="21" fillId="0" borderId="72" xfId="91" applyFont="1" applyFill="1" applyBorder="1">
      <alignment/>
      <protection/>
    </xf>
    <xf numFmtId="0" fontId="21" fillId="0" borderId="26" xfId="91" applyFont="1" applyFill="1" applyBorder="1" applyAlignment="1">
      <alignment horizontal="center" vertical="top" wrapText="1"/>
      <protection/>
    </xf>
    <xf numFmtId="0" fontId="21" fillId="0" borderId="48" xfId="91" applyFont="1" applyFill="1" applyBorder="1">
      <alignment/>
      <protection/>
    </xf>
    <xf numFmtId="0" fontId="21" fillId="0" borderId="49" xfId="91" applyFont="1" applyFill="1" applyBorder="1">
      <alignment/>
      <protection/>
    </xf>
    <xf numFmtId="0" fontId="21" fillId="0" borderId="76" xfId="91" applyFont="1" applyFill="1" applyBorder="1" applyAlignment="1">
      <alignment horizontal="center" vertical="top" wrapText="1"/>
      <protection/>
    </xf>
    <xf numFmtId="0" fontId="21" fillId="0" borderId="69" xfId="91" applyFont="1" applyFill="1" applyBorder="1" applyAlignment="1">
      <alignment horizontal="center" vertical="top" wrapText="1"/>
      <protection/>
    </xf>
    <xf numFmtId="0" fontId="21" fillId="0" borderId="53" xfId="91" applyFont="1" applyFill="1" applyBorder="1" applyAlignment="1">
      <alignment horizontal="center" vertical="top" wrapText="1"/>
      <protection/>
    </xf>
    <xf numFmtId="0" fontId="21" fillId="0" borderId="76" xfId="91" applyFont="1" applyFill="1" applyBorder="1" applyAlignment="1">
      <alignment horizontal="center" vertical="center" wrapText="1"/>
      <protection/>
    </xf>
    <xf numFmtId="0" fontId="21" fillId="0" borderId="69" xfId="91" applyFont="1" applyFill="1" applyBorder="1" applyAlignment="1">
      <alignment horizontal="center" vertical="center" wrapText="1"/>
      <protection/>
    </xf>
    <xf numFmtId="0" fontId="21" fillId="0" borderId="53" xfId="91" applyFont="1" applyFill="1" applyBorder="1" applyAlignment="1">
      <alignment horizontal="center" vertical="center" wrapText="1"/>
      <protection/>
    </xf>
    <xf numFmtId="0" fontId="28" fillId="0" borderId="30" xfId="96" applyFont="1" applyBorder="1" applyAlignment="1">
      <alignment horizontal="center" vertical="center"/>
      <protection/>
    </xf>
    <xf numFmtId="0" fontId="28" fillId="0" borderId="54" xfId="96" applyFont="1" applyBorder="1" applyAlignment="1">
      <alignment horizontal="center" vertical="center"/>
      <protection/>
    </xf>
    <xf numFmtId="0" fontId="28" fillId="0" borderId="77" xfId="96" applyFont="1" applyBorder="1" applyAlignment="1">
      <alignment horizontal="center" vertical="center"/>
      <protection/>
    </xf>
    <xf numFmtId="49" fontId="22" fillId="0" borderId="20" xfId="91" applyNumberFormat="1" applyFont="1" applyBorder="1" applyAlignment="1">
      <alignment horizontal="center" vertical="center"/>
      <protection/>
    </xf>
    <xf numFmtId="49" fontId="0" fillId="0" borderId="20" xfId="0" applyNumberFormat="1" applyBorder="1" applyAlignment="1">
      <alignment horizontal="center" vertical="center"/>
    </xf>
    <xf numFmtId="0" fontId="29" fillId="0" borderId="20" xfId="97" applyFont="1" applyBorder="1" applyAlignment="1">
      <alignment horizontal="center" vertical="center" wrapText="1"/>
      <protection/>
    </xf>
    <xf numFmtId="0" fontId="29" fillId="0" borderId="29" xfId="97" applyFont="1" applyBorder="1" applyAlignment="1">
      <alignment horizontal="center" vertical="center" wrapText="1"/>
      <protection/>
    </xf>
    <xf numFmtId="0" fontId="29" fillId="0" borderId="36" xfId="97" applyFont="1" applyBorder="1" applyAlignment="1">
      <alignment horizontal="center" vertical="center" wrapText="1"/>
      <protection/>
    </xf>
    <xf numFmtId="0" fontId="29" fillId="0" borderId="20" xfId="97" applyFont="1" applyBorder="1" applyAlignment="1">
      <alignment horizontal="center" vertical="center"/>
      <protection/>
    </xf>
    <xf numFmtId="0" fontId="25" fillId="0" borderId="20" xfId="95" applyFont="1" applyBorder="1" applyAlignment="1">
      <alignment horizontal="center"/>
      <protection/>
    </xf>
    <xf numFmtId="0" fontId="25" fillId="0" borderId="20" xfId="95" applyFont="1" applyBorder="1" applyAlignment="1">
      <alignment horizontal="center" vertical="center"/>
      <protection/>
    </xf>
    <xf numFmtId="0" fontId="21" fillId="0" borderId="23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65" fillId="0" borderId="20" xfId="92" applyFont="1" applyFill="1" applyBorder="1" applyAlignment="1">
      <alignment horizontal="center" vertical="center"/>
      <protection/>
    </xf>
    <xf numFmtId="0" fontId="21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/>
    </xf>
    <xf numFmtId="0" fontId="22" fillId="0" borderId="20" xfId="92" applyFont="1" applyFill="1" applyBorder="1" applyAlignment="1">
      <alignment horizontal="center" vertical="center"/>
      <protection/>
    </xf>
  </cellXfs>
  <cellStyles count="9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Neutral" xfId="90"/>
    <cellStyle name="Normál 2" xfId="91"/>
    <cellStyle name="Normál 2 2" xfId="92"/>
    <cellStyle name="Normál_7. sz. m." xfId="93"/>
    <cellStyle name="Normál_7. sz. m._I. MÓDOSÍTÁS TÁBLÁI" xfId="94"/>
    <cellStyle name="Normál_PEHTŐHENYE MINTA" xfId="95"/>
    <cellStyle name="Normál_Táblák Kispáli" xfId="96"/>
    <cellStyle name="Normál_Táblák Nagypáli Zárszámadás 2012." xfId="97"/>
    <cellStyle name="Note" xfId="98"/>
    <cellStyle name="Output" xfId="99"/>
    <cellStyle name="Összesen" xfId="100"/>
    <cellStyle name="Currency" xfId="101"/>
    <cellStyle name="Currency [0]" xfId="102"/>
    <cellStyle name="Rossz" xfId="103"/>
    <cellStyle name="Semleges" xfId="104"/>
    <cellStyle name="Számítás" xfId="105"/>
    <cellStyle name="Percent" xfId="106"/>
    <cellStyle name="Title" xfId="107"/>
    <cellStyle name="Total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73"/>
  <sheetViews>
    <sheetView zoomScale="70" zoomScaleNormal="70" zoomScalePageLayoutView="0" workbookViewId="0" topLeftCell="A1">
      <selection activeCell="M8" sqref="M8"/>
    </sheetView>
  </sheetViews>
  <sheetFormatPr defaultColWidth="9.140625" defaultRowHeight="15"/>
  <cols>
    <col min="1" max="1" width="80.140625" style="10" customWidth="1"/>
    <col min="2" max="2" width="16.140625" style="10" customWidth="1"/>
    <col min="3" max="4" width="22.8515625" style="10" customWidth="1"/>
    <col min="5" max="5" width="24.140625" style="10" customWidth="1"/>
    <col min="6" max="6" width="22.57421875" style="10" customWidth="1"/>
    <col min="7" max="8" width="24.140625" style="10" customWidth="1"/>
    <col min="9" max="10" width="25.8515625" style="10" customWidth="1"/>
    <col min="11" max="11" width="27.421875" style="10" customWidth="1"/>
    <col min="12" max="12" width="11.140625" style="10" customWidth="1"/>
    <col min="13" max="13" width="17.00390625" style="10" customWidth="1"/>
    <col min="14" max="14" width="34.7109375" style="10" customWidth="1"/>
    <col min="15" max="15" width="8.57421875" style="10" customWidth="1"/>
    <col min="16" max="18" width="30.421875" style="10" customWidth="1"/>
    <col min="19" max="16384" width="9.140625" style="10" customWidth="1"/>
  </cols>
  <sheetData>
    <row r="1" spans="1:11" s="20" customFormat="1" ht="60.75" customHeight="1" thickBot="1">
      <c r="A1" s="615" t="s">
        <v>612</v>
      </c>
      <c r="B1" s="616"/>
      <c r="C1" s="616"/>
      <c r="D1" s="616"/>
      <c r="E1" s="616"/>
      <c r="F1" s="616"/>
      <c r="G1" s="616"/>
      <c r="H1" s="616"/>
      <c r="I1" s="616"/>
      <c r="J1" s="616"/>
      <c r="K1" s="617"/>
    </row>
    <row r="2" spans="1:11" s="20" customFormat="1" ht="30.75" thickBot="1">
      <c r="A2" s="177" t="s">
        <v>164</v>
      </c>
      <c r="B2" s="471"/>
      <c r="C2" s="618" t="s">
        <v>40</v>
      </c>
      <c r="D2" s="619"/>
      <c r="E2" s="619"/>
      <c r="F2" s="619"/>
      <c r="G2" s="619"/>
      <c r="H2" s="619"/>
      <c r="I2" s="619"/>
      <c r="J2" s="619"/>
      <c r="K2" s="620"/>
    </row>
    <row r="3" spans="1:11" s="21" customFormat="1" ht="57.75" customHeight="1">
      <c r="A3" s="472" t="s">
        <v>16</v>
      </c>
      <c r="B3" s="473" t="s">
        <v>17</v>
      </c>
      <c r="C3" s="475" t="s">
        <v>211</v>
      </c>
      <c r="D3" s="474" t="s">
        <v>210</v>
      </c>
      <c r="E3" s="475" t="s">
        <v>497</v>
      </c>
      <c r="F3" s="475" t="s">
        <v>212</v>
      </c>
      <c r="G3" s="476" t="s">
        <v>214</v>
      </c>
      <c r="H3" s="476" t="s">
        <v>498</v>
      </c>
      <c r="I3" s="589" t="s">
        <v>213</v>
      </c>
      <c r="J3" s="590" t="s">
        <v>215</v>
      </c>
      <c r="K3" s="477" t="s">
        <v>499</v>
      </c>
    </row>
    <row r="4" spans="1:11" s="20" customFormat="1" ht="47.25" customHeight="1">
      <c r="A4" s="478" t="s">
        <v>18</v>
      </c>
      <c r="B4" s="479"/>
      <c r="C4" s="480">
        <f aca="true" t="shared" si="0" ref="C4:H4">SUM(C5:C12)</f>
        <v>97605269</v>
      </c>
      <c r="D4" s="480">
        <f t="shared" si="0"/>
        <v>98605269</v>
      </c>
      <c r="E4" s="480">
        <f t="shared" si="0"/>
        <v>98605269</v>
      </c>
      <c r="F4" s="480">
        <f t="shared" si="0"/>
        <v>97605269</v>
      </c>
      <c r="G4" s="480">
        <f t="shared" si="0"/>
        <v>98605269</v>
      </c>
      <c r="H4" s="480">
        <f t="shared" si="0"/>
        <v>98605269</v>
      </c>
      <c r="I4" s="201"/>
      <c r="J4" s="201"/>
      <c r="K4" s="481"/>
    </row>
    <row r="5" spans="1:11" s="20" customFormat="1" ht="30">
      <c r="A5" s="482" t="s">
        <v>19</v>
      </c>
      <c r="B5" s="483"/>
      <c r="C5" s="184">
        <v>72822000</v>
      </c>
      <c r="D5" s="184">
        <v>72822000</v>
      </c>
      <c r="E5" s="184">
        <v>72822000</v>
      </c>
      <c r="F5" s="184">
        <v>72822000</v>
      </c>
      <c r="G5" s="184">
        <v>72822000</v>
      </c>
      <c r="H5" s="184">
        <v>72822000</v>
      </c>
      <c r="I5" s="201"/>
      <c r="J5" s="201"/>
      <c r="K5" s="481"/>
    </row>
    <row r="6" spans="1:11" s="20" customFormat="1" ht="40.5">
      <c r="A6" s="482" t="s">
        <v>20</v>
      </c>
      <c r="B6" s="483"/>
      <c r="C6" s="184">
        <v>5264137</v>
      </c>
      <c r="D6" s="184">
        <v>5264137</v>
      </c>
      <c r="E6" s="184">
        <v>5264137</v>
      </c>
      <c r="F6" s="184">
        <v>5264137</v>
      </c>
      <c r="G6" s="184">
        <v>5264137</v>
      </c>
      <c r="H6" s="184">
        <v>5264137</v>
      </c>
      <c r="I6" s="201"/>
      <c r="J6" s="201"/>
      <c r="K6" s="481"/>
    </row>
    <row r="7" spans="1:11" s="20" customFormat="1" ht="30">
      <c r="A7" s="482" t="s">
        <v>21</v>
      </c>
      <c r="B7" s="483"/>
      <c r="C7" s="184">
        <v>5000000</v>
      </c>
      <c r="D7" s="184">
        <v>5000000</v>
      </c>
      <c r="E7" s="184">
        <v>5000000</v>
      </c>
      <c r="F7" s="184">
        <v>5000000</v>
      </c>
      <c r="G7" s="184">
        <v>5000000</v>
      </c>
      <c r="H7" s="184">
        <v>5000000</v>
      </c>
      <c r="I7" s="201"/>
      <c r="J7" s="201"/>
      <c r="K7" s="481"/>
    </row>
    <row r="8" spans="1:11" s="20" customFormat="1" ht="30">
      <c r="A8" s="482" t="s">
        <v>615</v>
      </c>
      <c r="B8" s="483"/>
      <c r="C8" s="184">
        <v>45720</v>
      </c>
      <c r="D8" s="184">
        <v>45720</v>
      </c>
      <c r="E8" s="184">
        <v>45720</v>
      </c>
      <c r="F8" s="184">
        <v>45720</v>
      </c>
      <c r="G8" s="184">
        <v>45720</v>
      </c>
      <c r="H8" s="184">
        <v>45720</v>
      </c>
      <c r="I8" s="201"/>
      <c r="J8" s="201"/>
      <c r="K8" s="481"/>
    </row>
    <row r="9" spans="1:11" s="20" customFormat="1" ht="30">
      <c r="A9" s="482" t="s">
        <v>192</v>
      </c>
      <c r="B9" s="484"/>
      <c r="C9" s="184">
        <v>46500</v>
      </c>
      <c r="D9" s="184">
        <v>46500</v>
      </c>
      <c r="E9" s="184">
        <v>46500</v>
      </c>
      <c r="F9" s="184">
        <v>46500</v>
      </c>
      <c r="G9" s="184">
        <v>46500</v>
      </c>
      <c r="H9" s="184">
        <v>46500</v>
      </c>
      <c r="I9" s="201"/>
      <c r="J9" s="201"/>
      <c r="K9" s="481"/>
    </row>
    <row r="10" spans="1:11" s="20" customFormat="1" ht="30">
      <c r="A10" s="300" t="s">
        <v>193</v>
      </c>
      <c r="B10" s="479"/>
      <c r="C10" s="184">
        <v>2550</v>
      </c>
      <c r="D10" s="184">
        <v>2550</v>
      </c>
      <c r="E10" s="184">
        <v>2550</v>
      </c>
      <c r="F10" s="184">
        <v>2550</v>
      </c>
      <c r="G10" s="184">
        <v>2550</v>
      </c>
      <c r="H10" s="184">
        <v>2550</v>
      </c>
      <c r="I10" s="170"/>
      <c r="J10" s="170"/>
      <c r="K10" s="485"/>
    </row>
    <row r="11" spans="1:11" s="20" customFormat="1" ht="30">
      <c r="A11" s="300" t="s">
        <v>558</v>
      </c>
      <c r="B11" s="479"/>
      <c r="C11" s="184">
        <v>14424362</v>
      </c>
      <c r="D11" s="184">
        <v>14424362</v>
      </c>
      <c r="E11" s="184">
        <v>14424362</v>
      </c>
      <c r="F11" s="184">
        <v>14424362</v>
      </c>
      <c r="G11" s="184">
        <v>14424362</v>
      </c>
      <c r="H11" s="184">
        <v>14424362</v>
      </c>
      <c r="I11" s="170"/>
      <c r="J11" s="170"/>
      <c r="K11" s="485"/>
    </row>
    <row r="12" spans="1:11" s="20" customFormat="1" ht="30">
      <c r="A12" s="300" t="s">
        <v>559</v>
      </c>
      <c r="B12" s="479"/>
      <c r="C12" s="184"/>
      <c r="D12" s="184">
        <v>1000000</v>
      </c>
      <c r="E12" s="184">
        <v>1000000</v>
      </c>
      <c r="F12" s="184"/>
      <c r="G12" s="184">
        <v>1000000</v>
      </c>
      <c r="H12" s="184">
        <v>1000000</v>
      </c>
      <c r="I12" s="170"/>
      <c r="J12" s="170"/>
      <c r="K12" s="485"/>
    </row>
    <row r="13" spans="1:11" s="410" customFormat="1" ht="40.5">
      <c r="A13" s="486" t="s">
        <v>165</v>
      </c>
      <c r="B13" s="479"/>
      <c r="C13" s="480">
        <f aca="true" t="shared" si="1" ref="C13:H13">SUM(C14:C17)</f>
        <v>5709000</v>
      </c>
      <c r="D13" s="480">
        <f t="shared" si="1"/>
        <v>6138736</v>
      </c>
      <c r="E13" s="480">
        <f t="shared" si="1"/>
        <v>6138736</v>
      </c>
      <c r="F13" s="480">
        <f t="shared" si="1"/>
        <v>5709000</v>
      </c>
      <c r="G13" s="480">
        <f t="shared" si="1"/>
        <v>6138736</v>
      </c>
      <c r="H13" s="480">
        <f t="shared" si="1"/>
        <v>6138736</v>
      </c>
      <c r="I13" s="183"/>
      <c r="J13" s="183"/>
      <c r="K13" s="487"/>
    </row>
    <row r="14" spans="1:11" s="410" customFormat="1" ht="40.5">
      <c r="A14" s="300" t="s">
        <v>166</v>
      </c>
      <c r="B14" s="488"/>
      <c r="C14" s="184">
        <v>3209000</v>
      </c>
      <c r="D14" s="184">
        <v>3209000</v>
      </c>
      <c r="E14" s="184">
        <v>3209000</v>
      </c>
      <c r="F14" s="184">
        <v>3209000</v>
      </c>
      <c r="G14" s="184">
        <v>3209000</v>
      </c>
      <c r="H14" s="184">
        <v>3209000</v>
      </c>
      <c r="I14" s="183"/>
      <c r="J14" s="183"/>
      <c r="K14" s="487"/>
    </row>
    <row r="15" spans="1:11" s="410" customFormat="1" ht="30">
      <c r="A15" s="300" t="s">
        <v>22</v>
      </c>
      <c r="B15" s="488"/>
      <c r="C15" s="184">
        <v>2500000</v>
      </c>
      <c r="D15" s="184">
        <v>2500000</v>
      </c>
      <c r="E15" s="184">
        <v>2500000</v>
      </c>
      <c r="F15" s="184">
        <v>2500000</v>
      </c>
      <c r="G15" s="184">
        <v>2500000</v>
      </c>
      <c r="H15" s="184">
        <v>2500000</v>
      </c>
      <c r="I15" s="183"/>
      <c r="J15" s="183"/>
      <c r="K15" s="487"/>
    </row>
    <row r="16" spans="1:11" s="410" customFormat="1" ht="40.5">
      <c r="A16" s="300" t="s">
        <v>411</v>
      </c>
      <c r="B16" s="488"/>
      <c r="C16" s="184"/>
      <c r="D16" s="184"/>
      <c r="E16" s="246"/>
      <c r="F16" s="184"/>
      <c r="G16" s="184"/>
      <c r="H16" s="246"/>
      <c r="I16" s="183"/>
      <c r="J16" s="183"/>
      <c r="K16" s="487"/>
    </row>
    <row r="17" spans="1:11" s="410" customFormat="1" ht="30">
      <c r="A17" s="300" t="s">
        <v>191</v>
      </c>
      <c r="B17" s="488"/>
      <c r="C17" s="184"/>
      <c r="D17" s="184">
        <v>429736</v>
      </c>
      <c r="E17" s="184">
        <v>429736</v>
      </c>
      <c r="F17" s="184"/>
      <c r="G17" s="184">
        <v>429736</v>
      </c>
      <c r="H17" s="184">
        <v>429736</v>
      </c>
      <c r="I17" s="183"/>
      <c r="J17" s="183"/>
      <c r="K17" s="487"/>
    </row>
    <row r="18" spans="1:11" s="411" customFormat="1" ht="40.5">
      <c r="A18" s="478" t="s">
        <v>23</v>
      </c>
      <c r="B18" s="479"/>
      <c r="C18" s="480">
        <v>1200000</v>
      </c>
      <c r="D18" s="480">
        <v>1200000</v>
      </c>
      <c r="E18" s="480">
        <v>1200000</v>
      </c>
      <c r="F18" s="480">
        <v>1200000</v>
      </c>
      <c r="G18" s="480">
        <v>1200000</v>
      </c>
      <c r="H18" s="480">
        <v>1200000</v>
      </c>
      <c r="I18" s="489"/>
      <c r="J18" s="489"/>
      <c r="K18" s="490"/>
    </row>
    <row r="19" spans="1:11" s="20" customFormat="1" ht="30">
      <c r="A19" s="491" t="s">
        <v>560</v>
      </c>
      <c r="B19" s="492"/>
      <c r="C19" s="493">
        <v>150000</v>
      </c>
      <c r="D19" s="493">
        <v>1722434</v>
      </c>
      <c r="E19" s="493">
        <v>1722434</v>
      </c>
      <c r="F19" s="493">
        <v>150000</v>
      </c>
      <c r="G19" s="493">
        <f>D19</f>
        <v>1722434</v>
      </c>
      <c r="H19" s="493">
        <f>E19</f>
        <v>1722434</v>
      </c>
      <c r="I19" s="170"/>
      <c r="J19" s="164"/>
      <c r="K19" s="494"/>
    </row>
    <row r="20" spans="1:11" s="20" customFormat="1" ht="30">
      <c r="A20" s="495" t="s">
        <v>167</v>
      </c>
      <c r="B20" s="496"/>
      <c r="C20" s="497">
        <f aca="true" t="shared" si="2" ref="C20:H20">C4+C13+C18+C19</f>
        <v>104664269</v>
      </c>
      <c r="D20" s="497">
        <f t="shared" si="2"/>
        <v>107666439</v>
      </c>
      <c r="E20" s="497">
        <f t="shared" si="2"/>
        <v>107666439</v>
      </c>
      <c r="F20" s="497">
        <f t="shared" si="2"/>
        <v>104664269</v>
      </c>
      <c r="G20" s="497">
        <f t="shared" si="2"/>
        <v>107666439</v>
      </c>
      <c r="H20" s="497">
        <f t="shared" si="2"/>
        <v>107666439</v>
      </c>
      <c r="I20" s="498"/>
      <c r="J20" s="498"/>
      <c r="K20" s="499"/>
    </row>
    <row r="21" spans="1:11" s="20" customFormat="1" ht="40.5">
      <c r="A21" s="478" t="s">
        <v>561</v>
      </c>
      <c r="B21" s="496"/>
      <c r="C21" s="500">
        <v>13556731</v>
      </c>
      <c r="D21" s="500">
        <v>13556731</v>
      </c>
      <c r="E21" s="501">
        <f>SUM(E22:E26)</f>
        <v>7667797</v>
      </c>
      <c r="F21" s="500">
        <v>13556731</v>
      </c>
      <c r="G21" s="500">
        <v>13556731</v>
      </c>
      <c r="H21" s="501">
        <f>SUM(H22:H26)</f>
        <v>7667797</v>
      </c>
      <c r="I21" s="498"/>
      <c r="J21" s="498"/>
      <c r="K21" s="502"/>
    </row>
    <row r="22" spans="1:11" s="20" customFormat="1" ht="30">
      <c r="A22" s="503" t="s">
        <v>562</v>
      </c>
      <c r="B22" s="504"/>
      <c r="C22" s="493"/>
      <c r="D22" s="184"/>
      <c r="E22" s="184">
        <v>484423</v>
      </c>
      <c r="F22" s="493"/>
      <c r="G22" s="505"/>
      <c r="H22" s="505">
        <v>484423</v>
      </c>
      <c r="I22" s="506"/>
      <c r="J22" s="506"/>
      <c r="K22" s="507"/>
    </row>
    <row r="23" spans="1:11" s="20" customFormat="1" ht="30">
      <c r="A23" s="503" t="s">
        <v>563</v>
      </c>
      <c r="B23" s="504"/>
      <c r="C23" s="493"/>
      <c r="D23" s="184"/>
      <c r="E23" s="184">
        <v>3257285</v>
      </c>
      <c r="F23" s="493"/>
      <c r="G23" s="505"/>
      <c r="H23" s="505">
        <v>3257285</v>
      </c>
      <c r="I23" s="506"/>
      <c r="J23" s="506"/>
      <c r="K23" s="507"/>
    </row>
    <row r="24" spans="1:11" s="20" customFormat="1" ht="30">
      <c r="A24" s="503" t="s">
        <v>564</v>
      </c>
      <c r="B24" s="508"/>
      <c r="C24" s="164"/>
      <c r="D24" s="505"/>
      <c r="E24" s="505">
        <v>314035</v>
      </c>
      <c r="F24" s="164"/>
      <c r="G24" s="505"/>
      <c r="H24" s="505">
        <v>314035</v>
      </c>
      <c r="I24" s="509"/>
      <c r="J24" s="509"/>
      <c r="K24" s="510"/>
    </row>
    <row r="25" spans="1:11" s="20" customFormat="1" ht="30">
      <c r="A25" s="503" t="s">
        <v>194</v>
      </c>
      <c r="B25" s="504"/>
      <c r="C25" s="194"/>
      <c r="D25" s="194"/>
      <c r="E25" s="194">
        <v>3599054</v>
      </c>
      <c r="F25" s="194"/>
      <c r="G25" s="505"/>
      <c r="H25" s="505">
        <v>3599054</v>
      </c>
      <c r="I25" s="506"/>
      <c r="J25" s="506"/>
      <c r="K25" s="507"/>
    </row>
    <row r="26" spans="1:11" s="20" customFormat="1" ht="30.75" thickBot="1">
      <c r="A26" s="503" t="s">
        <v>195</v>
      </c>
      <c r="B26" s="511"/>
      <c r="C26" s="194"/>
      <c r="D26" s="194"/>
      <c r="E26" s="194">
        <v>13000</v>
      </c>
      <c r="F26" s="194"/>
      <c r="G26" s="505"/>
      <c r="H26" s="505">
        <v>13000</v>
      </c>
      <c r="I26" s="325"/>
      <c r="J26" s="164"/>
      <c r="K26" s="494"/>
    </row>
    <row r="27" spans="1:11" s="20" customFormat="1" ht="30">
      <c r="A27" s="512" t="s">
        <v>100</v>
      </c>
      <c r="B27" s="513" t="s">
        <v>24</v>
      </c>
      <c r="C27" s="284">
        <f aca="true" t="shared" si="3" ref="C27:H27">C20+C21</f>
        <v>118221000</v>
      </c>
      <c r="D27" s="284">
        <f t="shared" si="3"/>
        <v>121223170</v>
      </c>
      <c r="E27" s="284">
        <f t="shared" si="3"/>
        <v>115334236</v>
      </c>
      <c r="F27" s="284">
        <f t="shared" si="3"/>
        <v>118221000</v>
      </c>
      <c r="G27" s="284">
        <f t="shared" si="3"/>
        <v>121223170</v>
      </c>
      <c r="H27" s="284">
        <f t="shared" si="3"/>
        <v>115334236</v>
      </c>
      <c r="I27" s="288"/>
      <c r="J27" s="288"/>
      <c r="K27" s="514"/>
    </row>
    <row r="28" spans="1:11" s="20" customFormat="1" ht="30">
      <c r="A28" s="300" t="s">
        <v>565</v>
      </c>
      <c r="B28" s="515"/>
      <c r="C28" s="170">
        <v>7000000</v>
      </c>
      <c r="D28" s="170">
        <v>1250000</v>
      </c>
      <c r="E28" s="170">
        <v>1250000</v>
      </c>
      <c r="F28" s="168"/>
      <c r="G28" s="235"/>
      <c r="H28" s="235"/>
      <c r="I28" s="170">
        <v>7000000</v>
      </c>
      <c r="J28" s="170">
        <f>D28</f>
        <v>1250000</v>
      </c>
      <c r="K28" s="322">
        <f>E28</f>
        <v>1250000</v>
      </c>
    </row>
    <row r="29" spans="1:11" s="20" customFormat="1" ht="30">
      <c r="A29" s="300" t="s">
        <v>566</v>
      </c>
      <c r="B29" s="515"/>
      <c r="C29" s="170"/>
      <c r="D29" s="237"/>
      <c r="E29" s="170">
        <v>6998828</v>
      </c>
      <c r="F29" s="168"/>
      <c r="G29" s="235"/>
      <c r="H29" s="235"/>
      <c r="I29" s="170"/>
      <c r="J29" s="170"/>
      <c r="K29" s="322">
        <f>E29</f>
        <v>6998828</v>
      </c>
    </row>
    <row r="30" spans="1:11" s="20" customFormat="1" ht="30">
      <c r="A30" s="516" t="s">
        <v>567</v>
      </c>
      <c r="B30" s="515" t="s">
        <v>568</v>
      </c>
      <c r="C30" s="301">
        <f>SUM(C28:C29)</f>
        <v>7000000</v>
      </c>
      <c r="D30" s="301">
        <f>SUM(D28:D29)</f>
        <v>1250000</v>
      </c>
      <c r="E30" s="301">
        <f>SUM(E28:E29)</f>
        <v>8248828</v>
      </c>
      <c r="F30" s="184"/>
      <c r="G30" s="184"/>
      <c r="H30" s="184"/>
      <c r="I30" s="301">
        <f>SUM(I28:I29)</f>
        <v>7000000</v>
      </c>
      <c r="J30" s="301">
        <f>SUM(J28:J29)</f>
        <v>1250000</v>
      </c>
      <c r="K30" s="517">
        <f>SUM(K28:K29)</f>
        <v>8248828</v>
      </c>
    </row>
    <row r="31" spans="1:11" s="20" customFormat="1" ht="30">
      <c r="A31" s="518" t="s">
        <v>26</v>
      </c>
      <c r="B31" s="519"/>
      <c r="C31" s="193"/>
      <c r="D31" s="193"/>
      <c r="E31" s="193">
        <v>1770118</v>
      </c>
      <c r="F31" s="193"/>
      <c r="G31" s="520"/>
      <c r="H31" s="520">
        <v>1770118</v>
      </c>
      <c r="I31" s="298"/>
      <c r="J31" s="298"/>
      <c r="K31" s="521"/>
    </row>
    <row r="32" spans="1:11" s="20" customFormat="1" ht="30">
      <c r="A32" s="522" t="s">
        <v>25</v>
      </c>
      <c r="B32" s="523"/>
      <c r="C32" s="298">
        <v>1840000</v>
      </c>
      <c r="D32" s="298">
        <v>1840000</v>
      </c>
      <c r="E32" s="298">
        <f>SUM(E31:E31)</f>
        <v>1770118</v>
      </c>
      <c r="F32" s="298">
        <v>1840000</v>
      </c>
      <c r="G32" s="524">
        <f>D32</f>
        <v>1840000</v>
      </c>
      <c r="H32" s="524">
        <f>SUM(H31:H31)</f>
        <v>1770118</v>
      </c>
      <c r="I32" s="298"/>
      <c r="J32" s="298"/>
      <c r="K32" s="521"/>
    </row>
    <row r="33" spans="1:11" s="20" customFormat="1" ht="30">
      <c r="A33" s="525" t="s">
        <v>27</v>
      </c>
      <c r="B33" s="488"/>
      <c r="C33" s="184">
        <v>90000000</v>
      </c>
      <c r="D33" s="184">
        <v>90000000</v>
      </c>
      <c r="E33" s="184">
        <v>76403688</v>
      </c>
      <c r="F33" s="526">
        <f>C33</f>
        <v>90000000</v>
      </c>
      <c r="G33" s="526">
        <f>D33</f>
        <v>90000000</v>
      </c>
      <c r="H33" s="526">
        <f>E33</f>
        <v>76403688</v>
      </c>
      <c r="I33" s="170"/>
      <c r="J33" s="170"/>
      <c r="K33" s="485"/>
    </row>
    <row r="34" spans="1:11" s="20" customFormat="1" ht="30">
      <c r="A34" s="527" t="s">
        <v>262</v>
      </c>
      <c r="B34" s="488"/>
      <c r="C34" s="184"/>
      <c r="D34" s="528"/>
      <c r="E34" s="184">
        <v>58050</v>
      </c>
      <c r="F34" s="184"/>
      <c r="G34" s="526"/>
      <c r="H34" s="526">
        <f>E34</f>
        <v>58050</v>
      </c>
      <c r="I34" s="170"/>
      <c r="J34" s="170"/>
      <c r="K34" s="485"/>
    </row>
    <row r="35" spans="1:11" s="20" customFormat="1" ht="30">
      <c r="A35" s="529" t="s">
        <v>28</v>
      </c>
      <c r="B35" s="530"/>
      <c r="C35" s="528">
        <v>50000</v>
      </c>
      <c r="D35" s="187">
        <v>50000</v>
      </c>
      <c r="E35" s="165"/>
      <c r="F35" s="528">
        <v>50000</v>
      </c>
      <c r="G35" s="526">
        <f>D35</f>
        <v>50000</v>
      </c>
      <c r="H35" s="531"/>
      <c r="I35" s="532"/>
      <c r="J35" s="532"/>
      <c r="K35" s="533"/>
    </row>
    <row r="36" spans="1:11" s="20" customFormat="1" ht="30">
      <c r="A36" s="534" t="s">
        <v>101</v>
      </c>
      <c r="B36" s="172"/>
      <c r="C36" s="168">
        <f aca="true" t="shared" si="4" ref="C36:H36">SUM(C33:C35)</f>
        <v>90050000</v>
      </c>
      <c r="D36" s="168">
        <f t="shared" si="4"/>
        <v>90050000</v>
      </c>
      <c r="E36" s="168">
        <f t="shared" si="4"/>
        <v>76461738</v>
      </c>
      <c r="F36" s="168">
        <f t="shared" si="4"/>
        <v>90050000</v>
      </c>
      <c r="G36" s="168">
        <f t="shared" si="4"/>
        <v>90050000</v>
      </c>
      <c r="H36" s="168">
        <f t="shared" si="4"/>
        <v>76461738</v>
      </c>
      <c r="I36" s="170"/>
      <c r="J36" s="170"/>
      <c r="K36" s="485"/>
    </row>
    <row r="37" spans="1:11" s="20" customFormat="1" ht="30">
      <c r="A37" s="535" t="s">
        <v>30</v>
      </c>
      <c r="B37" s="167"/>
      <c r="C37" s="184"/>
      <c r="D37" s="184"/>
      <c r="E37" s="184">
        <v>30000</v>
      </c>
      <c r="F37" s="184"/>
      <c r="G37" s="526"/>
      <c r="H37" s="526">
        <v>30000</v>
      </c>
      <c r="I37" s="170"/>
      <c r="J37" s="170"/>
      <c r="K37" s="485"/>
    </row>
    <row r="38" spans="1:11" s="20" customFormat="1" ht="30">
      <c r="A38" s="536" t="s">
        <v>31</v>
      </c>
      <c r="B38" s="163"/>
      <c r="C38" s="194">
        <v>40000</v>
      </c>
      <c r="D38" s="194">
        <v>40000</v>
      </c>
      <c r="E38" s="194">
        <v>446343</v>
      </c>
      <c r="F38" s="194">
        <v>40000</v>
      </c>
      <c r="G38" s="537">
        <v>40000</v>
      </c>
      <c r="H38" s="537">
        <v>446343</v>
      </c>
      <c r="I38" s="164"/>
      <c r="J38" s="164"/>
      <c r="K38" s="494"/>
    </row>
    <row r="39" spans="1:11" s="20" customFormat="1" ht="30.75" thickBot="1">
      <c r="A39" s="534" t="s">
        <v>29</v>
      </c>
      <c r="B39" s="172"/>
      <c r="C39" s="168">
        <f>SUM(C37:C38)</f>
        <v>40000</v>
      </c>
      <c r="D39" s="168">
        <v>40000</v>
      </c>
      <c r="E39" s="168">
        <v>446343</v>
      </c>
      <c r="F39" s="168">
        <v>40000</v>
      </c>
      <c r="G39" s="538">
        <f>D39</f>
        <v>40000</v>
      </c>
      <c r="H39" s="539">
        <f>E39</f>
        <v>446343</v>
      </c>
      <c r="I39" s="292"/>
      <c r="J39" s="168"/>
      <c r="K39" s="540"/>
    </row>
    <row r="40" spans="1:11" s="20" customFormat="1" ht="30.75" thickBot="1">
      <c r="A40" s="151" t="s">
        <v>102</v>
      </c>
      <c r="B40" s="541" t="s">
        <v>32</v>
      </c>
      <c r="C40" s="179">
        <f aca="true" t="shared" si="5" ref="C40:H40">C32+C36+C39</f>
        <v>91930000</v>
      </c>
      <c r="D40" s="179">
        <f t="shared" si="5"/>
        <v>91930000</v>
      </c>
      <c r="E40" s="179">
        <f t="shared" si="5"/>
        <v>78678199</v>
      </c>
      <c r="F40" s="179">
        <f t="shared" si="5"/>
        <v>91930000</v>
      </c>
      <c r="G40" s="179">
        <f t="shared" si="5"/>
        <v>91930000</v>
      </c>
      <c r="H40" s="179">
        <f t="shared" si="5"/>
        <v>78678199</v>
      </c>
      <c r="I40" s="542"/>
      <c r="J40" s="542"/>
      <c r="K40" s="543"/>
    </row>
    <row r="41" spans="1:11" s="20" customFormat="1" ht="30">
      <c r="A41" s="544" t="s">
        <v>221</v>
      </c>
      <c r="B41" s="545"/>
      <c r="C41" s="215"/>
      <c r="D41" s="215"/>
      <c r="E41" s="215">
        <v>2102981</v>
      </c>
      <c r="F41" s="215"/>
      <c r="G41" s="546"/>
      <c r="H41" s="546">
        <f aca="true" t="shared" si="6" ref="H41:H47">E41</f>
        <v>2102981</v>
      </c>
      <c r="I41" s="161"/>
      <c r="J41" s="215"/>
      <c r="K41" s="547"/>
    </row>
    <row r="42" spans="1:11" s="20" customFormat="1" ht="30">
      <c r="A42" s="525" t="s">
        <v>33</v>
      </c>
      <c r="B42" s="488"/>
      <c r="C42" s="170">
        <v>16065000</v>
      </c>
      <c r="D42" s="170">
        <v>16065000</v>
      </c>
      <c r="E42" s="170">
        <v>11357021</v>
      </c>
      <c r="F42" s="170">
        <v>16065000</v>
      </c>
      <c r="G42" s="173">
        <f>D42</f>
        <v>16065000</v>
      </c>
      <c r="H42" s="170">
        <f t="shared" si="6"/>
        <v>11357021</v>
      </c>
      <c r="I42" s="160"/>
      <c r="J42" s="170"/>
      <c r="K42" s="485"/>
    </row>
    <row r="43" spans="1:11" s="20" customFormat="1" ht="30">
      <c r="A43" s="525" t="s">
        <v>34</v>
      </c>
      <c r="B43" s="488"/>
      <c r="C43" s="170">
        <v>125000</v>
      </c>
      <c r="D43" s="170">
        <v>125000</v>
      </c>
      <c r="E43" s="170">
        <v>134810</v>
      </c>
      <c r="F43" s="170">
        <v>125000</v>
      </c>
      <c r="G43" s="173">
        <f>D43</f>
        <v>125000</v>
      </c>
      <c r="H43" s="173">
        <f t="shared" si="6"/>
        <v>134810</v>
      </c>
      <c r="I43" s="170"/>
      <c r="J43" s="170"/>
      <c r="K43" s="485"/>
    </row>
    <row r="44" spans="1:11" s="20" customFormat="1" ht="30">
      <c r="A44" s="525" t="s">
        <v>35</v>
      </c>
      <c r="B44" s="488"/>
      <c r="C44" s="170">
        <v>4370000</v>
      </c>
      <c r="D44" s="170">
        <v>4370000</v>
      </c>
      <c r="E44" s="170">
        <v>3621721</v>
      </c>
      <c r="F44" s="170">
        <v>4370000</v>
      </c>
      <c r="G44" s="173">
        <f>D44</f>
        <v>4370000</v>
      </c>
      <c r="H44" s="173">
        <f t="shared" si="6"/>
        <v>3621721</v>
      </c>
      <c r="I44" s="170"/>
      <c r="J44" s="170"/>
      <c r="K44" s="485"/>
    </row>
    <row r="45" spans="1:11" s="20" customFormat="1" ht="30">
      <c r="A45" s="548" t="s">
        <v>196</v>
      </c>
      <c r="B45" s="511"/>
      <c r="C45" s="164">
        <v>279000</v>
      </c>
      <c r="D45" s="164"/>
      <c r="E45" s="164">
        <v>1410000</v>
      </c>
      <c r="F45" s="164">
        <v>279000</v>
      </c>
      <c r="G45" s="549"/>
      <c r="H45" s="549">
        <f t="shared" si="6"/>
        <v>1410000</v>
      </c>
      <c r="I45" s="164"/>
      <c r="J45" s="164"/>
      <c r="K45" s="494"/>
    </row>
    <row r="46" spans="1:11" s="20" customFormat="1" ht="30">
      <c r="A46" s="525" t="s">
        <v>219</v>
      </c>
      <c r="B46" s="488"/>
      <c r="C46" s="170">
        <v>5000</v>
      </c>
      <c r="D46" s="170"/>
      <c r="E46" s="170">
        <v>3244</v>
      </c>
      <c r="F46" s="170">
        <v>5000</v>
      </c>
      <c r="G46" s="170"/>
      <c r="H46" s="170">
        <f t="shared" si="6"/>
        <v>3244</v>
      </c>
      <c r="I46" s="170"/>
      <c r="J46" s="170"/>
      <c r="K46" s="485"/>
    </row>
    <row r="47" spans="1:11" s="20" customFormat="1" ht="30.75" thickBot="1">
      <c r="A47" s="550" t="s">
        <v>220</v>
      </c>
      <c r="B47" s="551"/>
      <c r="C47" s="552">
        <v>100000</v>
      </c>
      <c r="D47" s="552">
        <v>384000</v>
      </c>
      <c r="E47" s="552">
        <v>1061585</v>
      </c>
      <c r="F47" s="552">
        <v>100000</v>
      </c>
      <c r="G47" s="553">
        <f>D47</f>
        <v>384000</v>
      </c>
      <c r="H47" s="553">
        <f t="shared" si="6"/>
        <v>1061585</v>
      </c>
      <c r="I47" s="552"/>
      <c r="J47" s="552"/>
      <c r="K47" s="554"/>
    </row>
    <row r="48" spans="1:11" s="20" customFormat="1" ht="30.75" thickBot="1">
      <c r="A48" s="151" t="s">
        <v>103</v>
      </c>
      <c r="B48" s="541" t="s">
        <v>36</v>
      </c>
      <c r="C48" s="179">
        <f aca="true" t="shared" si="7" ref="C48:H48">C42+C43+C44+C45+C46+C47+C41</f>
        <v>20944000</v>
      </c>
      <c r="D48" s="179">
        <f t="shared" si="7"/>
        <v>20944000</v>
      </c>
      <c r="E48" s="179">
        <f t="shared" si="7"/>
        <v>19691362</v>
      </c>
      <c r="F48" s="179">
        <f t="shared" si="7"/>
        <v>20944000</v>
      </c>
      <c r="G48" s="179">
        <f t="shared" si="7"/>
        <v>20944000</v>
      </c>
      <c r="H48" s="179">
        <f t="shared" si="7"/>
        <v>19691362</v>
      </c>
      <c r="I48" s="542"/>
      <c r="J48" s="542"/>
      <c r="K48" s="543"/>
    </row>
    <row r="49" spans="1:11" s="20" customFormat="1" ht="40.5">
      <c r="A49" s="555" t="s">
        <v>569</v>
      </c>
      <c r="B49" s="556"/>
      <c r="C49" s="557"/>
      <c r="D49" s="557"/>
      <c r="E49" s="557">
        <v>50000</v>
      </c>
      <c r="F49" s="288"/>
      <c r="G49" s="558"/>
      <c r="H49" s="558"/>
      <c r="I49" s="557"/>
      <c r="J49" s="557"/>
      <c r="K49" s="559">
        <v>50000</v>
      </c>
    </row>
    <row r="50" spans="1:11" s="20" customFormat="1" ht="40.5">
      <c r="A50" s="548" t="s">
        <v>570</v>
      </c>
      <c r="B50" s="560"/>
      <c r="C50" s="194"/>
      <c r="D50" s="194"/>
      <c r="E50" s="194">
        <v>1270000</v>
      </c>
      <c r="F50" s="163"/>
      <c r="G50" s="307"/>
      <c r="H50" s="307"/>
      <c r="I50" s="194"/>
      <c r="J50" s="194"/>
      <c r="K50" s="561">
        <f>E50</f>
        <v>1270000</v>
      </c>
    </row>
    <row r="51" spans="1:11" s="20" customFormat="1" ht="30.75" thickBot="1">
      <c r="A51" s="562" t="s">
        <v>571</v>
      </c>
      <c r="B51" s="563"/>
      <c r="C51" s="212"/>
      <c r="D51" s="212"/>
      <c r="E51" s="212">
        <v>7874</v>
      </c>
      <c r="F51" s="211"/>
      <c r="G51" s="564"/>
      <c r="H51" s="565"/>
      <c r="I51" s="212"/>
      <c r="J51" s="212"/>
      <c r="K51" s="566">
        <v>7874</v>
      </c>
    </row>
    <row r="52" spans="1:11" s="20" customFormat="1" ht="30.75" thickBot="1">
      <c r="A52" s="151" t="s">
        <v>198</v>
      </c>
      <c r="B52" s="541" t="s">
        <v>197</v>
      </c>
      <c r="C52" s="179"/>
      <c r="D52" s="179"/>
      <c r="E52" s="179">
        <f>SUM(E49:E51)</f>
        <v>1327874</v>
      </c>
      <c r="F52" s="567"/>
      <c r="G52" s="568"/>
      <c r="H52" s="179"/>
      <c r="I52" s="179"/>
      <c r="J52" s="179"/>
      <c r="K52" s="569">
        <f>SUM(K49:K51)</f>
        <v>1327874</v>
      </c>
    </row>
    <row r="53" spans="1:11" s="20" customFormat="1" ht="40.5">
      <c r="A53" s="570" t="s">
        <v>168</v>
      </c>
      <c r="B53" s="571"/>
      <c r="C53" s="160">
        <v>1000000</v>
      </c>
      <c r="D53" s="160">
        <v>1000000</v>
      </c>
      <c r="E53" s="160">
        <v>1580900</v>
      </c>
      <c r="F53" s="160">
        <v>1000000</v>
      </c>
      <c r="G53" s="572">
        <v>1000000</v>
      </c>
      <c r="H53" s="572">
        <v>1580900</v>
      </c>
      <c r="I53" s="160"/>
      <c r="J53" s="160"/>
      <c r="K53" s="573"/>
    </row>
    <row r="54" spans="1:11" s="20" customFormat="1" ht="35.25" customHeight="1">
      <c r="A54" s="525" t="s">
        <v>572</v>
      </c>
      <c r="B54" s="574"/>
      <c r="C54" s="170"/>
      <c r="D54" s="170"/>
      <c r="E54" s="184">
        <v>1530000</v>
      </c>
      <c r="F54" s="170"/>
      <c r="G54" s="173"/>
      <c r="H54" s="526">
        <v>1530000</v>
      </c>
      <c r="I54" s="170"/>
      <c r="J54" s="170"/>
      <c r="K54" s="485"/>
    </row>
    <row r="55" spans="1:11" s="20" customFormat="1" ht="60.75">
      <c r="A55" s="525" t="s">
        <v>263</v>
      </c>
      <c r="B55" s="574"/>
      <c r="C55" s="170"/>
      <c r="D55" s="237"/>
      <c r="E55" s="184">
        <v>50900</v>
      </c>
      <c r="F55" s="170"/>
      <c r="G55" s="238"/>
      <c r="H55" s="526">
        <f>E55</f>
        <v>50900</v>
      </c>
      <c r="I55" s="170"/>
      <c r="J55" s="170"/>
      <c r="K55" s="485"/>
    </row>
    <row r="56" spans="1:11" s="20" customFormat="1" ht="30.75" customHeight="1" thickBot="1">
      <c r="A56" s="575" t="s">
        <v>573</v>
      </c>
      <c r="B56" s="545"/>
      <c r="C56" s="223"/>
      <c r="D56" s="576"/>
      <c r="E56" s="576">
        <v>25000</v>
      </c>
      <c r="F56" s="223"/>
      <c r="G56" s="577"/>
      <c r="H56" s="578">
        <f>E56</f>
        <v>25000</v>
      </c>
      <c r="I56" s="215"/>
      <c r="J56" s="215"/>
      <c r="K56" s="547"/>
    </row>
    <row r="57" spans="1:11" s="20" customFormat="1" ht="30.75" thickBot="1">
      <c r="A57" s="512" t="s">
        <v>169</v>
      </c>
      <c r="B57" s="513" t="s">
        <v>170</v>
      </c>
      <c r="C57" s="284">
        <f aca="true" t="shared" si="8" ref="C57:H57">C53+C56</f>
        <v>1000000</v>
      </c>
      <c r="D57" s="284">
        <f t="shared" si="8"/>
        <v>1000000</v>
      </c>
      <c r="E57" s="284">
        <f t="shared" si="8"/>
        <v>1605900</v>
      </c>
      <c r="F57" s="284">
        <f t="shared" si="8"/>
        <v>1000000</v>
      </c>
      <c r="G57" s="284">
        <f t="shared" si="8"/>
        <v>1000000</v>
      </c>
      <c r="H57" s="284">
        <f t="shared" si="8"/>
        <v>1605900</v>
      </c>
      <c r="I57" s="284"/>
      <c r="J57" s="284"/>
      <c r="K57" s="579"/>
    </row>
    <row r="58" spans="1:11" s="20" customFormat="1" ht="41.25" thickBot="1">
      <c r="A58" s="555" t="s">
        <v>574</v>
      </c>
      <c r="B58" s="556"/>
      <c r="C58" s="288">
        <v>4000000</v>
      </c>
      <c r="D58" s="288">
        <v>4000000</v>
      </c>
      <c r="E58" s="288"/>
      <c r="F58" s="288"/>
      <c r="G58" s="288"/>
      <c r="H58" s="288"/>
      <c r="I58" s="288">
        <v>4000000</v>
      </c>
      <c r="J58" s="288">
        <f>D58</f>
        <v>4000000</v>
      </c>
      <c r="K58" s="580"/>
    </row>
    <row r="59" spans="1:11" s="20" customFormat="1" ht="30.75" thickBot="1">
      <c r="A59" s="151" t="s">
        <v>224</v>
      </c>
      <c r="B59" s="541" t="s">
        <v>222</v>
      </c>
      <c r="C59" s="179">
        <f>SUM(C58)</f>
        <v>4000000</v>
      </c>
      <c r="D59" s="179">
        <f aca="true" t="shared" si="9" ref="D59:J59">SUM(D58)</f>
        <v>4000000</v>
      </c>
      <c r="E59" s="179"/>
      <c r="F59" s="179"/>
      <c r="G59" s="179"/>
      <c r="H59" s="179"/>
      <c r="I59" s="179">
        <f t="shared" si="9"/>
        <v>4000000</v>
      </c>
      <c r="J59" s="179">
        <f t="shared" si="9"/>
        <v>4000000</v>
      </c>
      <c r="K59" s="569"/>
    </row>
    <row r="60" spans="1:11" s="20" customFormat="1" ht="30.75" thickBot="1">
      <c r="A60" s="581" t="s">
        <v>104</v>
      </c>
      <c r="B60" s="582" t="s">
        <v>223</v>
      </c>
      <c r="C60" s="583">
        <f>C27+C30+C40+C48+C52+C57+C59</f>
        <v>243095000</v>
      </c>
      <c r="D60" s="583">
        <f aca="true" t="shared" si="10" ref="D60:K60">D27+D30+D40+D48+D52+D57+D59</f>
        <v>240347170</v>
      </c>
      <c r="E60" s="583">
        <f t="shared" si="10"/>
        <v>224886399</v>
      </c>
      <c r="F60" s="583">
        <f t="shared" si="10"/>
        <v>232095000</v>
      </c>
      <c r="G60" s="583">
        <f t="shared" si="10"/>
        <v>235097170</v>
      </c>
      <c r="H60" s="583">
        <f t="shared" si="10"/>
        <v>215309697</v>
      </c>
      <c r="I60" s="583">
        <f t="shared" si="10"/>
        <v>11000000</v>
      </c>
      <c r="J60" s="583">
        <f t="shared" si="10"/>
        <v>5250000</v>
      </c>
      <c r="K60" s="584">
        <f t="shared" si="10"/>
        <v>9576702</v>
      </c>
    </row>
    <row r="61" spans="1:11" s="20" customFormat="1" ht="30">
      <c r="A61" s="548" t="s">
        <v>37</v>
      </c>
      <c r="B61" s="511"/>
      <c r="C61" s="164">
        <v>91623000</v>
      </c>
      <c r="D61" s="164">
        <v>83522005</v>
      </c>
      <c r="E61" s="164">
        <v>83522005</v>
      </c>
      <c r="F61" s="164"/>
      <c r="G61" s="549"/>
      <c r="H61" s="549"/>
      <c r="I61" s="164">
        <v>91623000</v>
      </c>
      <c r="J61" s="164">
        <v>83522005</v>
      </c>
      <c r="K61" s="494">
        <v>83522005</v>
      </c>
    </row>
    <row r="62" spans="1:11" s="20" customFormat="1" ht="30.75" thickBot="1">
      <c r="A62" s="562" t="s">
        <v>225</v>
      </c>
      <c r="B62" s="585"/>
      <c r="C62" s="325"/>
      <c r="D62" s="325"/>
      <c r="E62" s="325">
        <v>3997885</v>
      </c>
      <c r="F62" s="325"/>
      <c r="G62" s="326"/>
      <c r="H62" s="326">
        <v>3997885</v>
      </c>
      <c r="I62" s="325"/>
      <c r="J62" s="325"/>
      <c r="K62" s="586"/>
    </row>
    <row r="63" spans="1:11" s="20" customFormat="1" ht="30.75" thickBot="1">
      <c r="A63" s="151" t="s">
        <v>171</v>
      </c>
      <c r="B63" s="541" t="s">
        <v>38</v>
      </c>
      <c r="C63" s="179">
        <f>SUM(C61:C62)</f>
        <v>91623000</v>
      </c>
      <c r="D63" s="179">
        <f aca="true" t="shared" si="11" ref="D63:K63">SUM(D61:D62)</f>
        <v>83522005</v>
      </c>
      <c r="E63" s="179">
        <f t="shared" si="11"/>
        <v>87519890</v>
      </c>
      <c r="F63" s="179"/>
      <c r="G63" s="179"/>
      <c r="H63" s="179">
        <f t="shared" si="11"/>
        <v>3997885</v>
      </c>
      <c r="I63" s="179">
        <f t="shared" si="11"/>
        <v>91623000</v>
      </c>
      <c r="J63" s="179">
        <f t="shared" si="11"/>
        <v>83522005</v>
      </c>
      <c r="K63" s="569">
        <f t="shared" si="11"/>
        <v>83522005</v>
      </c>
    </row>
    <row r="64" spans="1:11" s="22" customFormat="1" ht="30" customHeight="1" thickBot="1">
      <c r="A64" s="587" t="s">
        <v>39</v>
      </c>
      <c r="B64" s="588"/>
      <c r="C64" s="179">
        <f>C60+C63</f>
        <v>334718000</v>
      </c>
      <c r="D64" s="179">
        <f aca="true" t="shared" si="12" ref="D64:K64">D60+D63</f>
        <v>323869175</v>
      </c>
      <c r="E64" s="179">
        <f t="shared" si="12"/>
        <v>312406289</v>
      </c>
      <c r="F64" s="179">
        <f t="shared" si="12"/>
        <v>232095000</v>
      </c>
      <c r="G64" s="179">
        <f t="shared" si="12"/>
        <v>235097170</v>
      </c>
      <c r="H64" s="179">
        <f t="shared" si="12"/>
        <v>219307582</v>
      </c>
      <c r="I64" s="179">
        <f t="shared" si="12"/>
        <v>102623000</v>
      </c>
      <c r="J64" s="179">
        <f t="shared" si="12"/>
        <v>88772005</v>
      </c>
      <c r="K64" s="569">
        <f t="shared" si="12"/>
        <v>93098707</v>
      </c>
    </row>
    <row r="65" spans="3:5" ht="12.75">
      <c r="C65" s="23"/>
      <c r="D65" s="23"/>
      <c r="E65" s="23"/>
    </row>
    <row r="66" spans="3:5" ht="12.75">
      <c r="C66" s="23"/>
      <c r="D66" s="24"/>
      <c r="E66" s="23"/>
    </row>
    <row r="67" spans="3:5" ht="12.75">
      <c r="C67" s="23"/>
      <c r="D67" s="23"/>
      <c r="E67" s="23"/>
    </row>
    <row r="68" spans="3:5" ht="12.75">
      <c r="C68" s="23"/>
      <c r="D68" s="23"/>
      <c r="E68" s="23"/>
    </row>
    <row r="69" spans="3:5" ht="12.75">
      <c r="C69" s="23"/>
      <c r="D69" s="23"/>
      <c r="E69" s="23"/>
    </row>
    <row r="70" spans="3:5" ht="12.75">
      <c r="C70" s="23"/>
      <c r="D70" s="23"/>
      <c r="E70" s="23"/>
    </row>
    <row r="71" spans="3:5" ht="12.75">
      <c r="C71" s="23"/>
      <c r="D71" s="23"/>
      <c r="E71" s="23"/>
    </row>
    <row r="72" spans="3:5" ht="12.75">
      <c r="C72" s="23"/>
      <c r="D72" s="23"/>
      <c r="E72" s="23"/>
    </row>
    <row r="73" spans="3:5" ht="12.75">
      <c r="C73" s="23"/>
      <c r="D73" s="23"/>
      <c r="E73" s="23"/>
    </row>
  </sheetData>
  <sheetProtection/>
  <mergeCells count="2">
    <mergeCell ref="A1:K1"/>
    <mergeCell ref="C2:K2"/>
  </mergeCells>
  <printOptions horizontalCentered="1"/>
  <pageMargins left="0.15748031496062992" right="0.15748031496062992" top="0.2362204724409449" bottom="0.15748031496062992" header="0.4724409448818898" footer="0.15748031496062992"/>
  <pageSetup fitToHeight="3" fitToWidth="1" horizontalDpi="600" verticalDpi="600" orientation="landscape" paperSize="8" scale="65" r:id="rId1"/>
  <rowBreaks count="1" manualBreakCount="1">
    <brk id="4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74"/>
  <sheetViews>
    <sheetView zoomScaleSheetLayoutView="30" zoomScalePageLayoutView="0" workbookViewId="0" topLeftCell="A1">
      <selection activeCell="C63" sqref="C63"/>
    </sheetView>
  </sheetViews>
  <sheetFormatPr defaultColWidth="9.140625" defaultRowHeight="15"/>
  <cols>
    <col min="1" max="1" width="8.140625" style="337" customWidth="1"/>
    <col min="2" max="2" width="51.140625" style="337" customWidth="1"/>
    <col min="3" max="3" width="36.57421875" style="337" customWidth="1"/>
    <col min="4" max="4" width="31.00390625" style="337" customWidth="1"/>
    <col min="5" max="5" width="29.140625" style="337" customWidth="1"/>
    <col min="6" max="6" width="20.00390625" style="337" customWidth="1"/>
    <col min="7" max="7" width="20.421875" style="337" customWidth="1"/>
    <col min="8" max="8" width="12.7109375" style="337" customWidth="1"/>
    <col min="9" max="9" width="14.140625" style="337" bestFit="1" customWidth="1"/>
    <col min="10" max="10" width="14.00390625" style="337" bestFit="1" customWidth="1"/>
    <col min="11" max="11" width="14.140625" style="337" bestFit="1" customWidth="1"/>
    <col min="12" max="13" width="15.7109375" style="337" bestFit="1" customWidth="1"/>
    <col min="14" max="14" width="11.57421875" style="337" bestFit="1" customWidth="1"/>
    <col min="15" max="15" width="13.7109375" style="337" bestFit="1" customWidth="1"/>
    <col min="16" max="17" width="14.140625" style="337" bestFit="1" customWidth="1"/>
    <col min="18" max="18" width="17.140625" style="337" bestFit="1" customWidth="1"/>
    <col min="19" max="19" width="10.8515625" style="337" customWidth="1"/>
    <col min="20" max="20" width="10.57421875" style="337" customWidth="1"/>
    <col min="21" max="21" width="15.7109375" style="337" bestFit="1" customWidth="1"/>
    <col min="22" max="23" width="14.140625" style="337" bestFit="1" customWidth="1"/>
    <col min="24" max="24" width="9.28125" style="337" bestFit="1" customWidth="1"/>
    <col min="25" max="25" width="15.7109375" style="337" bestFit="1" customWidth="1"/>
    <col min="26" max="26" width="14.140625" style="337" bestFit="1" customWidth="1"/>
    <col min="27" max="27" width="11.421875" style="337" bestFit="1" customWidth="1"/>
    <col min="28" max="28" width="15.7109375" style="337" bestFit="1" customWidth="1"/>
    <col min="29" max="29" width="13.28125" style="337" customWidth="1"/>
    <col min="30" max="16384" width="9.140625" style="337" customWidth="1"/>
  </cols>
  <sheetData>
    <row r="1" spans="1:6" ht="63" customHeight="1" thickBot="1">
      <c r="A1" s="704" t="s">
        <v>471</v>
      </c>
      <c r="B1" s="705"/>
      <c r="C1" s="705"/>
      <c r="D1" s="705"/>
      <c r="E1" s="705"/>
      <c r="F1" s="706"/>
    </row>
    <row r="2" spans="1:6" ht="22.5" customHeight="1" thickBot="1">
      <c r="A2" s="701" t="s">
        <v>407</v>
      </c>
      <c r="B2" s="702"/>
      <c r="C2" s="702"/>
      <c r="D2" s="702"/>
      <c r="E2" s="702"/>
      <c r="F2" s="703"/>
    </row>
    <row r="3" spans="1:6" ht="72" customHeight="1" thickBot="1">
      <c r="A3" s="350" t="s">
        <v>277</v>
      </c>
      <c r="B3" s="351" t="s">
        <v>8</v>
      </c>
      <c r="C3" s="351" t="s">
        <v>408</v>
      </c>
      <c r="D3" s="351" t="s">
        <v>409</v>
      </c>
      <c r="E3" s="351" t="s">
        <v>410</v>
      </c>
      <c r="F3" s="352" t="s">
        <v>528</v>
      </c>
    </row>
    <row r="4" spans="1:6" ht="15.75">
      <c r="A4" s="347">
        <v>1</v>
      </c>
      <c r="B4" s="349">
        <v>2</v>
      </c>
      <c r="C4" s="349">
        <v>3</v>
      </c>
      <c r="D4" s="349">
        <v>4</v>
      </c>
      <c r="E4" s="349">
        <v>5</v>
      </c>
      <c r="F4" s="348">
        <v>6</v>
      </c>
    </row>
    <row r="5" spans="1:6" ht="15.75">
      <c r="A5" s="345">
        <v>10</v>
      </c>
      <c r="B5" s="338" t="s">
        <v>519</v>
      </c>
      <c r="C5" s="339">
        <v>480060</v>
      </c>
      <c r="D5" s="339">
        <v>480060</v>
      </c>
      <c r="E5" s="339"/>
      <c r="F5" s="344"/>
    </row>
    <row r="6" spans="1:6" ht="31.5">
      <c r="A6" s="345">
        <v>11</v>
      </c>
      <c r="B6" s="340" t="s">
        <v>521</v>
      </c>
      <c r="C6" s="341">
        <v>480060</v>
      </c>
      <c r="D6" s="341">
        <v>480060</v>
      </c>
      <c r="E6" s="342"/>
      <c r="F6" s="344"/>
    </row>
    <row r="7" spans="1:6" ht="31.5">
      <c r="A7" s="345">
        <v>27</v>
      </c>
      <c r="B7" s="338" t="s">
        <v>522</v>
      </c>
      <c r="C7" s="339">
        <v>1250000</v>
      </c>
      <c r="D7" s="339"/>
      <c r="E7" s="339">
        <v>1250000</v>
      </c>
      <c r="F7" s="344"/>
    </row>
    <row r="8" spans="1:6" ht="31.5">
      <c r="A8" s="345">
        <v>29</v>
      </c>
      <c r="B8" s="340" t="s">
        <v>523</v>
      </c>
      <c r="C8" s="341">
        <v>1250000</v>
      </c>
      <c r="D8" s="341"/>
      <c r="E8" s="341">
        <v>1250000</v>
      </c>
      <c r="F8" s="344"/>
    </row>
    <row r="9" spans="1:6" ht="31.5">
      <c r="A9" s="345">
        <v>40</v>
      </c>
      <c r="B9" s="340" t="s">
        <v>525</v>
      </c>
      <c r="C9" s="341">
        <f>C6+C8</f>
        <v>1730060</v>
      </c>
      <c r="D9" s="341">
        <f>D6+D8</f>
        <v>480060</v>
      </c>
      <c r="E9" s="341">
        <f>E6+E8</f>
        <v>1250000</v>
      </c>
      <c r="F9" s="344"/>
    </row>
    <row r="10" spans="1:6" ht="15.75">
      <c r="A10" s="345">
        <v>41</v>
      </c>
      <c r="B10" s="338" t="s">
        <v>520</v>
      </c>
      <c r="C10" s="339">
        <v>44831</v>
      </c>
      <c r="D10" s="339">
        <v>44831</v>
      </c>
      <c r="E10" s="339"/>
      <c r="F10" s="344"/>
    </row>
    <row r="11" spans="1:6" ht="31.5">
      <c r="A11" s="345">
        <v>42</v>
      </c>
      <c r="B11" s="338" t="s">
        <v>524</v>
      </c>
      <c r="C11" s="339">
        <v>1000000</v>
      </c>
      <c r="D11" s="339">
        <v>1000000</v>
      </c>
      <c r="E11" s="339"/>
      <c r="F11" s="344"/>
    </row>
    <row r="12" spans="1:6" ht="16.5" customHeight="1">
      <c r="A12" s="345">
        <v>43</v>
      </c>
      <c r="B12" s="338" t="s">
        <v>518</v>
      </c>
      <c r="C12" s="339">
        <v>429736</v>
      </c>
      <c r="D12" s="339">
        <v>352990</v>
      </c>
      <c r="E12" s="339"/>
      <c r="F12" s="362">
        <v>76746</v>
      </c>
    </row>
    <row r="13" spans="1:6" ht="31.5">
      <c r="A13" s="345">
        <v>44</v>
      </c>
      <c r="B13" s="338" t="s">
        <v>411</v>
      </c>
      <c r="C13" s="339">
        <v>3209000</v>
      </c>
      <c r="D13" s="339">
        <v>3209000</v>
      </c>
      <c r="E13" s="339"/>
      <c r="F13" s="344"/>
    </row>
    <row r="14" spans="1:6" ht="31.5">
      <c r="A14" s="345" t="s">
        <v>412</v>
      </c>
      <c r="B14" s="338" t="s">
        <v>413</v>
      </c>
      <c r="C14" s="339">
        <v>1200000</v>
      </c>
      <c r="D14" s="339">
        <v>1200000</v>
      </c>
      <c r="E14" s="339"/>
      <c r="F14" s="344"/>
    </row>
    <row r="15" spans="1:6" ht="31.5">
      <c r="A15" s="346" t="s">
        <v>321</v>
      </c>
      <c r="B15" s="340" t="s">
        <v>414</v>
      </c>
      <c r="C15" s="341">
        <v>1200000</v>
      </c>
      <c r="D15" s="341">
        <v>1200000</v>
      </c>
      <c r="E15" s="342"/>
      <c r="F15" s="344"/>
    </row>
    <row r="16" spans="1:6" ht="31.5">
      <c r="A16" s="345">
        <v>74</v>
      </c>
      <c r="B16" s="338" t="s">
        <v>526</v>
      </c>
      <c r="C16" s="339">
        <v>166774</v>
      </c>
      <c r="D16" s="339">
        <v>166774</v>
      </c>
      <c r="E16" s="339"/>
      <c r="F16" s="344"/>
    </row>
    <row r="17" spans="1:6" ht="32.25" thickBot="1">
      <c r="A17" s="353">
        <v>82</v>
      </c>
      <c r="B17" s="354" t="s">
        <v>527</v>
      </c>
      <c r="C17" s="355">
        <v>1075600</v>
      </c>
      <c r="D17" s="355">
        <v>1075600</v>
      </c>
      <c r="E17" s="355"/>
      <c r="F17" s="356"/>
    </row>
    <row r="18" spans="1:6" ht="32.25" thickBot="1">
      <c r="A18" s="357" t="s">
        <v>341</v>
      </c>
      <c r="B18" s="358" t="s">
        <v>415</v>
      </c>
      <c r="C18" s="360">
        <v>8856001</v>
      </c>
      <c r="D18" s="360">
        <v>7529255</v>
      </c>
      <c r="E18" s="360">
        <v>71250000</v>
      </c>
      <c r="F18" s="361">
        <v>76746</v>
      </c>
    </row>
    <row r="19" spans="1:6" ht="15.75">
      <c r="A19" s="369"/>
      <c r="B19" s="370"/>
      <c r="C19" s="371"/>
      <c r="D19" s="371"/>
      <c r="E19" s="371"/>
      <c r="F19" s="372"/>
    </row>
    <row r="20" spans="1:6" ht="15.75">
      <c r="A20" s="369"/>
      <c r="B20" s="370"/>
      <c r="C20" s="371"/>
      <c r="D20" s="371"/>
      <c r="E20" s="371"/>
      <c r="F20" s="372"/>
    </row>
    <row r="21" ht="16.5" thickBot="1"/>
    <row r="22" spans="1:6" ht="26.25" customHeight="1" thickBot="1">
      <c r="A22" s="698" t="s">
        <v>416</v>
      </c>
      <c r="B22" s="699"/>
      <c r="C22" s="699"/>
      <c r="D22" s="699"/>
      <c r="E22" s="699"/>
      <c r="F22" s="700"/>
    </row>
    <row r="23" spans="1:6" s="343" customFormat="1" ht="87" customHeight="1" thickBot="1">
      <c r="A23" s="364" t="s">
        <v>277</v>
      </c>
      <c r="B23" s="365" t="s">
        <v>8</v>
      </c>
      <c r="C23" s="365" t="s">
        <v>417</v>
      </c>
      <c r="D23" s="365" t="s">
        <v>418</v>
      </c>
      <c r="E23" s="365" t="s">
        <v>419</v>
      </c>
      <c r="F23" s="366" t="s">
        <v>420</v>
      </c>
    </row>
    <row r="24" spans="1:6" ht="15.75">
      <c r="A24" s="347">
        <v>1</v>
      </c>
      <c r="B24" s="349">
        <v>2</v>
      </c>
      <c r="C24" s="349">
        <v>3</v>
      </c>
      <c r="D24" s="349">
        <v>6</v>
      </c>
      <c r="E24" s="349">
        <v>8</v>
      </c>
      <c r="F24" s="363">
        <v>9</v>
      </c>
    </row>
    <row r="25" spans="1:6" ht="31.5">
      <c r="A25" s="345" t="s">
        <v>279</v>
      </c>
      <c r="B25" s="338" t="s">
        <v>421</v>
      </c>
      <c r="C25" s="339">
        <v>97560438</v>
      </c>
      <c r="D25" s="339">
        <v>97560438</v>
      </c>
      <c r="E25" s="339">
        <v>241450797</v>
      </c>
      <c r="F25" s="362">
        <v>97560438</v>
      </c>
    </row>
    <row r="26" spans="1:6" ht="36" customHeight="1">
      <c r="A26" s="345" t="s">
        <v>281</v>
      </c>
      <c r="B26" s="338" t="s">
        <v>422</v>
      </c>
      <c r="C26" s="339"/>
      <c r="D26" s="339"/>
      <c r="E26" s="339">
        <v>2173504</v>
      </c>
      <c r="F26" s="362"/>
    </row>
    <row r="27" spans="1:6" ht="31.5">
      <c r="A27" s="345" t="s">
        <v>283</v>
      </c>
      <c r="B27" s="338" t="s">
        <v>423</v>
      </c>
      <c r="C27" s="339"/>
      <c r="D27" s="339"/>
      <c r="E27" s="339">
        <v>50705621</v>
      </c>
      <c r="F27" s="362"/>
    </row>
    <row r="28" spans="1:6" ht="31.5">
      <c r="A28" s="345" t="s">
        <v>285</v>
      </c>
      <c r="B28" s="338" t="s">
        <v>529</v>
      </c>
      <c r="C28" s="339"/>
      <c r="D28" s="339"/>
      <c r="E28" s="339">
        <v>71415</v>
      </c>
      <c r="F28" s="362"/>
    </row>
    <row r="29" spans="1:6" ht="63.75" thickBot="1">
      <c r="A29" s="353" t="s">
        <v>287</v>
      </c>
      <c r="B29" s="354" t="s">
        <v>424</v>
      </c>
      <c r="C29" s="355">
        <v>2500000</v>
      </c>
      <c r="D29" s="355">
        <v>2500000</v>
      </c>
      <c r="E29" s="355">
        <v>6400188</v>
      </c>
      <c r="F29" s="367">
        <v>2500000</v>
      </c>
    </row>
    <row r="30" spans="1:6" ht="16.5" thickBot="1">
      <c r="A30" s="357" t="s">
        <v>425</v>
      </c>
      <c r="B30" s="358" t="s">
        <v>85</v>
      </c>
      <c r="C30" s="359">
        <f>SUM(C25:C29)</f>
        <v>100060438</v>
      </c>
      <c r="D30" s="359">
        <f>SUM(D25:D29)</f>
        <v>100060438</v>
      </c>
      <c r="E30" s="359">
        <f>SUM(E25:E29)</f>
        <v>300801525</v>
      </c>
      <c r="F30" s="368">
        <f>SUM(F25:F29)</f>
        <v>100060438</v>
      </c>
    </row>
    <row r="33" spans="1:4" ht="15.75">
      <c r="A33" s="381"/>
      <c r="B33" s="382"/>
      <c r="C33" s="383"/>
      <c r="D33" s="383"/>
    </row>
    <row r="34" ht="16.5" thickBot="1"/>
    <row r="35" spans="1:8" ht="31.5" customHeight="1" thickBot="1">
      <c r="A35" s="701" t="s">
        <v>426</v>
      </c>
      <c r="B35" s="702"/>
      <c r="C35" s="702"/>
      <c r="D35" s="702"/>
      <c r="E35" s="702"/>
      <c r="F35" s="702"/>
      <c r="G35" s="703"/>
      <c r="H35" s="389"/>
    </row>
    <row r="36" spans="1:8" ht="85.5" customHeight="1" thickBot="1">
      <c r="A36" s="350" t="s">
        <v>277</v>
      </c>
      <c r="B36" s="351" t="s">
        <v>8</v>
      </c>
      <c r="C36" s="351" t="s">
        <v>427</v>
      </c>
      <c r="D36" s="351" t="s">
        <v>428</v>
      </c>
      <c r="E36" s="351" t="s">
        <v>429</v>
      </c>
      <c r="F36" s="351" t="s">
        <v>538</v>
      </c>
      <c r="G36" s="377" t="s">
        <v>430</v>
      </c>
      <c r="H36" s="381"/>
    </row>
    <row r="37" spans="1:8" ht="15.75">
      <c r="A37" s="347">
        <v>1</v>
      </c>
      <c r="B37" s="349">
        <v>2</v>
      </c>
      <c r="C37" s="349">
        <v>3</v>
      </c>
      <c r="D37" s="349">
        <v>4</v>
      </c>
      <c r="E37" s="349">
        <v>5</v>
      </c>
      <c r="F37" s="349">
        <v>7</v>
      </c>
      <c r="G37" s="363">
        <v>11</v>
      </c>
      <c r="H37" s="381"/>
    </row>
    <row r="38" spans="1:8" ht="31.5">
      <c r="A38" s="345" t="s">
        <v>279</v>
      </c>
      <c r="B38" s="338" t="s">
        <v>431</v>
      </c>
      <c r="C38" s="339">
        <v>0</v>
      </c>
      <c r="D38" s="339">
        <v>102121490</v>
      </c>
      <c r="E38" s="339">
        <v>12777951</v>
      </c>
      <c r="F38" s="339">
        <v>197564</v>
      </c>
      <c r="G38" s="362">
        <v>115097005</v>
      </c>
      <c r="H38" s="383"/>
    </row>
    <row r="39" spans="1:8" ht="50.25" customHeight="1">
      <c r="A39" s="388" t="s">
        <v>285</v>
      </c>
      <c r="B39" s="340" t="s">
        <v>432</v>
      </c>
      <c r="C39" s="342">
        <v>0</v>
      </c>
      <c r="D39" s="342">
        <v>102121490</v>
      </c>
      <c r="E39" s="342">
        <v>0</v>
      </c>
      <c r="F39" s="342">
        <v>0</v>
      </c>
      <c r="G39" s="378">
        <v>102121490</v>
      </c>
      <c r="H39" s="380"/>
    </row>
    <row r="40" spans="1:8" ht="36.75" customHeight="1">
      <c r="A40" s="345" t="s">
        <v>305</v>
      </c>
      <c r="B40" s="338" t="s">
        <v>433</v>
      </c>
      <c r="C40" s="339">
        <v>1200000</v>
      </c>
      <c r="D40" s="339">
        <v>0</v>
      </c>
      <c r="E40" s="339">
        <v>1002436</v>
      </c>
      <c r="F40" s="339">
        <v>167564</v>
      </c>
      <c r="G40" s="362">
        <v>1200000</v>
      </c>
      <c r="H40" s="383"/>
    </row>
    <row r="41" spans="1:8" ht="51.75" customHeight="1" thickBot="1">
      <c r="A41" s="384">
        <v>11</v>
      </c>
      <c r="B41" s="385" t="s">
        <v>434</v>
      </c>
      <c r="C41" s="386"/>
      <c r="D41" s="386"/>
      <c r="E41" s="386">
        <v>11775515</v>
      </c>
      <c r="F41" s="386">
        <v>0</v>
      </c>
      <c r="G41" s="387">
        <v>11775515</v>
      </c>
      <c r="H41" s="380"/>
    </row>
    <row r="42" spans="1:8" ht="15.75">
      <c r="A42" s="369"/>
      <c r="B42" s="370"/>
      <c r="C42" s="380"/>
      <c r="D42" s="380"/>
      <c r="E42" s="380"/>
      <c r="F42" s="380"/>
      <c r="G42" s="380"/>
      <c r="H42" s="380"/>
    </row>
    <row r="43" spans="1:8" ht="15.75">
      <c r="A43" s="369"/>
      <c r="B43" s="370"/>
      <c r="C43" s="380"/>
      <c r="D43" s="380"/>
      <c r="E43" s="380"/>
      <c r="F43" s="380"/>
      <c r="G43" s="380"/>
      <c r="H43" s="380"/>
    </row>
    <row r="44" ht="16.5" thickBot="1"/>
    <row r="45" spans="1:4" ht="16.5" thickBot="1">
      <c r="A45" s="698" t="s">
        <v>537</v>
      </c>
      <c r="B45" s="699"/>
      <c r="C45" s="699"/>
      <c r="D45" s="700"/>
    </row>
    <row r="46" spans="1:4" ht="78.75">
      <c r="A46" s="347" t="s">
        <v>277</v>
      </c>
      <c r="B46" s="349" t="s">
        <v>8</v>
      </c>
      <c r="C46" s="349" t="s">
        <v>435</v>
      </c>
      <c r="D46" s="363" t="s">
        <v>436</v>
      </c>
    </row>
    <row r="47" spans="1:4" ht="15.75">
      <c r="A47" s="345">
        <v>1</v>
      </c>
      <c r="B47" s="144">
        <v>2</v>
      </c>
      <c r="C47" s="144">
        <v>4</v>
      </c>
      <c r="D47" s="373">
        <v>8</v>
      </c>
    </row>
    <row r="48" spans="1:4" ht="31.5">
      <c r="A48" s="345" t="s">
        <v>279</v>
      </c>
      <c r="B48" s="338" t="s">
        <v>437</v>
      </c>
      <c r="C48" s="339">
        <v>2602750</v>
      </c>
      <c r="D48" s="362">
        <v>2602750</v>
      </c>
    </row>
    <row r="49" spans="1:4" ht="32.25" thickBot="1">
      <c r="A49" s="374" t="s">
        <v>287</v>
      </c>
      <c r="B49" s="375" t="s">
        <v>438</v>
      </c>
      <c r="C49" s="393">
        <v>2602750</v>
      </c>
      <c r="D49" s="376">
        <v>2602750</v>
      </c>
    </row>
    <row r="50" spans="1:4" ht="15.75">
      <c r="A50" s="390"/>
      <c r="B50" s="391"/>
      <c r="C50" s="392"/>
      <c r="D50" s="392"/>
    </row>
    <row r="51" spans="1:4" ht="15.75">
      <c r="A51" s="390"/>
      <c r="B51" s="391"/>
      <c r="C51" s="392"/>
      <c r="D51" s="392"/>
    </row>
    <row r="53" ht="16.5" thickBot="1"/>
    <row r="54" spans="1:3" ht="16.5" thickBot="1">
      <c r="A54" s="695" t="s">
        <v>439</v>
      </c>
      <c r="B54" s="696"/>
      <c r="C54" s="697"/>
    </row>
    <row r="55" spans="1:3" ht="16.5" thickBot="1">
      <c r="A55" s="350" t="s">
        <v>277</v>
      </c>
      <c r="B55" s="351" t="s">
        <v>8</v>
      </c>
      <c r="C55" s="377" t="s">
        <v>278</v>
      </c>
    </row>
    <row r="56" spans="1:3" ht="15.75">
      <c r="A56" s="347">
        <v>1</v>
      </c>
      <c r="B56" s="349">
        <v>2</v>
      </c>
      <c r="C56" s="363">
        <v>3</v>
      </c>
    </row>
    <row r="57" spans="1:3" ht="47.25">
      <c r="A57" s="345" t="s">
        <v>279</v>
      </c>
      <c r="B57" s="338" t="s">
        <v>531</v>
      </c>
      <c r="C57" s="362">
        <v>3209000</v>
      </c>
    </row>
    <row r="58" spans="1:3" ht="47.25">
      <c r="A58" s="345" t="s">
        <v>281</v>
      </c>
      <c r="B58" s="338" t="s">
        <v>440</v>
      </c>
      <c r="C58" s="362">
        <v>2602750</v>
      </c>
    </row>
    <row r="59" spans="1:3" ht="47.25">
      <c r="A59" s="345" t="s">
        <v>283</v>
      </c>
      <c r="B59" s="338" t="s">
        <v>532</v>
      </c>
      <c r="C59" s="362">
        <v>3547198</v>
      </c>
    </row>
    <row r="60" spans="1:3" ht="31.5">
      <c r="A60" s="379" t="s">
        <v>289</v>
      </c>
      <c r="B60" s="338" t="s">
        <v>533</v>
      </c>
      <c r="C60" s="362">
        <v>500000</v>
      </c>
    </row>
    <row r="61" spans="1:3" ht="63">
      <c r="A61" s="345" t="s">
        <v>305</v>
      </c>
      <c r="B61" s="338" t="s">
        <v>441</v>
      </c>
      <c r="C61" s="362">
        <v>955751</v>
      </c>
    </row>
    <row r="62" spans="1:3" ht="195" customHeight="1">
      <c r="A62" s="345" t="s">
        <v>442</v>
      </c>
      <c r="B62" s="338" t="s">
        <v>443</v>
      </c>
      <c r="C62" s="362">
        <v>3637116</v>
      </c>
    </row>
    <row r="63" spans="1:3" ht="31.5">
      <c r="A63" s="345">
        <v>10</v>
      </c>
      <c r="B63" s="338" t="s">
        <v>534</v>
      </c>
      <c r="C63" s="362">
        <v>38062</v>
      </c>
    </row>
    <row r="64" spans="1:3" ht="47.25">
      <c r="A64" s="345">
        <v>11</v>
      </c>
      <c r="B64" s="338" t="s">
        <v>535</v>
      </c>
      <c r="C64" s="362">
        <v>128460</v>
      </c>
    </row>
    <row r="65" spans="1:3" ht="31.5">
      <c r="A65" s="345">
        <v>13</v>
      </c>
      <c r="B65" s="338" t="s">
        <v>536</v>
      </c>
      <c r="C65" s="362">
        <v>5210110</v>
      </c>
    </row>
    <row r="66" spans="1:3" ht="32.25" thickBot="1">
      <c r="A66" s="374">
        <v>14</v>
      </c>
      <c r="B66" s="375" t="s">
        <v>444</v>
      </c>
      <c r="C66" s="376">
        <v>3209000</v>
      </c>
    </row>
    <row r="67" spans="1:3" ht="15.75">
      <c r="A67" s="369"/>
      <c r="B67" s="370"/>
      <c r="C67" s="380"/>
    </row>
    <row r="68" spans="1:3" ht="15.75">
      <c r="A68" s="381"/>
      <c r="B68" s="382"/>
      <c r="C68" s="383"/>
    </row>
    <row r="70" ht="16.5" thickBot="1"/>
    <row r="71" spans="1:3" ht="33" customHeight="1" thickBot="1">
      <c r="A71" s="695" t="s">
        <v>445</v>
      </c>
      <c r="B71" s="696"/>
      <c r="C71" s="697"/>
    </row>
    <row r="72" spans="1:3" ht="16.5" thickBot="1">
      <c r="A72" s="350" t="s">
        <v>277</v>
      </c>
      <c r="B72" s="351" t="s">
        <v>8</v>
      </c>
      <c r="C72" s="377" t="s">
        <v>278</v>
      </c>
    </row>
    <row r="73" spans="1:3" ht="15.75">
      <c r="A73" s="347">
        <v>1</v>
      </c>
      <c r="B73" s="349">
        <v>2</v>
      </c>
      <c r="C73" s="363">
        <v>3</v>
      </c>
    </row>
    <row r="74" spans="1:3" ht="36.75" customHeight="1" thickBot="1">
      <c r="A74" s="374">
        <v>9</v>
      </c>
      <c r="B74" s="375" t="s">
        <v>530</v>
      </c>
      <c r="C74" s="376">
        <v>76746</v>
      </c>
    </row>
  </sheetData>
  <sheetProtection/>
  <mergeCells count="7">
    <mergeCell ref="A71:C71"/>
    <mergeCell ref="A22:F22"/>
    <mergeCell ref="A35:G35"/>
    <mergeCell ref="A1:F1"/>
    <mergeCell ref="A2:F2"/>
    <mergeCell ref="A45:D45"/>
    <mergeCell ref="A54:C54"/>
  </mergeCells>
  <printOptions/>
  <pageMargins left="0.1968503937007874" right="0.15748031496062992" top="0.15748031496062992" bottom="0.1968503937007874" header="0.15748031496062992" footer="0.15748031496062992"/>
  <pageSetup fitToHeight="3" horizontalDpi="600" verticalDpi="600" orientation="portrait" paperSize="8" scale="48" r:id="rId1"/>
  <headerFooter alignWithMargins="0">
    <oddHeader>&amp;L&amp;C&amp;RÉrték típus: Forint</oddHeader>
    <oddFooter>&amp;LAdatellenőrző kód: 4c-15-7022-695e-4c36f-8616d-2129-6a-427445-3a-65&amp;C&amp;R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7"/>
  <sheetViews>
    <sheetView zoomScale="130" zoomScaleNormal="130" zoomScalePageLayoutView="0" workbookViewId="0" topLeftCell="A1">
      <selection activeCell="D10" sqref="D10"/>
    </sheetView>
  </sheetViews>
  <sheetFormatPr defaultColWidth="9.140625" defaultRowHeight="15"/>
  <cols>
    <col min="1" max="1" width="54.00390625" style="11" customWidth="1"/>
    <col min="2" max="2" width="13.00390625" style="11" customWidth="1"/>
    <col min="3" max="3" width="15.28125" style="11" customWidth="1"/>
    <col min="4" max="4" width="11.7109375" style="11" customWidth="1"/>
    <col min="5" max="16384" width="9.140625" style="11" customWidth="1"/>
  </cols>
  <sheetData>
    <row r="1" spans="1:4" ht="35.25" customHeight="1">
      <c r="A1" s="707" t="s">
        <v>617</v>
      </c>
      <c r="B1" s="708"/>
      <c r="C1" s="708"/>
      <c r="D1" s="709"/>
    </row>
    <row r="2" spans="1:4" s="106" customFormat="1" ht="52.5" customHeight="1">
      <c r="A2" s="107" t="s">
        <v>470</v>
      </c>
      <c r="B2" s="104">
        <v>42736</v>
      </c>
      <c r="C2" s="103" t="s">
        <v>597</v>
      </c>
      <c r="D2" s="105">
        <v>43100</v>
      </c>
    </row>
    <row r="3" spans="1:4" ht="15">
      <c r="A3" s="100" t="s">
        <v>318</v>
      </c>
      <c r="B3" s="451">
        <v>399558</v>
      </c>
      <c r="C3" s="451">
        <f>D3-B3</f>
        <v>-6433</v>
      </c>
      <c r="D3" s="452">
        <v>393125</v>
      </c>
    </row>
    <row r="4" spans="1:4" ht="14.25" customHeight="1">
      <c r="A4" s="101" t="s">
        <v>320</v>
      </c>
      <c r="B4" s="453">
        <v>399558</v>
      </c>
      <c r="C4" s="453">
        <f>D4-B4</f>
        <v>-6433</v>
      </c>
      <c r="D4" s="454">
        <v>393125</v>
      </c>
    </row>
    <row r="5" spans="1:4" ht="15">
      <c r="A5" s="100" t="s">
        <v>322</v>
      </c>
      <c r="B5" s="451">
        <v>91223067</v>
      </c>
      <c r="C5" s="451">
        <f>D5-B5</f>
        <v>-30808062</v>
      </c>
      <c r="D5" s="452">
        <v>60415005</v>
      </c>
    </row>
    <row r="6" spans="1:4" ht="15.75" thickBot="1">
      <c r="A6" s="102" t="s">
        <v>324</v>
      </c>
      <c r="B6" s="453">
        <v>91223067</v>
      </c>
      <c r="C6" s="455">
        <f>D6-B6</f>
        <v>-30808062</v>
      </c>
      <c r="D6" s="454">
        <v>60415005</v>
      </c>
    </row>
    <row r="7" spans="1:4" ht="15.75" thickBot="1">
      <c r="A7" s="99" t="s">
        <v>326</v>
      </c>
      <c r="B7" s="456">
        <f>B4+B6</f>
        <v>91622625</v>
      </c>
      <c r="C7" s="456">
        <f>D7-B7</f>
        <v>-30814495</v>
      </c>
      <c r="D7" s="457">
        <f>D4+D6</f>
        <v>60808130</v>
      </c>
    </row>
  </sheetData>
  <sheetProtection/>
  <mergeCells count="1">
    <mergeCell ref="A1:D1"/>
  </mergeCells>
  <printOptions/>
  <pageMargins left="0.51" right="0.26" top="0.57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28125" style="0" customWidth="1"/>
    <col min="2" max="2" width="14.57421875" style="0" bestFit="1" customWidth="1"/>
    <col min="3" max="3" width="18.8515625" style="0" bestFit="1" customWidth="1"/>
    <col min="4" max="4" width="14.28125" style="0" bestFit="1" customWidth="1"/>
    <col min="5" max="5" width="24.8515625" style="0" bestFit="1" customWidth="1"/>
  </cols>
  <sheetData>
    <row r="1" spans="1:5" ht="37.5" customHeight="1">
      <c r="A1" s="712" t="s">
        <v>598</v>
      </c>
      <c r="B1" s="712"/>
      <c r="C1" s="712"/>
      <c r="D1" s="713"/>
      <c r="E1" s="712"/>
    </row>
    <row r="2" spans="1:5" ht="34.5" customHeight="1">
      <c r="A2" s="712" t="s">
        <v>599</v>
      </c>
      <c r="B2" s="712"/>
      <c r="C2" s="712"/>
      <c r="D2" s="714"/>
      <c r="E2" s="713"/>
    </row>
    <row r="3" spans="1:5" ht="32.25" customHeight="1">
      <c r="A3" s="58" t="s">
        <v>456</v>
      </c>
      <c r="B3" s="58" t="s">
        <v>457</v>
      </c>
      <c r="C3" s="58" t="s">
        <v>458</v>
      </c>
      <c r="D3" s="59" t="s">
        <v>459</v>
      </c>
      <c r="E3" s="60" t="s">
        <v>600</v>
      </c>
    </row>
    <row r="4" spans="1:5" ht="15.75">
      <c r="A4" s="61" t="s">
        <v>460</v>
      </c>
      <c r="B4" s="62">
        <v>40613</v>
      </c>
      <c r="C4" s="63" t="s">
        <v>461</v>
      </c>
      <c r="D4" s="64">
        <v>1</v>
      </c>
      <c r="E4" s="458">
        <v>500000</v>
      </c>
    </row>
    <row r="5" spans="1:5" ht="15.75">
      <c r="A5" s="61" t="s">
        <v>462</v>
      </c>
      <c r="B5" s="62">
        <v>41324</v>
      </c>
      <c r="C5" s="63" t="s">
        <v>463</v>
      </c>
      <c r="D5" s="64">
        <v>0.8</v>
      </c>
      <c r="E5" s="458">
        <v>400000</v>
      </c>
    </row>
    <row r="6" spans="1:5" ht="15">
      <c r="A6" s="65" t="s">
        <v>464</v>
      </c>
      <c r="B6" s="65"/>
      <c r="C6" s="65"/>
      <c r="D6" s="66"/>
      <c r="E6" s="66"/>
    </row>
    <row r="7" spans="1:5" ht="15.75">
      <c r="A7" s="712" t="s">
        <v>601</v>
      </c>
      <c r="B7" s="712"/>
      <c r="C7" s="712"/>
      <c r="D7" s="714"/>
      <c r="E7" s="713"/>
    </row>
    <row r="8" spans="1:5" ht="15.75">
      <c r="A8" s="58" t="s">
        <v>456</v>
      </c>
      <c r="B8" s="715" t="s">
        <v>465</v>
      </c>
      <c r="C8" s="715"/>
      <c r="D8" s="59" t="s">
        <v>459</v>
      </c>
      <c r="E8" s="60" t="s">
        <v>600</v>
      </c>
    </row>
    <row r="9" spans="1:5" ht="15.75">
      <c r="A9" s="61" t="s">
        <v>466</v>
      </c>
      <c r="B9" s="710">
        <v>4</v>
      </c>
      <c r="C9" s="711"/>
      <c r="D9" s="67">
        <v>0.0008</v>
      </c>
      <c r="E9" s="458">
        <v>400000</v>
      </c>
    </row>
  </sheetData>
  <sheetProtection/>
  <mergeCells count="5">
    <mergeCell ref="B9:C9"/>
    <mergeCell ref="A1:E1"/>
    <mergeCell ref="A2:E2"/>
    <mergeCell ref="A7:E7"/>
    <mergeCell ref="B8:C8"/>
  </mergeCells>
  <printOptions/>
  <pageMargins left="0.7" right="0.34" top="0.48" bottom="0.75" header="0.3" footer="0.3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C12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6.57421875" style="0" bestFit="1" customWidth="1"/>
    <col min="2" max="2" width="24.57421875" style="0" customWidth="1"/>
    <col min="3" max="3" width="22.00390625" style="0" customWidth="1"/>
  </cols>
  <sheetData>
    <row r="1" spans="1:3" ht="15">
      <c r="A1" s="47"/>
      <c r="B1" s="11"/>
      <c r="C1" s="11"/>
    </row>
    <row r="2" spans="1:3" ht="15">
      <c r="A2" s="716" t="s">
        <v>190</v>
      </c>
      <c r="B2" s="716"/>
      <c r="C2" s="716"/>
    </row>
    <row r="3" spans="1:3" ht="15">
      <c r="A3" s="717" t="s">
        <v>602</v>
      </c>
      <c r="B3" s="717"/>
      <c r="C3" s="717"/>
    </row>
    <row r="4" spans="1:3" ht="34.5" customHeight="1">
      <c r="A4" s="51" t="s">
        <v>8</v>
      </c>
      <c r="B4" s="52" t="s">
        <v>446</v>
      </c>
      <c r="C4" s="52" t="s">
        <v>603</v>
      </c>
    </row>
    <row r="5" spans="1:3" ht="45" customHeight="1">
      <c r="A5" s="53" t="s">
        <v>447</v>
      </c>
      <c r="B5" s="48" t="s">
        <v>41</v>
      </c>
      <c r="C5" s="54" t="s">
        <v>41</v>
      </c>
    </row>
    <row r="6" spans="1:3" ht="45" customHeight="1">
      <c r="A6" s="53" t="s">
        <v>448</v>
      </c>
      <c r="B6" s="48" t="s">
        <v>41</v>
      </c>
      <c r="C6" s="54" t="s">
        <v>41</v>
      </c>
    </row>
    <row r="7" spans="1:3" ht="45" customHeight="1">
      <c r="A7" s="55" t="s">
        <v>449</v>
      </c>
      <c r="B7" s="98" t="s">
        <v>469</v>
      </c>
      <c r="C7" s="57">
        <v>30000</v>
      </c>
    </row>
    <row r="8" spans="1:3" ht="45" customHeight="1">
      <c r="A8" s="55" t="s">
        <v>450</v>
      </c>
      <c r="B8" s="49" t="s">
        <v>451</v>
      </c>
      <c r="C8" s="459">
        <v>261472</v>
      </c>
    </row>
    <row r="9" spans="1:3" ht="45" customHeight="1">
      <c r="A9" s="53" t="s">
        <v>452</v>
      </c>
      <c r="B9" s="48" t="s">
        <v>41</v>
      </c>
      <c r="C9" s="54" t="s">
        <v>41</v>
      </c>
    </row>
    <row r="10" spans="1:3" ht="45" customHeight="1">
      <c r="A10" s="55" t="s">
        <v>453</v>
      </c>
      <c r="B10" s="56" t="s">
        <v>454</v>
      </c>
      <c r="C10" s="57" t="s">
        <v>454</v>
      </c>
    </row>
    <row r="11" spans="1:3" ht="15">
      <c r="A11" s="11"/>
      <c r="B11" s="11"/>
      <c r="C11" s="11"/>
    </row>
    <row r="12" spans="1:3" ht="15">
      <c r="A12" s="11"/>
      <c r="B12" s="11"/>
      <c r="C12" s="11"/>
    </row>
    <row r="16" ht="14.25" customHeight="1"/>
  </sheetData>
  <sheetProtection/>
  <mergeCells count="2">
    <mergeCell ref="A2:C2"/>
    <mergeCell ref="A3:C3"/>
  </mergeCells>
  <printOptions/>
  <pageMargins left="0.7" right="0.7" top="0.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0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4.00390625" style="46" bestFit="1" customWidth="1"/>
    <col min="2" max="2" width="65.7109375" style="46" customWidth="1"/>
    <col min="3" max="3" width="31.57421875" style="46" customWidth="1"/>
    <col min="4" max="4" width="32.8515625" style="46" customWidth="1"/>
    <col min="5" max="16384" width="9.140625" style="46" customWidth="1"/>
  </cols>
  <sheetData>
    <row r="1" spans="1:4" s="44" customFormat="1" ht="33" customHeight="1">
      <c r="A1" s="718" t="s">
        <v>604</v>
      </c>
      <c r="B1" s="719"/>
      <c r="C1" s="719"/>
      <c r="D1" s="720"/>
    </row>
    <row r="2" spans="1:4" s="44" customFormat="1" ht="37.5" customHeight="1">
      <c r="A2" s="460"/>
      <c r="B2" s="460" t="s">
        <v>8</v>
      </c>
      <c r="C2" s="460" t="s">
        <v>299</v>
      </c>
      <c r="D2" s="460" t="s">
        <v>300</v>
      </c>
    </row>
    <row r="3" spans="1:4" s="464" customFormat="1" ht="24.75" customHeight="1">
      <c r="A3" s="461" t="s">
        <v>281</v>
      </c>
      <c r="B3" s="462" t="s">
        <v>301</v>
      </c>
      <c r="C3" s="463">
        <v>318136</v>
      </c>
      <c r="D3" s="463">
        <v>779571</v>
      </c>
    </row>
    <row r="4" spans="1:8" s="464" customFormat="1" ht="24.75" customHeight="1">
      <c r="A4" s="465" t="s">
        <v>285</v>
      </c>
      <c r="B4" s="466" t="s">
        <v>302</v>
      </c>
      <c r="C4" s="467">
        <f>C3</f>
        <v>318136</v>
      </c>
      <c r="D4" s="467">
        <f>D3</f>
        <v>779571</v>
      </c>
      <c r="F4" s="721"/>
      <c r="G4" s="721"/>
      <c r="H4" s="721"/>
    </row>
    <row r="5" spans="1:4" s="464" customFormat="1" ht="24.75" customHeight="1">
      <c r="A5" s="461" t="s">
        <v>287</v>
      </c>
      <c r="B5" s="462" t="s">
        <v>303</v>
      </c>
      <c r="C5" s="463">
        <v>956389781</v>
      </c>
      <c r="D5" s="463">
        <v>986687086</v>
      </c>
    </row>
    <row r="6" spans="1:4" s="464" customFormat="1" ht="24.75" customHeight="1">
      <c r="A6" s="461" t="s">
        <v>289</v>
      </c>
      <c r="B6" s="462" t="s">
        <v>304</v>
      </c>
      <c r="C6" s="463">
        <v>47905734</v>
      </c>
      <c r="D6" s="463">
        <v>43385811</v>
      </c>
    </row>
    <row r="7" spans="1:4" s="464" customFormat="1" ht="24.75" customHeight="1">
      <c r="A7" s="461" t="s">
        <v>305</v>
      </c>
      <c r="B7" s="462" t="s">
        <v>306</v>
      </c>
      <c r="C7" s="463">
        <v>6666667</v>
      </c>
      <c r="D7" s="463">
        <v>0</v>
      </c>
    </row>
    <row r="8" spans="1:4" s="464" customFormat="1" ht="24.75" customHeight="1">
      <c r="A8" s="465" t="s">
        <v>307</v>
      </c>
      <c r="B8" s="466" t="s">
        <v>308</v>
      </c>
      <c r="C8" s="467">
        <f>SUM(C5:C7)</f>
        <v>1010962182</v>
      </c>
      <c r="D8" s="467">
        <f>SUM(D5:D7)</f>
        <v>1030072897</v>
      </c>
    </row>
    <row r="9" spans="1:4" s="464" customFormat="1" ht="24.75" customHeight="1">
      <c r="A9" s="461" t="s">
        <v>309</v>
      </c>
      <c r="B9" s="462" t="s">
        <v>310</v>
      </c>
      <c r="C9" s="463">
        <v>1300000</v>
      </c>
      <c r="D9" s="463">
        <v>1300000</v>
      </c>
    </row>
    <row r="10" spans="1:4" s="464" customFormat="1" ht="24.75" customHeight="1">
      <c r="A10" s="461" t="s">
        <v>311</v>
      </c>
      <c r="B10" s="462" t="s">
        <v>312</v>
      </c>
      <c r="C10" s="463">
        <v>0</v>
      </c>
      <c r="D10" s="463">
        <v>1300000</v>
      </c>
    </row>
    <row r="11" spans="1:4" s="464" customFormat="1" ht="24.75" customHeight="1">
      <c r="A11" s="465" t="s">
        <v>313</v>
      </c>
      <c r="B11" s="466" t="s">
        <v>314</v>
      </c>
      <c r="C11" s="467">
        <v>1300000</v>
      </c>
      <c r="D11" s="467">
        <v>1300000</v>
      </c>
    </row>
    <row r="12" spans="1:4" s="464" customFormat="1" ht="24.75" customHeight="1">
      <c r="A12" s="465" t="s">
        <v>315</v>
      </c>
      <c r="B12" s="466" t="s">
        <v>316</v>
      </c>
      <c r="C12" s="467">
        <f>C4+C8+C11</f>
        <v>1012580318</v>
      </c>
      <c r="D12" s="467">
        <f>D4+D8+D11</f>
        <v>1032152468</v>
      </c>
    </row>
    <row r="13" spans="1:4" s="464" customFormat="1" ht="24.75" customHeight="1">
      <c r="A13" s="461" t="s">
        <v>317</v>
      </c>
      <c r="B13" s="462" t="s">
        <v>318</v>
      </c>
      <c r="C13" s="463">
        <v>399558</v>
      </c>
      <c r="D13" s="463">
        <v>393125</v>
      </c>
    </row>
    <row r="14" spans="1:4" s="464" customFormat="1" ht="24.75" customHeight="1">
      <c r="A14" s="465" t="s">
        <v>319</v>
      </c>
      <c r="B14" s="466" t="s">
        <v>320</v>
      </c>
      <c r="C14" s="467">
        <f>C13</f>
        <v>399558</v>
      </c>
      <c r="D14" s="467">
        <f>D13</f>
        <v>393125</v>
      </c>
    </row>
    <row r="15" spans="1:4" s="464" customFormat="1" ht="24.75" customHeight="1">
      <c r="A15" s="461" t="s">
        <v>321</v>
      </c>
      <c r="B15" s="462" t="s">
        <v>322</v>
      </c>
      <c r="C15" s="463">
        <v>91223067</v>
      </c>
      <c r="D15" s="463">
        <v>60415005</v>
      </c>
    </row>
    <row r="16" spans="1:4" s="464" customFormat="1" ht="24.75" customHeight="1">
      <c r="A16" s="465" t="s">
        <v>323</v>
      </c>
      <c r="B16" s="466" t="s">
        <v>324</v>
      </c>
      <c r="C16" s="467">
        <f>C15</f>
        <v>91223067</v>
      </c>
      <c r="D16" s="467">
        <f>D15</f>
        <v>60415005</v>
      </c>
    </row>
    <row r="17" spans="1:4" s="464" customFormat="1" ht="24.75" customHeight="1">
      <c r="A17" s="465" t="s">
        <v>325</v>
      </c>
      <c r="B17" s="466" t="s">
        <v>326</v>
      </c>
      <c r="C17" s="467">
        <f>C14+C16</f>
        <v>91622625</v>
      </c>
      <c r="D17" s="467">
        <f>D14+D16</f>
        <v>60808130</v>
      </c>
    </row>
    <row r="18" spans="1:4" s="464" customFormat="1" ht="24.75" customHeight="1">
      <c r="A18" s="461" t="s">
        <v>327</v>
      </c>
      <c r="B18" s="462" t="s">
        <v>328</v>
      </c>
      <c r="C18" s="463">
        <v>1073105</v>
      </c>
      <c r="D18" s="463">
        <v>5476958</v>
      </c>
    </row>
    <row r="19" spans="1:4" s="464" customFormat="1" ht="24.75" customHeight="1">
      <c r="A19" s="461" t="s">
        <v>329</v>
      </c>
      <c r="B19" s="462" t="s">
        <v>330</v>
      </c>
      <c r="C19" s="463">
        <v>1073105</v>
      </c>
      <c r="D19" s="463">
        <v>5476958</v>
      </c>
    </row>
    <row r="20" spans="1:4" s="464" customFormat="1" ht="24.75" customHeight="1">
      <c r="A20" s="461" t="s">
        <v>331</v>
      </c>
      <c r="B20" s="462" t="s">
        <v>332</v>
      </c>
      <c r="C20" s="463">
        <v>2462368</v>
      </c>
      <c r="D20" s="463">
        <v>8460727</v>
      </c>
    </row>
    <row r="21" spans="1:4" s="464" customFormat="1" ht="24.75" customHeight="1">
      <c r="A21" s="461" t="s">
        <v>333</v>
      </c>
      <c r="B21" s="462" t="s">
        <v>334</v>
      </c>
      <c r="C21" s="463">
        <v>1939027</v>
      </c>
      <c r="D21" s="463">
        <v>6662143</v>
      </c>
    </row>
    <row r="22" spans="1:4" s="464" customFormat="1" ht="24.75" customHeight="1">
      <c r="A22" s="461" t="s">
        <v>335</v>
      </c>
      <c r="B22" s="462" t="s">
        <v>336</v>
      </c>
      <c r="C22" s="463">
        <v>523341</v>
      </c>
      <c r="D22" s="463">
        <v>1798584</v>
      </c>
    </row>
    <row r="23" spans="1:4" s="464" customFormat="1" ht="24.75" customHeight="1">
      <c r="A23" s="461" t="s">
        <v>337</v>
      </c>
      <c r="B23" s="462" t="s">
        <v>338</v>
      </c>
      <c r="C23" s="463">
        <v>5612715</v>
      </c>
      <c r="D23" s="463">
        <v>0</v>
      </c>
    </row>
    <row r="24" spans="1:4" s="464" customFormat="1" ht="24.75" customHeight="1">
      <c r="A24" s="461" t="s">
        <v>339</v>
      </c>
      <c r="B24" s="462" t="s">
        <v>340</v>
      </c>
      <c r="C24" s="463">
        <v>5612715</v>
      </c>
      <c r="D24" s="463">
        <v>0</v>
      </c>
    </row>
    <row r="25" spans="1:4" s="464" customFormat="1" ht="24.75" customHeight="1">
      <c r="A25" s="461" t="s">
        <v>341</v>
      </c>
      <c r="B25" s="462" t="s">
        <v>342</v>
      </c>
      <c r="C25" s="463">
        <v>22457906</v>
      </c>
      <c r="D25" s="463">
        <v>18041241</v>
      </c>
    </row>
    <row r="26" spans="1:4" s="464" customFormat="1" ht="24.75" customHeight="1">
      <c r="A26" s="461" t="s">
        <v>343</v>
      </c>
      <c r="B26" s="462" t="s">
        <v>344</v>
      </c>
      <c r="C26" s="463">
        <v>22457906</v>
      </c>
      <c r="D26" s="463">
        <v>18041241</v>
      </c>
    </row>
    <row r="27" spans="1:4" s="464" customFormat="1" ht="24.75" customHeight="1">
      <c r="A27" s="465" t="s">
        <v>345</v>
      </c>
      <c r="B27" s="466" t="s">
        <v>346</v>
      </c>
      <c r="C27" s="467">
        <f>C18+C20+C23+C25</f>
        <v>31606094</v>
      </c>
      <c r="D27" s="467">
        <f>D18+D20+D23+D25</f>
        <v>31978926</v>
      </c>
    </row>
    <row r="28" spans="1:4" s="464" customFormat="1" ht="24.75" customHeight="1">
      <c r="A28" s="461" t="s">
        <v>347</v>
      </c>
      <c r="B28" s="462" t="s">
        <v>348</v>
      </c>
      <c r="C28" s="463">
        <v>278927</v>
      </c>
      <c r="D28" s="463">
        <v>595000</v>
      </c>
    </row>
    <row r="29" spans="1:4" s="464" customFormat="1" ht="24.75" customHeight="1">
      <c r="A29" s="461" t="s">
        <v>349</v>
      </c>
      <c r="B29" s="462" t="s">
        <v>350</v>
      </c>
      <c r="C29" s="463">
        <v>278927</v>
      </c>
      <c r="D29" s="463">
        <v>595000</v>
      </c>
    </row>
    <row r="30" spans="1:4" s="464" customFormat="1" ht="24.75" customHeight="1">
      <c r="A30" s="465" t="s">
        <v>351</v>
      </c>
      <c r="B30" s="466" t="s">
        <v>352</v>
      </c>
      <c r="C30" s="463">
        <v>278927</v>
      </c>
      <c r="D30" s="463">
        <v>595000</v>
      </c>
    </row>
    <row r="31" spans="1:4" s="464" customFormat="1" ht="24.75" customHeight="1">
      <c r="A31" s="465">
        <v>143</v>
      </c>
      <c r="B31" s="466" t="s">
        <v>605</v>
      </c>
      <c r="C31" s="463">
        <v>0</v>
      </c>
      <c r="D31" s="463">
        <v>2011845</v>
      </c>
    </row>
    <row r="32" spans="1:4" s="464" customFormat="1" ht="24.75" customHeight="1">
      <c r="A32" s="461">
        <v>145</v>
      </c>
      <c r="B32" s="462" t="s">
        <v>606</v>
      </c>
      <c r="C32" s="463">
        <v>0</v>
      </c>
      <c r="D32" s="463">
        <v>2011845</v>
      </c>
    </row>
    <row r="33" spans="1:4" s="468" customFormat="1" ht="24.75" customHeight="1">
      <c r="A33" s="465">
        <v>151</v>
      </c>
      <c r="B33" s="466" t="s">
        <v>607</v>
      </c>
      <c r="C33" s="467">
        <v>0</v>
      </c>
      <c r="D33" s="467">
        <v>60035</v>
      </c>
    </row>
    <row r="34" spans="1:4" s="468" customFormat="1" ht="24.75" customHeight="1">
      <c r="A34" s="465" t="s">
        <v>353</v>
      </c>
      <c r="B34" s="466" t="s">
        <v>354</v>
      </c>
      <c r="C34" s="467">
        <v>12000</v>
      </c>
      <c r="D34" s="467">
        <v>12000</v>
      </c>
    </row>
    <row r="35" spans="1:4" s="464" customFormat="1" ht="24.75" customHeight="1">
      <c r="A35" s="465" t="s">
        <v>355</v>
      </c>
      <c r="B35" s="466" t="s">
        <v>356</v>
      </c>
      <c r="C35" s="467">
        <v>12000</v>
      </c>
      <c r="D35" s="467">
        <f>D31+D33+D34</f>
        <v>2083880</v>
      </c>
    </row>
    <row r="36" spans="1:4" s="464" customFormat="1" ht="24.75" customHeight="1">
      <c r="A36" s="465" t="s">
        <v>357</v>
      </c>
      <c r="B36" s="466" t="s">
        <v>358</v>
      </c>
      <c r="C36" s="467">
        <f>C27+C30+C35</f>
        <v>31897021</v>
      </c>
      <c r="D36" s="467">
        <f>D27+D30+D35</f>
        <v>34657806</v>
      </c>
    </row>
    <row r="37" spans="1:4" s="464" customFormat="1" ht="24.75" customHeight="1">
      <c r="A37" s="461" t="s">
        <v>359</v>
      </c>
      <c r="B37" s="462" t="s">
        <v>360</v>
      </c>
      <c r="C37" s="463">
        <v>315500</v>
      </c>
      <c r="D37" s="463">
        <v>412809</v>
      </c>
    </row>
    <row r="38" spans="1:4" s="464" customFormat="1" ht="24.75" customHeight="1">
      <c r="A38" s="461">
        <v>169</v>
      </c>
      <c r="B38" s="462" t="s">
        <v>608</v>
      </c>
      <c r="C38" s="463">
        <v>0</v>
      </c>
      <c r="D38" s="463">
        <v>26062</v>
      </c>
    </row>
    <row r="39" spans="1:4" s="464" customFormat="1" ht="24.75" customHeight="1">
      <c r="A39" s="465" t="s">
        <v>361</v>
      </c>
      <c r="B39" s="466" t="s">
        <v>362</v>
      </c>
      <c r="C39" s="467">
        <f>SUM(C37:C38)</f>
        <v>315500</v>
      </c>
      <c r="D39" s="467">
        <f>SUM(D37:D38)</f>
        <v>438871</v>
      </c>
    </row>
    <row r="40" spans="1:4" s="464" customFormat="1" ht="24.75" customHeight="1">
      <c r="A40" s="465" t="s">
        <v>363</v>
      </c>
      <c r="B40" s="466" t="s">
        <v>364</v>
      </c>
      <c r="C40" s="467">
        <f>C39</f>
        <v>315500</v>
      </c>
      <c r="D40" s="467">
        <f>D39</f>
        <v>438871</v>
      </c>
    </row>
    <row r="41" spans="1:4" s="464" customFormat="1" ht="24.75" customHeight="1">
      <c r="A41" s="465" t="s">
        <v>365</v>
      </c>
      <c r="B41" s="466" t="s">
        <v>366</v>
      </c>
      <c r="C41" s="467">
        <f>C12+C17+C36+C40</f>
        <v>1136415464</v>
      </c>
      <c r="D41" s="467">
        <f>D12+D17+D36+D40</f>
        <v>1128057275</v>
      </c>
    </row>
    <row r="42" spans="1:4" s="464" customFormat="1" ht="24.75" customHeight="1">
      <c r="A42" s="461" t="s">
        <v>367</v>
      </c>
      <c r="B42" s="462" t="s">
        <v>368</v>
      </c>
      <c r="C42" s="463">
        <v>903686366</v>
      </c>
      <c r="D42" s="463">
        <v>903686366</v>
      </c>
    </row>
    <row r="43" spans="1:4" s="464" customFormat="1" ht="24.75" customHeight="1">
      <c r="A43" s="461" t="s">
        <v>369</v>
      </c>
      <c r="B43" s="462" t="s">
        <v>370</v>
      </c>
      <c r="C43" s="463">
        <v>-64119531</v>
      </c>
      <c r="D43" s="463">
        <v>-64119531</v>
      </c>
    </row>
    <row r="44" spans="1:4" s="464" customFormat="1" ht="24.75" customHeight="1">
      <c r="A44" s="461" t="s">
        <v>371</v>
      </c>
      <c r="B44" s="462" t="s">
        <v>372</v>
      </c>
      <c r="C44" s="463">
        <v>10720699</v>
      </c>
      <c r="D44" s="463">
        <v>10720699</v>
      </c>
    </row>
    <row r="45" spans="1:4" s="464" customFormat="1" ht="24.75" customHeight="1">
      <c r="A45" s="465" t="s">
        <v>373</v>
      </c>
      <c r="B45" s="466" t="s">
        <v>374</v>
      </c>
      <c r="C45" s="467">
        <v>10720699</v>
      </c>
      <c r="D45" s="467">
        <v>10720699</v>
      </c>
    </row>
    <row r="46" spans="1:4" s="464" customFormat="1" ht="24.75" customHeight="1">
      <c r="A46" s="461" t="s">
        <v>375</v>
      </c>
      <c r="B46" s="462" t="s">
        <v>376</v>
      </c>
      <c r="C46" s="463">
        <v>282836112</v>
      </c>
      <c r="D46" s="463">
        <v>296687731</v>
      </c>
    </row>
    <row r="47" spans="1:4" s="464" customFormat="1" ht="24.75" customHeight="1">
      <c r="A47" s="461" t="s">
        <v>377</v>
      </c>
      <c r="B47" s="462" t="s">
        <v>378</v>
      </c>
      <c r="C47" s="463">
        <v>-4724281</v>
      </c>
      <c r="D47" s="463">
        <v>-26373930</v>
      </c>
    </row>
    <row r="48" spans="1:4" s="464" customFormat="1" ht="24.75" customHeight="1">
      <c r="A48" s="465" t="s">
        <v>379</v>
      </c>
      <c r="B48" s="466" t="s">
        <v>380</v>
      </c>
      <c r="C48" s="467">
        <f>C42+C43+C45+C46+C47</f>
        <v>1128399365</v>
      </c>
      <c r="D48" s="467">
        <f>D42+D43+D45+D46+D47</f>
        <v>1120601335</v>
      </c>
    </row>
    <row r="49" spans="1:4" s="464" customFormat="1" ht="24.75" customHeight="1">
      <c r="A49" s="461" t="s">
        <v>381</v>
      </c>
      <c r="B49" s="462" t="s">
        <v>382</v>
      </c>
      <c r="C49" s="463">
        <v>426</v>
      </c>
      <c r="D49" s="463">
        <v>426</v>
      </c>
    </row>
    <row r="50" spans="1:4" s="464" customFormat="1" ht="24.75" customHeight="1">
      <c r="A50" s="465" t="s">
        <v>383</v>
      </c>
      <c r="B50" s="466" t="s">
        <v>384</v>
      </c>
      <c r="C50" s="467">
        <v>426</v>
      </c>
      <c r="D50" s="467">
        <v>426</v>
      </c>
    </row>
    <row r="51" spans="1:4" s="464" customFormat="1" ht="24.75" customHeight="1">
      <c r="A51" s="461" t="s">
        <v>385</v>
      </c>
      <c r="B51" s="462" t="s">
        <v>386</v>
      </c>
      <c r="C51" s="463">
        <v>4178778</v>
      </c>
      <c r="D51" s="463">
        <v>3997885</v>
      </c>
    </row>
    <row r="52" spans="1:4" s="464" customFormat="1" ht="24.75" customHeight="1">
      <c r="A52" s="461" t="s">
        <v>387</v>
      </c>
      <c r="B52" s="462" t="s">
        <v>388</v>
      </c>
      <c r="C52" s="463">
        <v>4178778</v>
      </c>
      <c r="D52" s="463">
        <v>3997885</v>
      </c>
    </row>
    <row r="53" spans="1:4" s="464" customFormat="1" ht="24.75" customHeight="1">
      <c r="A53" s="465" t="s">
        <v>389</v>
      </c>
      <c r="B53" s="466" t="s">
        <v>390</v>
      </c>
      <c r="C53" s="463">
        <v>4178778</v>
      </c>
      <c r="D53" s="463">
        <v>3997885</v>
      </c>
    </row>
    <row r="54" spans="1:4" s="464" customFormat="1" ht="24.75" customHeight="1">
      <c r="A54" s="461" t="s">
        <v>391</v>
      </c>
      <c r="B54" s="462" t="s">
        <v>392</v>
      </c>
      <c r="C54" s="463">
        <v>1619077</v>
      </c>
      <c r="D54" s="463">
        <v>568676</v>
      </c>
    </row>
    <row r="55" spans="1:4" s="464" customFormat="1" ht="24.75" customHeight="1">
      <c r="A55" s="461">
        <v>244</v>
      </c>
      <c r="B55" s="462" t="s">
        <v>609</v>
      </c>
      <c r="C55" s="463">
        <v>0</v>
      </c>
      <c r="D55" s="463">
        <v>3000</v>
      </c>
    </row>
    <row r="56" spans="1:4" s="464" customFormat="1" ht="24.75" customHeight="1">
      <c r="A56" s="465" t="s">
        <v>393</v>
      </c>
      <c r="B56" s="466" t="s">
        <v>394</v>
      </c>
      <c r="C56" s="467">
        <f>C54+C55</f>
        <v>1619077</v>
      </c>
      <c r="D56" s="467">
        <f>D54+D55</f>
        <v>571676</v>
      </c>
    </row>
    <row r="57" spans="1:4" s="464" customFormat="1" ht="24.75" customHeight="1">
      <c r="A57" s="465" t="s">
        <v>395</v>
      </c>
      <c r="B57" s="466" t="s">
        <v>396</v>
      </c>
      <c r="C57" s="467">
        <f>C50+C53+C56</f>
        <v>5798281</v>
      </c>
      <c r="D57" s="467">
        <f>D50+D53+D56</f>
        <v>4569987</v>
      </c>
    </row>
    <row r="58" spans="1:4" s="464" customFormat="1" ht="24.75" customHeight="1">
      <c r="A58" s="461" t="s">
        <v>397</v>
      </c>
      <c r="B58" s="462" t="s">
        <v>398</v>
      </c>
      <c r="C58" s="463">
        <v>2217818</v>
      </c>
      <c r="D58" s="463">
        <v>2885953</v>
      </c>
    </row>
    <row r="59" spans="1:4" s="464" customFormat="1" ht="24.75" customHeight="1">
      <c r="A59" s="465" t="s">
        <v>399</v>
      </c>
      <c r="B59" s="466" t="s">
        <v>400</v>
      </c>
      <c r="C59" s="463">
        <v>2217818</v>
      </c>
      <c r="D59" s="463">
        <v>2885953</v>
      </c>
    </row>
    <row r="60" spans="1:4" s="464" customFormat="1" ht="24.75" customHeight="1">
      <c r="A60" s="465" t="s">
        <v>401</v>
      </c>
      <c r="B60" s="466" t="s">
        <v>402</v>
      </c>
      <c r="C60" s="467">
        <f>C48+C57+C59</f>
        <v>1136415464</v>
      </c>
      <c r="D60" s="467">
        <f>D48+D57+D59</f>
        <v>1128057275</v>
      </c>
    </row>
  </sheetData>
  <sheetProtection/>
  <mergeCells count="2">
    <mergeCell ref="A1:D1"/>
    <mergeCell ref="F4:H4"/>
  </mergeCells>
  <printOptions/>
  <pageMargins left="0.34" right="0.17" top="0.44" bottom="0.32" header="0.3" footer="0.3"/>
  <pageSetup fitToHeight="1" fitToWidth="1" horizontalDpi="600" verticalDpi="600" orientation="portrait" paperSize="8" scale="82" r:id="rId1"/>
  <rowBreaks count="1" manualBreakCount="1">
    <brk id="37" max="3" man="1"/>
  </rowBreaks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8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9.140625" style="46" customWidth="1"/>
    <col min="2" max="2" width="47.57421875" style="46" customWidth="1"/>
    <col min="3" max="3" width="26.57421875" style="46" customWidth="1"/>
    <col min="4" max="4" width="30.28125" style="46" customWidth="1"/>
    <col min="5" max="16384" width="9.140625" style="46" customWidth="1"/>
  </cols>
  <sheetData>
    <row r="1" spans="1:4" s="44" customFormat="1" ht="30.75" customHeight="1">
      <c r="A1" s="722" t="s">
        <v>610</v>
      </c>
      <c r="B1" s="723"/>
      <c r="C1" s="723"/>
      <c r="D1" s="723"/>
    </row>
    <row r="2" spans="1:8" s="44" customFormat="1" ht="26.25" customHeight="1">
      <c r="A2" s="45"/>
      <c r="B2" s="45" t="s">
        <v>8</v>
      </c>
      <c r="C2" s="45" t="s">
        <v>299</v>
      </c>
      <c r="D2" s="45" t="s">
        <v>300</v>
      </c>
      <c r="F2" s="724"/>
      <c r="G2" s="724"/>
      <c r="H2" s="724"/>
    </row>
    <row r="3" spans="1:4" s="464" customFormat="1" ht="24.75" customHeight="1">
      <c r="A3" s="37" t="s">
        <v>317</v>
      </c>
      <c r="B3" s="38" t="s">
        <v>318</v>
      </c>
      <c r="C3" s="39">
        <v>144365</v>
      </c>
      <c r="D3" s="39">
        <v>309555</v>
      </c>
    </row>
    <row r="4" spans="1:4" s="464" customFormat="1" ht="24.75" customHeight="1">
      <c r="A4" s="40" t="s">
        <v>319</v>
      </c>
      <c r="B4" s="41" t="s">
        <v>320</v>
      </c>
      <c r="C4" s="42">
        <v>144365</v>
      </c>
      <c r="D4" s="42">
        <v>309555</v>
      </c>
    </row>
    <row r="5" spans="1:4" s="464" customFormat="1" ht="24.75" customHeight="1">
      <c r="A5" s="37" t="s">
        <v>321</v>
      </c>
      <c r="B5" s="38" t="s">
        <v>322</v>
      </c>
      <c r="C5" s="39">
        <v>1481311</v>
      </c>
      <c r="D5" s="39">
        <v>1843081</v>
      </c>
    </row>
    <row r="6" spans="1:4" s="464" customFormat="1" ht="24.75" customHeight="1">
      <c r="A6" s="40" t="s">
        <v>323</v>
      </c>
      <c r="B6" s="41" t="s">
        <v>324</v>
      </c>
      <c r="C6" s="42">
        <v>1481311</v>
      </c>
      <c r="D6" s="42">
        <v>1843081</v>
      </c>
    </row>
    <row r="7" spans="1:4" s="464" customFormat="1" ht="24.75" customHeight="1">
      <c r="A7" s="40" t="s">
        <v>325</v>
      </c>
      <c r="B7" s="41" t="s">
        <v>326</v>
      </c>
      <c r="C7" s="42">
        <f>C4+C6</f>
        <v>1625676</v>
      </c>
      <c r="D7" s="42">
        <f>D4+D6</f>
        <v>2152636</v>
      </c>
    </row>
    <row r="8" spans="1:4" s="464" customFormat="1" ht="24.75" customHeight="1">
      <c r="A8" s="37" t="s">
        <v>403</v>
      </c>
      <c r="B8" s="38" t="s">
        <v>404</v>
      </c>
      <c r="C8" s="39">
        <v>80000</v>
      </c>
      <c r="D8" s="39">
        <v>5450</v>
      </c>
    </row>
    <row r="9" spans="1:4" s="464" customFormat="1" ht="24.75" customHeight="1">
      <c r="A9" s="37" t="s">
        <v>405</v>
      </c>
      <c r="B9" s="38" t="s">
        <v>406</v>
      </c>
      <c r="C9" s="39">
        <v>80000</v>
      </c>
      <c r="D9" s="39">
        <v>0</v>
      </c>
    </row>
    <row r="10" spans="1:4" s="464" customFormat="1" ht="24.75" customHeight="1">
      <c r="A10" s="37">
        <v>149</v>
      </c>
      <c r="B10" s="38" t="s">
        <v>611</v>
      </c>
      <c r="C10" s="39">
        <v>0</v>
      </c>
      <c r="D10" s="39">
        <v>5450</v>
      </c>
    </row>
    <row r="11" spans="1:4" s="464" customFormat="1" ht="24.75" customHeight="1">
      <c r="A11" s="40" t="s">
        <v>355</v>
      </c>
      <c r="B11" s="41" t="s">
        <v>356</v>
      </c>
      <c r="C11" s="42">
        <v>80000</v>
      </c>
      <c r="D11" s="42">
        <v>5450</v>
      </c>
    </row>
    <row r="12" spans="1:4" s="464" customFormat="1" ht="24.75" customHeight="1">
      <c r="A12" s="40" t="s">
        <v>357</v>
      </c>
      <c r="B12" s="41" t="s">
        <v>358</v>
      </c>
      <c r="C12" s="42">
        <v>80000</v>
      </c>
      <c r="D12" s="42">
        <v>5450</v>
      </c>
    </row>
    <row r="13" spans="1:4" s="464" customFormat="1" ht="24.75" customHeight="1">
      <c r="A13" s="37" t="s">
        <v>359</v>
      </c>
      <c r="B13" s="38" t="s">
        <v>360</v>
      </c>
      <c r="C13" s="39">
        <v>35700</v>
      </c>
      <c r="D13" s="39">
        <v>0</v>
      </c>
    </row>
    <row r="14" spans="1:4" s="464" customFormat="1" ht="38.25">
      <c r="A14" s="37">
        <v>169</v>
      </c>
      <c r="B14" s="38" t="s">
        <v>608</v>
      </c>
      <c r="C14" s="39">
        <v>0</v>
      </c>
      <c r="D14" s="39">
        <v>87949</v>
      </c>
    </row>
    <row r="15" spans="1:4" s="464" customFormat="1" ht="24.75" customHeight="1">
      <c r="A15" s="40" t="s">
        <v>361</v>
      </c>
      <c r="B15" s="41" t="s">
        <v>362</v>
      </c>
      <c r="C15" s="42">
        <v>35700</v>
      </c>
      <c r="D15" s="42">
        <v>87949</v>
      </c>
    </row>
    <row r="16" spans="1:4" s="464" customFormat="1" ht="24.75" customHeight="1">
      <c r="A16" s="40" t="s">
        <v>363</v>
      </c>
      <c r="B16" s="41" t="s">
        <v>364</v>
      </c>
      <c r="C16" s="42">
        <v>35700</v>
      </c>
      <c r="D16" s="42">
        <v>87949</v>
      </c>
    </row>
    <row r="17" spans="1:4" s="464" customFormat="1" ht="15">
      <c r="A17" s="40" t="s">
        <v>365</v>
      </c>
      <c r="B17" s="41" t="s">
        <v>366</v>
      </c>
      <c r="C17" s="42">
        <f>C7+C12+C16</f>
        <v>1741376</v>
      </c>
      <c r="D17" s="42">
        <f>D7+D12+D16</f>
        <v>2246035</v>
      </c>
    </row>
    <row r="18" spans="1:4" s="464" customFormat="1" ht="24.75" customHeight="1">
      <c r="A18" s="37" t="s">
        <v>371</v>
      </c>
      <c r="B18" s="38" t="s">
        <v>372</v>
      </c>
      <c r="C18" s="39">
        <v>795684</v>
      </c>
      <c r="D18" s="39">
        <v>795684</v>
      </c>
    </row>
    <row r="19" spans="1:4" s="464" customFormat="1" ht="24.75" customHeight="1">
      <c r="A19" s="40" t="s">
        <v>373</v>
      </c>
      <c r="B19" s="41" t="s">
        <v>374</v>
      </c>
      <c r="C19" s="42">
        <v>795684</v>
      </c>
      <c r="D19" s="42">
        <v>795684</v>
      </c>
    </row>
    <row r="20" spans="1:4" ht="24.75" customHeight="1">
      <c r="A20" s="37" t="s">
        <v>375</v>
      </c>
      <c r="B20" s="38" t="s">
        <v>376</v>
      </c>
      <c r="C20" s="39">
        <v>-4724481</v>
      </c>
      <c r="D20" s="39">
        <v>-4510770</v>
      </c>
    </row>
    <row r="21" spans="1:4" ht="24.75" customHeight="1">
      <c r="A21" s="37" t="s">
        <v>377</v>
      </c>
      <c r="B21" s="38" t="s">
        <v>378</v>
      </c>
      <c r="C21" s="39">
        <v>213711</v>
      </c>
      <c r="D21" s="39">
        <v>5006398</v>
      </c>
    </row>
    <row r="22" spans="1:4" ht="24.75" customHeight="1">
      <c r="A22" s="40" t="s">
        <v>379</v>
      </c>
      <c r="B22" s="41" t="s">
        <v>380</v>
      </c>
      <c r="C22" s="42">
        <v>-3715086</v>
      </c>
      <c r="D22" s="42">
        <v>1291312</v>
      </c>
    </row>
    <row r="23" spans="1:4" ht="24.75" customHeight="1">
      <c r="A23" s="37" t="s">
        <v>381</v>
      </c>
      <c r="B23" s="38" t="s">
        <v>382</v>
      </c>
      <c r="C23" s="39">
        <v>16767</v>
      </c>
      <c r="D23" s="39">
        <v>16767</v>
      </c>
    </row>
    <row r="24" spans="1:4" ht="24.75" customHeight="1">
      <c r="A24" s="40" t="s">
        <v>383</v>
      </c>
      <c r="B24" s="41" t="s">
        <v>384</v>
      </c>
      <c r="C24" s="42">
        <v>16767</v>
      </c>
      <c r="D24" s="42">
        <v>16767</v>
      </c>
    </row>
    <row r="25" spans="1:4" ht="24.75" customHeight="1">
      <c r="A25" s="40" t="s">
        <v>395</v>
      </c>
      <c r="B25" s="41" t="s">
        <v>396</v>
      </c>
      <c r="C25" s="42">
        <v>16767</v>
      </c>
      <c r="D25" s="42">
        <v>16767</v>
      </c>
    </row>
    <row r="26" spans="1:4" ht="24.75" customHeight="1">
      <c r="A26" s="37" t="s">
        <v>397</v>
      </c>
      <c r="B26" s="38" t="s">
        <v>398</v>
      </c>
      <c r="C26" s="39">
        <v>5439695</v>
      </c>
      <c r="D26" s="39">
        <v>937956</v>
      </c>
    </row>
    <row r="27" spans="1:4" ht="24.75" customHeight="1">
      <c r="A27" s="40" t="s">
        <v>399</v>
      </c>
      <c r="B27" s="41" t="s">
        <v>400</v>
      </c>
      <c r="C27" s="42">
        <v>5439695</v>
      </c>
      <c r="D27" s="42">
        <v>937956</v>
      </c>
    </row>
    <row r="28" spans="1:4" ht="24.75" customHeight="1">
      <c r="A28" s="40" t="s">
        <v>401</v>
      </c>
      <c r="B28" s="41" t="s">
        <v>402</v>
      </c>
      <c r="C28" s="42">
        <v>1741376</v>
      </c>
      <c r="D28" s="42">
        <v>2246035</v>
      </c>
    </row>
    <row r="29" ht="24.75" customHeight="1"/>
    <row r="30" ht="24.75" customHeight="1"/>
    <row r="31" ht="24.75" customHeight="1"/>
  </sheetData>
  <sheetProtection/>
  <mergeCells count="2">
    <mergeCell ref="A1:D1"/>
    <mergeCell ref="F2:H2"/>
  </mergeCells>
  <printOptions/>
  <pageMargins left="0.7" right="0.7" top="0.64" bottom="0.75" header="0.3" footer="0.3"/>
  <pageSetup horizontalDpi="600" verticalDpi="600" orientation="portrait" paperSize="9" scale="76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22"/>
  <sheetViews>
    <sheetView view="pageBreakPreview" zoomScale="50" zoomScaleNormal="70" zoomScaleSheetLayoutView="50" zoomScalePageLayoutView="0" workbookViewId="0" topLeftCell="A47">
      <selection activeCell="E59" sqref="E59"/>
    </sheetView>
  </sheetViews>
  <sheetFormatPr defaultColWidth="9.140625" defaultRowHeight="15"/>
  <cols>
    <col min="1" max="1" width="79.28125" style="147" customWidth="1"/>
    <col min="2" max="2" width="9.421875" style="147" customWidth="1"/>
    <col min="3" max="4" width="23.00390625" style="147" customWidth="1"/>
    <col min="5" max="5" width="23.7109375" style="147" customWidth="1"/>
    <col min="6" max="7" width="21.8515625" style="147" customWidth="1"/>
    <col min="8" max="8" width="23.421875" style="147" customWidth="1"/>
    <col min="9" max="9" width="22.00390625" style="147" customWidth="1"/>
    <col min="10" max="10" width="22.8515625" style="147" customWidth="1"/>
    <col min="11" max="11" width="24.7109375" style="147" customWidth="1"/>
    <col min="12" max="12" width="8.28125" style="147" customWidth="1"/>
    <col min="13" max="13" width="14.7109375" style="147" customWidth="1"/>
    <col min="14" max="16384" width="9.140625" style="147" customWidth="1"/>
  </cols>
  <sheetData>
    <row r="1" spans="1:12" ht="30.75" customHeight="1" thickBot="1">
      <c r="A1" s="615" t="s">
        <v>479</v>
      </c>
      <c r="B1" s="616"/>
      <c r="C1" s="616"/>
      <c r="D1" s="616"/>
      <c r="E1" s="616"/>
      <c r="F1" s="616"/>
      <c r="G1" s="616"/>
      <c r="H1" s="616"/>
      <c r="I1" s="616"/>
      <c r="J1" s="616"/>
      <c r="K1" s="617"/>
      <c r="L1" s="146"/>
    </row>
    <row r="2" spans="1:12" ht="21" thickBot="1">
      <c r="A2" s="148" t="s">
        <v>84</v>
      </c>
      <c r="B2" s="149"/>
      <c r="C2" s="621"/>
      <c r="D2" s="622"/>
      <c r="E2" s="622"/>
      <c r="F2" s="623"/>
      <c r="G2" s="623"/>
      <c r="H2" s="623"/>
      <c r="I2" s="623"/>
      <c r="J2" s="623"/>
      <c r="K2" s="624"/>
      <c r="L2" s="150"/>
    </row>
    <row r="3" spans="1:12" s="157" customFormat="1" ht="81.75" thickBot="1">
      <c r="A3" s="151" t="s">
        <v>83</v>
      </c>
      <c r="B3" s="152" t="s">
        <v>17</v>
      </c>
      <c r="C3" s="152" t="s">
        <v>211</v>
      </c>
      <c r="D3" s="152" t="s">
        <v>210</v>
      </c>
      <c r="E3" s="152" t="s">
        <v>497</v>
      </c>
      <c r="F3" s="153" t="s">
        <v>212</v>
      </c>
      <c r="G3" s="154" t="s">
        <v>214</v>
      </c>
      <c r="H3" s="153" t="s">
        <v>498</v>
      </c>
      <c r="I3" s="153" t="s">
        <v>213</v>
      </c>
      <c r="J3" s="153" t="s">
        <v>215</v>
      </c>
      <c r="K3" s="155" t="s">
        <v>499</v>
      </c>
      <c r="L3" s="156"/>
    </row>
    <row r="4" spans="1:12" ht="20.25">
      <c r="A4" s="158" t="s">
        <v>106</v>
      </c>
      <c r="B4" s="159"/>
      <c r="C4" s="160">
        <v>12057000</v>
      </c>
      <c r="D4" s="160">
        <v>12057000</v>
      </c>
      <c r="E4" s="160">
        <v>10746178</v>
      </c>
      <c r="F4" s="160">
        <v>12057000</v>
      </c>
      <c r="G4" s="160">
        <v>12057000</v>
      </c>
      <c r="H4" s="160">
        <v>10746178</v>
      </c>
      <c r="I4" s="231"/>
      <c r="J4" s="231"/>
      <c r="K4" s="232"/>
      <c r="L4" s="150"/>
    </row>
    <row r="5" spans="1:12" ht="20.25">
      <c r="A5" s="214" t="s">
        <v>480</v>
      </c>
      <c r="B5" s="280"/>
      <c r="C5" s="215"/>
      <c r="D5" s="215">
        <v>200000</v>
      </c>
      <c r="E5" s="215">
        <v>120683</v>
      </c>
      <c r="F5" s="215"/>
      <c r="G5" s="215">
        <v>200000</v>
      </c>
      <c r="H5" s="215">
        <v>120683</v>
      </c>
      <c r="I5" s="258"/>
      <c r="J5" s="258"/>
      <c r="K5" s="272"/>
      <c r="L5" s="150"/>
    </row>
    <row r="6" spans="1:12" ht="20.25">
      <c r="A6" s="162" t="s">
        <v>107</v>
      </c>
      <c r="B6" s="163"/>
      <c r="C6" s="164">
        <v>499000</v>
      </c>
      <c r="D6" s="164">
        <v>699000</v>
      </c>
      <c r="E6" s="164">
        <v>632040</v>
      </c>
      <c r="F6" s="164">
        <v>499000</v>
      </c>
      <c r="G6" s="164">
        <v>699000</v>
      </c>
      <c r="H6" s="164">
        <v>632040</v>
      </c>
      <c r="I6" s="233"/>
      <c r="J6" s="233"/>
      <c r="K6" s="234"/>
      <c r="L6" s="165"/>
    </row>
    <row r="7" spans="1:12" ht="20.25">
      <c r="A7" s="162" t="s">
        <v>481</v>
      </c>
      <c r="B7" s="163"/>
      <c r="C7" s="164"/>
      <c r="D7" s="164">
        <v>18900</v>
      </c>
      <c r="E7" s="164">
        <v>18900</v>
      </c>
      <c r="F7" s="164"/>
      <c r="G7" s="164">
        <v>18900</v>
      </c>
      <c r="H7" s="164">
        <v>18900</v>
      </c>
      <c r="I7" s="233"/>
      <c r="J7" s="233"/>
      <c r="K7" s="234"/>
      <c r="L7" s="165"/>
    </row>
    <row r="8" spans="1:12" ht="20.25">
      <c r="A8" s="162" t="s">
        <v>482</v>
      </c>
      <c r="B8" s="163"/>
      <c r="C8" s="164">
        <v>40000</v>
      </c>
      <c r="D8" s="164">
        <v>40000</v>
      </c>
      <c r="E8" s="164"/>
      <c r="F8" s="164">
        <v>40000</v>
      </c>
      <c r="G8" s="164">
        <v>40000</v>
      </c>
      <c r="H8" s="164"/>
      <c r="I8" s="233"/>
      <c r="J8" s="233"/>
      <c r="K8" s="234"/>
      <c r="L8" s="165"/>
    </row>
    <row r="9" spans="1:12" ht="20.25">
      <c r="A9" s="162" t="s">
        <v>216</v>
      </c>
      <c r="B9" s="163"/>
      <c r="C9" s="164"/>
      <c r="D9" s="164">
        <v>134000</v>
      </c>
      <c r="E9" s="164">
        <v>133022</v>
      </c>
      <c r="F9" s="164"/>
      <c r="G9" s="164">
        <v>134000</v>
      </c>
      <c r="H9" s="164">
        <v>133022</v>
      </c>
      <c r="I9" s="233"/>
      <c r="J9" s="233"/>
      <c r="K9" s="234"/>
      <c r="L9" s="165"/>
    </row>
    <row r="10" spans="1:12" ht="20.25">
      <c r="A10" s="166" t="s">
        <v>86</v>
      </c>
      <c r="B10" s="167"/>
      <c r="C10" s="168">
        <f aca="true" t="shared" si="0" ref="C10:H10">SUM(C4:C9)</f>
        <v>12596000</v>
      </c>
      <c r="D10" s="168">
        <f t="shared" si="0"/>
        <v>13148900</v>
      </c>
      <c r="E10" s="168">
        <f t="shared" si="0"/>
        <v>11650823</v>
      </c>
      <c r="F10" s="168">
        <f t="shared" si="0"/>
        <v>12596000</v>
      </c>
      <c r="G10" s="168">
        <f t="shared" si="0"/>
        <v>13148900</v>
      </c>
      <c r="H10" s="168">
        <f t="shared" si="0"/>
        <v>11650823</v>
      </c>
      <c r="I10" s="235"/>
      <c r="J10" s="235"/>
      <c r="K10" s="236"/>
      <c r="L10" s="165"/>
    </row>
    <row r="11" spans="1:12" ht="20.25">
      <c r="A11" s="162" t="s">
        <v>172</v>
      </c>
      <c r="B11" s="174"/>
      <c r="C11" s="164">
        <v>9137000</v>
      </c>
      <c r="D11" s="164">
        <v>8949691</v>
      </c>
      <c r="E11" s="164">
        <v>8949691</v>
      </c>
      <c r="F11" s="164">
        <v>9137000</v>
      </c>
      <c r="G11" s="164">
        <v>8949691</v>
      </c>
      <c r="H11" s="164">
        <v>8949691</v>
      </c>
      <c r="I11" s="235"/>
      <c r="J11" s="235"/>
      <c r="K11" s="236"/>
      <c r="L11" s="165"/>
    </row>
    <row r="12" spans="1:12" ht="40.5">
      <c r="A12" s="169" t="s">
        <v>217</v>
      </c>
      <c r="B12" s="167"/>
      <c r="C12" s="170"/>
      <c r="D12" s="170">
        <v>4755501</v>
      </c>
      <c r="E12" s="170">
        <v>4755501</v>
      </c>
      <c r="F12" s="170"/>
      <c r="G12" s="170">
        <v>4755501</v>
      </c>
      <c r="H12" s="170">
        <v>4755501</v>
      </c>
      <c r="I12" s="235"/>
      <c r="J12" s="235"/>
      <c r="K12" s="236"/>
      <c r="L12" s="165"/>
    </row>
    <row r="13" spans="1:12" ht="20.25">
      <c r="A13" s="171" t="s">
        <v>43</v>
      </c>
      <c r="B13" s="172"/>
      <c r="C13" s="170">
        <v>2049000</v>
      </c>
      <c r="D13" s="170">
        <v>2049000</v>
      </c>
      <c r="E13" s="173">
        <v>561054</v>
      </c>
      <c r="F13" s="308">
        <v>2049000</v>
      </c>
      <c r="G13" s="308">
        <v>2049000</v>
      </c>
      <c r="H13" s="170">
        <v>561054</v>
      </c>
      <c r="I13" s="237"/>
      <c r="J13" s="237"/>
      <c r="K13" s="239"/>
      <c r="L13" s="150"/>
    </row>
    <row r="14" spans="1:12" ht="21" thickBot="1">
      <c r="A14" s="175" t="s">
        <v>87</v>
      </c>
      <c r="B14" s="163"/>
      <c r="C14" s="176">
        <f aca="true" t="shared" si="1" ref="C14:H14">SUM(C11:C13)</f>
        <v>11186000</v>
      </c>
      <c r="D14" s="176">
        <f t="shared" si="1"/>
        <v>15754192</v>
      </c>
      <c r="E14" s="176">
        <f t="shared" si="1"/>
        <v>14266246</v>
      </c>
      <c r="F14" s="176">
        <f t="shared" si="1"/>
        <v>11186000</v>
      </c>
      <c r="G14" s="176">
        <f t="shared" si="1"/>
        <v>15754192</v>
      </c>
      <c r="H14" s="176">
        <f t="shared" si="1"/>
        <v>14266246</v>
      </c>
      <c r="I14" s="240"/>
      <c r="J14" s="240"/>
      <c r="K14" s="241"/>
      <c r="L14" s="165"/>
    </row>
    <row r="15" spans="1:12" ht="21" thickBot="1">
      <c r="A15" s="177" t="s">
        <v>88</v>
      </c>
      <c r="B15" s="178" t="s">
        <v>44</v>
      </c>
      <c r="C15" s="179">
        <f aca="true" t="shared" si="2" ref="C15:H15">SUM(C10,C14)</f>
        <v>23782000</v>
      </c>
      <c r="D15" s="179">
        <f t="shared" si="2"/>
        <v>28903092</v>
      </c>
      <c r="E15" s="179">
        <f t="shared" si="2"/>
        <v>25917069</v>
      </c>
      <c r="F15" s="179">
        <f t="shared" si="2"/>
        <v>23782000</v>
      </c>
      <c r="G15" s="179">
        <f t="shared" si="2"/>
        <v>28903092</v>
      </c>
      <c r="H15" s="179">
        <f t="shared" si="2"/>
        <v>25917069</v>
      </c>
      <c r="I15" s="242"/>
      <c r="J15" s="242"/>
      <c r="K15" s="243"/>
      <c r="L15" s="165"/>
    </row>
    <row r="16" spans="1:12" ht="41.25" thickBot="1">
      <c r="A16" s="180" t="s">
        <v>45</v>
      </c>
      <c r="B16" s="178" t="s">
        <v>46</v>
      </c>
      <c r="C16" s="179">
        <v>4804000</v>
      </c>
      <c r="D16" s="179">
        <v>5634000</v>
      </c>
      <c r="E16" s="179">
        <v>5266872</v>
      </c>
      <c r="F16" s="179">
        <v>4804000</v>
      </c>
      <c r="G16" s="179">
        <v>5634000</v>
      </c>
      <c r="H16" s="179">
        <v>5266872</v>
      </c>
      <c r="I16" s="242"/>
      <c r="J16" s="242"/>
      <c r="K16" s="243"/>
      <c r="L16" s="150"/>
    </row>
    <row r="17" spans="1:12" ht="20.25">
      <c r="A17" s="282" t="s">
        <v>484</v>
      </c>
      <c r="B17" s="182"/>
      <c r="C17" s="215">
        <f>SUM(C18:C21)</f>
        <v>13280000</v>
      </c>
      <c r="D17" s="215">
        <v>13941815</v>
      </c>
      <c r="E17" s="215">
        <v>13941815</v>
      </c>
      <c r="F17" s="215">
        <f>SUM(F18:F21)</f>
        <v>13280000</v>
      </c>
      <c r="G17" s="215">
        <v>13941815</v>
      </c>
      <c r="H17" s="215">
        <v>13941815</v>
      </c>
      <c r="I17" s="244"/>
      <c r="J17" s="244"/>
      <c r="K17" s="245"/>
      <c r="L17" s="150"/>
    </row>
    <row r="18" spans="1:12" ht="20.25">
      <c r="A18" s="282" t="s">
        <v>483</v>
      </c>
      <c r="B18" s="183"/>
      <c r="C18" s="184">
        <v>240000</v>
      </c>
      <c r="D18" s="184">
        <v>240000</v>
      </c>
      <c r="E18" s="184">
        <v>118205</v>
      </c>
      <c r="F18" s="184">
        <v>240000</v>
      </c>
      <c r="G18" s="184">
        <v>240000</v>
      </c>
      <c r="H18" s="184">
        <v>118205</v>
      </c>
      <c r="I18" s="235"/>
      <c r="J18" s="235"/>
      <c r="K18" s="236"/>
      <c r="L18" s="150"/>
    </row>
    <row r="19" spans="1:12" ht="20.25">
      <c r="A19" s="185" t="s">
        <v>47</v>
      </c>
      <c r="B19" s="167"/>
      <c r="C19" s="184">
        <v>440000</v>
      </c>
      <c r="D19" s="184">
        <v>650000</v>
      </c>
      <c r="E19" s="184">
        <v>650000</v>
      </c>
      <c r="F19" s="184">
        <v>440000</v>
      </c>
      <c r="G19" s="184">
        <v>650000</v>
      </c>
      <c r="H19" s="184">
        <v>650000</v>
      </c>
      <c r="I19" s="246"/>
      <c r="J19" s="246"/>
      <c r="K19" s="247"/>
      <c r="L19" s="165"/>
    </row>
    <row r="20" spans="1:12" ht="20.25">
      <c r="A20" s="185" t="s">
        <v>173</v>
      </c>
      <c r="B20" s="167"/>
      <c r="C20" s="184">
        <v>9100000</v>
      </c>
      <c r="D20" s="184">
        <v>9580000</v>
      </c>
      <c r="E20" s="184">
        <v>9580000</v>
      </c>
      <c r="F20" s="184">
        <v>9100000</v>
      </c>
      <c r="G20" s="184">
        <v>9580000</v>
      </c>
      <c r="H20" s="184">
        <v>9580000</v>
      </c>
      <c r="I20" s="237"/>
      <c r="J20" s="237"/>
      <c r="K20" s="239"/>
      <c r="L20" s="165"/>
    </row>
    <row r="21" spans="1:12" ht="20.25">
      <c r="A21" s="185" t="s">
        <v>48</v>
      </c>
      <c r="B21" s="170"/>
      <c r="C21" s="184">
        <v>3500000</v>
      </c>
      <c r="D21" s="184">
        <v>3711815</v>
      </c>
      <c r="E21" s="184">
        <v>3711815</v>
      </c>
      <c r="F21" s="184">
        <v>3500000</v>
      </c>
      <c r="G21" s="184">
        <v>3711815</v>
      </c>
      <c r="H21" s="184">
        <v>3711815</v>
      </c>
      <c r="I21" s="246"/>
      <c r="J21" s="246"/>
      <c r="K21" s="247"/>
      <c r="L21" s="165"/>
    </row>
    <row r="22" spans="1:12" ht="20.25">
      <c r="A22" s="166" t="s">
        <v>152</v>
      </c>
      <c r="B22" s="167"/>
      <c r="C22" s="170">
        <f aca="true" t="shared" si="3" ref="C22:H22">SUM(C18:C21)</f>
        <v>13280000</v>
      </c>
      <c r="D22" s="170">
        <f t="shared" si="3"/>
        <v>14181815</v>
      </c>
      <c r="E22" s="170">
        <f t="shared" si="3"/>
        <v>14060020</v>
      </c>
      <c r="F22" s="170">
        <f t="shared" si="3"/>
        <v>13280000</v>
      </c>
      <c r="G22" s="170">
        <f t="shared" si="3"/>
        <v>14181815</v>
      </c>
      <c r="H22" s="170">
        <f t="shared" si="3"/>
        <v>14060020</v>
      </c>
      <c r="I22" s="235"/>
      <c r="J22" s="235"/>
      <c r="K22" s="236"/>
      <c r="L22" s="165"/>
    </row>
    <row r="23" spans="1:12" ht="32.25" customHeight="1">
      <c r="A23" s="185" t="s">
        <v>485</v>
      </c>
      <c r="B23" s="167"/>
      <c r="C23" s="184">
        <v>1040000</v>
      </c>
      <c r="D23" s="184">
        <v>1040000</v>
      </c>
      <c r="E23" s="184">
        <v>352489</v>
      </c>
      <c r="F23" s="184">
        <v>1040000</v>
      </c>
      <c r="G23" s="184">
        <v>1040000</v>
      </c>
      <c r="H23" s="184">
        <v>352489</v>
      </c>
      <c r="I23" s="237"/>
      <c r="J23" s="237"/>
      <c r="K23" s="239"/>
      <c r="L23" s="165"/>
    </row>
    <row r="24" spans="1:12" ht="20.25">
      <c r="A24" s="185" t="s">
        <v>174</v>
      </c>
      <c r="B24" s="167"/>
      <c r="C24" s="184">
        <v>450000</v>
      </c>
      <c r="D24" s="184">
        <v>469256</v>
      </c>
      <c r="E24" s="184">
        <v>469256</v>
      </c>
      <c r="F24" s="184">
        <v>450000</v>
      </c>
      <c r="G24" s="184">
        <v>469256</v>
      </c>
      <c r="H24" s="184">
        <v>469256</v>
      </c>
      <c r="I24" s="237"/>
      <c r="J24" s="237"/>
      <c r="K24" s="239"/>
      <c r="L24" s="165"/>
    </row>
    <row r="25" spans="1:12" ht="20.25">
      <c r="A25" s="166" t="s">
        <v>89</v>
      </c>
      <c r="B25" s="167"/>
      <c r="C25" s="170">
        <f aca="true" t="shared" si="4" ref="C25:H25">SUM(C23:C24)</f>
        <v>1490000</v>
      </c>
      <c r="D25" s="170">
        <f t="shared" si="4"/>
        <v>1509256</v>
      </c>
      <c r="E25" s="170">
        <f t="shared" si="4"/>
        <v>821745</v>
      </c>
      <c r="F25" s="170">
        <f t="shared" si="4"/>
        <v>1490000</v>
      </c>
      <c r="G25" s="170">
        <f t="shared" si="4"/>
        <v>1509256</v>
      </c>
      <c r="H25" s="170">
        <f t="shared" si="4"/>
        <v>821745</v>
      </c>
      <c r="I25" s="235"/>
      <c r="J25" s="235"/>
      <c r="K25" s="236"/>
      <c r="L25" s="165"/>
    </row>
    <row r="26" spans="1:12" s="189" customFormat="1" ht="20.25">
      <c r="A26" s="185" t="s">
        <v>49</v>
      </c>
      <c r="B26" s="187"/>
      <c r="C26" s="184">
        <v>600000</v>
      </c>
      <c r="D26" s="184">
        <v>620000</v>
      </c>
      <c r="E26" s="184">
        <v>485217</v>
      </c>
      <c r="F26" s="184">
        <v>600000</v>
      </c>
      <c r="G26" s="184">
        <v>620000</v>
      </c>
      <c r="H26" s="184">
        <v>485217</v>
      </c>
      <c r="I26" s="246"/>
      <c r="J26" s="246"/>
      <c r="K26" s="247"/>
      <c r="L26" s="188"/>
    </row>
    <row r="27" spans="1:12" ht="20.25">
      <c r="A27" s="185" t="s">
        <v>50</v>
      </c>
      <c r="B27" s="167"/>
      <c r="C27" s="184">
        <v>2300000</v>
      </c>
      <c r="D27" s="184">
        <v>2350000</v>
      </c>
      <c r="E27" s="184">
        <v>1746202</v>
      </c>
      <c r="F27" s="184">
        <v>2300000</v>
      </c>
      <c r="G27" s="184">
        <v>2350000</v>
      </c>
      <c r="H27" s="184">
        <v>1746202</v>
      </c>
      <c r="I27" s="246"/>
      <c r="J27" s="246"/>
      <c r="K27" s="247"/>
      <c r="L27" s="165"/>
    </row>
    <row r="28" spans="1:12" ht="20.25">
      <c r="A28" s="185" t="s">
        <v>51</v>
      </c>
      <c r="B28" s="167"/>
      <c r="C28" s="184">
        <v>1000000</v>
      </c>
      <c r="D28" s="184">
        <v>1110029</v>
      </c>
      <c r="E28" s="184">
        <v>1108405</v>
      </c>
      <c r="F28" s="184">
        <v>1000000</v>
      </c>
      <c r="G28" s="184">
        <v>1110029</v>
      </c>
      <c r="H28" s="184">
        <v>1108405</v>
      </c>
      <c r="I28" s="246"/>
      <c r="J28" s="246"/>
      <c r="K28" s="247"/>
      <c r="L28" s="165"/>
    </row>
    <row r="29" spans="1:12" ht="20.25">
      <c r="A29" s="185" t="s">
        <v>175</v>
      </c>
      <c r="B29" s="167"/>
      <c r="C29" s="184">
        <v>5000000</v>
      </c>
      <c r="D29" s="184">
        <v>5052952</v>
      </c>
      <c r="E29" s="184">
        <f>D29</f>
        <v>5052952</v>
      </c>
      <c r="F29" s="184">
        <v>5000000</v>
      </c>
      <c r="G29" s="184">
        <v>5052952</v>
      </c>
      <c r="H29" s="184">
        <f>G29</f>
        <v>5052952</v>
      </c>
      <c r="I29" s="237"/>
      <c r="J29" s="237"/>
      <c r="K29" s="239"/>
      <c r="L29" s="165"/>
    </row>
    <row r="30" spans="1:12" ht="20.25">
      <c r="A30" s="185" t="s">
        <v>176</v>
      </c>
      <c r="B30" s="167"/>
      <c r="C30" s="184">
        <v>7250000</v>
      </c>
      <c r="D30" s="184">
        <v>7250000</v>
      </c>
      <c r="E30" s="184">
        <v>4202094</v>
      </c>
      <c r="F30" s="184">
        <v>7250000</v>
      </c>
      <c r="G30" s="184">
        <v>7250000</v>
      </c>
      <c r="H30" s="184">
        <v>4202094</v>
      </c>
      <c r="I30" s="237"/>
      <c r="J30" s="237"/>
      <c r="K30" s="239"/>
      <c r="L30" s="165"/>
    </row>
    <row r="31" spans="1:12" ht="20.25">
      <c r="A31" s="185" t="s">
        <v>177</v>
      </c>
      <c r="B31" s="167"/>
      <c r="C31" s="184">
        <v>6200000</v>
      </c>
      <c r="D31" s="184">
        <v>12729585</v>
      </c>
      <c r="E31" s="184">
        <f>D31</f>
        <v>12729585</v>
      </c>
      <c r="F31" s="184">
        <v>6200000</v>
      </c>
      <c r="G31" s="184">
        <v>12729585</v>
      </c>
      <c r="H31" s="184">
        <f>G31</f>
        <v>12729585</v>
      </c>
      <c r="I31" s="237"/>
      <c r="J31" s="237"/>
      <c r="K31" s="239"/>
      <c r="L31" s="165"/>
    </row>
    <row r="32" spans="1:12" ht="20.25">
      <c r="A32" s="186" t="s">
        <v>486</v>
      </c>
      <c r="B32" s="167"/>
      <c r="C32" s="184">
        <v>35000</v>
      </c>
      <c r="D32" s="184">
        <v>7981</v>
      </c>
      <c r="E32" s="184">
        <v>7981</v>
      </c>
      <c r="F32" s="184">
        <v>35000</v>
      </c>
      <c r="G32" s="184">
        <v>7981</v>
      </c>
      <c r="H32" s="184">
        <v>7981</v>
      </c>
      <c r="I32" s="237"/>
      <c r="J32" s="237"/>
      <c r="K32" s="239"/>
      <c r="L32" s="165"/>
    </row>
    <row r="33" spans="1:12" ht="20.25">
      <c r="A33" s="185" t="s">
        <v>178</v>
      </c>
      <c r="B33" s="167"/>
      <c r="C33" s="184">
        <v>8000000</v>
      </c>
      <c r="D33" s="184">
        <v>12910726</v>
      </c>
      <c r="E33" s="184">
        <v>12910726</v>
      </c>
      <c r="F33" s="184">
        <v>8000000</v>
      </c>
      <c r="G33" s="184">
        <v>12910726</v>
      </c>
      <c r="H33" s="184">
        <v>12910726</v>
      </c>
      <c r="I33" s="237"/>
      <c r="J33" s="237"/>
      <c r="K33" s="239"/>
      <c r="L33" s="165"/>
    </row>
    <row r="34" spans="1:12" ht="20.25">
      <c r="A34" s="186" t="s">
        <v>487</v>
      </c>
      <c r="B34" s="167"/>
      <c r="C34" s="184">
        <v>935000</v>
      </c>
      <c r="D34" s="184"/>
      <c r="E34" s="184"/>
      <c r="F34" s="184">
        <v>935000</v>
      </c>
      <c r="G34" s="184"/>
      <c r="H34" s="184"/>
      <c r="I34" s="237"/>
      <c r="J34" s="237"/>
      <c r="K34" s="239"/>
      <c r="L34" s="165"/>
    </row>
    <row r="35" spans="1:12" ht="20.25">
      <c r="A35" s="166" t="s">
        <v>90</v>
      </c>
      <c r="B35" s="167"/>
      <c r="C35" s="170">
        <f aca="true" t="shared" si="5" ref="C35:H35">SUM(C26:C34)</f>
        <v>31320000</v>
      </c>
      <c r="D35" s="170">
        <f t="shared" si="5"/>
        <v>42031273</v>
      </c>
      <c r="E35" s="170">
        <f t="shared" si="5"/>
        <v>38243162</v>
      </c>
      <c r="F35" s="170">
        <f t="shared" si="5"/>
        <v>31320000</v>
      </c>
      <c r="G35" s="170">
        <f t="shared" si="5"/>
        <v>42031273</v>
      </c>
      <c r="H35" s="170">
        <f t="shared" si="5"/>
        <v>38243162</v>
      </c>
      <c r="I35" s="235"/>
      <c r="J35" s="235"/>
      <c r="K35" s="236"/>
      <c r="L35" s="165"/>
    </row>
    <row r="36" spans="1:12" ht="20.25">
      <c r="A36" s="185" t="s">
        <v>179</v>
      </c>
      <c r="B36" s="167"/>
      <c r="C36" s="184">
        <v>220000</v>
      </c>
      <c r="D36" s="184">
        <v>220000</v>
      </c>
      <c r="E36" s="184">
        <v>112010</v>
      </c>
      <c r="F36" s="184">
        <v>220000</v>
      </c>
      <c r="G36" s="184">
        <v>220000</v>
      </c>
      <c r="H36" s="170">
        <v>112010</v>
      </c>
      <c r="I36" s="237"/>
      <c r="J36" s="237"/>
      <c r="K36" s="239"/>
      <c r="L36" s="165"/>
    </row>
    <row r="37" spans="1:12" ht="20.25">
      <c r="A37" s="185" t="s">
        <v>218</v>
      </c>
      <c r="B37" s="167"/>
      <c r="C37" s="184"/>
      <c r="D37" s="184">
        <v>310000</v>
      </c>
      <c r="E37" s="184">
        <v>214200</v>
      </c>
      <c r="F37" s="184"/>
      <c r="G37" s="184">
        <v>310000</v>
      </c>
      <c r="H37" s="170">
        <v>214200</v>
      </c>
      <c r="I37" s="237"/>
      <c r="J37" s="237"/>
      <c r="K37" s="239"/>
      <c r="L37" s="165"/>
    </row>
    <row r="38" spans="1:12" ht="20.25">
      <c r="A38" s="166" t="s">
        <v>91</v>
      </c>
      <c r="B38" s="167"/>
      <c r="C38" s="170">
        <f aca="true" t="shared" si="6" ref="C38:H38">SUM(C36:C37)</f>
        <v>220000</v>
      </c>
      <c r="D38" s="170">
        <f t="shared" si="6"/>
        <v>530000</v>
      </c>
      <c r="E38" s="170">
        <f t="shared" si="6"/>
        <v>326210</v>
      </c>
      <c r="F38" s="170">
        <f t="shared" si="6"/>
        <v>220000</v>
      </c>
      <c r="G38" s="170">
        <f t="shared" si="6"/>
        <v>530000</v>
      </c>
      <c r="H38" s="170">
        <f t="shared" si="6"/>
        <v>326210</v>
      </c>
      <c r="I38" s="235"/>
      <c r="J38" s="235"/>
      <c r="K38" s="236"/>
      <c r="L38" s="165"/>
    </row>
    <row r="39" spans="1:12" ht="18" customHeight="1">
      <c r="A39" s="190" t="s">
        <v>180</v>
      </c>
      <c r="B39" s="167"/>
      <c r="C39" s="184">
        <v>13000000</v>
      </c>
      <c r="D39" s="184">
        <v>9367563</v>
      </c>
      <c r="E39" s="184">
        <f>D39</f>
        <v>9367563</v>
      </c>
      <c r="F39" s="184">
        <v>13000000</v>
      </c>
      <c r="G39" s="184">
        <v>9367563</v>
      </c>
      <c r="H39" s="184">
        <f>G39</f>
        <v>9367563</v>
      </c>
      <c r="I39" s="237"/>
      <c r="J39" s="237"/>
      <c r="K39" s="239"/>
      <c r="L39" s="165"/>
    </row>
    <row r="40" spans="1:12" ht="20.25">
      <c r="A40" s="185" t="s">
        <v>181</v>
      </c>
      <c r="B40" s="167"/>
      <c r="C40" s="184">
        <v>4370000</v>
      </c>
      <c r="D40" s="184">
        <v>2195192</v>
      </c>
      <c r="E40" s="184">
        <v>2194766</v>
      </c>
      <c r="F40" s="184">
        <v>4370000</v>
      </c>
      <c r="G40" s="184">
        <v>2195192</v>
      </c>
      <c r="H40" s="184">
        <v>2194766</v>
      </c>
      <c r="I40" s="237"/>
      <c r="J40" s="237"/>
      <c r="K40" s="239"/>
      <c r="L40" s="165"/>
    </row>
    <row r="41" spans="1:12" ht="20.25">
      <c r="A41" s="185" t="s">
        <v>489</v>
      </c>
      <c r="B41" s="167"/>
      <c r="C41" s="184"/>
      <c r="D41" s="184">
        <v>10000</v>
      </c>
      <c r="E41" s="184">
        <v>180</v>
      </c>
      <c r="F41" s="184"/>
      <c r="G41" s="184">
        <v>10000</v>
      </c>
      <c r="H41" s="184">
        <v>180</v>
      </c>
      <c r="I41" s="237"/>
      <c r="J41" s="237"/>
      <c r="K41" s="239"/>
      <c r="L41" s="165"/>
    </row>
    <row r="42" spans="1:12" ht="20.25">
      <c r="A42" s="185" t="s">
        <v>490</v>
      </c>
      <c r="B42" s="167"/>
      <c r="C42" s="184"/>
      <c r="D42" s="184">
        <v>3411</v>
      </c>
      <c r="E42" s="184">
        <v>3411</v>
      </c>
      <c r="F42" s="184"/>
      <c r="G42" s="184">
        <v>3411</v>
      </c>
      <c r="H42" s="184">
        <v>3411</v>
      </c>
      <c r="I42" s="237"/>
      <c r="J42" s="237"/>
      <c r="K42" s="239"/>
      <c r="L42" s="165"/>
    </row>
    <row r="43" spans="1:12" ht="20.25">
      <c r="A43" s="185" t="s">
        <v>488</v>
      </c>
      <c r="B43" s="167"/>
      <c r="C43" s="184">
        <v>4050000</v>
      </c>
      <c r="D43" s="184">
        <v>2184543</v>
      </c>
      <c r="E43" s="184">
        <f>D43</f>
        <v>2184543</v>
      </c>
      <c r="F43" s="184">
        <v>4050000</v>
      </c>
      <c r="G43" s="184">
        <v>2184543</v>
      </c>
      <c r="H43" s="184">
        <f>G43</f>
        <v>2184543</v>
      </c>
      <c r="I43" s="237"/>
      <c r="J43" s="237"/>
      <c r="K43" s="239"/>
      <c r="L43" s="165"/>
    </row>
    <row r="44" spans="1:12" ht="21" thickBot="1">
      <c r="A44" s="175" t="s">
        <v>92</v>
      </c>
      <c r="B44" s="163"/>
      <c r="C44" s="176">
        <f aca="true" t="shared" si="7" ref="C44:H44">SUM(C39:C43)</f>
        <v>21420000</v>
      </c>
      <c r="D44" s="176">
        <f t="shared" si="7"/>
        <v>13760709</v>
      </c>
      <c r="E44" s="176">
        <f t="shared" si="7"/>
        <v>13750463</v>
      </c>
      <c r="F44" s="176">
        <f t="shared" si="7"/>
        <v>21420000</v>
      </c>
      <c r="G44" s="176">
        <f t="shared" si="7"/>
        <v>13760709</v>
      </c>
      <c r="H44" s="176">
        <f t="shared" si="7"/>
        <v>13750463</v>
      </c>
      <c r="I44" s="240"/>
      <c r="J44" s="240"/>
      <c r="K44" s="241"/>
      <c r="L44" s="165"/>
    </row>
    <row r="45" spans="1:12" ht="21" thickBot="1">
      <c r="A45" s="177" t="s">
        <v>93</v>
      </c>
      <c r="B45" s="178" t="s">
        <v>52</v>
      </c>
      <c r="C45" s="179">
        <f aca="true" t="shared" si="8" ref="C45:H45">C22+C25+C35+C38+C44</f>
        <v>67730000</v>
      </c>
      <c r="D45" s="179">
        <f t="shared" si="8"/>
        <v>72013053</v>
      </c>
      <c r="E45" s="179">
        <f t="shared" si="8"/>
        <v>67201600</v>
      </c>
      <c r="F45" s="179">
        <f t="shared" si="8"/>
        <v>67730000</v>
      </c>
      <c r="G45" s="179">
        <f t="shared" si="8"/>
        <v>72013053</v>
      </c>
      <c r="H45" s="179">
        <f t="shared" si="8"/>
        <v>67201600</v>
      </c>
      <c r="I45" s="242"/>
      <c r="J45" s="242"/>
      <c r="K45" s="243"/>
      <c r="L45" s="165"/>
    </row>
    <row r="46" spans="1:12" ht="20.25">
      <c r="A46" s="195" t="s">
        <v>199</v>
      </c>
      <c r="B46" s="196"/>
      <c r="C46" s="160"/>
      <c r="D46" s="160">
        <v>30000</v>
      </c>
      <c r="E46" s="160">
        <v>13000</v>
      </c>
      <c r="F46" s="160">
        <v>0</v>
      </c>
      <c r="G46" s="160">
        <v>30000</v>
      </c>
      <c r="H46" s="160">
        <v>13000</v>
      </c>
      <c r="I46" s="230"/>
      <c r="J46" s="230"/>
      <c r="K46" s="232"/>
      <c r="L46" s="165"/>
    </row>
    <row r="47" spans="1:12" s="198" customFormat="1" ht="21" thickBot="1">
      <c r="A47" s="171" t="s">
        <v>53</v>
      </c>
      <c r="B47" s="167"/>
      <c r="C47" s="170">
        <v>3516000</v>
      </c>
      <c r="D47" s="170">
        <v>3516000</v>
      </c>
      <c r="E47" s="170">
        <v>2602750</v>
      </c>
      <c r="F47" s="170">
        <v>3516000</v>
      </c>
      <c r="G47" s="170">
        <v>3516000</v>
      </c>
      <c r="H47" s="170">
        <v>2602750</v>
      </c>
      <c r="I47" s="237"/>
      <c r="J47" s="237"/>
      <c r="K47" s="239"/>
      <c r="L47" s="197"/>
    </row>
    <row r="48" spans="1:12" ht="21" thickBot="1">
      <c r="A48" s="177" t="s">
        <v>94</v>
      </c>
      <c r="B48" s="178" t="s">
        <v>54</v>
      </c>
      <c r="C48" s="179">
        <f aca="true" t="shared" si="9" ref="C48:H48">C46+C47</f>
        <v>3516000</v>
      </c>
      <c r="D48" s="179">
        <f t="shared" si="9"/>
        <v>3546000</v>
      </c>
      <c r="E48" s="179">
        <f t="shared" si="9"/>
        <v>2615750</v>
      </c>
      <c r="F48" s="179">
        <f t="shared" si="9"/>
        <v>3516000</v>
      </c>
      <c r="G48" s="179">
        <f t="shared" si="9"/>
        <v>3546000</v>
      </c>
      <c r="H48" s="179">
        <f t="shared" si="9"/>
        <v>2615750</v>
      </c>
      <c r="I48" s="242"/>
      <c r="J48" s="242"/>
      <c r="K48" s="243"/>
      <c r="L48" s="165"/>
    </row>
    <row r="49" spans="1:12" ht="46.5" customHeight="1" thickBot="1">
      <c r="A49" s="287" t="s">
        <v>491</v>
      </c>
      <c r="B49" s="283"/>
      <c r="C49" s="284"/>
      <c r="D49" s="288">
        <v>220000</v>
      </c>
      <c r="E49" s="288">
        <v>218688</v>
      </c>
      <c r="F49" s="284"/>
      <c r="G49" s="288">
        <v>220000</v>
      </c>
      <c r="H49" s="288">
        <v>218688</v>
      </c>
      <c r="I49" s="285"/>
      <c r="J49" s="285"/>
      <c r="K49" s="286"/>
      <c r="L49" s="165"/>
    </row>
    <row r="50" spans="1:12" ht="20.25">
      <c r="A50" s="181"/>
      <c r="B50" s="199"/>
      <c r="C50" s="200"/>
      <c r="D50" s="161">
        <v>1000000</v>
      </c>
      <c r="E50" s="250"/>
      <c r="F50" s="250"/>
      <c r="G50" s="161">
        <v>1000000</v>
      </c>
      <c r="H50" s="250"/>
      <c r="I50" s="231"/>
      <c r="J50" s="231"/>
      <c r="K50" s="251"/>
      <c r="L50" s="150"/>
    </row>
    <row r="51" spans="1:12" s="203" customFormat="1" ht="19.5" customHeight="1">
      <c r="A51" s="185" t="s">
        <v>201</v>
      </c>
      <c r="B51" s="201"/>
      <c r="C51" s="184">
        <v>72000</v>
      </c>
      <c r="D51" s="184">
        <v>72000</v>
      </c>
      <c r="E51" s="184">
        <v>71415</v>
      </c>
      <c r="F51" s="184">
        <v>72000</v>
      </c>
      <c r="G51" s="184">
        <v>72000</v>
      </c>
      <c r="H51" s="184">
        <v>71415</v>
      </c>
      <c r="I51" s="246"/>
      <c r="J51" s="246"/>
      <c r="K51" s="247"/>
      <c r="L51" s="202"/>
    </row>
    <row r="52" spans="1:12" ht="19.5" customHeight="1">
      <c r="A52" s="185" t="s">
        <v>202</v>
      </c>
      <c r="B52" s="172"/>
      <c r="C52" s="184">
        <v>362000</v>
      </c>
      <c r="D52" s="184">
        <v>362000</v>
      </c>
      <c r="E52" s="184">
        <v>524360</v>
      </c>
      <c r="F52" s="184">
        <v>362000</v>
      </c>
      <c r="G52" s="184">
        <v>362000</v>
      </c>
      <c r="H52" s="184">
        <v>524360</v>
      </c>
      <c r="I52" s="246"/>
      <c r="J52" s="246"/>
      <c r="K52" s="247"/>
      <c r="L52" s="150"/>
    </row>
    <row r="53" spans="1:12" ht="19.5" customHeight="1">
      <c r="A53" s="185" t="s">
        <v>56</v>
      </c>
      <c r="B53" s="183" t="s">
        <v>151</v>
      </c>
      <c r="C53" s="184">
        <v>10000</v>
      </c>
      <c r="D53" s="184">
        <v>10000</v>
      </c>
      <c r="E53" s="246"/>
      <c r="F53" s="184">
        <v>10000</v>
      </c>
      <c r="G53" s="184">
        <v>10000</v>
      </c>
      <c r="H53" s="246"/>
      <c r="I53" s="246"/>
      <c r="J53" s="246"/>
      <c r="K53" s="247"/>
      <c r="L53" s="150"/>
    </row>
    <row r="54" spans="1:12" ht="19.5" customHeight="1">
      <c r="A54" s="185" t="s">
        <v>57</v>
      </c>
      <c r="B54" s="172"/>
      <c r="C54" s="184">
        <v>323000</v>
      </c>
      <c r="D54" s="184">
        <v>323000</v>
      </c>
      <c r="E54" s="184">
        <v>323216</v>
      </c>
      <c r="F54" s="184">
        <v>323000</v>
      </c>
      <c r="G54" s="184">
        <v>323000</v>
      </c>
      <c r="H54" s="184">
        <v>323216</v>
      </c>
      <c r="I54" s="246"/>
      <c r="J54" s="246"/>
      <c r="K54" s="247"/>
      <c r="L54" s="150"/>
    </row>
    <row r="55" spans="1:12" ht="19.5" customHeight="1">
      <c r="A55" s="289" t="s">
        <v>58</v>
      </c>
      <c r="B55" s="174"/>
      <c r="C55" s="194">
        <v>204000</v>
      </c>
      <c r="D55" s="194">
        <v>204000</v>
      </c>
      <c r="E55" s="249"/>
      <c r="F55" s="194">
        <v>204000</v>
      </c>
      <c r="G55" s="194">
        <v>204000</v>
      </c>
      <c r="H55" s="249"/>
      <c r="I55" s="249"/>
      <c r="J55" s="249"/>
      <c r="K55" s="290"/>
      <c r="L55" s="150"/>
    </row>
    <row r="56" spans="1:12" ht="19.5" customHeight="1">
      <c r="A56" s="289" t="s">
        <v>492</v>
      </c>
      <c r="B56" s="174"/>
      <c r="C56" s="194"/>
      <c r="D56" s="194"/>
      <c r="E56" s="194">
        <v>23760</v>
      </c>
      <c r="F56" s="194"/>
      <c r="G56" s="194"/>
      <c r="H56" s="194">
        <v>23760</v>
      </c>
      <c r="I56" s="249"/>
      <c r="J56" s="249"/>
      <c r="K56" s="290"/>
      <c r="L56" s="150"/>
    </row>
    <row r="57" spans="1:12" ht="19.5" customHeight="1">
      <c r="A57" s="289" t="s">
        <v>493</v>
      </c>
      <c r="B57" s="174"/>
      <c r="C57" s="194"/>
      <c r="D57" s="194"/>
      <c r="E57" s="194">
        <v>500000</v>
      </c>
      <c r="F57" s="194"/>
      <c r="G57" s="194"/>
      <c r="H57" s="194">
        <v>500000</v>
      </c>
      <c r="I57" s="249"/>
      <c r="J57" s="249"/>
      <c r="K57" s="290"/>
      <c r="L57" s="150"/>
    </row>
    <row r="58" spans="1:12" ht="39.75" customHeight="1" thickBot="1">
      <c r="A58" s="309" t="s">
        <v>55</v>
      </c>
      <c r="B58" s="291"/>
      <c r="C58" s="292">
        <f aca="true" t="shared" si="10" ref="C58:H58">SUM(C50:C57)</f>
        <v>971000</v>
      </c>
      <c r="D58" s="292">
        <f t="shared" si="10"/>
        <v>1971000</v>
      </c>
      <c r="E58" s="292">
        <f t="shared" si="10"/>
        <v>1442751</v>
      </c>
      <c r="F58" s="292">
        <f t="shared" si="10"/>
        <v>971000</v>
      </c>
      <c r="G58" s="292">
        <f t="shared" si="10"/>
        <v>1971000</v>
      </c>
      <c r="H58" s="292">
        <f t="shared" si="10"/>
        <v>1442751</v>
      </c>
      <c r="I58" s="254"/>
      <c r="J58" s="254"/>
      <c r="K58" s="310"/>
      <c r="L58" s="205"/>
    </row>
    <row r="59" spans="1:12" ht="44.25" customHeight="1">
      <c r="A59" s="295" t="s">
        <v>226</v>
      </c>
      <c r="B59" s="172"/>
      <c r="C59" s="184"/>
      <c r="D59" s="206">
        <f>SUM(D60:D61)</f>
        <v>580900</v>
      </c>
      <c r="E59" s="206">
        <f>SUM(E60:E61)</f>
        <v>580900</v>
      </c>
      <c r="F59" s="206"/>
      <c r="G59" s="206">
        <f>SUM(G60:G61)</f>
        <v>580900</v>
      </c>
      <c r="H59" s="206">
        <f>SUM(H60:H61)</f>
        <v>580900</v>
      </c>
      <c r="I59" s="246"/>
      <c r="J59" s="246"/>
      <c r="K59" s="247"/>
      <c r="L59" s="150"/>
    </row>
    <row r="60" spans="1:12" ht="19.5" customHeight="1">
      <c r="A60" s="204" t="s">
        <v>227</v>
      </c>
      <c r="B60" s="172"/>
      <c r="C60" s="184"/>
      <c r="D60" s="184">
        <v>80000</v>
      </c>
      <c r="E60" s="184">
        <v>50900</v>
      </c>
      <c r="F60" s="184"/>
      <c r="G60" s="184">
        <v>80000</v>
      </c>
      <c r="H60" s="184">
        <v>50900</v>
      </c>
      <c r="I60" s="246"/>
      <c r="J60" s="246"/>
      <c r="K60" s="247"/>
      <c r="L60" s="150"/>
    </row>
    <row r="61" spans="1:12" ht="19.5" customHeight="1" thickBot="1">
      <c r="A61" s="294" t="s">
        <v>264</v>
      </c>
      <c r="B61" s="291"/>
      <c r="C61" s="212"/>
      <c r="D61" s="212">
        <v>500900</v>
      </c>
      <c r="E61" s="212">
        <v>530000</v>
      </c>
      <c r="F61" s="212"/>
      <c r="G61" s="212">
        <v>500900</v>
      </c>
      <c r="H61" s="212">
        <v>530000</v>
      </c>
      <c r="I61" s="253"/>
      <c r="J61" s="253"/>
      <c r="K61" s="256"/>
      <c r="L61" s="150"/>
    </row>
    <row r="62" spans="1:12" ht="40.5">
      <c r="A62" s="281" t="s">
        <v>59</v>
      </c>
      <c r="B62" s="293"/>
      <c r="C62" s="298">
        <f>SUM(C63:C78)</f>
        <v>10870000</v>
      </c>
      <c r="D62" s="328">
        <f>SUM(D63:D80)</f>
        <v>10570000</v>
      </c>
      <c r="E62" s="328">
        <f>SUM(E63:E80)</f>
        <v>9436966</v>
      </c>
      <c r="F62" s="298">
        <f>SUM(F63:F78)</f>
        <v>10870000</v>
      </c>
      <c r="G62" s="298">
        <v>10570000</v>
      </c>
      <c r="H62" s="298">
        <f>SUM(H63:H80)</f>
        <v>9436966</v>
      </c>
      <c r="I62" s="230"/>
      <c r="J62" s="230"/>
      <c r="K62" s="232"/>
      <c r="L62" s="165"/>
    </row>
    <row r="63" spans="1:12" ht="33.75" customHeight="1">
      <c r="A63" s="190" t="s">
        <v>182</v>
      </c>
      <c r="B63" s="207"/>
      <c r="C63" s="184">
        <v>300000</v>
      </c>
      <c r="D63" s="184">
        <v>300000</v>
      </c>
      <c r="E63" s="246"/>
      <c r="F63" s="184">
        <v>300000</v>
      </c>
      <c r="G63" s="184">
        <v>300000</v>
      </c>
      <c r="H63" s="246"/>
      <c r="I63" s="237"/>
      <c r="J63" s="237"/>
      <c r="K63" s="239"/>
      <c r="L63" s="165"/>
    </row>
    <row r="64" spans="1:12" ht="38.25" customHeight="1">
      <c r="A64" s="190" t="s">
        <v>616</v>
      </c>
      <c r="B64" s="207"/>
      <c r="C64" s="184">
        <v>800000</v>
      </c>
      <c r="D64" s="184">
        <v>500000</v>
      </c>
      <c r="E64" s="184">
        <v>1400000</v>
      </c>
      <c r="F64" s="184">
        <v>800000</v>
      </c>
      <c r="G64" s="184">
        <v>500000</v>
      </c>
      <c r="H64" s="184">
        <v>1400000</v>
      </c>
      <c r="I64" s="237"/>
      <c r="J64" s="237"/>
      <c r="K64" s="239"/>
      <c r="L64" s="165"/>
    </row>
    <row r="65" spans="1:12" ht="19.5" customHeight="1">
      <c r="A65" s="185" t="s">
        <v>266</v>
      </c>
      <c r="B65" s="207"/>
      <c r="C65" s="184">
        <v>10000</v>
      </c>
      <c r="D65" s="184">
        <v>10000</v>
      </c>
      <c r="E65" s="184">
        <v>25000</v>
      </c>
      <c r="F65" s="184">
        <v>10000</v>
      </c>
      <c r="G65" s="184">
        <v>10000</v>
      </c>
      <c r="H65" s="184">
        <v>25000</v>
      </c>
      <c r="I65" s="246"/>
      <c r="J65" s="246"/>
      <c r="K65" s="247"/>
      <c r="L65" s="165"/>
    </row>
    <row r="66" spans="1:12" ht="19.5" customHeight="1">
      <c r="A66" s="185" t="s">
        <v>203</v>
      </c>
      <c r="B66" s="183" t="s">
        <v>151</v>
      </c>
      <c r="C66" s="184">
        <v>130000</v>
      </c>
      <c r="D66" s="184">
        <v>130000</v>
      </c>
      <c r="E66" s="184">
        <v>129720</v>
      </c>
      <c r="F66" s="184">
        <v>130000</v>
      </c>
      <c r="G66" s="184">
        <v>130000</v>
      </c>
      <c r="H66" s="184">
        <v>129720</v>
      </c>
      <c r="I66" s="246"/>
      <c r="J66" s="246"/>
      <c r="K66" s="247"/>
      <c r="L66" s="165"/>
    </row>
    <row r="67" spans="1:12" ht="19.5" customHeight="1">
      <c r="A67" s="185" t="s">
        <v>60</v>
      </c>
      <c r="B67" s="183" t="s">
        <v>151</v>
      </c>
      <c r="C67" s="184">
        <v>20000</v>
      </c>
      <c r="D67" s="184">
        <v>20000</v>
      </c>
      <c r="E67" s="184">
        <v>15360</v>
      </c>
      <c r="F67" s="184">
        <v>20000</v>
      </c>
      <c r="G67" s="184">
        <v>20000</v>
      </c>
      <c r="H67" s="184">
        <v>15360</v>
      </c>
      <c r="I67" s="246"/>
      <c r="J67" s="246"/>
      <c r="K67" s="247"/>
      <c r="L67" s="165"/>
    </row>
    <row r="68" spans="1:12" ht="19.5" customHeight="1">
      <c r="A68" s="185" t="s">
        <v>204</v>
      </c>
      <c r="B68" s="183" t="s">
        <v>151</v>
      </c>
      <c r="C68" s="184">
        <v>1000000</v>
      </c>
      <c r="D68" s="184">
        <v>1000000</v>
      </c>
      <c r="E68" s="246"/>
      <c r="F68" s="184">
        <v>1000000</v>
      </c>
      <c r="G68" s="184">
        <v>1000000</v>
      </c>
      <c r="H68" s="246"/>
      <c r="I68" s="246"/>
      <c r="J68" s="246"/>
      <c r="K68" s="247"/>
      <c r="L68" s="165"/>
    </row>
    <row r="69" spans="1:12" ht="18.75" customHeight="1">
      <c r="A69" s="190" t="s">
        <v>61</v>
      </c>
      <c r="B69" s="183" t="s">
        <v>151</v>
      </c>
      <c r="C69" s="184">
        <v>10000</v>
      </c>
      <c r="D69" s="184">
        <v>10000</v>
      </c>
      <c r="E69" s="246"/>
      <c r="F69" s="184">
        <v>10000</v>
      </c>
      <c r="G69" s="184">
        <v>10000</v>
      </c>
      <c r="H69" s="246"/>
      <c r="I69" s="246"/>
      <c r="J69" s="246"/>
      <c r="K69" s="247"/>
      <c r="L69" s="165"/>
    </row>
    <row r="70" spans="1:12" ht="18.75" customHeight="1">
      <c r="A70" s="190" t="s">
        <v>183</v>
      </c>
      <c r="B70" s="183"/>
      <c r="C70" s="184">
        <v>2400000</v>
      </c>
      <c r="D70" s="184">
        <v>2400000</v>
      </c>
      <c r="E70" s="184">
        <v>2815477</v>
      </c>
      <c r="F70" s="184">
        <v>2400000</v>
      </c>
      <c r="G70" s="184">
        <v>2400000</v>
      </c>
      <c r="H70" s="184">
        <v>2815477</v>
      </c>
      <c r="I70" s="246"/>
      <c r="J70" s="246"/>
      <c r="K70" s="247"/>
      <c r="L70" s="165"/>
    </row>
    <row r="71" spans="1:12" ht="20.25">
      <c r="A71" s="185" t="s">
        <v>62</v>
      </c>
      <c r="B71" s="207"/>
      <c r="C71" s="184">
        <v>35000</v>
      </c>
      <c r="D71" s="184">
        <v>35000</v>
      </c>
      <c r="E71" s="184">
        <v>30495</v>
      </c>
      <c r="F71" s="184">
        <v>35000</v>
      </c>
      <c r="G71" s="184">
        <v>35000</v>
      </c>
      <c r="H71" s="184">
        <v>30495</v>
      </c>
      <c r="I71" s="246"/>
      <c r="J71" s="246"/>
      <c r="K71" s="247"/>
      <c r="L71" s="165"/>
    </row>
    <row r="72" spans="1:12" ht="19.5" customHeight="1">
      <c r="A72" s="185" t="s">
        <v>63</v>
      </c>
      <c r="B72" s="183" t="s">
        <v>151</v>
      </c>
      <c r="C72" s="184">
        <v>600000</v>
      </c>
      <c r="D72" s="184">
        <v>600000</v>
      </c>
      <c r="E72" s="246"/>
      <c r="F72" s="184">
        <v>600000</v>
      </c>
      <c r="G72" s="184">
        <v>600000</v>
      </c>
      <c r="H72" s="246"/>
      <c r="I72" s="246"/>
      <c r="J72" s="246"/>
      <c r="K72" s="247"/>
      <c r="L72" s="165"/>
    </row>
    <row r="73" spans="1:12" ht="19.5" customHeight="1">
      <c r="A73" s="185" t="s">
        <v>64</v>
      </c>
      <c r="B73" s="183" t="s">
        <v>151</v>
      </c>
      <c r="C73" s="184">
        <v>1000000</v>
      </c>
      <c r="D73" s="184">
        <v>1000000</v>
      </c>
      <c r="E73" s="184">
        <v>1250486</v>
      </c>
      <c r="F73" s="184">
        <v>1000000</v>
      </c>
      <c r="G73" s="184">
        <v>1000000</v>
      </c>
      <c r="H73" s="184">
        <v>1250486</v>
      </c>
      <c r="I73" s="246"/>
      <c r="J73" s="246"/>
      <c r="K73" s="247"/>
      <c r="L73" s="165"/>
    </row>
    <row r="74" spans="1:12" ht="19.5" customHeight="1">
      <c r="A74" s="191" t="s">
        <v>65</v>
      </c>
      <c r="B74" s="208" t="s">
        <v>151</v>
      </c>
      <c r="C74" s="193">
        <v>100000</v>
      </c>
      <c r="D74" s="193">
        <v>100000</v>
      </c>
      <c r="E74" s="184">
        <v>100000</v>
      </c>
      <c r="F74" s="193">
        <v>100000</v>
      </c>
      <c r="G74" s="193">
        <v>100000</v>
      </c>
      <c r="H74" s="184">
        <v>100000</v>
      </c>
      <c r="I74" s="248"/>
      <c r="J74" s="248"/>
      <c r="K74" s="252"/>
      <c r="L74" s="165"/>
    </row>
    <row r="75" spans="1:12" ht="40.5">
      <c r="A75" s="190" t="s">
        <v>66</v>
      </c>
      <c r="B75" s="183" t="s">
        <v>151</v>
      </c>
      <c r="C75" s="184">
        <v>4200000</v>
      </c>
      <c r="D75" s="184">
        <v>4200000</v>
      </c>
      <c r="E75" s="184">
        <v>3002805</v>
      </c>
      <c r="F75" s="184">
        <v>4200000</v>
      </c>
      <c r="G75" s="184">
        <v>4200000</v>
      </c>
      <c r="H75" s="184">
        <v>3002805</v>
      </c>
      <c r="I75" s="246"/>
      <c r="J75" s="246"/>
      <c r="K75" s="247"/>
      <c r="L75" s="165"/>
    </row>
    <row r="76" spans="1:12" ht="20.25">
      <c r="A76" s="190" t="s">
        <v>516</v>
      </c>
      <c r="B76" s="183"/>
      <c r="C76" s="184">
        <v>200000</v>
      </c>
      <c r="D76" s="184">
        <v>200000</v>
      </c>
      <c r="E76" s="184">
        <v>400000</v>
      </c>
      <c r="F76" s="184">
        <v>200000</v>
      </c>
      <c r="G76" s="184">
        <v>200000</v>
      </c>
      <c r="H76" s="184">
        <v>400000</v>
      </c>
      <c r="I76" s="246"/>
      <c r="J76" s="246"/>
      <c r="K76" s="247"/>
      <c r="L76" s="165"/>
    </row>
    <row r="77" spans="1:12" ht="18" customHeight="1">
      <c r="A77" s="209" t="s">
        <v>265</v>
      </c>
      <c r="B77" s="183"/>
      <c r="C77" s="184">
        <v>65000</v>
      </c>
      <c r="D77" s="184">
        <v>65000</v>
      </c>
      <c r="E77" s="184">
        <v>61004</v>
      </c>
      <c r="F77" s="184">
        <v>65000</v>
      </c>
      <c r="G77" s="184">
        <v>65000</v>
      </c>
      <c r="H77" s="184">
        <v>61004</v>
      </c>
      <c r="I77" s="246"/>
      <c r="J77" s="246"/>
      <c r="K77" s="247"/>
      <c r="L77" s="165"/>
    </row>
    <row r="78" spans="1:12" ht="18" customHeight="1">
      <c r="A78" s="327" t="s">
        <v>494</v>
      </c>
      <c r="B78" s="183"/>
      <c r="C78" s="184"/>
      <c r="D78" s="246"/>
      <c r="E78" s="184">
        <v>156619</v>
      </c>
      <c r="F78" s="184"/>
      <c r="G78" s="246"/>
      <c r="H78" s="184">
        <v>156619</v>
      </c>
      <c r="I78" s="246"/>
      <c r="J78" s="246"/>
      <c r="K78" s="311"/>
      <c r="L78" s="165"/>
    </row>
    <row r="79" spans="1:12" ht="18" customHeight="1">
      <c r="A79" s="312" t="s">
        <v>495</v>
      </c>
      <c r="B79" s="208"/>
      <c r="C79" s="184"/>
      <c r="D79" s="246"/>
      <c r="E79" s="184">
        <v>40000</v>
      </c>
      <c r="F79" s="184"/>
      <c r="G79" s="246"/>
      <c r="H79" s="184">
        <v>40000</v>
      </c>
      <c r="I79" s="246"/>
      <c r="J79" s="246"/>
      <c r="K79" s="311"/>
      <c r="L79" s="165"/>
    </row>
    <row r="80" spans="1:12" ht="18" customHeight="1">
      <c r="A80" s="312" t="s">
        <v>496</v>
      </c>
      <c r="B80" s="208"/>
      <c r="C80" s="193"/>
      <c r="D80" s="248"/>
      <c r="E80" s="193">
        <v>10000</v>
      </c>
      <c r="F80" s="193"/>
      <c r="G80" s="299"/>
      <c r="H80" s="193">
        <v>10000</v>
      </c>
      <c r="I80" s="248"/>
      <c r="J80" s="248"/>
      <c r="K80" s="311"/>
      <c r="L80" s="165"/>
    </row>
    <row r="81" spans="1:12" ht="19.5" customHeight="1">
      <c r="A81" s="296" t="s">
        <v>67</v>
      </c>
      <c r="B81" s="159"/>
      <c r="C81" s="298">
        <f>SUM(C82:C84)</f>
        <v>44073222</v>
      </c>
      <c r="D81" s="298">
        <f>SUM(D82:D84)</f>
        <v>3886817</v>
      </c>
      <c r="E81" s="298"/>
      <c r="F81" s="298">
        <f>SUM(F82:F84)</f>
        <v>11195222</v>
      </c>
      <c r="G81" s="298">
        <f>SUM(G82:G84)</f>
        <v>3886817</v>
      </c>
      <c r="H81" s="298"/>
      <c r="I81" s="298">
        <f>SUM(I82:I84)</f>
        <v>32878000</v>
      </c>
      <c r="J81" s="298"/>
      <c r="K81" s="297"/>
      <c r="L81" s="165"/>
    </row>
    <row r="82" spans="1:12" ht="20.25">
      <c r="A82" s="185" t="s">
        <v>68</v>
      </c>
      <c r="B82" s="167"/>
      <c r="C82" s="184">
        <v>23480000</v>
      </c>
      <c r="D82" s="184"/>
      <c r="E82" s="246"/>
      <c r="F82" s="237"/>
      <c r="G82" s="238"/>
      <c r="H82" s="238"/>
      <c r="I82" s="184">
        <v>23480000</v>
      </c>
      <c r="J82" s="184"/>
      <c r="K82" s="247"/>
      <c r="L82" s="165"/>
    </row>
    <row r="83" spans="1:12" ht="42.75" customHeight="1">
      <c r="A83" s="190" t="s">
        <v>515</v>
      </c>
      <c r="B83" s="167"/>
      <c r="C83" s="184">
        <v>9398000</v>
      </c>
      <c r="D83" s="246"/>
      <c r="E83" s="246"/>
      <c r="F83" s="237"/>
      <c r="G83" s="238"/>
      <c r="H83" s="238"/>
      <c r="I83" s="184">
        <v>9398000</v>
      </c>
      <c r="J83" s="246"/>
      <c r="K83" s="247"/>
      <c r="L83" s="165"/>
    </row>
    <row r="84" spans="1:12" ht="19.5" customHeight="1" thickBot="1">
      <c r="A84" s="210" t="s">
        <v>69</v>
      </c>
      <c r="B84" s="211"/>
      <c r="C84" s="212">
        <v>11195222</v>
      </c>
      <c r="D84" s="184">
        <v>3886817</v>
      </c>
      <c r="E84" s="253"/>
      <c r="F84" s="325">
        <v>11195222</v>
      </c>
      <c r="G84" s="326">
        <v>3886817</v>
      </c>
      <c r="H84" s="255"/>
      <c r="I84" s="212"/>
      <c r="J84" s="253"/>
      <c r="K84" s="256"/>
      <c r="L84" s="165"/>
    </row>
    <row r="85" spans="1:12" ht="21" thickBot="1">
      <c r="A85" s="177" t="s">
        <v>95</v>
      </c>
      <c r="B85" s="178" t="s">
        <v>70</v>
      </c>
      <c r="C85" s="179">
        <f aca="true" t="shared" si="11" ref="C85:I85">C49+C58+C59+C62+C81</f>
        <v>55914222</v>
      </c>
      <c r="D85" s="179">
        <f t="shared" si="11"/>
        <v>17228717</v>
      </c>
      <c r="E85" s="179">
        <f t="shared" si="11"/>
        <v>11679305</v>
      </c>
      <c r="F85" s="179">
        <f t="shared" si="11"/>
        <v>23036222</v>
      </c>
      <c r="G85" s="179">
        <f t="shared" si="11"/>
        <v>17228717</v>
      </c>
      <c r="H85" s="179">
        <f t="shared" si="11"/>
        <v>11679305</v>
      </c>
      <c r="I85" s="179">
        <f t="shared" si="11"/>
        <v>32878000</v>
      </c>
      <c r="J85" s="242"/>
      <c r="K85" s="257"/>
      <c r="L85" s="165"/>
    </row>
    <row r="86" spans="1:12" ht="23.25" customHeight="1">
      <c r="A86" s="190" t="s">
        <v>508</v>
      </c>
      <c r="B86" s="183"/>
      <c r="C86" s="304"/>
      <c r="D86" s="304">
        <v>787402</v>
      </c>
      <c r="E86" s="304">
        <v>787402</v>
      </c>
      <c r="F86" s="261"/>
      <c r="G86" s="262"/>
      <c r="H86" s="262"/>
      <c r="I86" s="304"/>
      <c r="J86" s="304">
        <v>787402</v>
      </c>
      <c r="K86" s="320">
        <v>787402</v>
      </c>
      <c r="L86" s="165"/>
    </row>
    <row r="87" spans="1:12" ht="39.75" customHeight="1">
      <c r="A87" s="222" t="s">
        <v>500</v>
      </c>
      <c r="B87" s="208"/>
      <c r="C87" s="160">
        <v>13333000</v>
      </c>
      <c r="D87" s="160">
        <v>13333000</v>
      </c>
      <c r="E87" s="160">
        <v>13333334</v>
      </c>
      <c r="F87" s="259"/>
      <c r="G87" s="260"/>
      <c r="H87" s="260"/>
      <c r="I87" s="160">
        <v>13333000</v>
      </c>
      <c r="J87" s="160">
        <v>13333000</v>
      </c>
      <c r="K87" s="321">
        <v>13333334</v>
      </c>
      <c r="L87" s="165"/>
    </row>
    <row r="88" spans="1:12" ht="23.25" customHeight="1">
      <c r="A88" s="222" t="s">
        <v>501</v>
      </c>
      <c r="B88" s="208"/>
      <c r="C88" s="160">
        <v>2531000</v>
      </c>
      <c r="D88" s="160">
        <v>2531000</v>
      </c>
      <c r="E88" s="160">
        <v>3573646</v>
      </c>
      <c r="F88" s="237"/>
      <c r="G88" s="238"/>
      <c r="H88" s="238"/>
      <c r="I88" s="160">
        <v>2531000</v>
      </c>
      <c r="J88" s="160">
        <v>2531000</v>
      </c>
      <c r="K88" s="321">
        <v>3573646</v>
      </c>
      <c r="L88" s="165"/>
    </row>
    <row r="89" spans="1:12" ht="23.25" customHeight="1">
      <c r="A89" s="222" t="s">
        <v>509</v>
      </c>
      <c r="B89" s="208"/>
      <c r="C89" s="160"/>
      <c r="D89" s="160"/>
      <c r="E89" s="160">
        <v>5029050</v>
      </c>
      <c r="F89" s="237"/>
      <c r="G89" s="238"/>
      <c r="H89" s="238"/>
      <c r="I89" s="160"/>
      <c r="J89" s="160"/>
      <c r="K89" s="321">
        <v>5029050</v>
      </c>
      <c r="L89" s="165"/>
    </row>
    <row r="90" spans="1:12" ht="23.25" customHeight="1">
      <c r="A90" s="185" t="s">
        <v>502</v>
      </c>
      <c r="B90" s="183"/>
      <c r="C90" s="170">
        <v>5512000</v>
      </c>
      <c r="D90" s="170">
        <v>5512000</v>
      </c>
      <c r="E90" s="170"/>
      <c r="F90" s="237"/>
      <c r="G90" s="238"/>
      <c r="H90" s="238"/>
      <c r="I90" s="170">
        <v>5512000</v>
      </c>
      <c r="J90" s="170">
        <v>5512000</v>
      </c>
      <c r="K90" s="322"/>
      <c r="L90" s="165"/>
    </row>
    <row r="91" spans="1:12" ht="20.25">
      <c r="A91" s="185" t="s">
        <v>503</v>
      </c>
      <c r="B91" s="183"/>
      <c r="C91" s="170">
        <v>915000</v>
      </c>
      <c r="D91" s="170">
        <v>915000</v>
      </c>
      <c r="E91" s="170">
        <v>914600</v>
      </c>
      <c r="F91" s="237"/>
      <c r="G91" s="238"/>
      <c r="H91" s="238"/>
      <c r="I91" s="170">
        <v>915000</v>
      </c>
      <c r="J91" s="170">
        <v>915000</v>
      </c>
      <c r="K91" s="322">
        <v>914600</v>
      </c>
      <c r="L91" s="165"/>
    </row>
    <row r="92" spans="1:12" ht="20.25">
      <c r="A92" s="185" t="s">
        <v>504</v>
      </c>
      <c r="B92" s="183"/>
      <c r="C92" s="170">
        <v>15748000</v>
      </c>
      <c r="D92" s="170">
        <v>15748000</v>
      </c>
      <c r="E92" s="170"/>
      <c r="F92" s="237"/>
      <c r="G92" s="238"/>
      <c r="H92" s="238"/>
      <c r="I92" s="170">
        <v>15748000</v>
      </c>
      <c r="J92" s="170">
        <v>15748000</v>
      </c>
      <c r="K92" s="322"/>
      <c r="L92" s="165"/>
    </row>
    <row r="93" spans="1:12" ht="40.5">
      <c r="A93" s="190" t="s">
        <v>505</v>
      </c>
      <c r="B93" s="183"/>
      <c r="C93" s="170">
        <v>23622000</v>
      </c>
      <c r="D93" s="170">
        <v>23622000</v>
      </c>
      <c r="E93" s="170"/>
      <c r="F93" s="237"/>
      <c r="G93" s="238"/>
      <c r="H93" s="238"/>
      <c r="I93" s="170">
        <v>23622000</v>
      </c>
      <c r="J93" s="170">
        <v>23622000</v>
      </c>
      <c r="K93" s="322"/>
      <c r="L93" s="165"/>
    </row>
    <row r="94" spans="1:12" ht="20.25">
      <c r="A94" s="185" t="s">
        <v>506</v>
      </c>
      <c r="B94" s="183"/>
      <c r="C94" s="170">
        <v>7874000</v>
      </c>
      <c r="D94" s="170">
        <v>1874000</v>
      </c>
      <c r="E94" s="170"/>
      <c r="F94" s="237"/>
      <c r="G94" s="238"/>
      <c r="H94" s="238"/>
      <c r="I94" s="170">
        <v>7874000</v>
      </c>
      <c r="J94" s="170">
        <v>1874000</v>
      </c>
      <c r="K94" s="322"/>
      <c r="L94" s="165"/>
    </row>
    <row r="95" spans="1:12" ht="20.25">
      <c r="A95" s="190" t="s">
        <v>507</v>
      </c>
      <c r="B95" s="217"/>
      <c r="C95" s="304">
        <v>2000000</v>
      </c>
      <c r="D95" s="304">
        <v>2000000</v>
      </c>
      <c r="E95" s="304"/>
      <c r="F95" s="237"/>
      <c r="G95" s="238"/>
      <c r="H95" s="238"/>
      <c r="I95" s="304">
        <v>2000000</v>
      </c>
      <c r="J95" s="304">
        <v>2000000</v>
      </c>
      <c r="K95" s="320"/>
      <c r="L95" s="165"/>
    </row>
    <row r="96" spans="1:12" ht="20.25">
      <c r="A96" s="306" t="s">
        <v>71</v>
      </c>
      <c r="B96" s="219"/>
      <c r="C96" s="307">
        <v>14784000</v>
      </c>
      <c r="D96" s="307">
        <v>13205321</v>
      </c>
      <c r="E96" s="307">
        <v>1382900</v>
      </c>
      <c r="F96" s="237"/>
      <c r="G96" s="238"/>
      <c r="H96" s="238"/>
      <c r="I96" s="307">
        <v>14784000</v>
      </c>
      <c r="J96" s="307">
        <v>13205321</v>
      </c>
      <c r="K96" s="323">
        <v>1382900</v>
      </c>
      <c r="L96" s="165"/>
    </row>
    <row r="97" spans="1:12" ht="23.25" customHeight="1">
      <c r="A97" s="190" t="s">
        <v>510</v>
      </c>
      <c r="B97" s="183"/>
      <c r="C97" s="304"/>
      <c r="D97" s="305"/>
      <c r="E97" s="304">
        <v>3500000</v>
      </c>
      <c r="F97" s="261"/>
      <c r="G97" s="261"/>
      <c r="H97" s="261"/>
      <c r="I97" s="304"/>
      <c r="J97" s="305"/>
      <c r="K97" s="320">
        <v>3500000</v>
      </c>
      <c r="L97" s="165"/>
    </row>
    <row r="98" spans="1:12" ht="23.25" customHeight="1">
      <c r="A98" s="190" t="s">
        <v>511</v>
      </c>
      <c r="B98" s="183"/>
      <c r="C98" s="304"/>
      <c r="D98" s="304">
        <v>1742046</v>
      </c>
      <c r="E98" s="304">
        <v>1484446</v>
      </c>
      <c r="F98" s="261"/>
      <c r="G98" s="261"/>
      <c r="H98" s="261"/>
      <c r="I98" s="304"/>
      <c r="J98" s="304">
        <v>1742046</v>
      </c>
      <c r="K98" s="320">
        <v>1484446</v>
      </c>
      <c r="L98" s="165"/>
    </row>
    <row r="99" spans="1:12" ht="23.25" customHeight="1">
      <c r="A99" s="190" t="s">
        <v>512</v>
      </c>
      <c r="B99" s="183"/>
      <c r="C99" s="304"/>
      <c r="D99" s="305"/>
      <c r="E99" s="304">
        <v>4270000</v>
      </c>
      <c r="F99" s="261"/>
      <c r="G99" s="261"/>
      <c r="H99" s="261"/>
      <c r="I99" s="304"/>
      <c r="J99" s="305"/>
      <c r="K99" s="320">
        <v>4270000</v>
      </c>
      <c r="L99" s="165"/>
    </row>
    <row r="100" spans="1:12" ht="21" thickBot="1">
      <c r="A100" s="226" t="s">
        <v>96</v>
      </c>
      <c r="B100" s="315" t="s">
        <v>72</v>
      </c>
      <c r="C100" s="318">
        <f>SUM(C86:C99)</f>
        <v>86319000</v>
      </c>
      <c r="D100" s="318">
        <f>SUM(D86:D99)</f>
        <v>81269769</v>
      </c>
      <c r="E100" s="318">
        <f>SUM(E86:E99)</f>
        <v>34275378</v>
      </c>
      <c r="F100" s="316"/>
      <c r="G100" s="317"/>
      <c r="H100" s="317"/>
      <c r="I100" s="318">
        <f>SUM(I87:I96)</f>
        <v>86319000</v>
      </c>
      <c r="J100" s="319">
        <f>D100</f>
        <v>81269769</v>
      </c>
      <c r="K100" s="324">
        <f>E100</f>
        <v>34275378</v>
      </c>
      <c r="L100" s="165"/>
    </row>
    <row r="101" spans="1:12" ht="20.25">
      <c r="A101" s="191" t="s">
        <v>513</v>
      </c>
      <c r="B101" s="208"/>
      <c r="C101" s="303">
        <v>7874000</v>
      </c>
      <c r="D101" s="303">
        <v>21158943</v>
      </c>
      <c r="E101" s="303">
        <f>D101</f>
        <v>21158943</v>
      </c>
      <c r="F101" s="267"/>
      <c r="G101" s="268"/>
      <c r="H101" s="268"/>
      <c r="I101" s="303">
        <v>7874000</v>
      </c>
      <c r="J101" s="303">
        <v>21158943</v>
      </c>
      <c r="K101" s="303">
        <f>J101</f>
        <v>21158943</v>
      </c>
      <c r="L101" s="165"/>
    </row>
    <row r="102" spans="1:12" ht="20.25">
      <c r="A102" s="222" t="s">
        <v>514</v>
      </c>
      <c r="B102" s="208"/>
      <c r="C102" s="193"/>
      <c r="D102" s="303">
        <v>1000000</v>
      </c>
      <c r="E102" s="303">
        <v>822302</v>
      </c>
      <c r="F102" s="267"/>
      <c r="G102" s="268"/>
      <c r="H102" s="268"/>
      <c r="I102" s="193"/>
      <c r="J102" s="303">
        <v>1000000</v>
      </c>
      <c r="K102" s="303">
        <v>822302</v>
      </c>
      <c r="L102" s="165"/>
    </row>
    <row r="103" spans="1:12" ht="21" thickBot="1">
      <c r="A103" s="218" t="s">
        <v>73</v>
      </c>
      <c r="B103" s="219"/>
      <c r="C103" s="307">
        <v>2126000</v>
      </c>
      <c r="D103" s="307">
        <v>5934938</v>
      </c>
      <c r="E103" s="307">
        <v>5934938</v>
      </c>
      <c r="F103" s="263"/>
      <c r="G103" s="264"/>
      <c r="H103" s="264"/>
      <c r="I103" s="307">
        <v>2126000</v>
      </c>
      <c r="J103" s="307">
        <v>5934938</v>
      </c>
      <c r="K103" s="307">
        <v>5934938</v>
      </c>
      <c r="L103" s="165"/>
    </row>
    <row r="104" spans="1:12" ht="21" thickBot="1">
      <c r="A104" s="224" t="s">
        <v>97</v>
      </c>
      <c r="B104" s="178" t="s">
        <v>74</v>
      </c>
      <c r="C104" s="213">
        <f>C101+C102+C103</f>
        <v>10000000</v>
      </c>
      <c r="D104" s="213">
        <f>D101+D102+D103</f>
        <v>28093881</v>
      </c>
      <c r="E104" s="213">
        <f>E101+E102+E103</f>
        <v>27916183</v>
      </c>
      <c r="F104" s="265"/>
      <c r="G104" s="266"/>
      <c r="H104" s="266"/>
      <c r="I104" s="213">
        <f>I101+I103</f>
        <v>10000000</v>
      </c>
      <c r="J104" s="213">
        <f>D104</f>
        <v>28093881</v>
      </c>
      <c r="K104" s="213">
        <f>E104</f>
        <v>27916183</v>
      </c>
      <c r="L104" s="165"/>
    </row>
    <row r="105" spans="1:12" ht="24" customHeight="1" thickBot="1">
      <c r="A105" s="300" t="s">
        <v>75</v>
      </c>
      <c r="B105" s="183"/>
      <c r="C105" s="184"/>
      <c r="D105" s="184">
        <v>530000</v>
      </c>
      <c r="E105" s="184"/>
      <c r="F105" s="301"/>
      <c r="G105" s="302"/>
      <c r="H105" s="302"/>
      <c r="I105" s="184"/>
      <c r="J105" s="184">
        <v>530000</v>
      </c>
      <c r="K105" s="313"/>
      <c r="L105" s="165"/>
    </row>
    <row r="106" spans="1:12" ht="21" thickBot="1">
      <c r="A106" s="224" t="s">
        <v>98</v>
      </c>
      <c r="B106" s="178" t="s">
        <v>76</v>
      </c>
      <c r="C106" s="213"/>
      <c r="D106" s="213">
        <f>SUM(D105)</f>
        <v>530000</v>
      </c>
      <c r="E106" s="213"/>
      <c r="F106" s="220"/>
      <c r="G106" s="221"/>
      <c r="H106" s="221"/>
      <c r="I106" s="213"/>
      <c r="J106" s="213">
        <f>SUM(J105)</f>
        <v>530000</v>
      </c>
      <c r="K106" s="314"/>
      <c r="L106" s="165"/>
    </row>
    <row r="107" spans="1:12" ht="21.75" customHeight="1" thickBot="1">
      <c r="A107" s="224" t="s">
        <v>77</v>
      </c>
      <c r="B107" s="178" t="s">
        <v>78</v>
      </c>
      <c r="C107" s="213">
        <f>C15+C16+C45+C48+C85+C100+C104+C106</f>
        <v>252065222</v>
      </c>
      <c r="D107" s="213">
        <f>D15+D16+D45+D48+D85+D100+D104+D106</f>
        <v>237218512</v>
      </c>
      <c r="E107" s="213">
        <f>E15+E16+E45+E48+E85+E100+E104+E106</f>
        <v>174872157</v>
      </c>
      <c r="F107" s="213">
        <f>F15+F16+F45+F48+F85+F100+F104+F106</f>
        <v>122868222</v>
      </c>
      <c r="G107" s="213">
        <f>G15+G16+G45+G48+G85</f>
        <v>127324862</v>
      </c>
      <c r="H107" s="213">
        <f>H15+H16+H45+H48+H85</f>
        <v>112680596</v>
      </c>
      <c r="I107" s="213">
        <f>I15+I16+I45+I48+I85+I100+I104+I106</f>
        <v>129197000</v>
      </c>
      <c r="J107" s="213">
        <f>J15+J16+J45+J48+J85+J100+J104+J106</f>
        <v>109893650</v>
      </c>
      <c r="K107" s="213">
        <f>K15+K16+K45+K48+K85+K100+K104+K106</f>
        <v>62191561</v>
      </c>
      <c r="L107" s="165"/>
    </row>
    <row r="108" spans="1:12" ht="20.25" customHeight="1">
      <c r="A108" s="225" t="s">
        <v>200</v>
      </c>
      <c r="B108" s="182"/>
      <c r="C108" s="223">
        <v>4178778</v>
      </c>
      <c r="D108" s="223">
        <v>8176663</v>
      </c>
      <c r="E108" s="223">
        <v>4178778</v>
      </c>
      <c r="F108" s="223">
        <v>4178778</v>
      </c>
      <c r="G108" s="223">
        <v>8176663</v>
      </c>
      <c r="H108" s="223">
        <v>4178778</v>
      </c>
      <c r="I108" s="270"/>
      <c r="J108" s="270"/>
      <c r="K108" s="271"/>
      <c r="L108" s="165"/>
    </row>
    <row r="109" spans="1:12" ht="21" thickBot="1">
      <c r="A109" s="216" t="s">
        <v>79</v>
      </c>
      <c r="B109" s="183"/>
      <c r="C109" s="184">
        <v>78474000</v>
      </c>
      <c r="D109" s="184">
        <v>78474000</v>
      </c>
      <c r="E109" s="184">
        <v>77405192</v>
      </c>
      <c r="F109" s="184">
        <v>78474000</v>
      </c>
      <c r="G109" s="184">
        <v>78474000</v>
      </c>
      <c r="H109" s="184">
        <v>77405192</v>
      </c>
      <c r="I109" s="258"/>
      <c r="J109" s="258"/>
      <c r="K109" s="272"/>
      <c r="L109" s="165"/>
    </row>
    <row r="110" spans="1:12" ht="21" thickBot="1">
      <c r="A110" s="224" t="s">
        <v>99</v>
      </c>
      <c r="B110" s="178" t="s">
        <v>80</v>
      </c>
      <c r="C110" s="213">
        <f aca="true" t="shared" si="12" ref="C110:H110">SUM(C108:C109)</f>
        <v>82652778</v>
      </c>
      <c r="D110" s="213">
        <f t="shared" si="12"/>
        <v>86650663</v>
      </c>
      <c r="E110" s="213">
        <f t="shared" si="12"/>
        <v>81583970</v>
      </c>
      <c r="F110" s="213">
        <f t="shared" si="12"/>
        <v>82652778</v>
      </c>
      <c r="G110" s="213">
        <f t="shared" si="12"/>
        <v>86650663</v>
      </c>
      <c r="H110" s="213">
        <f t="shared" si="12"/>
        <v>81583970</v>
      </c>
      <c r="I110" s="213">
        <f>I107</f>
        <v>129197000</v>
      </c>
      <c r="J110" s="213">
        <f>J107</f>
        <v>109893650</v>
      </c>
      <c r="K110" s="314">
        <f>K107</f>
        <v>62191561</v>
      </c>
      <c r="L110" s="165"/>
    </row>
    <row r="111" spans="1:12" ht="21" thickBot="1">
      <c r="A111" s="226" t="s">
        <v>105</v>
      </c>
      <c r="B111" s="227"/>
      <c r="C111" s="318">
        <f aca="true" t="shared" si="13" ref="C111:H111">C107+C110</f>
        <v>334718000</v>
      </c>
      <c r="D111" s="318">
        <f t="shared" si="13"/>
        <v>323869175</v>
      </c>
      <c r="E111" s="318">
        <f t="shared" si="13"/>
        <v>256456127</v>
      </c>
      <c r="F111" s="318">
        <f t="shared" si="13"/>
        <v>205521000</v>
      </c>
      <c r="G111" s="318">
        <f t="shared" si="13"/>
        <v>213975525</v>
      </c>
      <c r="H111" s="318">
        <f t="shared" si="13"/>
        <v>194264566</v>
      </c>
      <c r="I111" s="213">
        <v>129197000</v>
      </c>
      <c r="J111" s="318">
        <v>109893650</v>
      </c>
      <c r="K111" s="318">
        <v>62191561</v>
      </c>
      <c r="L111" s="150"/>
    </row>
    <row r="112" spans="1:12" ht="16.5" customHeight="1">
      <c r="A112" s="158" t="s">
        <v>81</v>
      </c>
      <c r="B112" s="192"/>
      <c r="C112" s="469">
        <v>8</v>
      </c>
      <c r="D112" s="469">
        <v>12</v>
      </c>
      <c r="E112" s="469">
        <v>12</v>
      </c>
      <c r="F112" s="274"/>
      <c r="G112" s="275"/>
      <c r="H112" s="275"/>
      <c r="I112" s="273"/>
      <c r="J112" s="273"/>
      <c r="K112" s="276"/>
      <c r="L112" s="150"/>
    </row>
    <row r="113" spans="1:12" ht="17.25" customHeight="1" thickBot="1">
      <c r="A113" s="228" t="s">
        <v>82</v>
      </c>
      <c r="B113" s="211"/>
      <c r="C113" s="470">
        <v>4</v>
      </c>
      <c r="D113" s="470">
        <v>4</v>
      </c>
      <c r="E113" s="470">
        <v>4</v>
      </c>
      <c r="F113" s="269"/>
      <c r="G113" s="278"/>
      <c r="H113" s="278"/>
      <c r="I113" s="277"/>
      <c r="J113" s="277"/>
      <c r="K113" s="279"/>
      <c r="L113" s="202"/>
    </row>
    <row r="115" spans="6:10" ht="20.25">
      <c r="F115" s="229"/>
      <c r="G115" s="229"/>
      <c r="H115" s="229"/>
      <c r="I115" s="229"/>
      <c r="J115" s="229"/>
    </row>
    <row r="116" spans="6:10" ht="20.25">
      <c r="F116" s="229"/>
      <c r="G116" s="229"/>
      <c r="H116" s="229"/>
      <c r="I116" s="229"/>
      <c r="J116" s="229"/>
    </row>
    <row r="117" spans="7:8" ht="20.25">
      <c r="G117" s="229"/>
      <c r="H117" s="229"/>
    </row>
    <row r="122" ht="20.25">
      <c r="K122" s="229"/>
    </row>
  </sheetData>
  <sheetProtection/>
  <mergeCells count="2">
    <mergeCell ref="A1:K1"/>
    <mergeCell ref="C2:K2"/>
  </mergeCells>
  <printOptions horizontalCentered="1"/>
  <pageMargins left="0.15748031496062992" right="0.15748031496062992" top="0.2755905511811024" bottom="0.2" header="0.31" footer="0.21"/>
  <pageSetup fitToHeight="0" fitToWidth="1"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3"/>
  <sheetViews>
    <sheetView tabSelected="1" zoomScale="62" zoomScaleNormal="62" workbookViewId="0" topLeftCell="A1">
      <selection activeCell="T7" sqref="T7"/>
    </sheetView>
  </sheetViews>
  <sheetFormatPr defaultColWidth="9.140625" defaultRowHeight="15"/>
  <cols>
    <col min="1" max="1" width="42.57421875" style="75" customWidth="1"/>
    <col min="2" max="2" width="24.8515625" style="69" customWidth="1"/>
    <col min="3" max="3" width="28.140625" style="69" customWidth="1"/>
    <col min="4" max="4" width="27.7109375" style="69" customWidth="1"/>
    <col min="5" max="5" width="28.28125" style="69" customWidth="1"/>
    <col min="6" max="6" width="24.00390625" style="69" customWidth="1"/>
    <col min="7" max="7" width="28.57421875" style="69" customWidth="1"/>
    <col min="8" max="8" width="26.421875" style="69" customWidth="1"/>
    <col min="9" max="9" width="27.421875" style="69" customWidth="1"/>
    <col min="10" max="10" width="24.421875" style="69" customWidth="1"/>
    <col min="11" max="11" width="25.8515625" style="76" customWidth="1"/>
    <col min="12" max="12" width="22.421875" style="69" customWidth="1"/>
    <col min="13" max="13" width="24.57421875" style="69" customWidth="1"/>
    <col min="14" max="16384" width="9.140625" style="69" customWidth="1"/>
  </cols>
  <sheetData>
    <row r="1" spans="1:13" ht="54.75" customHeight="1" thickBot="1">
      <c r="A1" s="68"/>
      <c r="B1" s="625" t="s">
        <v>625</v>
      </c>
      <c r="C1" s="625"/>
      <c r="D1" s="625"/>
      <c r="E1" s="625"/>
      <c r="F1" s="625"/>
      <c r="G1" s="625"/>
      <c r="H1" s="626"/>
      <c r="I1" s="627"/>
      <c r="J1" s="627"/>
      <c r="K1" s="627"/>
      <c r="L1" s="627"/>
      <c r="M1" s="628"/>
    </row>
    <row r="2" spans="1:13" ht="42" customHeight="1">
      <c r="A2" s="629" t="s">
        <v>0</v>
      </c>
      <c r="B2" s="630" t="s">
        <v>1</v>
      </c>
      <c r="C2" s="631"/>
      <c r="D2" s="631"/>
      <c r="E2" s="631"/>
      <c r="F2" s="631"/>
      <c r="G2" s="631"/>
      <c r="H2" s="631"/>
      <c r="I2" s="631"/>
      <c r="J2" s="631"/>
      <c r="K2" s="632" t="s">
        <v>2</v>
      </c>
      <c r="L2" s="625" t="s">
        <v>618</v>
      </c>
      <c r="M2" s="635" t="s">
        <v>619</v>
      </c>
    </row>
    <row r="3" spans="1:13" s="70" customFormat="1" ht="144" customHeight="1">
      <c r="A3" s="629"/>
      <c r="B3" s="108" t="s">
        <v>472</v>
      </c>
      <c r="C3" s="108" t="s">
        <v>473</v>
      </c>
      <c r="D3" s="108" t="s">
        <v>620</v>
      </c>
      <c r="E3" s="108" t="s">
        <v>474</v>
      </c>
      <c r="F3" s="108" t="s">
        <v>475</v>
      </c>
      <c r="G3" s="108" t="s">
        <v>621</v>
      </c>
      <c r="H3" s="36" t="s">
        <v>476</v>
      </c>
      <c r="I3" s="108" t="s">
        <v>477</v>
      </c>
      <c r="J3" s="36" t="s">
        <v>622</v>
      </c>
      <c r="K3" s="633"/>
      <c r="L3" s="634"/>
      <c r="M3" s="636"/>
    </row>
    <row r="4" spans="1:13" ht="69.75">
      <c r="A4" s="25" t="s">
        <v>267</v>
      </c>
      <c r="B4" s="109">
        <v>800000</v>
      </c>
      <c r="C4" s="109">
        <v>800000</v>
      </c>
      <c r="D4" s="109">
        <v>777300</v>
      </c>
      <c r="E4" s="603"/>
      <c r="F4" s="603"/>
      <c r="G4" s="603"/>
      <c r="H4" s="108"/>
      <c r="I4" s="109"/>
      <c r="J4" s="110"/>
      <c r="K4" s="26">
        <f>B4+E4+H4</f>
        <v>800000</v>
      </c>
      <c r="L4" s="71">
        <f>I4+F4+C4</f>
        <v>800000</v>
      </c>
      <c r="M4" s="72">
        <f>J4+G4+D4</f>
        <v>777300</v>
      </c>
    </row>
    <row r="5" spans="1:13" ht="23.25">
      <c r="A5" s="27" t="s">
        <v>268</v>
      </c>
      <c r="B5" s="109">
        <v>350007</v>
      </c>
      <c r="C5" s="109">
        <v>350007</v>
      </c>
      <c r="D5" s="109">
        <v>107828</v>
      </c>
      <c r="E5" s="604"/>
      <c r="F5" s="109"/>
      <c r="G5" s="109">
        <v>38760</v>
      </c>
      <c r="H5" s="111"/>
      <c r="I5" s="109"/>
      <c r="J5" s="112">
        <v>2</v>
      </c>
      <c r="K5" s="26">
        <f aca="true" t="shared" si="0" ref="K5:K22">B5+E5+H5</f>
        <v>350007</v>
      </c>
      <c r="L5" s="71">
        <f>I5+F5+C5</f>
        <v>350007</v>
      </c>
      <c r="M5" s="72">
        <f>J5+G5+D5</f>
        <v>146590</v>
      </c>
    </row>
    <row r="6" spans="1:14" ht="25.5" customHeight="1">
      <c r="A6" s="25" t="s">
        <v>269</v>
      </c>
      <c r="B6" s="109">
        <f>B7+B13</f>
        <v>43004993</v>
      </c>
      <c r="C6" s="109">
        <f aca="true" t="shared" si="1" ref="C6:J6">C7+C13</f>
        <v>42118810</v>
      </c>
      <c r="D6" s="109">
        <f t="shared" si="1"/>
        <v>41615817</v>
      </c>
      <c r="E6" s="109">
        <f t="shared" si="1"/>
        <v>23096000</v>
      </c>
      <c r="F6" s="109">
        <f t="shared" si="1"/>
        <v>23096000</v>
      </c>
      <c r="G6" s="109">
        <f t="shared" si="1"/>
        <v>22530185</v>
      </c>
      <c r="H6" s="109">
        <f t="shared" si="1"/>
        <v>13958007</v>
      </c>
      <c r="I6" s="109">
        <f t="shared" si="1"/>
        <v>13958007</v>
      </c>
      <c r="J6" s="109">
        <f t="shared" si="1"/>
        <v>13958007</v>
      </c>
      <c r="K6" s="26">
        <f t="shared" si="0"/>
        <v>80059000</v>
      </c>
      <c r="L6" s="26">
        <f>C6+F6+I6</f>
        <v>79172817</v>
      </c>
      <c r="M6" s="605">
        <f>D6+G6+J6</f>
        <v>78104009</v>
      </c>
      <c r="N6" s="29"/>
    </row>
    <row r="7" spans="1:13" ht="48.75" customHeight="1">
      <c r="A7" s="77" t="s">
        <v>270</v>
      </c>
      <c r="B7" s="113">
        <v>41687993</v>
      </c>
      <c r="C7" s="113">
        <v>41687993</v>
      </c>
      <c r="D7" s="113">
        <v>41185000</v>
      </c>
      <c r="E7" s="113">
        <v>22828000</v>
      </c>
      <c r="F7" s="113">
        <v>22828000</v>
      </c>
      <c r="G7" s="113">
        <v>22262185</v>
      </c>
      <c r="H7" s="114">
        <v>13958007</v>
      </c>
      <c r="I7" s="114">
        <v>13958007</v>
      </c>
      <c r="J7" s="114">
        <v>13958007</v>
      </c>
      <c r="K7" s="26">
        <f t="shared" si="0"/>
        <v>78474000</v>
      </c>
      <c r="L7" s="71">
        <f>I7+F7+C7</f>
        <v>78474000</v>
      </c>
      <c r="M7" s="72">
        <f>J7+G7+D7</f>
        <v>77405192</v>
      </c>
    </row>
    <row r="8" spans="1:13" ht="48.75" customHeight="1">
      <c r="A8" s="25" t="s">
        <v>271</v>
      </c>
      <c r="B8" s="109"/>
      <c r="C8" s="109"/>
      <c r="D8" s="109"/>
      <c r="E8" s="109"/>
      <c r="F8" s="606"/>
      <c r="G8" s="606"/>
      <c r="H8" s="109"/>
      <c r="I8" s="109"/>
      <c r="J8" s="115"/>
      <c r="K8" s="26"/>
      <c r="L8" s="71"/>
      <c r="M8" s="72"/>
    </row>
    <row r="9" spans="1:13" ht="114" customHeight="1">
      <c r="A9" s="25" t="s">
        <v>478</v>
      </c>
      <c r="B9" s="109"/>
      <c r="C9" s="109"/>
      <c r="D9" s="109"/>
      <c r="E9" s="109"/>
      <c r="F9" s="606"/>
      <c r="G9" s="606"/>
      <c r="H9" s="109"/>
      <c r="I9" s="109"/>
      <c r="J9" s="115"/>
      <c r="K9" s="26"/>
      <c r="L9" s="71"/>
      <c r="M9" s="72"/>
    </row>
    <row r="10" spans="1:13" ht="116.25">
      <c r="A10" s="607" t="s">
        <v>623</v>
      </c>
      <c r="B10" s="109"/>
      <c r="C10" s="109"/>
      <c r="D10" s="109"/>
      <c r="E10" s="109"/>
      <c r="F10" s="603"/>
      <c r="G10" s="603"/>
      <c r="H10" s="109"/>
      <c r="I10" s="109"/>
      <c r="J10" s="115"/>
      <c r="K10" s="26"/>
      <c r="L10" s="71"/>
      <c r="M10" s="72"/>
    </row>
    <row r="11" spans="1:13" ht="156" customHeight="1">
      <c r="A11" s="30" t="s">
        <v>272</v>
      </c>
      <c r="B11" s="116"/>
      <c r="C11" s="116"/>
      <c r="D11" s="116"/>
      <c r="E11" s="116"/>
      <c r="F11" s="608"/>
      <c r="G11" s="608"/>
      <c r="H11" s="115"/>
      <c r="I11" s="116"/>
      <c r="J11" s="117"/>
      <c r="K11" s="26"/>
      <c r="L11" s="71"/>
      <c r="M11" s="72"/>
    </row>
    <row r="12" spans="1:13" ht="151.5" customHeight="1">
      <c r="A12" s="30" t="s">
        <v>273</v>
      </c>
      <c r="B12" s="116"/>
      <c r="C12" s="116"/>
      <c r="D12" s="116"/>
      <c r="E12" s="116"/>
      <c r="F12" s="608"/>
      <c r="G12" s="608"/>
      <c r="H12" s="115"/>
      <c r="I12" s="116"/>
      <c r="J12" s="117"/>
      <c r="K12" s="26"/>
      <c r="L12" s="71"/>
      <c r="M12" s="72"/>
    </row>
    <row r="13" spans="1:13" ht="47.25" thickBot="1">
      <c r="A13" s="28" t="s">
        <v>274</v>
      </c>
      <c r="B13" s="116">
        <v>1317000</v>
      </c>
      <c r="C13" s="116">
        <v>430817</v>
      </c>
      <c r="D13" s="116">
        <v>430817</v>
      </c>
      <c r="E13" s="116">
        <v>268000</v>
      </c>
      <c r="F13" s="116">
        <v>268000</v>
      </c>
      <c r="G13" s="116">
        <v>268000</v>
      </c>
      <c r="H13" s="117"/>
      <c r="I13" s="116"/>
      <c r="J13" s="118"/>
      <c r="K13" s="35">
        <f t="shared" si="0"/>
        <v>1585000</v>
      </c>
      <c r="L13" s="73">
        <f>C13+F13+I13</f>
        <v>698817</v>
      </c>
      <c r="M13" s="74">
        <f>D13+G13+J13</f>
        <v>698817</v>
      </c>
    </row>
    <row r="14" spans="1:13" ht="37.5" customHeight="1" thickBot="1">
      <c r="A14" s="31" t="s">
        <v>3</v>
      </c>
      <c r="B14" s="139">
        <f>B4+B5+B6</f>
        <v>44155000</v>
      </c>
      <c r="C14" s="139">
        <f aca="true" t="shared" si="2" ref="C14:J14">C4+C5+C6</f>
        <v>43268817</v>
      </c>
      <c r="D14" s="139">
        <f t="shared" si="2"/>
        <v>42500945</v>
      </c>
      <c r="E14" s="139">
        <f t="shared" si="2"/>
        <v>23096000</v>
      </c>
      <c r="F14" s="139">
        <f t="shared" si="2"/>
        <v>23096000</v>
      </c>
      <c r="G14" s="139">
        <f t="shared" si="2"/>
        <v>22568945</v>
      </c>
      <c r="H14" s="139">
        <f t="shared" si="2"/>
        <v>13958007</v>
      </c>
      <c r="I14" s="139">
        <f t="shared" si="2"/>
        <v>13958007</v>
      </c>
      <c r="J14" s="609">
        <f t="shared" si="2"/>
        <v>13958009</v>
      </c>
      <c r="K14" s="610">
        <f>K4+K5+K6</f>
        <v>81209007</v>
      </c>
      <c r="L14" s="139">
        <f>L4+L5+L6</f>
        <v>80322824</v>
      </c>
      <c r="M14" s="140">
        <f>M4+M5+M6</f>
        <v>79027899</v>
      </c>
    </row>
    <row r="15" spans="1:13" ht="28.5" customHeight="1">
      <c r="A15" s="32" t="s">
        <v>4</v>
      </c>
      <c r="B15" s="119">
        <v>31704000</v>
      </c>
      <c r="C15" s="119">
        <v>31076125</v>
      </c>
      <c r="D15" s="119">
        <v>31146789</v>
      </c>
      <c r="E15" s="119">
        <v>18604000</v>
      </c>
      <c r="F15" s="119">
        <v>18604000</v>
      </c>
      <c r="G15" s="119">
        <v>16444141</v>
      </c>
      <c r="H15" s="135">
        <v>10804627</v>
      </c>
      <c r="I15" s="119">
        <v>10808922</v>
      </c>
      <c r="J15" s="120">
        <v>10808922</v>
      </c>
      <c r="K15" s="136">
        <f t="shared" si="0"/>
        <v>61112627</v>
      </c>
      <c r="L15" s="137">
        <f aca="true" t="shared" si="3" ref="L15:L22">I15+F15+C15</f>
        <v>60489047</v>
      </c>
      <c r="M15" s="138">
        <f>J15+G15+D15</f>
        <v>58399852</v>
      </c>
    </row>
    <row r="16" spans="1:13" ht="69.75">
      <c r="A16" s="25" t="s">
        <v>186</v>
      </c>
      <c r="B16" s="121">
        <v>7266000</v>
      </c>
      <c r="C16" s="121">
        <v>7266000</v>
      </c>
      <c r="D16" s="121">
        <v>7149047</v>
      </c>
      <c r="E16" s="121">
        <v>3692000</v>
      </c>
      <c r="F16" s="121">
        <v>3692000</v>
      </c>
      <c r="G16" s="121">
        <v>3733889</v>
      </c>
      <c r="H16" s="122">
        <v>2421880</v>
      </c>
      <c r="I16" s="121">
        <v>2459242</v>
      </c>
      <c r="J16" s="123">
        <v>2459242</v>
      </c>
      <c r="K16" s="26">
        <f t="shared" si="0"/>
        <v>13379880</v>
      </c>
      <c r="L16" s="71">
        <f t="shared" si="3"/>
        <v>13417242</v>
      </c>
      <c r="M16" s="72">
        <f>J16+G16+D16</f>
        <v>13342178</v>
      </c>
    </row>
    <row r="17" spans="1:13" ht="23.25">
      <c r="A17" s="27" t="s">
        <v>187</v>
      </c>
      <c r="B17" s="121">
        <v>5185000</v>
      </c>
      <c r="C17" s="121">
        <v>4926692</v>
      </c>
      <c r="D17" s="121">
        <v>4118380</v>
      </c>
      <c r="E17" s="121">
        <v>800000</v>
      </c>
      <c r="F17" s="121">
        <v>800000</v>
      </c>
      <c r="G17" s="121">
        <v>1240260</v>
      </c>
      <c r="H17" s="122">
        <v>651500</v>
      </c>
      <c r="I17" s="121">
        <v>689843</v>
      </c>
      <c r="J17" s="123">
        <v>683635</v>
      </c>
      <c r="K17" s="26">
        <f t="shared" si="0"/>
        <v>6636500</v>
      </c>
      <c r="L17" s="71">
        <f t="shared" si="3"/>
        <v>6416535</v>
      </c>
      <c r="M17" s="72">
        <f>J17+G17+D17</f>
        <v>6042275</v>
      </c>
    </row>
    <row r="18" spans="1:13" ht="46.5">
      <c r="A18" s="25" t="s">
        <v>624</v>
      </c>
      <c r="B18" s="121"/>
      <c r="C18" s="121"/>
      <c r="D18" s="121"/>
      <c r="E18" s="611"/>
      <c r="F18" s="611"/>
      <c r="G18" s="611"/>
      <c r="H18" s="122">
        <v>80000</v>
      </c>
      <c r="I18" s="121"/>
      <c r="J18" s="123"/>
      <c r="K18" s="26">
        <f t="shared" si="0"/>
        <v>80000</v>
      </c>
      <c r="L18" s="71"/>
      <c r="M18" s="72"/>
    </row>
    <row r="19" spans="1:13" ht="42.75" customHeight="1" thickBot="1">
      <c r="A19" s="33" t="s">
        <v>188</v>
      </c>
      <c r="B19" s="124"/>
      <c r="C19" s="124"/>
      <c r="D19" s="124">
        <v>40118</v>
      </c>
      <c r="E19" s="612"/>
      <c r="F19" s="612"/>
      <c r="G19" s="612"/>
      <c r="H19" s="141"/>
      <c r="I19" s="124"/>
      <c r="J19" s="125"/>
      <c r="K19" s="132"/>
      <c r="L19" s="133"/>
      <c r="M19" s="134">
        <f>J19+G19+D19</f>
        <v>40118</v>
      </c>
    </row>
    <row r="20" spans="1:13" ht="33.75" customHeight="1" thickBot="1">
      <c r="A20" s="31" t="s">
        <v>5</v>
      </c>
      <c r="B20" s="613">
        <f aca="true" t="shared" si="4" ref="B20:J20">SUM(B15:B19)</f>
        <v>44155000</v>
      </c>
      <c r="C20" s="613">
        <f t="shared" si="4"/>
        <v>43268817</v>
      </c>
      <c r="D20" s="613">
        <f t="shared" si="4"/>
        <v>42454334</v>
      </c>
      <c r="E20" s="613">
        <f t="shared" si="4"/>
        <v>23096000</v>
      </c>
      <c r="F20" s="613">
        <f t="shared" si="4"/>
        <v>23096000</v>
      </c>
      <c r="G20" s="613">
        <f t="shared" si="4"/>
        <v>21418290</v>
      </c>
      <c r="H20" s="614">
        <f t="shared" si="4"/>
        <v>13958007</v>
      </c>
      <c r="I20" s="614">
        <f t="shared" si="4"/>
        <v>13958007</v>
      </c>
      <c r="J20" s="614">
        <f t="shared" si="4"/>
        <v>13951799</v>
      </c>
      <c r="K20" s="143">
        <f t="shared" si="0"/>
        <v>81209007</v>
      </c>
      <c r="L20" s="139">
        <f t="shared" si="3"/>
        <v>80322824</v>
      </c>
      <c r="M20" s="140">
        <f>J20+G20+D20</f>
        <v>77824423</v>
      </c>
    </row>
    <row r="21" spans="1:13" ht="23.25">
      <c r="A21" s="32" t="s">
        <v>6</v>
      </c>
      <c r="B21" s="119">
        <v>11</v>
      </c>
      <c r="C21" s="119">
        <v>11</v>
      </c>
      <c r="D21" s="119">
        <v>11</v>
      </c>
      <c r="E21" s="119">
        <v>6</v>
      </c>
      <c r="F21" s="119">
        <v>6</v>
      </c>
      <c r="G21" s="119">
        <v>6</v>
      </c>
      <c r="H21" s="142">
        <v>3</v>
      </c>
      <c r="I21" s="126">
        <v>3</v>
      </c>
      <c r="J21" s="127">
        <v>3</v>
      </c>
      <c r="K21" s="136">
        <f t="shared" si="0"/>
        <v>20</v>
      </c>
      <c r="L21" s="137">
        <f t="shared" si="3"/>
        <v>20</v>
      </c>
      <c r="M21" s="138">
        <f>J21+G21+D21</f>
        <v>20</v>
      </c>
    </row>
    <row r="22" spans="1:13" ht="24" thickBot="1">
      <c r="A22" s="34" t="s">
        <v>7</v>
      </c>
      <c r="B22" s="128">
        <v>11</v>
      </c>
      <c r="C22" s="128">
        <v>11</v>
      </c>
      <c r="D22" s="128">
        <v>11</v>
      </c>
      <c r="E22" s="128">
        <v>6</v>
      </c>
      <c r="F22" s="128">
        <v>6</v>
      </c>
      <c r="G22" s="128">
        <v>6</v>
      </c>
      <c r="H22" s="129">
        <v>3</v>
      </c>
      <c r="I22" s="130">
        <v>3</v>
      </c>
      <c r="J22" s="131">
        <v>3</v>
      </c>
      <c r="K22" s="35">
        <f t="shared" si="0"/>
        <v>20</v>
      </c>
      <c r="L22" s="73">
        <f t="shared" si="3"/>
        <v>20</v>
      </c>
      <c r="M22" s="74">
        <f>J22+G22+D22</f>
        <v>20</v>
      </c>
    </row>
    <row r="23" spans="5:7" ht="23.25">
      <c r="E23" s="145"/>
      <c r="F23" s="145"/>
      <c r="G23" s="145"/>
    </row>
  </sheetData>
  <sheetProtection/>
  <mergeCells count="6">
    <mergeCell ref="B1:M1"/>
    <mergeCell ref="A2:A3"/>
    <mergeCell ref="B2:J2"/>
    <mergeCell ref="K2:K3"/>
    <mergeCell ref="L2:L3"/>
    <mergeCell ref="M2:M3"/>
  </mergeCells>
  <printOptions horizontalCentered="1"/>
  <pageMargins left="0.17" right="0.16" top="0.65" bottom="0.37" header="0.3" footer="0.5118110236220472"/>
  <pageSetup fitToHeight="1" fitToWidth="1" horizontalDpi="600" verticalDpi="600" orientation="landscape" paperSize="8" scale="55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1"/>
  <sheetViews>
    <sheetView zoomScale="70" zoomScaleNormal="70" zoomScalePageLayoutView="0" workbookViewId="0" topLeftCell="A25">
      <selection activeCell="R45" sqref="R45"/>
    </sheetView>
  </sheetViews>
  <sheetFormatPr defaultColWidth="9.140625" defaultRowHeight="15"/>
  <cols>
    <col min="1" max="1" width="16.28125" style="1" customWidth="1"/>
    <col min="2" max="2" width="68.421875" style="1" customWidth="1"/>
    <col min="3" max="3" width="28.00390625" style="441" customWidth="1"/>
    <col min="4" max="4" width="28.00390625" style="442" customWidth="1"/>
    <col min="5" max="5" width="28.00390625" style="17" customWidth="1"/>
    <col min="6" max="7" width="25.57421875" style="441" customWidth="1"/>
    <col min="8" max="8" width="25.57421875" style="442" customWidth="1"/>
    <col min="9" max="16384" width="9.140625" style="1" customWidth="1"/>
  </cols>
  <sheetData>
    <row r="1" spans="1:8" ht="39" customHeight="1">
      <c r="A1" s="637" t="s">
        <v>575</v>
      </c>
      <c r="B1" s="638"/>
      <c r="C1" s="638"/>
      <c r="D1" s="639"/>
      <c r="E1" s="639"/>
      <c r="F1" s="639"/>
      <c r="G1" s="639"/>
      <c r="H1" s="640"/>
    </row>
    <row r="2" spans="1:8" ht="48.75" customHeight="1">
      <c r="A2" s="2" t="s">
        <v>576</v>
      </c>
      <c r="B2" s="3" t="s">
        <v>577</v>
      </c>
      <c r="C2" s="412" t="s">
        <v>578</v>
      </c>
      <c r="D2" s="413" t="s">
        <v>579</v>
      </c>
      <c r="E2" s="18" t="s">
        <v>580</v>
      </c>
      <c r="F2" s="412" t="s">
        <v>581</v>
      </c>
      <c r="G2" s="414" t="s">
        <v>582</v>
      </c>
      <c r="H2" s="415" t="s">
        <v>583</v>
      </c>
    </row>
    <row r="3" spans="1:8" ht="15.75">
      <c r="A3" s="641" t="s">
        <v>108</v>
      </c>
      <c r="B3" s="642"/>
      <c r="C3" s="642"/>
      <c r="D3" s="643"/>
      <c r="E3" s="643"/>
      <c r="F3" s="643"/>
      <c r="G3" s="643"/>
      <c r="H3" s="644"/>
    </row>
    <row r="4" spans="1:8" ht="39.75" customHeight="1">
      <c r="A4" s="4" t="s">
        <v>246</v>
      </c>
      <c r="B4" s="5" t="s">
        <v>245</v>
      </c>
      <c r="C4" s="416"/>
      <c r="D4" s="417">
        <f>E4</f>
        <v>254000</v>
      </c>
      <c r="E4" s="417">
        <v>254000</v>
      </c>
      <c r="F4" s="416"/>
      <c r="G4" s="417">
        <f>H4</f>
        <v>187960</v>
      </c>
      <c r="H4" s="418">
        <v>187960</v>
      </c>
    </row>
    <row r="5" spans="1:8" ht="39.75" customHeight="1">
      <c r="A5" s="4" t="s">
        <v>109</v>
      </c>
      <c r="B5" s="5" t="s">
        <v>110</v>
      </c>
      <c r="C5" s="416">
        <v>32878000</v>
      </c>
      <c r="D5" s="419">
        <f>E5</f>
        <v>87464</v>
      </c>
      <c r="E5" s="419">
        <v>87464</v>
      </c>
      <c r="F5" s="416"/>
      <c r="G5" s="417">
        <f>H5</f>
        <v>2173504</v>
      </c>
      <c r="H5" s="418">
        <v>2173504</v>
      </c>
    </row>
    <row r="6" spans="1:8" ht="39.75" customHeight="1">
      <c r="A6" s="4" t="s">
        <v>247</v>
      </c>
      <c r="B6" s="5" t="s">
        <v>248</v>
      </c>
      <c r="C6" s="416"/>
      <c r="D6" s="419"/>
      <c r="E6" s="13"/>
      <c r="F6" s="416"/>
      <c r="G6" s="417"/>
      <c r="H6" s="418"/>
    </row>
    <row r="7" spans="1:8" ht="39.75" customHeight="1">
      <c r="A7" s="4" t="s">
        <v>111</v>
      </c>
      <c r="B7" s="5" t="s">
        <v>112</v>
      </c>
      <c r="C7" s="416"/>
      <c r="D7" s="419"/>
      <c r="E7" s="420"/>
      <c r="F7" s="416">
        <v>570000</v>
      </c>
      <c r="G7" s="417">
        <f>H7</f>
        <v>451104</v>
      </c>
      <c r="H7" s="418">
        <v>451104</v>
      </c>
    </row>
    <row r="8" spans="1:8" ht="21" customHeight="1">
      <c r="A8" s="4" t="s">
        <v>235</v>
      </c>
      <c r="B8" s="5" t="s">
        <v>236</v>
      </c>
      <c r="C8" s="416"/>
      <c r="D8" s="419"/>
      <c r="E8" s="420"/>
      <c r="F8" s="416"/>
      <c r="G8" s="417">
        <f>H8</f>
        <v>4674922</v>
      </c>
      <c r="H8" s="418">
        <v>4674922</v>
      </c>
    </row>
    <row r="9" spans="1:8" ht="39.75" customHeight="1">
      <c r="A9" s="4" t="s">
        <v>113</v>
      </c>
      <c r="B9" s="5" t="s">
        <v>114</v>
      </c>
      <c r="C9" s="416">
        <v>11946000</v>
      </c>
      <c r="D9" s="419"/>
      <c r="E9" s="13"/>
      <c r="F9" s="416">
        <v>15864000</v>
      </c>
      <c r="G9" s="417"/>
      <c r="H9" s="421"/>
    </row>
    <row r="10" spans="1:8" s="17" customFormat="1" ht="39.75" customHeight="1">
      <c r="A10" s="422" t="s">
        <v>115</v>
      </c>
      <c r="B10" s="423" t="s">
        <v>116</v>
      </c>
      <c r="C10" s="417">
        <f>92535000-635000</f>
        <v>91900000</v>
      </c>
      <c r="D10" s="419">
        <f>E10</f>
        <v>14098287</v>
      </c>
      <c r="E10" s="419">
        <v>14098287</v>
      </c>
      <c r="F10" s="417">
        <v>49853000</v>
      </c>
      <c r="G10" s="417">
        <f>H10</f>
        <v>24297067</v>
      </c>
      <c r="H10" s="418">
        <v>24297067</v>
      </c>
    </row>
    <row r="11" spans="1:8" s="17" customFormat="1" ht="39.75" customHeight="1">
      <c r="A11" s="422" t="s">
        <v>237</v>
      </c>
      <c r="B11" s="423" t="s">
        <v>238</v>
      </c>
      <c r="C11" s="417"/>
      <c r="D11" s="419">
        <f>E11</f>
        <v>2276862</v>
      </c>
      <c r="E11" s="419">
        <v>2276862</v>
      </c>
      <c r="F11" s="417"/>
      <c r="G11" s="417">
        <f>H11</f>
        <v>43383</v>
      </c>
      <c r="H11" s="421">
        <v>43383</v>
      </c>
    </row>
    <row r="12" spans="1:8" ht="39.75" customHeight="1">
      <c r="A12" s="4" t="s">
        <v>117</v>
      </c>
      <c r="B12" s="5" t="s">
        <v>118</v>
      </c>
      <c r="C12" s="416"/>
      <c r="D12" s="419">
        <f>E12</f>
        <v>530000</v>
      </c>
      <c r="E12" s="419">
        <v>530000</v>
      </c>
      <c r="F12" s="416">
        <v>1600000</v>
      </c>
      <c r="G12" s="417">
        <f>H12</f>
        <v>1200018</v>
      </c>
      <c r="H12" s="418">
        <v>1200018</v>
      </c>
    </row>
    <row r="13" spans="1:8" ht="39.75" customHeight="1">
      <c r="A13" s="4" t="s">
        <v>119</v>
      </c>
      <c r="B13" s="5" t="s">
        <v>120</v>
      </c>
      <c r="C13" s="416"/>
      <c r="D13" s="419">
        <f>E13</f>
        <v>1371502</v>
      </c>
      <c r="E13" s="419">
        <v>1371502</v>
      </c>
      <c r="F13" s="416">
        <v>49853000</v>
      </c>
      <c r="G13" s="417">
        <f>H13</f>
        <v>28893849</v>
      </c>
      <c r="H13" s="418">
        <v>28893849</v>
      </c>
    </row>
    <row r="14" spans="1:8" s="17" customFormat="1" ht="39.75" customHeight="1">
      <c r="A14" s="422" t="s">
        <v>121</v>
      </c>
      <c r="B14" s="423" t="s">
        <v>122</v>
      </c>
      <c r="C14" s="417">
        <v>105153000</v>
      </c>
      <c r="D14" s="419">
        <f>E14</f>
        <v>112914324</v>
      </c>
      <c r="E14" s="419">
        <v>112914324</v>
      </c>
      <c r="F14" s="417">
        <v>4179000</v>
      </c>
      <c r="G14" s="417">
        <f>H14</f>
        <v>4397466</v>
      </c>
      <c r="H14" s="418">
        <v>4397466</v>
      </c>
    </row>
    <row r="15" spans="1:8" ht="39.75" customHeight="1">
      <c r="A15" s="4" t="s">
        <v>231</v>
      </c>
      <c r="B15" s="5" t="s">
        <v>232</v>
      </c>
      <c r="C15" s="416"/>
      <c r="D15" s="419"/>
      <c r="E15" s="420"/>
      <c r="F15" s="416"/>
      <c r="G15" s="417"/>
      <c r="H15" s="421"/>
    </row>
    <row r="16" spans="1:8" ht="39.75" customHeight="1">
      <c r="A16" s="4" t="s">
        <v>123</v>
      </c>
      <c r="B16" s="5" t="s">
        <v>124</v>
      </c>
      <c r="C16" s="416"/>
      <c r="D16" s="419"/>
      <c r="E16" s="13"/>
      <c r="F16" s="416">
        <v>72000</v>
      </c>
      <c r="G16" s="417">
        <f>H16</f>
        <v>71415</v>
      </c>
      <c r="H16" s="418">
        <v>71415</v>
      </c>
    </row>
    <row r="17" spans="1:8" ht="39.75" customHeight="1">
      <c r="A17" s="4" t="s">
        <v>259</v>
      </c>
      <c r="B17" s="5" t="s">
        <v>125</v>
      </c>
      <c r="C17" s="416"/>
      <c r="D17" s="419"/>
      <c r="E17" s="13"/>
      <c r="F17" s="416">
        <v>362000</v>
      </c>
      <c r="G17" s="417">
        <f>H17</f>
        <v>524360</v>
      </c>
      <c r="H17" s="418">
        <v>524360</v>
      </c>
    </row>
    <row r="18" spans="1:8" ht="39.75" customHeight="1">
      <c r="A18" s="4" t="s">
        <v>126</v>
      </c>
      <c r="B18" s="5" t="s">
        <v>127</v>
      </c>
      <c r="C18" s="416"/>
      <c r="D18" s="419"/>
      <c r="E18" s="420"/>
      <c r="F18" s="416">
        <v>323000</v>
      </c>
      <c r="G18" s="417">
        <f>H18</f>
        <v>323216</v>
      </c>
      <c r="H18" s="418">
        <v>323216</v>
      </c>
    </row>
    <row r="19" spans="1:8" ht="39.75" customHeight="1">
      <c r="A19" s="4" t="s">
        <v>239</v>
      </c>
      <c r="B19" s="5" t="s">
        <v>240</v>
      </c>
      <c r="C19" s="416"/>
      <c r="D19" s="419">
        <f>E19</f>
        <v>4956</v>
      </c>
      <c r="E19" s="419">
        <v>4956</v>
      </c>
      <c r="F19" s="416"/>
      <c r="G19" s="417">
        <f>H19</f>
        <v>147808</v>
      </c>
      <c r="H19" s="418">
        <v>147808</v>
      </c>
    </row>
    <row r="20" spans="1:8" ht="39.75" customHeight="1">
      <c r="A20" s="4" t="s">
        <v>128</v>
      </c>
      <c r="B20" s="5" t="s">
        <v>129</v>
      </c>
      <c r="C20" s="416"/>
      <c r="D20" s="419"/>
      <c r="E20" s="13"/>
      <c r="F20" s="416">
        <v>35000</v>
      </c>
      <c r="G20" s="417"/>
      <c r="H20" s="421"/>
    </row>
    <row r="21" spans="1:8" ht="39.75" customHeight="1">
      <c r="A21" s="4" t="s">
        <v>249</v>
      </c>
      <c r="B21" s="5" t="s">
        <v>250</v>
      </c>
      <c r="C21" s="416"/>
      <c r="D21" s="419"/>
      <c r="E21" s="420"/>
      <c r="F21" s="416"/>
      <c r="G21" s="417">
        <f>H21</f>
        <v>30495</v>
      </c>
      <c r="H21" s="418">
        <v>30495</v>
      </c>
    </row>
    <row r="22" spans="1:8" ht="18" customHeight="1">
      <c r="A22" s="4" t="s">
        <v>130</v>
      </c>
      <c r="B22" s="5" t="s">
        <v>131</v>
      </c>
      <c r="C22" s="416"/>
      <c r="D22" s="419"/>
      <c r="E22" s="13"/>
      <c r="F22" s="416">
        <v>3516000</v>
      </c>
      <c r="G22" s="417"/>
      <c r="H22" s="418"/>
    </row>
    <row r="23" spans="1:8" s="17" customFormat="1" ht="48.75" customHeight="1">
      <c r="A23" s="422" t="s">
        <v>132</v>
      </c>
      <c r="B23" s="423" t="s">
        <v>133</v>
      </c>
      <c r="C23" s="417">
        <v>4341000</v>
      </c>
      <c r="D23" s="419">
        <f>E23</f>
        <v>3599054</v>
      </c>
      <c r="E23" s="419">
        <v>3599054</v>
      </c>
      <c r="F23" s="417">
        <v>4341000</v>
      </c>
      <c r="G23" s="417">
        <f>H23</f>
        <v>3637116</v>
      </c>
      <c r="H23" s="418">
        <v>3637116</v>
      </c>
    </row>
    <row r="24" spans="1:8" s="17" customFormat="1" ht="39.75" customHeight="1">
      <c r="A24" s="422" t="s">
        <v>241</v>
      </c>
      <c r="B24" s="423" t="s">
        <v>242</v>
      </c>
      <c r="C24" s="417"/>
      <c r="D24" s="419">
        <f>E24</f>
        <v>804134</v>
      </c>
      <c r="E24" s="419">
        <v>804134</v>
      </c>
      <c r="F24" s="417"/>
      <c r="G24" s="417">
        <f>H24</f>
        <v>12777951</v>
      </c>
      <c r="H24" s="418">
        <v>12777951</v>
      </c>
    </row>
    <row r="25" spans="1:8" ht="39.75" customHeight="1">
      <c r="A25" s="4" t="s">
        <v>255</v>
      </c>
      <c r="B25" s="5" t="s">
        <v>256</v>
      </c>
      <c r="C25" s="416"/>
      <c r="D25" s="419"/>
      <c r="E25" s="13"/>
      <c r="F25" s="416"/>
      <c r="G25" s="417"/>
      <c r="H25" s="418"/>
    </row>
    <row r="26" spans="1:8" ht="39.75" customHeight="1">
      <c r="A26" s="6" t="s">
        <v>134</v>
      </c>
      <c r="B26" s="5" t="s">
        <v>135</v>
      </c>
      <c r="C26" s="424">
        <v>935000</v>
      </c>
      <c r="D26" s="425"/>
      <c r="E26" s="14"/>
      <c r="F26" s="416">
        <v>49854000</v>
      </c>
      <c r="G26" s="417"/>
      <c r="H26" s="418"/>
    </row>
    <row r="27" spans="1:8" ht="39.75" customHeight="1">
      <c r="A27" s="6" t="s">
        <v>251</v>
      </c>
      <c r="B27" s="5" t="s">
        <v>252</v>
      </c>
      <c r="C27" s="424"/>
      <c r="D27" s="425"/>
      <c r="E27" s="14"/>
      <c r="F27" s="416"/>
      <c r="G27" s="417">
        <f aca="true" t="shared" si="0" ref="G27:G35">H27</f>
        <v>97361</v>
      </c>
      <c r="H27" s="418">
        <v>97361</v>
      </c>
    </row>
    <row r="28" spans="1:8" ht="39.75" customHeight="1">
      <c r="A28" s="6" t="s">
        <v>253</v>
      </c>
      <c r="B28" s="5" t="s">
        <v>254</v>
      </c>
      <c r="C28" s="424"/>
      <c r="D28" s="425"/>
      <c r="E28" s="14"/>
      <c r="F28" s="416"/>
      <c r="G28" s="417">
        <f t="shared" si="0"/>
        <v>100203</v>
      </c>
      <c r="H28" s="418">
        <v>100203</v>
      </c>
    </row>
    <row r="29" spans="1:8" s="17" customFormat="1" ht="39.75" customHeight="1">
      <c r="A29" s="422" t="s">
        <v>136</v>
      </c>
      <c r="B29" s="423" t="s">
        <v>137</v>
      </c>
      <c r="C29" s="417"/>
      <c r="D29" s="419">
        <f>E29</f>
        <v>56147</v>
      </c>
      <c r="E29" s="419">
        <v>56147</v>
      </c>
      <c r="F29" s="417">
        <v>300000</v>
      </c>
      <c r="G29" s="417">
        <f t="shared" si="0"/>
        <v>3078714</v>
      </c>
      <c r="H29" s="418">
        <v>3078714</v>
      </c>
    </row>
    <row r="30" spans="1:8" s="17" customFormat="1" ht="39.75" customHeight="1">
      <c r="A30" s="422" t="s">
        <v>228</v>
      </c>
      <c r="B30" s="423" t="s">
        <v>229</v>
      </c>
      <c r="C30" s="417"/>
      <c r="D30" s="419">
        <f>E30</f>
        <v>484423</v>
      </c>
      <c r="E30" s="419">
        <v>484423</v>
      </c>
      <c r="F30" s="417"/>
      <c r="G30" s="417">
        <f t="shared" si="0"/>
        <v>8778021</v>
      </c>
      <c r="H30" s="418">
        <v>8778021</v>
      </c>
    </row>
    <row r="31" spans="1:8" s="17" customFormat="1" ht="39.75" customHeight="1">
      <c r="A31" s="422" t="s">
        <v>113</v>
      </c>
      <c r="B31" s="423" t="s">
        <v>230</v>
      </c>
      <c r="C31" s="417"/>
      <c r="D31" s="419">
        <f>E31</f>
        <v>10415793</v>
      </c>
      <c r="E31" s="419">
        <v>10415793</v>
      </c>
      <c r="F31" s="417"/>
      <c r="G31" s="417">
        <f t="shared" si="0"/>
        <v>24710840</v>
      </c>
      <c r="H31" s="418">
        <v>24710840</v>
      </c>
    </row>
    <row r="32" spans="1:8" ht="39.75" customHeight="1">
      <c r="A32" s="4" t="s">
        <v>233</v>
      </c>
      <c r="B32" s="5" t="s">
        <v>234</v>
      </c>
      <c r="C32" s="416">
        <v>635000</v>
      </c>
      <c r="D32" s="419">
        <f>E32</f>
        <v>491051</v>
      </c>
      <c r="E32" s="419">
        <v>491051</v>
      </c>
      <c r="F32" s="416">
        <v>2500000</v>
      </c>
      <c r="G32" s="417">
        <f t="shared" si="0"/>
        <v>7105833</v>
      </c>
      <c r="H32" s="418">
        <v>7105833</v>
      </c>
    </row>
    <row r="33" spans="1:8" ht="39.75" customHeight="1">
      <c r="A33" s="4" t="s">
        <v>138</v>
      </c>
      <c r="B33" s="5" t="s">
        <v>139</v>
      </c>
      <c r="C33" s="416"/>
      <c r="D33" s="419"/>
      <c r="E33" s="420"/>
      <c r="F33" s="416">
        <v>3000000</v>
      </c>
      <c r="G33" s="417">
        <f t="shared" si="0"/>
        <v>21811772</v>
      </c>
      <c r="H33" s="418">
        <v>21811772</v>
      </c>
    </row>
    <row r="34" spans="1:8" ht="39.75" customHeight="1">
      <c r="A34" s="4" t="s">
        <v>140</v>
      </c>
      <c r="B34" s="5" t="s">
        <v>141</v>
      </c>
      <c r="C34" s="416"/>
      <c r="D34" s="419"/>
      <c r="E34" s="13"/>
      <c r="F34" s="416">
        <v>2900000</v>
      </c>
      <c r="G34" s="417">
        <f t="shared" si="0"/>
        <v>6400188</v>
      </c>
      <c r="H34" s="418">
        <v>6400188</v>
      </c>
    </row>
    <row r="35" spans="1:8" ht="39.75" customHeight="1">
      <c r="A35" s="4" t="s">
        <v>142</v>
      </c>
      <c r="B35" s="5" t="s">
        <v>143</v>
      </c>
      <c r="C35" s="416"/>
      <c r="D35" s="419"/>
      <c r="E35" s="420"/>
      <c r="F35" s="416">
        <v>10249000</v>
      </c>
      <c r="G35" s="417">
        <f t="shared" si="0"/>
        <v>1952750</v>
      </c>
      <c r="H35" s="418">
        <v>1952750</v>
      </c>
    </row>
    <row r="36" spans="1:8" ht="39.75" customHeight="1">
      <c r="A36" s="4" t="s">
        <v>144</v>
      </c>
      <c r="B36" s="5" t="s">
        <v>145</v>
      </c>
      <c r="C36" s="416"/>
      <c r="D36" s="419"/>
      <c r="E36" s="13"/>
      <c r="F36" s="416"/>
      <c r="G36" s="417"/>
      <c r="H36" s="421"/>
    </row>
    <row r="37" spans="1:8" ht="39.75" customHeight="1">
      <c r="A37" s="4" t="s">
        <v>257</v>
      </c>
      <c r="B37" s="5" t="s">
        <v>258</v>
      </c>
      <c r="C37" s="416"/>
      <c r="D37" s="419"/>
      <c r="E37" s="420"/>
      <c r="F37" s="416"/>
      <c r="G37" s="417">
        <f>H37</f>
        <v>20000</v>
      </c>
      <c r="H37" s="418">
        <v>20000</v>
      </c>
    </row>
    <row r="38" spans="1:8" s="17" customFormat="1" ht="39.75" customHeight="1">
      <c r="A38" s="426" t="s">
        <v>146</v>
      </c>
      <c r="B38" s="423" t="s">
        <v>147</v>
      </c>
      <c r="C38" s="427"/>
      <c r="D38" s="425">
        <f>E38</f>
        <v>10000</v>
      </c>
      <c r="E38" s="425">
        <v>10000</v>
      </c>
      <c r="F38" s="417">
        <v>2000000</v>
      </c>
      <c r="G38" s="417">
        <f>H38</f>
        <v>4978914</v>
      </c>
      <c r="H38" s="418">
        <v>4978914</v>
      </c>
    </row>
    <row r="39" spans="1:8" ht="39.75" customHeight="1">
      <c r="A39" s="6" t="s">
        <v>184</v>
      </c>
      <c r="B39" s="5" t="s">
        <v>185</v>
      </c>
      <c r="C39" s="424"/>
      <c r="D39" s="425">
        <f>E39</f>
        <v>211099</v>
      </c>
      <c r="E39" s="419">
        <v>211099</v>
      </c>
      <c r="F39" s="416">
        <v>10800000</v>
      </c>
      <c r="G39" s="417">
        <f>H39</f>
        <v>2766795</v>
      </c>
      <c r="H39" s="418">
        <v>2766795</v>
      </c>
    </row>
    <row r="40" spans="1:8" s="17" customFormat="1" ht="39.75" customHeight="1">
      <c r="A40" s="426" t="s">
        <v>205</v>
      </c>
      <c r="B40" s="423" t="s">
        <v>206</v>
      </c>
      <c r="C40" s="427">
        <v>86930000</v>
      </c>
      <c r="D40" s="425"/>
      <c r="E40" s="420"/>
      <c r="F40" s="417"/>
      <c r="G40" s="417"/>
      <c r="H40" s="418"/>
    </row>
    <row r="41" spans="1:8" s="17" customFormat="1" ht="39.75" customHeight="1">
      <c r="A41" s="426" t="s">
        <v>584</v>
      </c>
      <c r="B41" s="423" t="s">
        <v>585</v>
      </c>
      <c r="C41" s="427"/>
      <c r="D41" s="425"/>
      <c r="E41" s="420"/>
      <c r="F41" s="417"/>
      <c r="G41" s="417">
        <f>H41</f>
        <v>39960</v>
      </c>
      <c r="H41" s="418">
        <v>39960</v>
      </c>
    </row>
    <row r="42" spans="1:8" ht="39.75" customHeight="1">
      <c r="A42" s="6" t="s">
        <v>586</v>
      </c>
      <c r="B42" s="5" t="s">
        <v>587</v>
      </c>
      <c r="C42" s="424"/>
      <c r="D42" s="425">
        <f>E42</f>
        <v>2670787</v>
      </c>
      <c r="E42" s="419">
        <v>2670787</v>
      </c>
      <c r="F42" s="416"/>
      <c r="G42" s="417">
        <f>H42</f>
        <v>4964949</v>
      </c>
      <c r="H42" s="418">
        <v>4964949</v>
      </c>
    </row>
    <row r="43" spans="1:8" ht="39.75" customHeight="1">
      <c r="A43" s="6" t="s">
        <v>588</v>
      </c>
      <c r="B43" s="5" t="s">
        <v>589</v>
      </c>
      <c r="C43" s="424"/>
      <c r="D43" s="425"/>
      <c r="E43" s="420"/>
      <c r="F43" s="416"/>
      <c r="G43" s="417">
        <f>H43</f>
        <v>5027267</v>
      </c>
      <c r="H43" s="418">
        <v>5027267</v>
      </c>
    </row>
    <row r="44" spans="1:8" s="17" customFormat="1" ht="39.75" customHeight="1">
      <c r="A44" s="426" t="s">
        <v>207</v>
      </c>
      <c r="B44" s="423" t="s">
        <v>208</v>
      </c>
      <c r="C44" s="427"/>
      <c r="D44" s="425">
        <f>E44</f>
        <v>83522005</v>
      </c>
      <c r="E44" s="419">
        <v>83522005</v>
      </c>
      <c r="F44" s="417">
        <v>78474000</v>
      </c>
      <c r="G44" s="417">
        <f>H44</f>
        <v>77905192</v>
      </c>
      <c r="H44" s="418">
        <v>77905192</v>
      </c>
    </row>
    <row r="45" spans="1:8" s="17" customFormat="1" ht="39.75" customHeight="1">
      <c r="A45" s="426" t="s">
        <v>590</v>
      </c>
      <c r="B45" s="423" t="s">
        <v>591</v>
      </c>
      <c r="C45" s="427"/>
      <c r="D45" s="425"/>
      <c r="E45" s="420"/>
      <c r="F45" s="417"/>
      <c r="G45" s="417">
        <f>H45</f>
        <v>138113</v>
      </c>
      <c r="H45" s="418">
        <v>138113</v>
      </c>
    </row>
    <row r="46" spans="1:8" s="17" customFormat="1" ht="39.75" customHeight="1">
      <c r="A46" s="426" t="s">
        <v>243</v>
      </c>
      <c r="B46" s="423" t="s">
        <v>244</v>
      </c>
      <c r="C46" s="427"/>
      <c r="D46" s="425">
        <f>E46</f>
        <v>13000</v>
      </c>
      <c r="E46" s="419">
        <v>13000</v>
      </c>
      <c r="F46" s="417"/>
      <c r="G46" s="417">
        <v>13000</v>
      </c>
      <c r="H46" s="418">
        <v>13000</v>
      </c>
    </row>
    <row r="47" spans="1:8" ht="39.75" customHeight="1">
      <c r="A47" s="6"/>
      <c r="B47" s="7" t="s">
        <v>148</v>
      </c>
      <c r="C47" s="424"/>
      <c r="D47" s="428">
        <v>11195000</v>
      </c>
      <c r="E47" s="429">
        <v>11195000</v>
      </c>
      <c r="F47" s="430">
        <v>11195000</v>
      </c>
      <c r="G47" s="431"/>
      <c r="H47" s="432"/>
    </row>
    <row r="48" spans="1:8" ht="39.75" customHeight="1" thickBot="1">
      <c r="A48" s="8"/>
      <c r="B48" s="9" t="s">
        <v>149</v>
      </c>
      <c r="C48" s="433"/>
      <c r="D48" s="434">
        <v>8711618</v>
      </c>
      <c r="E48" s="15">
        <v>8711618</v>
      </c>
      <c r="F48" s="435">
        <v>32878000</v>
      </c>
      <c r="G48" s="436"/>
      <c r="H48" s="437"/>
    </row>
    <row r="49" spans="1:9" ht="39.75" customHeight="1" thickBot="1">
      <c r="A49" s="645" t="s">
        <v>150</v>
      </c>
      <c r="B49" s="646"/>
      <c r="C49" s="438">
        <f>SUM(C4:C48)</f>
        <v>334718000</v>
      </c>
      <c r="D49" s="439">
        <f>D4+D5+D10+D11+D12+D13+D14+D19+D23+D24+D29+D30+D31+D32+D38+D39+D42+D44+D46+D47+D48</f>
        <v>253721506</v>
      </c>
      <c r="E49" s="439">
        <f>E4+E5+E10+E11+E12+E13+E14+E19+E23+E24+E29+E30+E31+E32+E38+E39+E42+E44+E46+E47+E48</f>
        <v>253721506</v>
      </c>
      <c r="F49" s="438">
        <f>SUM(F5:F48)</f>
        <v>334718000</v>
      </c>
      <c r="G49" s="440">
        <f>H49</f>
        <v>253721506</v>
      </c>
      <c r="H49" s="439">
        <f>H4+H5+H7+H8+H10+H11+H12+H13+H14+H16+H17+H18+H19+H21+H23+H24+H27+H28+H29+H30+H31+H32+H33+H34+H35++H37+H38+H39+H41+H42+H43+H44+H45+H46</f>
        <v>253721506</v>
      </c>
      <c r="I49" s="19"/>
    </row>
    <row r="51" spans="3:5" ht="15">
      <c r="C51" s="443"/>
      <c r="D51" s="444"/>
      <c r="E51" s="16"/>
    </row>
  </sheetData>
  <sheetProtection/>
  <mergeCells count="3">
    <mergeCell ref="A1:H1"/>
    <mergeCell ref="A3:H3"/>
    <mergeCell ref="A49:B49"/>
  </mergeCells>
  <printOptions/>
  <pageMargins left="0.17" right="0.16" top="0.35" bottom="0.38" header="0.51" footer="0.16"/>
  <pageSetup fitToHeight="1" fitToWidth="1" horizontalDpi="600" verticalDpi="600" orientation="portrait" paperSize="8" scale="58" r:id="rId1"/>
  <colBreaks count="1" manualBreakCount="1">
    <brk id="8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zoomScale="110" zoomScaleNormal="110" zoomScalePageLayoutView="0" workbookViewId="0" topLeftCell="A1">
      <selection activeCell="F18" sqref="F18"/>
    </sheetView>
  </sheetViews>
  <sheetFormatPr defaultColWidth="9.140625" defaultRowHeight="15"/>
  <cols>
    <col min="1" max="1" width="37.140625" style="83" customWidth="1"/>
    <col min="2" max="2" width="15.28125" style="10" customWidth="1"/>
    <col min="3" max="3" width="14.421875" style="10" customWidth="1"/>
    <col min="4" max="4" width="18.28125" style="10" customWidth="1"/>
    <col min="5" max="5" width="17.00390625" style="10" customWidth="1"/>
    <col min="6" max="6" width="16.421875" style="10" customWidth="1"/>
    <col min="7" max="7" width="19.421875" style="10" customWidth="1"/>
    <col min="8" max="9" width="17.8515625" style="10" customWidth="1"/>
    <col min="10" max="10" width="18.57421875" style="10" customWidth="1"/>
    <col min="11" max="16384" width="9.140625" style="10" customWidth="1"/>
  </cols>
  <sheetData>
    <row r="1" spans="1:10" ht="24" customHeight="1">
      <c r="A1" s="647" t="s">
        <v>189</v>
      </c>
      <c r="B1" s="648"/>
      <c r="C1" s="648"/>
      <c r="D1" s="648"/>
      <c r="E1" s="648"/>
      <c r="F1" s="648"/>
      <c r="G1" s="648"/>
      <c r="H1" s="648"/>
      <c r="I1" s="648"/>
      <c r="J1" s="649"/>
    </row>
    <row r="2" spans="1:10" ht="16.5" customHeight="1">
      <c r="A2" s="650" t="s">
        <v>548</v>
      </c>
      <c r="B2" s="651"/>
      <c r="C2" s="651"/>
      <c r="D2" s="651"/>
      <c r="E2" s="651"/>
      <c r="F2" s="651"/>
      <c r="G2" s="651"/>
      <c r="H2" s="651"/>
      <c r="I2" s="651"/>
      <c r="J2" s="652"/>
    </row>
    <row r="3" spans="1:10" ht="24" customHeight="1">
      <c r="A3" s="653" t="s">
        <v>557</v>
      </c>
      <c r="B3" s="654"/>
      <c r="C3" s="654"/>
      <c r="D3" s="654"/>
      <c r="E3" s="654"/>
      <c r="F3" s="654"/>
      <c r="G3" s="654"/>
      <c r="H3" s="654"/>
      <c r="I3" s="654"/>
      <c r="J3" s="655"/>
    </row>
    <row r="4" spans="1:10" ht="60">
      <c r="A4" s="592" t="s">
        <v>8</v>
      </c>
      <c r="B4" s="79" t="s">
        <v>613</v>
      </c>
      <c r="C4" s="79" t="s">
        <v>549</v>
      </c>
      <c r="D4" s="79" t="s">
        <v>550</v>
      </c>
      <c r="E4" s="79" t="s">
        <v>551</v>
      </c>
      <c r="F4" s="79" t="s">
        <v>552</v>
      </c>
      <c r="G4" s="79" t="s">
        <v>553</v>
      </c>
      <c r="H4" s="79" t="s">
        <v>554</v>
      </c>
      <c r="I4" s="79" t="s">
        <v>555</v>
      </c>
      <c r="J4" s="593" t="s">
        <v>556</v>
      </c>
    </row>
    <row r="5" spans="1:10" ht="27" customHeight="1">
      <c r="A5" s="594" t="s">
        <v>9</v>
      </c>
      <c r="B5" s="81">
        <v>243095000</v>
      </c>
      <c r="C5" s="81">
        <v>240347170</v>
      </c>
      <c r="D5" s="81">
        <v>224886399</v>
      </c>
      <c r="E5" s="81">
        <v>232095000</v>
      </c>
      <c r="F5" s="81">
        <v>235097170</v>
      </c>
      <c r="G5" s="81">
        <v>215309697</v>
      </c>
      <c r="H5" s="81">
        <v>11000000</v>
      </c>
      <c r="I5" s="81">
        <v>5250000</v>
      </c>
      <c r="J5" s="595">
        <v>9576702</v>
      </c>
    </row>
    <row r="6" spans="1:10" ht="26.25" customHeight="1">
      <c r="A6" s="594" t="s">
        <v>10</v>
      </c>
      <c r="B6" s="81">
        <v>252065222</v>
      </c>
      <c r="C6" s="81">
        <v>237218512</v>
      </c>
      <c r="D6" s="81">
        <v>174872157</v>
      </c>
      <c r="E6" s="81">
        <v>122868222</v>
      </c>
      <c r="F6" s="81">
        <v>127324862</v>
      </c>
      <c r="G6" s="81">
        <v>112680596</v>
      </c>
      <c r="H6" s="81">
        <v>129197000</v>
      </c>
      <c r="I6" s="81">
        <v>109893650</v>
      </c>
      <c r="J6" s="595">
        <v>62191561</v>
      </c>
    </row>
    <row r="7" spans="1:10" ht="24.75" customHeight="1">
      <c r="A7" s="594" t="s">
        <v>11</v>
      </c>
      <c r="B7" s="81">
        <f>B5-B6</f>
        <v>-8970222</v>
      </c>
      <c r="C7" s="81"/>
      <c r="D7" s="81"/>
      <c r="E7" s="81"/>
      <c r="F7" s="81"/>
      <c r="G7" s="81"/>
      <c r="H7" s="81">
        <f>H5-H6</f>
        <v>-118197000</v>
      </c>
      <c r="I7" s="81">
        <f>I5-I6</f>
        <v>-104643650</v>
      </c>
      <c r="J7" s="596">
        <f>J5-J6</f>
        <v>-52614859</v>
      </c>
    </row>
    <row r="8" spans="1:10" ht="23.25" customHeight="1">
      <c r="A8" s="594" t="s">
        <v>12</v>
      </c>
      <c r="B8" s="81"/>
      <c r="C8" s="81">
        <f>C5-C6</f>
        <v>3128658</v>
      </c>
      <c r="D8" s="81">
        <f>D5-D6</f>
        <v>50014242</v>
      </c>
      <c r="E8" s="81">
        <f>E5-E6</f>
        <v>109226778</v>
      </c>
      <c r="F8" s="81">
        <f>F5-F6</f>
        <v>107772308</v>
      </c>
      <c r="G8" s="81">
        <f>G5-G6</f>
        <v>102629101</v>
      </c>
      <c r="H8" s="409"/>
      <c r="I8" s="409"/>
      <c r="J8" s="597"/>
    </row>
    <row r="9" spans="1:12" ht="30">
      <c r="A9" s="594" t="s">
        <v>13</v>
      </c>
      <c r="B9" s="81">
        <v>91623000</v>
      </c>
      <c r="C9" s="81">
        <v>83522005</v>
      </c>
      <c r="D9" s="81">
        <v>83522005</v>
      </c>
      <c r="E9" s="81"/>
      <c r="F9" s="81"/>
      <c r="G9" s="81"/>
      <c r="H9" s="81">
        <v>91623000</v>
      </c>
      <c r="I9" s="81">
        <v>83522005</v>
      </c>
      <c r="J9" s="595">
        <v>83522005</v>
      </c>
      <c r="L9" s="12"/>
    </row>
    <row r="10" spans="1:12" ht="30">
      <c r="A10" s="594" t="s">
        <v>614</v>
      </c>
      <c r="B10" s="81">
        <f>B7+B9</f>
        <v>82652778</v>
      </c>
      <c r="C10" s="81">
        <f>C8+C9</f>
        <v>86650663</v>
      </c>
      <c r="D10" s="81">
        <f>D8+D9</f>
        <v>133536247</v>
      </c>
      <c r="E10" s="81">
        <f>E8+E9</f>
        <v>109226778</v>
      </c>
      <c r="F10" s="81">
        <f>F8+F9</f>
        <v>107772308</v>
      </c>
      <c r="G10" s="81">
        <f>G8+G9</f>
        <v>102629101</v>
      </c>
      <c r="H10" s="81">
        <f>H7+H9</f>
        <v>-26574000</v>
      </c>
      <c r="I10" s="81">
        <f>I7+I9</f>
        <v>-21121645</v>
      </c>
      <c r="J10" s="595">
        <f>J7+J9</f>
        <v>30907146</v>
      </c>
      <c r="L10" s="12"/>
    </row>
    <row r="11" spans="1:12" ht="30">
      <c r="A11" s="594" t="s">
        <v>200</v>
      </c>
      <c r="B11" s="81">
        <v>4178778</v>
      </c>
      <c r="C11" s="81">
        <v>8176663</v>
      </c>
      <c r="D11" s="81">
        <v>4178778</v>
      </c>
      <c r="E11" s="81">
        <v>4178778</v>
      </c>
      <c r="F11" s="81">
        <v>8176663</v>
      </c>
      <c r="G11" s="81">
        <v>4178778</v>
      </c>
      <c r="H11" s="409"/>
      <c r="I11" s="409"/>
      <c r="J11" s="597"/>
      <c r="L11" s="12"/>
    </row>
    <row r="12" spans="1:12" ht="28.5" customHeight="1">
      <c r="A12" s="594" t="s">
        <v>467</v>
      </c>
      <c r="B12" s="81"/>
      <c r="C12" s="81"/>
      <c r="D12" s="81">
        <v>3997885</v>
      </c>
      <c r="E12" s="81"/>
      <c r="F12" s="81"/>
      <c r="G12" s="81">
        <v>3997885</v>
      </c>
      <c r="H12" s="409"/>
      <c r="I12" s="409"/>
      <c r="J12" s="597"/>
      <c r="L12" s="12"/>
    </row>
    <row r="13" spans="1:10" ht="32.25" customHeight="1">
      <c r="A13" s="594" t="s">
        <v>42</v>
      </c>
      <c r="B13" s="81">
        <v>78474000</v>
      </c>
      <c r="C13" s="81">
        <v>78474000</v>
      </c>
      <c r="D13" s="81">
        <v>77405192</v>
      </c>
      <c r="E13" s="81">
        <v>78474000</v>
      </c>
      <c r="F13" s="81">
        <v>78474000</v>
      </c>
      <c r="G13" s="81">
        <v>77405192</v>
      </c>
      <c r="H13" s="81"/>
      <c r="I13" s="81"/>
      <c r="J13" s="597"/>
    </row>
    <row r="14" spans="1:10" ht="60">
      <c r="A14" s="594" t="s">
        <v>209</v>
      </c>
      <c r="B14" s="81"/>
      <c r="C14" s="81"/>
      <c r="D14" s="81">
        <f>D10-D11+D12-D13</f>
        <v>55950162</v>
      </c>
      <c r="E14" s="81">
        <f>E10-E11-E13</f>
        <v>26574000</v>
      </c>
      <c r="F14" s="81">
        <f>F10-F11+F12-F13</f>
        <v>21121645</v>
      </c>
      <c r="G14" s="81">
        <f>G10-G11+G12-G13</f>
        <v>25043016</v>
      </c>
      <c r="H14" s="81">
        <f>H10</f>
        <v>-26574000</v>
      </c>
      <c r="I14" s="81">
        <f>I10</f>
        <v>-21121645</v>
      </c>
      <c r="J14" s="595">
        <f>J10</f>
        <v>30907146</v>
      </c>
    </row>
    <row r="15" spans="1:10" ht="15">
      <c r="A15" s="598" t="s">
        <v>14</v>
      </c>
      <c r="B15" s="92">
        <f>B6+B11+B13</f>
        <v>334718000</v>
      </c>
      <c r="C15" s="92">
        <f>C5+C9+C12</f>
        <v>323869175</v>
      </c>
      <c r="D15" s="92">
        <f>D6+D11+D13</f>
        <v>256456127</v>
      </c>
      <c r="E15" s="92">
        <f>E6+E11+E13</f>
        <v>205521000</v>
      </c>
      <c r="F15" s="92">
        <f>F6+F11+F13</f>
        <v>213975525</v>
      </c>
      <c r="G15" s="92">
        <f>SUM(G6,G11,G13)</f>
        <v>194264566</v>
      </c>
      <c r="H15" s="92">
        <f>H6</f>
        <v>129197000</v>
      </c>
      <c r="I15" s="92">
        <f>I6</f>
        <v>109893650</v>
      </c>
      <c r="J15" s="599">
        <f>SUM(J6)</f>
        <v>62191561</v>
      </c>
    </row>
    <row r="16" spans="1:10" ht="15.75" thickBot="1">
      <c r="A16" s="600" t="s">
        <v>15</v>
      </c>
      <c r="B16" s="601">
        <f>B5+B9</f>
        <v>334718000</v>
      </c>
      <c r="C16" s="601">
        <f>C6+C11+C13</f>
        <v>323869175</v>
      </c>
      <c r="D16" s="601">
        <f>D9+D12+D5</f>
        <v>312406289</v>
      </c>
      <c r="E16" s="601">
        <f>E5+E9</f>
        <v>232095000</v>
      </c>
      <c r="F16" s="601">
        <f>F5+F9+F12</f>
        <v>235097170</v>
      </c>
      <c r="G16" s="601">
        <f>SUM(G5,G12)</f>
        <v>219307582</v>
      </c>
      <c r="H16" s="601">
        <f>H5+H9</f>
        <v>102623000</v>
      </c>
      <c r="I16" s="601">
        <f>I5+I9</f>
        <v>88772005</v>
      </c>
      <c r="J16" s="602">
        <f>SUM(J5,J9)</f>
        <v>93098707</v>
      </c>
    </row>
    <row r="17" spans="1:10" ht="15">
      <c r="A17" s="82"/>
      <c r="B17" s="80"/>
      <c r="C17" s="80"/>
      <c r="D17" s="80"/>
      <c r="E17" s="80"/>
      <c r="F17" s="80"/>
      <c r="G17" s="80"/>
      <c r="H17" s="80"/>
      <c r="I17" s="80"/>
      <c r="J17" s="80"/>
    </row>
    <row r="18" spans="5:9" ht="12.75">
      <c r="E18" s="12"/>
      <c r="F18" s="12"/>
      <c r="G18" s="12"/>
      <c r="H18" s="12"/>
      <c r="I18" s="12"/>
    </row>
    <row r="20" spans="5:9" ht="12.75">
      <c r="E20" s="12"/>
      <c r="F20" s="12"/>
      <c r="G20" s="12"/>
      <c r="H20" s="12"/>
      <c r="I20" s="12"/>
    </row>
    <row r="23" spans="5:9" ht="12.75">
      <c r="E23" s="12"/>
      <c r="F23" s="12"/>
      <c r="G23" s="12"/>
      <c r="H23" s="12"/>
      <c r="I23" s="12"/>
    </row>
  </sheetData>
  <sheetProtection/>
  <mergeCells count="3">
    <mergeCell ref="A1:J1"/>
    <mergeCell ref="A2:J2"/>
    <mergeCell ref="A3:J3"/>
  </mergeCells>
  <printOptions/>
  <pageMargins left="0.43" right="0.2362204724409449" top="0.54" bottom="0.7480314960629921" header="0.31496062992125984" footer="0.31496062992125984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9"/>
  <sheetViews>
    <sheetView zoomScale="80" zoomScaleNormal="80" zoomScalePageLayoutView="0" workbookViewId="0" topLeftCell="A1">
      <selection activeCell="B24" sqref="B24"/>
    </sheetView>
  </sheetViews>
  <sheetFormatPr defaultColWidth="9.140625" defaultRowHeight="15"/>
  <cols>
    <col min="1" max="1" width="76.00390625" style="0" customWidth="1"/>
    <col min="2" max="2" width="21.28125" style="0" customWidth="1"/>
    <col min="3" max="3" width="18.421875" style="0" customWidth="1"/>
    <col min="4" max="4" width="20.00390625" style="0" customWidth="1"/>
    <col min="5" max="5" width="18.421875" style="0" customWidth="1"/>
    <col min="6" max="7" width="18.7109375" style="0" customWidth="1"/>
    <col min="8" max="8" width="19.7109375" style="43" customWidth="1"/>
    <col min="9" max="9" width="15.140625" style="0" customWidth="1"/>
  </cols>
  <sheetData>
    <row r="1" spans="1:8" ht="62.25" customHeight="1" thickBot="1">
      <c r="A1" s="656" t="s">
        <v>540</v>
      </c>
      <c r="B1" s="657"/>
      <c r="C1" s="657"/>
      <c r="D1" s="657"/>
      <c r="E1" s="657"/>
      <c r="F1" s="657"/>
      <c r="G1" s="657"/>
      <c r="H1" s="658"/>
    </row>
    <row r="2" spans="1:8" ht="41.25" customHeight="1" thickBot="1">
      <c r="A2" s="659" t="s">
        <v>539</v>
      </c>
      <c r="B2" s="660"/>
      <c r="C2" s="660"/>
      <c r="D2" s="660"/>
      <c r="E2" s="660"/>
      <c r="F2" s="660"/>
      <c r="G2" s="660"/>
      <c r="H2" s="661"/>
    </row>
    <row r="3" spans="1:8" s="50" customFormat="1" ht="96" customHeight="1">
      <c r="A3" s="405" t="s">
        <v>455</v>
      </c>
      <c r="B3" s="406" t="s">
        <v>542</v>
      </c>
      <c r="C3" s="406" t="s">
        <v>543</v>
      </c>
      <c r="D3" s="406" t="s">
        <v>541</v>
      </c>
      <c r="E3" s="406" t="s">
        <v>544</v>
      </c>
      <c r="F3" s="406" t="s">
        <v>545</v>
      </c>
      <c r="G3" s="408" t="s">
        <v>546</v>
      </c>
      <c r="H3" s="407" t="s">
        <v>547</v>
      </c>
    </row>
    <row r="4" spans="1:8" ht="46.5" customHeight="1" thickBot="1">
      <c r="A4" s="404"/>
      <c r="B4" s="402"/>
      <c r="C4" s="402"/>
      <c r="D4" s="402"/>
      <c r="E4" s="402"/>
      <c r="F4" s="402"/>
      <c r="G4" s="403"/>
      <c r="H4" s="591"/>
    </row>
    <row r="5" spans="1:8" ht="15.75">
      <c r="A5" s="394"/>
      <c r="B5" s="395"/>
      <c r="C5" s="395"/>
      <c r="D5" s="395"/>
      <c r="E5" s="395"/>
      <c r="F5" s="395"/>
      <c r="G5" s="395"/>
      <c r="H5" s="396"/>
    </row>
    <row r="6" spans="1:8" ht="51.75" customHeight="1">
      <c r="A6" s="394"/>
      <c r="B6" s="395"/>
      <c r="C6" s="395"/>
      <c r="D6" s="395"/>
      <c r="E6" s="395"/>
      <c r="F6" s="395"/>
      <c r="G6" s="395"/>
      <c r="H6" s="396"/>
    </row>
    <row r="7" spans="1:8" ht="42.75" customHeight="1">
      <c r="A7" s="397"/>
      <c r="B7" s="395"/>
      <c r="C7" s="395"/>
      <c r="D7" s="395"/>
      <c r="E7" s="395"/>
      <c r="F7" s="395"/>
      <c r="G7" s="395"/>
      <c r="H7" s="396"/>
    </row>
    <row r="8" spans="1:8" ht="43.5" customHeight="1">
      <c r="A8" s="398"/>
      <c r="B8" s="399"/>
      <c r="C8" s="395"/>
      <c r="D8" s="395"/>
      <c r="E8" s="395"/>
      <c r="F8" s="395"/>
      <c r="G8" s="395"/>
      <c r="H8" s="396"/>
    </row>
    <row r="9" spans="1:8" ht="42.75" customHeight="1">
      <c r="A9" s="398"/>
      <c r="B9" s="400"/>
      <c r="C9" s="401"/>
      <c r="D9" s="401"/>
      <c r="E9" s="401"/>
      <c r="F9" s="401"/>
      <c r="G9" s="401"/>
      <c r="H9" s="401"/>
    </row>
  </sheetData>
  <sheetProtection/>
  <mergeCells count="2">
    <mergeCell ref="A1:H1"/>
    <mergeCell ref="A2:H2"/>
  </mergeCells>
  <printOptions/>
  <pageMargins left="0.28" right="0.28" top="0.5118110236220472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Z39"/>
  <sheetViews>
    <sheetView zoomScale="90" zoomScaleNormal="90" zoomScalePageLayoutView="0" workbookViewId="0" topLeftCell="A2">
      <selection activeCell="Y16" sqref="Y16"/>
    </sheetView>
  </sheetViews>
  <sheetFormatPr defaultColWidth="9.140625" defaultRowHeight="15"/>
  <cols>
    <col min="1" max="1" width="9.140625" style="10" customWidth="1"/>
    <col min="2" max="2" width="0.9921875" style="10" customWidth="1"/>
    <col min="3" max="4" width="9.140625" style="10" customWidth="1"/>
    <col min="5" max="5" width="19.421875" style="10" customWidth="1"/>
    <col min="6" max="6" width="4.140625" style="10" hidden="1" customWidth="1"/>
    <col min="7" max="7" width="9.140625" style="10" customWidth="1"/>
    <col min="8" max="8" width="3.28125" style="10" customWidth="1"/>
    <col min="9" max="9" width="12.00390625" style="10" bestFit="1" customWidth="1"/>
    <col min="10" max="10" width="17.00390625" style="10" bestFit="1" customWidth="1"/>
    <col min="11" max="13" width="12.00390625" style="10" bestFit="1" customWidth="1"/>
    <col min="14" max="17" width="9.140625" style="10" customWidth="1"/>
    <col min="18" max="18" width="18.57421875" style="10" customWidth="1"/>
    <col min="19" max="19" width="6.57421875" style="10" hidden="1" customWidth="1"/>
    <col min="20" max="20" width="11.8515625" style="10" customWidth="1"/>
    <col min="21" max="21" width="11.7109375" style="10" bestFit="1" customWidth="1"/>
    <col min="22" max="22" width="17.00390625" style="10" bestFit="1" customWidth="1"/>
    <col min="23" max="23" width="11.7109375" style="10" bestFit="1" customWidth="1"/>
    <col min="24" max="24" width="11.57421875" style="10" bestFit="1" customWidth="1"/>
    <col min="25" max="25" width="12.421875" style="10" customWidth="1"/>
    <col min="26" max="16384" width="9.140625" style="10" customWidth="1"/>
  </cols>
  <sheetData>
    <row r="1" spans="1:26" ht="45.75" customHeight="1">
      <c r="A1" s="666" t="s">
        <v>592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8"/>
      <c r="U1" s="668"/>
      <c r="V1" s="668"/>
      <c r="W1" s="668"/>
      <c r="X1" s="668"/>
      <c r="Y1" s="669"/>
      <c r="Z1" s="89"/>
    </row>
    <row r="2" spans="1:26" ht="24.75" customHeight="1">
      <c r="A2" s="9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95"/>
      <c r="T2" s="85"/>
      <c r="U2" s="85"/>
      <c r="V2" s="85"/>
      <c r="W2" s="85"/>
      <c r="X2" s="85"/>
      <c r="Y2" s="85"/>
      <c r="Z2" s="89"/>
    </row>
    <row r="3" spans="1:26" ht="29.25" customHeight="1">
      <c r="A3" s="662" t="s">
        <v>153</v>
      </c>
      <c r="B3" s="662"/>
      <c r="C3" s="662"/>
      <c r="D3" s="662"/>
      <c r="E3" s="662"/>
      <c r="F3" s="662"/>
      <c r="G3" s="670" t="s">
        <v>260</v>
      </c>
      <c r="H3" s="670"/>
      <c r="I3" s="96" t="s">
        <v>261</v>
      </c>
      <c r="J3" s="78" t="s">
        <v>593</v>
      </c>
      <c r="K3" s="78" t="s">
        <v>275</v>
      </c>
      <c r="L3" s="78" t="s">
        <v>276</v>
      </c>
      <c r="M3" s="78" t="s">
        <v>594</v>
      </c>
      <c r="N3" s="662" t="s">
        <v>154</v>
      </c>
      <c r="O3" s="662"/>
      <c r="P3" s="662"/>
      <c r="Q3" s="662"/>
      <c r="R3" s="662"/>
      <c r="S3" s="691"/>
      <c r="T3" s="96" t="s">
        <v>260</v>
      </c>
      <c r="U3" s="96" t="s">
        <v>261</v>
      </c>
      <c r="V3" s="78" t="s">
        <v>593</v>
      </c>
      <c r="W3" s="78" t="s">
        <v>275</v>
      </c>
      <c r="X3" s="78" t="s">
        <v>276</v>
      </c>
      <c r="Y3" s="78" t="s">
        <v>594</v>
      </c>
      <c r="Z3" s="89"/>
    </row>
    <row r="4" spans="1:26" ht="27" customHeight="1">
      <c r="A4" s="670" t="s">
        <v>24</v>
      </c>
      <c r="B4" s="670"/>
      <c r="C4" s="688" t="s">
        <v>100</v>
      </c>
      <c r="D4" s="688"/>
      <c r="E4" s="688"/>
      <c r="F4" s="688"/>
      <c r="G4" s="689">
        <v>118221000</v>
      </c>
      <c r="H4" s="670"/>
      <c r="I4" s="81">
        <v>121223170</v>
      </c>
      <c r="J4" s="81">
        <v>115334236</v>
      </c>
      <c r="K4" s="81">
        <f aca="true" t="shared" si="0" ref="K4:K11">I4*1.004</f>
        <v>121708062.68</v>
      </c>
      <c r="L4" s="81">
        <f aca="true" t="shared" si="1" ref="L4:M14">K4*1.003</f>
        <v>122073186.86804</v>
      </c>
      <c r="M4" s="81">
        <f t="shared" si="1"/>
        <v>122439406.4286441</v>
      </c>
      <c r="N4" s="670" t="s">
        <v>44</v>
      </c>
      <c r="O4" s="670"/>
      <c r="P4" s="671" t="s">
        <v>88</v>
      </c>
      <c r="Q4" s="671"/>
      <c r="R4" s="671"/>
      <c r="S4" s="671"/>
      <c r="T4" s="84">
        <v>23782000</v>
      </c>
      <c r="U4" s="84">
        <v>28903092</v>
      </c>
      <c r="V4" s="84">
        <v>25917069</v>
      </c>
      <c r="W4" s="84">
        <f>U4*1.004</f>
        <v>29018704.368</v>
      </c>
      <c r="X4" s="84">
        <f aca="true" t="shared" si="2" ref="X4:Y6">W4*1.003</f>
        <v>29105760.481103998</v>
      </c>
      <c r="Y4" s="84">
        <f t="shared" si="2"/>
        <v>29193077.762547307</v>
      </c>
      <c r="Z4" s="89"/>
    </row>
    <row r="5" spans="1:26" ht="33.75" customHeight="1">
      <c r="A5" s="670" t="s">
        <v>32</v>
      </c>
      <c r="B5" s="670"/>
      <c r="C5" s="671" t="s">
        <v>102</v>
      </c>
      <c r="D5" s="671"/>
      <c r="E5" s="671"/>
      <c r="F5" s="671"/>
      <c r="G5" s="689">
        <v>91930000</v>
      </c>
      <c r="H5" s="670"/>
      <c r="I5" s="81">
        <v>91930000</v>
      </c>
      <c r="J5" s="81">
        <v>78678199</v>
      </c>
      <c r="K5" s="81">
        <f t="shared" si="0"/>
        <v>92297720</v>
      </c>
      <c r="L5" s="81">
        <f t="shared" si="1"/>
        <v>92574613.16</v>
      </c>
      <c r="M5" s="81">
        <f t="shared" si="1"/>
        <v>92852336.99947998</v>
      </c>
      <c r="N5" s="670" t="s">
        <v>46</v>
      </c>
      <c r="O5" s="670"/>
      <c r="P5" s="688" t="s">
        <v>45</v>
      </c>
      <c r="Q5" s="688"/>
      <c r="R5" s="688"/>
      <c r="S5" s="688"/>
      <c r="T5" s="84">
        <v>4804000</v>
      </c>
      <c r="U5" s="84">
        <v>5634000</v>
      </c>
      <c r="V5" s="84">
        <v>5266872</v>
      </c>
      <c r="W5" s="84">
        <f>U5*1.004</f>
        <v>5656536</v>
      </c>
      <c r="X5" s="84">
        <f t="shared" si="2"/>
        <v>5673505.607999999</v>
      </c>
      <c r="Y5" s="84">
        <f t="shared" si="2"/>
        <v>5690526.124823999</v>
      </c>
      <c r="Z5" s="89"/>
    </row>
    <row r="6" spans="1:26" ht="27.75" customHeight="1">
      <c r="A6" s="670" t="s">
        <v>36</v>
      </c>
      <c r="B6" s="670"/>
      <c r="C6" s="671" t="s">
        <v>155</v>
      </c>
      <c r="D6" s="671"/>
      <c r="E6" s="671"/>
      <c r="F6" s="671"/>
      <c r="G6" s="689">
        <v>20944000</v>
      </c>
      <c r="H6" s="670"/>
      <c r="I6" s="90">
        <v>20944000</v>
      </c>
      <c r="J6" s="90">
        <v>19691362</v>
      </c>
      <c r="K6" s="81">
        <f t="shared" si="0"/>
        <v>21027776</v>
      </c>
      <c r="L6" s="81">
        <f t="shared" si="1"/>
        <v>21090859.327999998</v>
      </c>
      <c r="M6" s="81">
        <f t="shared" si="1"/>
        <v>21154131.905983996</v>
      </c>
      <c r="N6" s="663" t="s">
        <v>52</v>
      </c>
      <c r="O6" s="663"/>
      <c r="P6" s="690" t="s">
        <v>93</v>
      </c>
      <c r="Q6" s="690"/>
      <c r="R6" s="690"/>
      <c r="S6" s="690"/>
      <c r="T6" s="686">
        <v>67730000</v>
      </c>
      <c r="U6" s="673">
        <v>72013053</v>
      </c>
      <c r="V6" s="673">
        <v>67201600</v>
      </c>
      <c r="W6" s="674">
        <f>U6*1.004</f>
        <v>72301105.212</v>
      </c>
      <c r="X6" s="674">
        <f t="shared" si="2"/>
        <v>72518008.52763599</v>
      </c>
      <c r="Y6" s="673">
        <f t="shared" si="2"/>
        <v>72735562.55321889</v>
      </c>
      <c r="Z6" s="89"/>
    </row>
    <row r="7" spans="1:26" ht="27.75" customHeight="1">
      <c r="A7" s="670" t="s">
        <v>170</v>
      </c>
      <c r="B7" s="670"/>
      <c r="C7" s="688" t="s">
        <v>169</v>
      </c>
      <c r="D7" s="688"/>
      <c r="E7" s="688"/>
      <c r="F7" s="688"/>
      <c r="G7" s="689">
        <v>1000000</v>
      </c>
      <c r="H7" s="689"/>
      <c r="I7" s="91">
        <v>1000000</v>
      </c>
      <c r="J7" s="91">
        <v>1605900</v>
      </c>
      <c r="K7" s="81">
        <f t="shared" si="0"/>
        <v>1004000</v>
      </c>
      <c r="L7" s="81">
        <f t="shared" si="1"/>
        <v>1007011.9999999999</v>
      </c>
      <c r="M7" s="81">
        <f t="shared" si="1"/>
        <v>1010033.0359999997</v>
      </c>
      <c r="N7" s="663"/>
      <c r="O7" s="663"/>
      <c r="P7" s="690"/>
      <c r="Q7" s="690"/>
      <c r="R7" s="690"/>
      <c r="S7" s="690"/>
      <c r="T7" s="687"/>
      <c r="U7" s="673"/>
      <c r="V7" s="673"/>
      <c r="W7" s="675"/>
      <c r="X7" s="675"/>
      <c r="Y7" s="673"/>
      <c r="Z7" s="89"/>
    </row>
    <row r="8" spans="1:26" ht="25.5" customHeight="1">
      <c r="A8" s="662" t="s">
        <v>156</v>
      </c>
      <c r="B8" s="662"/>
      <c r="C8" s="662"/>
      <c r="D8" s="662"/>
      <c r="E8" s="662"/>
      <c r="F8" s="662"/>
      <c r="G8" s="672">
        <f>SUM(G4:H7)</f>
        <v>232095000</v>
      </c>
      <c r="H8" s="670"/>
      <c r="I8" s="445">
        <f>I4+I5+I6+I7</f>
        <v>235097170</v>
      </c>
      <c r="J8" s="445">
        <f>SUM(J4:J7)</f>
        <v>215309697</v>
      </c>
      <c r="K8" s="81">
        <f t="shared" si="0"/>
        <v>236037558.68</v>
      </c>
      <c r="L8" s="81">
        <f t="shared" si="1"/>
        <v>236745671.35603997</v>
      </c>
      <c r="M8" s="81">
        <f t="shared" si="1"/>
        <v>237455908.37010807</v>
      </c>
      <c r="N8" s="670" t="s">
        <v>54</v>
      </c>
      <c r="O8" s="670"/>
      <c r="P8" s="671" t="s">
        <v>94</v>
      </c>
      <c r="Q8" s="671"/>
      <c r="R8" s="671"/>
      <c r="S8" s="671"/>
      <c r="T8" s="84">
        <v>3516000</v>
      </c>
      <c r="U8" s="84">
        <v>3546000</v>
      </c>
      <c r="V8" s="84">
        <v>2615750</v>
      </c>
      <c r="W8" s="84">
        <f>U8*1.004</f>
        <v>3560184</v>
      </c>
      <c r="X8" s="84">
        <f>W8*1.003</f>
        <v>3570864.5519999997</v>
      </c>
      <c r="Y8" s="84">
        <f>X8*1.003</f>
        <v>3581577.1456559994</v>
      </c>
      <c r="Z8" s="89"/>
    </row>
    <row r="9" spans="1:26" ht="33" customHeight="1">
      <c r="A9" s="663" t="s">
        <v>197</v>
      </c>
      <c r="B9" s="663"/>
      <c r="C9" s="664" t="s">
        <v>198</v>
      </c>
      <c r="D9" s="664"/>
      <c r="E9" s="664"/>
      <c r="F9" s="446"/>
      <c r="G9" s="665">
        <v>0</v>
      </c>
      <c r="H9" s="665"/>
      <c r="I9" s="447">
        <v>0</v>
      </c>
      <c r="J9" s="447">
        <v>1327874</v>
      </c>
      <c r="K9" s="447">
        <f t="shared" si="0"/>
        <v>0</v>
      </c>
      <c r="L9" s="447">
        <f t="shared" si="1"/>
        <v>0</v>
      </c>
      <c r="M9" s="447">
        <f t="shared" si="1"/>
        <v>0</v>
      </c>
      <c r="N9" s="670" t="s">
        <v>70</v>
      </c>
      <c r="O9" s="670"/>
      <c r="P9" s="671" t="s">
        <v>95</v>
      </c>
      <c r="Q9" s="671"/>
      <c r="R9" s="671"/>
      <c r="S9" s="671"/>
      <c r="T9" s="84">
        <v>55914222</v>
      </c>
      <c r="U9" s="84">
        <v>17228717</v>
      </c>
      <c r="V9" s="84">
        <v>11679305</v>
      </c>
      <c r="W9" s="84">
        <f>U9*1.004</f>
        <v>17297631.868</v>
      </c>
      <c r="X9" s="84">
        <f aca="true" t="shared" si="3" ref="X9:Y16">W9*1.003</f>
        <v>17349524.763604</v>
      </c>
      <c r="Y9" s="84">
        <f t="shared" si="3"/>
        <v>17401573.33789481</v>
      </c>
      <c r="Z9" s="89"/>
    </row>
    <row r="10" spans="1:26" ht="31.5" customHeight="1">
      <c r="A10" s="663" t="s">
        <v>568</v>
      </c>
      <c r="B10" s="663"/>
      <c r="C10" s="664" t="s">
        <v>567</v>
      </c>
      <c r="D10" s="664"/>
      <c r="E10" s="664"/>
      <c r="F10" s="448"/>
      <c r="G10" s="665">
        <v>7000000</v>
      </c>
      <c r="H10" s="665"/>
      <c r="I10" s="449">
        <v>1250000</v>
      </c>
      <c r="J10" s="449">
        <v>8248828</v>
      </c>
      <c r="K10" s="447">
        <f t="shared" si="0"/>
        <v>1255000</v>
      </c>
      <c r="L10" s="447">
        <f t="shared" si="1"/>
        <v>1258764.9999999998</v>
      </c>
      <c r="M10" s="447">
        <f t="shared" si="1"/>
        <v>1262541.2949999997</v>
      </c>
      <c r="N10" s="681" t="s">
        <v>157</v>
      </c>
      <c r="O10" s="682"/>
      <c r="P10" s="682"/>
      <c r="Q10" s="682"/>
      <c r="R10" s="682"/>
      <c r="S10" s="683"/>
      <c r="T10" s="87">
        <f>SUM(T4:T9)</f>
        <v>155746222</v>
      </c>
      <c r="U10" s="86">
        <f>SUM(U4:U9)</f>
        <v>127324862</v>
      </c>
      <c r="V10" s="86">
        <f>SUM(V4:V9)</f>
        <v>112680596</v>
      </c>
      <c r="W10" s="87">
        <f>U10*1.004</f>
        <v>127834161.448</v>
      </c>
      <c r="X10" s="87">
        <f t="shared" si="3"/>
        <v>128217663.93234399</v>
      </c>
      <c r="Y10" s="87">
        <f t="shared" si="3"/>
        <v>128602316.924141</v>
      </c>
      <c r="Z10" s="89"/>
    </row>
    <row r="11" spans="1:26" ht="30.75" customHeight="1">
      <c r="A11" s="663" t="s">
        <v>222</v>
      </c>
      <c r="B11" s="663"/>
      <c r="C11" s="664" t="s">
        <v>595</v>
      </c>
      <c r="D11" s="664"/>
      <c r="E11" s="664"/>
      <c r="F11" s="450"/>
      <c r="G11" s="665">
        <v>4000000</v>
      </c>
      <c r="H11" s="665"/>
      <c r="I11" s="447">
        <v>4000000</v>
      </c>
      <c r="J11" s="447">
        <v>0</v>
      </c>
      <c r="K11" s="447">
        <f t="shared" si="0"/>
        <v>4016000</v>
      </c>
      <c r="L11" s="447">
        <f t="shared" si="1"/>
        <v>4028047.9999999995</v>
      </c>
      <c r="M11" s="447">
        <f t="shared" si="1"/>
        <v>4040132.143999999</v>
      </c>
      <c r="N11" s="676" t="s">
        <v>72</v>
      </c>
      <c r="O11" s="677"/>
      <c r="P11" s="678" t="s">
        <v>96</v>
      </c>
      <c r="Q11" s="679"/>
      <c r="R11" s="679"/>
      <c r="S11" s="680"/>
      <c r="T11" s="84">
        <v>86319000</v>
      </c>
      <c r="U11" s="84">
        <v>81269769</v>
      </c>
      <c r="V11" s="84">
        <v>34275378</v>
      </c>
      <c r="W11" s="84">
        <f aca="true" t="shared" si="4" ref="W11:W16">U11*1.004</f>
        <v>81594848.076</v>
      </c>
      <c r="X11" s="84">
        <f t="shared" si="3"/>
        <v>81839632.62022799</v>
      </c>
      <c r="Y11" s="84">
        <f t="shared" si="3"/>
        <v>82085151.51808867</v>
      </c>
      <c r="Z11" s="89"/>
    </row>
    <row r="12" spans="1:26" ht="27.75" customHeight="1">
      <c r="A12" s="681" t="s">
        <v>596</v>
      </c>
      <c r="B12" s="682"/>
      <c r="C12" s="682"/>
      <c r="D12" s="682"/>
      <c r="E12" s="682"/>
      <c r="F12" s="683"/>
      <c r="G12" s="684">
        <f>G9+G10+G11</f>
        <v>11000000</v>
      </c>
      <c r="H12" s="685"/>
      <c r="I12" s="445">
        <f>I9+I10+I11</f>
        <v>5250000</v>
      </c>
      <c r="J12" s="445">
        <f>J9+J10+J11</f>
        <v>9576702</v>
      </c>
      <c r="K12" s="92">
        <f>I12*1.004</f>
        <v>5271000</v>
      </c>
      <c r="L12" s="92">
        <f t="shared" si="1"/>
        <v>5286812.999999999</v>
      </c>
      <c r="M12" s="92">
        <f t="shared" si="1"/>
        <v>5302673.438999998</v>
      </c>
      <c r="N12" s="670" t="s">
        <v>74</v>
      </c>
      <c r="O12" s="670"/>
      <c r="P12" s="671" t="s">
        <v>159</v>
      </c>
      <c r="Q12" s="671"/>
      <c r="R12" s="671"/>
      <c r="S12" s="671"/>
      <c r="T12" s="84">
        <v>10000000</v>
      </c>
      <c r="U12" s="84">
        <v>28093881</v>
      </c>
      <c r="V12" s="84">
        <v>27916183</v>
      </c>
      <c r="W12" s="84">
        <f t="shared" si="4"/>
        <v>28206256.524</v>
      </c>
      <c r="X12" s="84">
        <f t="shared" si="3"/>
        <v>28290875.293571997</v>
      </c>
      <c r="Y12" s="84">
        <f t="shared" si="3"/>
        <v>28375747.919452712</v>
      </c>
      <c r="Z12" s="89"/>
    </row>
    <row r="13" spans="1:26" ht="30" customHeight="1">
      <c r="A13" s="662" t="s">
        <v>468</v>
      </c>
      <c r="B13" s="662"/>
      <c r="C13" s="662"/>
      <c r="D13" s="662"/>
      <c r="E13" s="662"/>
      <c r="F13" s="662"/>
      <c r="G13" s="672">
        <v>91623000</v>
      </c>
      <c r="H13" s="672"/>
      <c r="I13" s="92">
        <v>83522005</v>
      </c>
      <c r="J13" s="92">
        <v>87519890</v>
      </c>
      <c r="K13" s="92">
        <f>I13*1.004</f>
        <v>83856093.02</v>
      </c>
      <c r="L13" s="92">
        <f t="shared" si="1"/>
        <v>84107661.29905999</v>
      </c>
      <c r="M13" s="92">
        <f t="shared" si="1"/>
        <v>84359984.28295715</v>
      </c>
      <c r="N13" s="670" t="s">
        <v>76</v>
      </c>
      <c r="O13" s="670"/>
      <c r="P13" s="671" t="s">
        <v>160</v>
      </c>
      <c r="Q13" s="671"/>
      <c r="R13" s="671"/>
      <c r="S13" s="671"/>
      <c r="T13" s="84">
        <v>0</v>
      </c>
      <c r="U13" s="84">
        <v>530000</v>
      </c>
      <c r="V13" s="84">
        <v>0</v>
      </c>
      <c r="W13" s="84">
        <f t="shared" si="4"/>
        <v>532120</v>
      </c>
      <c r="X13" s="84">
        <f t="shared" si="3"/>
        <v>533716.36</v>
      </c>
      <c r="Y13" s="84">
        <f t="shared" si="3"/>
        <v>535317.5090799999</v>
      </c>
      <c r="Z13" s="89"/>
    </row>
    <row r="14" spans="1:26" ht="29.25" customHeight="1">
      <c r="A14" s="662" t="s">
        <v>158</v>
      </c>
      <c r="B14" s="662"/>
      <c r="C14" s="662"/>
      <c r="D14" s="662"/>
      <c r="E14" s="662"/>
      <c r="F14" s="662"/>
      <c r="G14" s="672">
        <f>SUM(G8,G12,G13)</f>
        <v>334718000</v>
      </c>
      <c r="H14" s="672"/>
      <c r="I14" s="92">
        <f>I8+I12+I13</f>
        <v>323869175</v>
      </c>
      <c r="J14" s="92">
        <f>J12+J13+J8</f>
        <v>312406289</v>
      </c>
      <c r="K14" s="92">
        <f>I14*1.004</f>
        <v>325164651.7</v>
      </c>
      <c r="L14" s="92">
        <f t="shared" si="1"/>
        <v>326140145.6550999</v>
      </c>
      <c r="M14" s="92">
        <f t="shared" si="1"/>
        <v>327118566.0920652</v>
      </c>
      <c r="N14" s="662" t="s">
        <v>161</v>
      </c>
      <c r="O14" s="662"/>
      <c r="P14" s="662"/>
      <c r="Q14" s="662"/>
      <c r="R14" s="662"/>
      <c r="S14" s="662"/>
      <c r="T14" s="87">
        <f>SUM(T11:T13)</f>
        <v>96319000</v>
      </c>
      <c r="U14" s="87">
        <f>SUM(U11:U13)</f>
        <v>109893650</v>
      </c>
      <c r="V14" s="87">
        <f>SUM(V11:V13)</f>
        <v>62191561</v>
      </c>
      <c r="W14" s="87">
        <f t="shared" si="4"/>
        <v>110333224.6</v>
      </c>
      <c r="X14" s="87">
        <f t="shared" si="3"/>
        <v>110664224.27379999</v>
      </c>
      <c r="Y14" s="87">
        <f t="shared" si="3"/>
        <v>110996216.94662137</v>
      </c>
      <c r="Z14" s="89"/>
    </row>
    <row r="15" spans="1:26" ht="23.25" customHeight="1">
      <c r="A15" s="97"/>
      <c r="B15" s="97"/>
      <c r="C15" s="97"/>
      <c r="D15" s="97"/>
      <c r="E15" s="97"/>
      <c r="F15" s="97"/>
      <c r="G15" s="93"/>
      <c r="H15" s="93"/>
      <c r="I15" s="93"/>
      <c r="J15" s="93"/>
      <c r="K15" s="93"/>
      <c r="L15" s="93"/>
      <c r="M15" s="93"/>
      <c r="N15" s="662" t="s">
        <v>163</v>
      </c>
      <c r="O15" s="662"/>
      <c r="P15" s="662"/>
      <c r="Q15" s="662"/>
      <c r="R15" s="662"/>
      <c r="S15" s="662"/>
      <c r="T15" s="87">
        <v>82652778</v>
      </c>
      <c r="U15" s="87">
        <v>86650663</v>
      </c>
      <c r="V15" s="87">
        <v>81583970</v>
      </c>
      <c r="W15" s="87">
        <f t="shared" si="4"/>
        <v>86997265.652</v>
      </c>
      <c r="X15" s="87">
        <f t="shared" si="3"/>
        <v>87258257.44895598</v>
      </c>
      <c r="Y15" s="87">
        <f t="shared" si="3"/>
        <v>87520032.22130284</v>
      </c>
      <c r="Z15" s="89"/>
    </row>
    <row r="16" spans="1:26" ht="24" customHeight="1">
      <c r="A16" s="97"/>
      <c r="B16" s="97"/>
      <c r="C16" s="97"/>
      <c r="D16" s="97"/>
      <c r="E16" s="97"/>
      <c r="F16" s="97"/>
      <c r="G16" s="93"/>
      <c r="H16" s="93"/>
      <c r="I16" s="93"/>
      <c r="J16" s="93"/>
      <c r="K16" s="93"/>
      <c r="L16" s="93"/>
      <c r="M16" s="93"/>
      <c r="N16" s="662" t="s">
        <v>162</v>
      </c>
      <c r="O16" s="662"/>
      <c r="P16" s="662"/>
      <c r="Q16" s="662"/>
      <c r="R16" s="662"/>
      <c r="S16" s="662"/>
      <c r="T16" s="87">
        <f>SUM(T15,T14,T10)</f>
        <v>334718000</v>
      </c>
      <c r="U16" s="87">
        <f>SUM(U15,U14,U10)</f>
        <v>323869175</v>
      </c>
      <c r="V16" s="87">
        <f>V10+V14+V15</f>
        <v>256456127</v>
      </c>
      <c r="W16" s="87">
        <f t="shared" si="4"/>
        <v>325164651.7</v>
      </c>
      <c r="X16" s="87">
        <f t="shared" si="3"/>
        <v>326140145.6550999</v>
      </c>
      <c r="Y16" s="87">
        <f t="shared" si="3"/>
        <v>327118566.0920652</v>
      </c>
      <c r="Z16" s="89"/>
    </row>
    <row r="17" spans="1:26" ht="27.7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9"/>
    </row>
    <row r="18" spans="1:26" ht="1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14.2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Z19" s="89"/>
    </row>
    <row r="20" spans="1:13" ht="14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39" ht="12.75">
      <c r="Y39" s="10">
        <v>4</v>
      </c>
    </row>
  </sheetData>
  <sheetProtection/>
  <mergeCells count="59">
    <mergeCell ref="P6:S7"/>
    <mergeCell ref="A3:F3"/>
    <mergeCell ref="G3:H3"/>
    <mergeCell ref="N3:S3"/>
    <mergeCell ref="A4:B4"/>
    <mergeCell ref="C4:F4"/>
    <mergeCell ref="G4:H4"/>
    <mergeCell ref="N4:O4"/>
    <mergeCell ref="P4:S4"/>
    <mergeCell ref="U6:U7"/>
    <mergeCell ref="A5:B5"/>
    <mergeCell ref="C5:F5"/>
    <mergeCell ref="G5:H5"/>
    <mergeCell ref="N5:O5"/>
    <mergeCell ref="P5:S5"/>
    <mergeCell ref="A6:B6"/>
    <mergeCell ref="C6:F6"/>
    <mergeCell ref="G6:H6"/>
    <mergeCell ref="N6:O7"/>
    <mergeCell ref="N10:S10"/>
    <mergeCell ref="T6:T7"/>
    <mergeCell ref="Y6:Y7"/>
    <mergeCell ref="A7:B7"/>
    <mergeCell ref="C7:F7"/>
    <mergeCell ref="G7:H7"/>
    <mergeCell ref="A8:F8"/>
    <mergeCell ref="G8:H8"/>
    <mergeCell ref="N8:O8"/>
    <mergeCell ref="P8:S8"/>
    <mergeCell ref="V6:V7"/>
    <mergeCell ref="W6:W7"/>
    <mergeCell ref="X6:X7"/>
    <mergeCell ref="N16:S16"/>
    <mergeCell ref="G11:H11"/>
    <mergeCell ref="N11:O11"/>
    <mergeCell ref="G13:H13"/>
    <mergeCell ref="N13:O13"/>
    <mergeCell ref="P13:S13"/>
    <mergeCell ref="P11:S11"/>
    <mergeCell ref="A1:Y1"/>
    <mergeCell ref="N15:S15"/>
    <mergeCell ref="N12:O12"/>
    <mergeCell ref="P12:S12"/>
    <mergeCell ref="N9:O9"/>
    <mergeCell ref="P9:S9"/>
    <mergeCell ref="A11:B11"/>
    <mergeCell ref="C11:E11"/>
    <mergeCell ref="A14:F14"/>
    <mergeCell ref="G14:H14"/>
    <mergeCell ref="N14:S14"/>
    <mergeCell ref="A9:B9"/>
    <mergeCell ref="C9:E9"/>
    <mergeCell ref="G9:H9"/>
    <mergeCell ref="A10:B10"/>
    <mergeCell ref="C10:E10"/>
    <mergeCell ref="G10:H10"/>
    <mergeCell ref="A13:F13"/>
    <mergeCell ref="A12:F12"/>
    <mergeCell ref="G12:H12"/>
  </mergeCells>
  <printOptions/>
  <pageMargins left="0.25" right="0.1968503937007874" top="0.58" bottom="0.984251968503937" header="0.5118110236220472" footer="0.5118110236220472"/>
  <pageSetup horizontalDpi="600" verticalDpi="600" orientation="landscape" paperSize="9" scale="66" r:id="rId1"/>
  <rowBreaks count="1" manualBreakCount="1">
    <brk id="1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1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.00390625" style="329" bestFit="1" customWidth="1"/>
    <col min="2" max="2" width="81.00390625" style="329" customWidth="1"/>
    <col min="3" max="3" width="26.421875" style="329" customWidth="1"/>
    <col min="4" max="16384" width="9.140625" style="329" customWidth="1"/>
  </cols>
  <sheetData>
    <row r="1" spans="1:3" ht="36.75" customHeight="1">
      <c r="A1" s="692" t="s">
        <v>517</v>
      </c>
      <c r="B1" s="693"/>
      <c r="C1" s="694"/>
    </row>
    <row r="2" spans="1:3" ht="24" customHeight="1">
      <c r="A2" s="330"/>
      <c r="B2" s="330" t="s">
        <v>8</v>
      </c>
      <c r="C2" s="330" t="s">
        <v>278</v>
      </c>
    </row>
    <row r="3" spans="1:3" ht="24.75" customHeight="1">
      <c r="A3" s="330" t="s">
        <v>279</v>
      </c>
      <c r="B3" s="331" t="s">
        <v>280</v>
      </c>
      <c r="C3" s="332">
        <v>224886399</v>
      </c>
    </row>
    <row r="4" spans="1:3" ht="24.75" customHeight="1" thickBot="1">
      <c r="A4" s="330" t="s">
        <v>281</v>
      </c>
      <c r="B4" s="331" t="s">
        <v>282</v>
      </c>
      <c r="C4" s="333">
        <v>174872157</v>
      </c>
    </row>
    <row r="5" spans="1:3" ht="24.75" customHeight="1">
      <c r="A5" s="334" t="s">
        <v>283</v>
      </c>
      <c r="B5" s="335" t="s">
        <v>284</v>
      </c>
      <c r="C5" s="336">
        <f>C3-C4</f>
        <v>50014242</v>
      </c>
    </row>
    <row r="6" spans="1:3" ht="24.75" customHeight="1">
      <c r="A6" s="330" t="s">
        <v>285</v>
      </c>
      <c r="B6" s="331" t="s">
        <v>286</v>
      </c>
      <c r="C6" s="332">
        <v>87519890</v>
      </c>
    </row>
    <row r="7" spans="1:3" ht="24.75" customHeight="1">
      <c r="A7" s="330" t="s">
        <v>287</v>
      </c>
      <c r="B7" s="331" t="s">
        <v>288</v>
      </c>
      <c r="C7" s="332">
        <v>81583970</v>
      </c>
    </row>
    <row r="8" spans="1:3" ht="24.75" customHeight="1">
      <c r="A8" s="334" t="s">
        <v>289</v>
      </c>
      <c r="B8" s="335" t="s">
        <v>290</v>
      </c>
      <c r="C8" s="336">
        <f>C6-C7</f>
        <v>5935920</v>
      </c>
    </row>
    <row r="9" spans="1:3" ht="24.75" customHeight="1">
      <c r="A9" s="334" t="s">
        <v>291</v>
      </c>
      <c r="B9" s="335" t="s">
        <v>292</v>
      </c>
      <c r="C9" s="336">
        <f>C5+C8</f>
        <v>55950162</v>
      </c>
    </row>
    <row r="10" spans="1:3" ht="24.75" customHeight="1">
      <c r="A10" s="334" t="s">
        <v>293</v>
      </c>
      <c r="B10" s="335" t="s">
        <v>294</v>
      </c>
      <c r="C10" s="336">
        <f>C9</f>
        <v>55950162</v>
      </c>
    </row>
    <row r="11" spans="1:3" ht="24.75" customHeight="1">
      <c r="A11" s="334" t="s">
        <v>295</v>
      </c>
      <c r="B11" s="335" t="s">
        <v>296</v>
      </c>
      <c r="C11" s="336">
        <v>26275855</v>
      </c>
    </row>
    <row r="12" spans="1:3" ht="24.75" customHeight="1">
      <c r="A12" s="334" t="s">
        <v>297</v>
      </c>
      <c r="B12" s="335" t="s">
        <v>298</v>
      </c>
      <c r="C12" s="336">
        <f>C9-C11</f>
        <v>29674307</v>
      </c>
    </row>
  </sheetData>
  <sheetProtection/>
  <mergeCells count="1">
    <mergeCell ref="A1:C1"/>
  </mergeCells>
  <printOptions/>
  <pageMargins left="0.81" right="0.7" top="0.51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2018-05-25T11:34:30Z</cp:lastPrinted>
  <dcterms:created xsi:type="dcterms:W3CDTF">2006-10-17T13:40:18Z</dcterms:created>
  <dcterms:modified xsi:type="dcterms:W3CDTF">2018-05-29T12:31:26Z</dcterms:modified>
  <cp:category/>
  <cp:version/>
  <cp:contentType/>
  <cp:contentStatus/>
</cp:coreProperties>
</file>