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1340" windowHeight="6540" firstSheet="1" activeTab="4"/>
  </bookViews>
  <sheets>
    <sheet name="Önkormányzat Mindösszesen" sheetId="10" r:id="rId1"/>
    <sheet name="Önkormányzat" sheetId="1" r:id="rId2"/>
    <sheet name="Könyvtár" sheetId="7" r:id="rId3"/>
    <sheet name="Humán" sheetId="8" r:id="rId4"/>
    <sheet name="Közös Hivatal" sheetId="9" r:id="rId5"/>
  </sheets>
  <calcPr calcId="124519"/>
</workbook>
</file>

<file path=xl/calcChain.xml><?xml version="1.0" encoding="utf-8"?>
<calcChain xmlns="http://schemas.openxmlformats.org/spreadsheetml/2006/main">
  <c r="G39" i="1"/>
  <c r="H39"/>
  <c r="D42" i="10"/>
  <c r="B42"/>
  <c r="C42"/>
  <c r="D34" i="9"/>
  <c r="C34"/>
  <c r="B34"/>
  <c r="D52" i="10" l="1"/>
  <c r="D51"/>
  <c r="C51"/>
  <c r="G51"/>
  <c r="F12"/>
  <c r="H51"/>
  <c r="F31"/>
  <c r="B49"/>
  <c r="F26"/>
  <c r="G26"/>
  <c r="H26"/>
  <c r="D8"/>
  <c r="C32" i="1"/>
  <c r="G48"/>
  <c r="H12"/>
  <c r="H11"/>
  <c r="G11"/>
  <c r="D41" i="8"/>
  <c r="D33"/>
  <c r="G13" i="9"/>
  <c r="C24" i="10"/>
  <c r="D24"/>
  <c r="G41" i="9"/>
  <c r="H41"/>
  <c r="H13"/>
  <c r="G21"/>
  <c r="H21"/>
  <c r="G26"/>
  <c r="H26"/>
  <c r="C41"/>
  <c r="D41"/>
  <c r="C13"/>
  <c r="D13"/>
  <c r="C20"/>
  <c r="D20"/>
  <c r="C24"/>
  <c r="D24"/>
  <c r="C29"/>
  <c r="C42"/>
  <c r="D29"/>
  <c r="D42"/>
  <c r="G40" i="8"/>
  <c r="H40"/>
  <c r="C40"/>
  <c r="D40"/>
  <c r="C13"/>
  <c r="D13"/>
  <c r="C20"/>
  <c r="D20"/>
  <c r="C24"/>
  <c r="D24"/>
  <c r="C29"/>
  <c r="C33"/>
  <c r="C41" s="1"/>
  <c r="D29"/>
  <c r="G13"/>
  <c r="G33" s="1"/>
  <c r="G41" s="1"/>
  <c r="H13"/>
  <c r="H33" s="1"/>
  <c r="H41" s="1"/>
  <c r="G21"/>
  <c r="H21"/>
  <c r="G26"/>
  <c r="H26"/>
  <c r="C40" i="7"/>
  <c r="D40"/>
  <c r="C20"/>
  <c r="D20"/>
  <c r="C24"/>
  <c r="D24"/>
  <c r="C29"/>
  <c r="D29"/>
  <c r="D33"/>
  <c r="C33"/>
  <c r="C41" s="1"/>
  <c r="C13"/>
  <c r="D13"/>
  <c r="G40"/>
  <c r="H40"/>
  <c r="G21"/>
  <c r="H21"/>
  <c r="G26"/>
  <c r="H26"/>
  <c r="H13"/>
  <c r="H33" s="1"/>
  <c r="H41" s="1"/>
  <c r="G9"/>
  <c r="G10"/>
  <c r="G13"/>
  <c r="H48" i="1"/>
  <c r="D48"/>
  <c r="G26"/>
  <c r="H26"/>
  <c r="G21"/>
  <c r="H21"/>
  <c r="G13"/>
  <c r="H13"/>
  <c r="C48"/>
  <c r="D32"/>
  <c r="C24"/>
  <c r="D24"/>
  <c r="C20"/>
  <c r="D20"/>
  <c r="C13"/>
  <c r="C39" s="1"/>
  <c r="C49" s="1"/>
  <c r="D13"/>
  <c r="D32" i="10"/>
  <c r="C32"/>
  <c r="G21"/>
  <c r="H21"/>
  <c r="G13"/>
  <c r="H13"/>
  <c r="C20"/>
  <c r="D20"/>
  <c r="C13"/>
  <c r="C52"/>
  <c r="D13"/>
  <c r="F11"/>
  <c r="F12" i="1"/>
  <c r="F11"/>
  <c r="F31"/>
  <c r="F10" i="7"/>
  <c r="F9"/>
  <c r="F10" i="10"/>
  <c r="F9"/>
  <c r="B8"/>
  <c r="F51"/>
  <c r="B51"/>
  <c r="B32"/>
  <c r="F21"/>
  <c r="B21"/>
  <c r="B24"/>
  <c r="B20"/>
  <c r="B13"/>
  <c r="F13" i="7"/>
  <c r="B46" i="1"/>
  <c r="B21"/>
  <c r="B24"/>
  <c r="B13" i="9"/>
  <c r="F13"/>
  <c r="B20"/>
  <c r="F21"/>
  <c r="F34"/>
  <c r="B24"/>
  <c r="F26"/>
  <c r="B29"/>
  <c r="B41"/>
  <c r="F41"/>
  <c r="B13" i="8"/>
  <c r="F13"/>
  <c r="B20"/>
  <c r="F21"/>
  <c r="F33"/>
  <c r="F41"/>
  <c r="B24"/>
  <c r="F26"/>
  <c r="B29"/>
  <c r="B40"/>
  <c r="F40"/>
  <c r="B13" i="7"/>
  <c r="B20"/>
  <c r="F21"/>
  <c r="F33"/>
  <c r="F41"/>
  <c r="B24"/>
  <c r="F26"/>
  <c r="B29"/>
  <c r="B33"/>
  <c r="B40"/>
  <c r="F40"/>
  <c r="F48" i="1"/>
  <c r="B13"/>
  <c r="B39" s="1"/>
  <c r="B49" s="1"/>
  <c r="B20"/>
  <c r="B32"/>
  <c r="B48"/>
  <c r="F21"/>
  <c r="F26"/>
  <c r="B33" i="8"/>
  <c r="F13" i="1"/>
  <c r="F39" s="1"/>
  <c r="F49" s="1"/>
  <c r="G34" i="9"/>
  <c r="G42" s="1"/>
  <c r="H34"/>
  <c r="H42" s="1"/>
  <c r="F13" i="10"/>
  <c r="F42" s="1"/>
  <c r="F52" s="1"/>
  <c r="D39" i="1"/>
  <c r="D49" s="1"/>
  <c r="B41" i="8"/>
  <c r="G33" i="7"/>
  <c r="G41" s="1"/>
  <c r="D41"/>
  <c r="B41"/>
  <c r="F42" i="9"/>
  <c r="B42"/>
  <c r="G42" i="10" l="1"/>
  <c r="G52" s="1"/>
  <c r="H42"/>
  <c r="H52" s="1"/>
  <c r="B52"/>
  <c r="G49" i="1"/>
  <c r="H49"/>
</calcChain>
</file>

<file path=xl/sharedStrings.xml><?xml version="1.0" encoding="utf-8"?>
<sst xmlns="http://schemas.openxmlformats.org/spreadsheetml/2006/main" count="371" uniqueCount="87">
  <si>
    <t>(ezer Ft-ban)</t>
  </si>
  <si>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</si>
  <si>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</si>
  <si>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</si>
  <si>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</si>
  <si>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</si>
  <si>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</si>
  <si>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</si>
  <si>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</si>
  <si>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</si>
  <si>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</si>
  <si>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</si>
  <si>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</si>
  <si>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</si>
  <si>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</si>
  <si>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</si>
  <si>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</si>
  <si>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</si>
  <si>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</si>
  <si>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</si>
  <si>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</si>
  <si>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</si>
  <si>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</si>
  <si>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</si>
  <si>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</si>
  <si>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</si>
  <si>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</si>
  <si>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</si>
  <si>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</si>
  <si>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</si>
  <si>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</si>
  <si>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</si>
  <si>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</si>
  <si>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</si>
  <si>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Kiegyenlítő, függő, átfutó bevételek</t>
  </si>
  <si>
    <t>Központosított előirányzatok</t>
  </si>
  <si>
    <t>Egyéb központosított előirányzat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</si>
  <si>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</si>
  <si>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</si>
  <si>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</si>
  <si>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</si>
  <si>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</si>
  <si>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</si>
  <si>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</si>
  <si>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</si>
  <si>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 xml:space="preserve">    Felhalmozási és tőkejellegű bevételek</t>
  </si>
  <si>
    <t xml:space="preserve">    Felhalmozási , felújítási kiadások épületek</t>
  </si>
  <si>
    <t>Műk.cél.tám.ért.bev (OEP, Prémium program)</t>
  </si>
  <si>
    <t xml:space="preserve">  Rövid lejáratú hitel(hitel visszafizetés)</t>
  </si>
  <si>
    <t xml:space="preserve">2013. évi   KÖLTSÉGVETÉS   PÉNZFORGALMI MÉRLEGE </t>
  </si>
  <si>
    <t>Intézmény finanszírozás</t>
  </si>
  <si>
    <t>Egyéb gép, berendezés vásárlás (energetikai pályázat)</t>
  </si>
  <si>
    <t xml:space="preserve">Egyéb sajátos működési bevételek </t>
  </si>
  <si>
    <t>Műk.cél.tám.ért.bev (közmunka prg.)</t>
  </si>
  <si>
    <t>beruh.célú bev.elkül.állami pénzalap (napkollektor)</t>
  </si>
  <si>
    <t>beruh.célú bev.elkül.állami pénza.(energetikai pály.)</t>
  </si>
  <si>
    <t>Műk.célú tám.ért bev elkül áll.palap</t>
  </si>
  <si>
    <t>lakossági . hozzáj. (út,ivóvíz,szennyvíz)</t>
  </si>
  <si>
    <t>Intézmény finanszírozásra átvett pénzeszköz</t>
  </si>
  <si>
    <t xml:space="preserve">Kaszaperi Közösségi Közművelődési Színtér és Könyvtár </t>
  </si>
  <si>
    <t>Kaszaperi Humán Szolgáltató És Gondozási Központ</t>
  </si>
  <si>
    <t>KASZAPERI KÖZÖS ÖNKORMÁNYZATI HIVATALA</t>
  </si>
  <si>
    <t>Épület felújítás (napelem)</t>
  </si>
  <si>
    <t>beruh.célú bev.elkül.állami pénzalap (napelem)</t>
  </si>
  <si>
    <t>2013. évi eredeti előirányzat</t>
  </si>
  <si>
    <t>2013. évi módosított előirányzat</t>
  </si>
  <si>
    <t>Teljesítés</t>
  </si>
  <si>
    <t>Részesedés vásárlás (vizmű)</t>
  </si>
  <si>
    <t>Pénzmaradvány</t>
  </si>
  <si>
    <t>Pénzmaradvány (kazánprogram)</t>
  </si>
  <si>
    <t>Hitelfelvétel (napelem)</t>
  </si>
  <si>
    <t>Hiteltörlesztés (napelem)</t>
  </si>
  <si>
    <t>Egyes jövedelempótló tám.</t>
  </si>
  <si>
    <t>Állami támogatás</t>
  </si>
  <si>
    <t>Lakott külterületekkel kapcs.tám.</t>
  </si>
  <si>
    <t>Műk.cél.tám.ért.bev (TÁMOP)</t>
  </si>
  <si>
    <t>Első lakáshoz jutók tám.</t>
  </si>
  <si>
    <t>Fejezeti tartalék 2013 tám.</t>
  </si>
  <si>
    <t>Szerkezetátalakítási tartalék</t>
  </si>
  <si>
    <t>Egyéb működési célú közp.tám</t>
  </si>
  <si>
    <t xml:space="preserve">   Egyéb saját.műk.bev. ( bérlakások lakbére)</t>
  </si>
  <si>
    <t>Mindösszesen</t>
  </si>
  <si>
    <t>Műk.cél.tám.ért.bev Nagybánhegyes</t>
  </si>
  <si>
    <t>Műk.cél.tám.ért.bev Végegyháza</t>
  </si>
  <si>
    <t>Műk.cél.tám.ért.bev (OEP)</t>
  </si>
  <si>
    <t>Műk.cél.tám.ért.bev (Közös Hiv.)</t>
  </si>
  <si>
    <t xml:space="preserve">    Felhalmozási és tőkejellegű kiadások</t>
  </si>
</sst>
</file>

<file path=xl/styles.xml><?xml version="1.0" encoding="utf-8"?>
<styleSheet xmlns="http://schemas.openxmlformats.org/spreadsheetml/2006/main">
  <fonts count="26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  <font>
      <b/>
      <sz val="10"/>
      <name val="Arial CE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3" fontId="11" fillId="0" borderId="6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 wrapText="1"/>
    </xf>
    <xf numFmtId="3" fontId="13" fillId="0" borderId="8" xfId="0" applyNumberFormat="1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vertical="center" wrapText="1"/>
    </xf>
    <xf numFmtId="3" fontId="14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3" fontId="15" fillId="0" borderId="10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3" fontId="15" fillId="0" borderId="16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/>
    </xf>
    <xf numFmtId="3" fontId="19" fillId="0" borderId="17" xfId="0" applyNumberFormat="1" applyFont="1" applyBorder="1" applyAlignment="1">
      <alignment vertical="center" wrapText="1"/>
    </xf>
    <xf numFmtId="3" fontId="11" fillId="0" borderId="17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7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5" fillId="0" borderId="1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5" xfId="0" applyNumberFormat="1" applyFont="1" applyBorder="1" applyAlignment="1">
      <alignment vertical="center" wrapText="1"/>
    </xf>
    <xf numFmtId="3" fontId="14" fillId="0" borderId="16" xfId="0" applyNumberFormat="1" applyFont="1" applyBorder="1" applyAlignment="1">
      <alignment vertical="center" wrapText="1"/>
    </xf>
    <xf numFmtId="3" fontId="15" fillId="0" borderId="21" xfId="0" applyNumberFormat="1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1" fillId="0" borderId="23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Border="1" applyAlignment="1">
      <alignment vertical="center" wrapText="1"/>
    </xf>
    <xf numFmtId="3" fontId="14" fillId="0" borderId="24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4" fillId="0" borderId="2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3" fontId="15" fillId="0" borderId="16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left" vertical="center"/>
    </xf>
    <xf numFmtId="0" fontId="2" fillId="0" borderId="26" xfId="0" applyFont="1" applyBorder="1" applyAlignment="1">
      <alignment vertical="center" wrapText="1"/>
    </xf>
    <xf numFmtId="3" fontId="11" fillId="0" borderId="27" xfId="0" applyNumberFormat="1" applyFont="1" applyBorder="1" applyAlignment="1">
      <alignment vertical="center" wrapText="1"/>
    </xf>
    <xf numFmtId="3" fontId="14" fillId="0" borderId="27" xfId="0" applyNumberFormat="1" applyFont="1" applyBorder="1" applyAlignment="1">
      <alignment vertical="center" wrapText="1"/>
    </xf>
    <xf numFmtId="3" fontId="14" fillId="0" borderId="28" xfId="0" applyNumberFormat="1" applyFont="1" applyBorder="1" applyAlignment="1">
      <alignment vertical="center" wrapText="1"/>
    </xf>
    <xf numFmtId="3" fontId="16" fillId="0" borderId="27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11" fillId="0" borderId="28" xfId="0" applyNumberFormat="1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3" fontId="15" fillId="0" borderId="2" xfId="0" applyNumberFormat="1" applyFont="1" applyBorder="1" applyAlignment="1">
      <alignment vertical="center" wrapText="1"/>
    </xf>
    <xf numFmtId="3" fontId="12" fillId="0" borderId="3" xfId="0" applyNumberFormat="1" applyFont="1" applyBorder="1" applyAlignment="1">
      <alignment vertical="center" wrapText="1"/>
    </xf>
    <xf numFmtId="3" fontId="11" fillId="0" borderId="16" xfId="0" applyNumberFormat="1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32" xfId="0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41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77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78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379" name="AutoShape 3"/>
        <xdr:cNvSpPr>
          <a:spLocks/>
        </xdr:cNvSpPr>
      </xdr:nvSpPr>
      <xdr:spPr bwMode="auto">
        <a:xfrm>
          <a:off x="8286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380" name="AutoShape 4"/>
        <xdr:cNvSpPr>
          <a:spLocks/>
        </xdr:cNvSpPr>
      </xdr:nvSpPr>
      <xdr:spPr bwMode="auto">
        <a:xfrm>
          <a:off x="8286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237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238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239" name="AutoShape 3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240" name="AutoShape 4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333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334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335" name="AutoShape 3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336" name="AutoShape 4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57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358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359" name="AutoShape 3"/>
        <xdr:cNvSpPr>
          <a:spLocks/>
        </xdr:cNvSpPr>
      </xdr:nvSpPr>
      <xdr:spPr bwMode="auto">
        <a:xfrm>
          <a:off x="87153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360" name="AutoShape 4"/>
        <xdr:cNvSpPr>
          <a:spLocks/>
        </xdr:cNvSpPr>
      </xdr:nvSpPr>
      <xdr:spPr bwMode="auto">
        <a:xfrm>
          <a:off x="87153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81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82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383" name="AutoShape 3"/>
        <xdr:cNvSpPr>
          <a:spLocks/>
        </xdr:cNvSpPr>
      </xdr:nvSpPr>
      <xdr:spPr bwMode="auto">
        <a:xfrm>
          <a:off x="846772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384" name="AutoShape 4"/>
        <xdr:cNvSpPr>
          <a:spLocks/>
        </xdr:cNvSpPr>
      </xdr:nvSpPr>
      <xdr:spPr bwMode="auto">
        <a:xfrm>
          <a:off x="846772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view="pageLayout" topLeftCell="D1" zoomScaleSheetLayoutView="100" workbookViewId="0">
      <selection activeCell="E6" sqref="E6"/>
    </sheetView>
  </sheetViews>
  <sheetFormatPr defaultRowHeight="12.75"/>
  <cols>
    <col min="1" max="1" width="42.7109375" style="1" customWidth="1"/>
    <col min="2" max="2" width="17.85546875" style="2" customWidth="1"/>
    <col min="3" max="3" width="19" style="2" customWidth="1"/>
    <col min="4" max="4" width="18.140625" style="2" customWidth="1"/>
    <col min="5" max="5" width="42.7109375" style="1" customWidth="1"/>
    <col min="6" max="6" width="20.42578125" style="1" customWidth="1"/>
    <col min="7" max="7" width="18.140625" style="1" customWidth="1"/>
    <col min="8" max="8" width="16.42578125" style="1" customWidth="1"/>
    <col min="9" max="16384" width="9.140625" style="1"/>
  </cols>
  <sheetData>
    <row r="1" spans="1:8" ht="27" customHeight="1">
      <c r="A1" s="106"/>
      <c r="B1" s="107"/>
      <c r="C1" s="107"/>
      <c r="D1" s="107"/>
      <c r="E1" s="107"/>
      <c r="F1" s="107"/>
      <c r="G1" s="53"/>
    </row>
    <row r="2" spans="1:8" s="3" customFormat="1" ht="30" customHeight="1">
      <c r="A2" s="108" t="s">
        <v>20</v>
      </c>
      <c r="B2" s="108"/>
      <c r="C2" s="108"/>
      <c r="D2" s="108"/>
      <c r="E2" s="108"/>
      <c r="F2" s="108"/>
      <c r="G2" s="54"/>
    </row>
    <row r="3" spans="1:8" s="3" customFormat="1" ht="30" customHeight="1">
      <c r="A3" s="108" t="s">
        <v>49</v>
      </c>
      <c r="B3" s="108"/>
      <c r="C3" s="108"/>
      <c r="D3" s="108"/>
      <c r="E3" s="108"/>
      <c r="F3" s="108"/>
      <c r="G3" s="54"/>
    </row>
    <row r="4" spans="1:8" ht="21.75" customHeight="1" thickBot="1">
      <c r="C4" s="113" t="s">
        <v>81</v>
      </c>
      <c r="D4" s="113"/>
      <c r="E4" s="109" t="s">
        <v>0</v>
      </c>
      <c r="F4" s="109"/>
      <c r="G4" s="56"/>
      <c r="H4" s="11"/>
    </row>
    <row r="5" spans="1:8" s="23" customFormat="1" ht="45" customHeight="1" thickBot="1">
      <c r="A5" s="102" t="s">
        <v>1</v>
      </c>
      <c r="B5" s="103"/>
      <c r="C5" s="112"/>
      <c r="D5" s="112"/>
      <c r="E5" s="102" t="s">
        <v>2</v>
      </c>
      <c r="F5" s="103"/>
      <c r="G5" s="104"/>
      <c r="H5" s="105"/>
    </row>
    <row r="6" spans="1:8" s="19" customFormat="1" ht="40.5" customHeight="1" thickBot="1">
      <c r="A6" s="24" t="s">
        <v>3</v>
      </c>
      <c r="B6" s="27" t="s">
        <v>64</v>
      </c>
      <c r="C6" s="27" t="s">
        <v>65</v>
      </c>
      <c r="D6" s="27" t="s">
        <v>66</v>
      </c>
      <c r="E6" s="33" t="s">
        <v>3</v>
      </c>
      <c r="F6" s="27" t="s">
        <v>64</v>
      </c>
      <c r="G6" s="27" t="s">
        <v>65</v>
      </c>
      <c r="H6" s="27" t="s">
        <v>66</v>
      </c>
    </row>
    <row r="7" spans="1:8" ht="60" customHeight="1" thickBot="1">
      <c r="A7" s="110" t="s">
        <v>4</v>
      </c>
      <c r="B7" s="111"/>
      <c r="C7" s="111"/>
      <c r="D7" s="111"/>
      <c r="E7" s="111"/>
      <c r="F7" s="111"/>
      <c r="G7" s="104"/>
      <c r="H7" s="105"/>
    </row>
    <row r="8" spans="1:8" s="4" customFormat="1" ht="21.75" customHeight="1" thickBot="1">
      <c r="A8" s="57" t="s">
        <v>5</v>
      </c>
      <c r="B8" s="58">
        <f>34834+'Közös Hivatal'!B8</f>
        <v>35084</v>
      </c>
      <c r="C8" s="58">
        <v>47102</v>
      </c>
      <c r="D8" s="58">
        <f>49552+120+11+196</f>
        <v>49879</v>
      </c>
      <c r="E8" s="12" t="s">
        <v>40</v>
      </c>
      <c r="F8" s="94"/>
      <c r="G8" s="95"/>
      <c r="H8" s="59"/>
    </row>
    <row r="9" spans="1:8" s="4" customFormat="1" ht="18" customHeight="1">
      <c r="A9" s="6" t="s">
        <v>6</v>
      </c>
      <c r="B9" s="63"/>
      <c r="C9" s="29"/>
      <c r="D9" s="29"/>
      <c r="E9" s="5" t="s">
        <v>41</v>
      </c>
      <c r="F9" s="55">
        <f>22797+Könyvtár!F9+Humán!F9+'Közös Hivatal'!F9</f>
        <v>72210</v>
      </c>
      <c r="G9" s="31">
        <v>174077</v>
      </c>
      <c r="H9" s="48">
        <v>170347</v>
      </c>
    </row>
    <row r="10" spans="1:8" s="4" customFormat="1" ht="18" customHeight="1">
      <c r="A10" s="6" t="s">
        <v>7</v>
      </c>
      <c r="B10" s="63">
        <v>24366</v>
      </c>
      <c r="C10" s="26">
        <v>24366</v>
      </c>
      <c r="D10" s="26">
        <v>19591</v>
      </c>
      <c r="E10" s="7" t="s">
        <v>42</v>
      </c>
      <c r="F10" s="55">
        <f>6104+Könyvtár!F10+Humán!F10+'Közös Hivatal'!F10</f>
        <v>18899</v>
      </c>
      <c r="G10" s="31">
        <v>31481</v>
      </c>
      <c r="H10" s="48">
        <v>30630</v>
      </c>
    </row>
    <row r="11" spans="1:8" s="4" customFormat="1" ht="18" customHeight="1">
      <c r="A11" s="6" t="s">
        <v>21</v>
      </c>
      <c r="B11" s="63">
        <v>1700</v>
      </c>
      <c r="C11" s="26">
        <v>1700</v>
      </c>
      <c r="D11" s="26">
        <v>198</v>
      </c>
      <c r="E11" s="7" t="s">
        <v>43</v>
      </c>
      <c r="F11" s="55">
        <f>56130+Könyvtár!F11+Humán!F11+'Közös Hivatal'!F11-793-5604+400</f>
        <v>77543</v>
      </c>
      <c r="G11" s="31">
        <v>136856</v>
      </c>
      <c r="H11" s="48">
        <v>128992</v>
      </c>
    </row>
    <row r="12" spans="1:8" s="4" customFormat="1" ht="18" customHeight="1" thickBot="1">
      <c r="A12" s="6"/>
      <c r="B12" s="63"/>
      <c r="C12" s="26"/>
      <c r="D12" s="26"/>
      <c r="E12" s="7" t="s">
        <v>44</v>
      </c>
      <c r="F12" s="55">
        <f>391+1035+951+400+Humán!F12+5604-400</f>
        <v>8002</v>
      </c>
      <c r="G12" s="31">
        <v>32592</v>
      </c>
      <c r="H12" s="48">
        <v>30293</v>
      </c>
    </row>
    <row r="13" spans="1:8" s="4" customFormat="1" ht="18" customHeight="1" thickBot="1">
      <c r="A13" s="13" t="s">
        <v>8</v>
      </c>
      <c r="B13" s="64">
        <f>SUM(B10:B12)</f>
        <v>26066</v>
      </c>
      <c r="C13" s="25">
        <f>SUM(C10:C12)</f>
        <v>26066</v>
      </c>
      <c r="D13" s="25">
        <f>SUM(D10:D12)</f>
        <v>19789</v>
      </c>
      <c r="E13" s="34" t="s">
        <v>30</v>
      </c>
      <c r="F13" s="70">
        <f>SUM(F9:F12)</f>
        <v>176654</v>
      </c>
      <c r="G13" s="21">
        <f>SUM(G9:G12)</f>
        <v>375006</v>
      </c>
      <c r="H13" s="21">
        <f>SUM(H9:H12)</f>
        <v>360262</v>
      </c>
    </row>
    <row r="14" spans="1:8" s="4" customFormat="1" ht="18" customHeight="1">
      <c r="A14" s="6" t="s">
        <v>9</v>
      </c>
      <c r="B14" s="65"/>
      <c r="C14" s="26"/>
      <c r="D14" s="26"/>
      <c r="E14" s="8"/>
      <c r="F14" s="60"/>
      <c r="G14" s="31"/>
      <c r="H14" s="48"/>
    </row>
    <row r="15" spans="1:8" s="4" customFormat="1" ht="18" customHeight="1">
      <c r="A15" s="6" t="s">
        <v>11</v>
      </c>
      <c r="B15" s="63">
        <v>4412</v>
      </c>
      <c r="C15" s="26">
        <v>4412</v>
      </c>
      <c r="D15" s="26">
        <v>3004</v>
      </c>
      <c r="E15" s="8" t="s">
        <v>29</v>
      </c>
      <c r="F15" s="55"/>
      <c r="G15" s="31"/>
      <c r="H15" s="48"/>
    </row>
    <row r="16" spans="1:8" s="4" customFormat="1" ht="14.25">
      <c r="A16" s="6" t="s">
        <v>19</v>
      </c>
      <c r="B16" s="63">
        <v>50</v>
      </c>
      <c r="C16" s="26">
        <v>50</v>
      </c>
      <c r="D16" s="26">
        <v>51</v>
      </c>
      <c r="E16" s="7" t="s">
        <v>48</v>
      </c>
      <c r="F16" s="55">
        <v>0</v>
      </c>
      <c r="G16" s="31">
        <v>0</v>
      </c>
      <c r="H16" s="48">
        <v>0</v>
      </c>
    </row>
    <row r="17" spans="1:8" s="4" customFormat="1" ht="18" customHeight="1">
      <c r="A17" s="6"/>
      <c r="B17" s="63"/>
      <c r="C17" s="26"/>
      <c r="D17" s="26"/>
      <c r="E17" s="7" t="s">
        <v>37</v>
      </c>
      <c r="F17" s="55"/>
      <c r="G17" s="31"/>
      <c r="H17" s="48"/>
    </row>
    <row r="18" spans="1:8" s="4" customFormat="1" ht="18" customHeight="1">
      <c r="A18" s="6"/>
      <c r="B18" s="63"/>
      <c r="C18" s="26"/>
      <c r="D18" s="26"/>
      <c r="E18" s="7" t="s">
        <v>38</v>
      </c>
      <c r="F18" s="55"/>
      <c r="G18" s="31"/>
      <c r="H18" s="48"/>
    </row>
    <row r="19" spans="1:8" s="4" customFormat="1" ht="18" customHeight="1" thickBot="1">
      <c r="A19" s="6"/>
      <c r="B19" s="63"/>
      <c r="C19" s="26"/>
      <c r="D19" s="26"/>
      <c r="E19" s="8" t="s">
        <v>39</v>
      </c>
      <c r="F19" s="55"/>
      <c r="G19" s="31"/>
      <c r="H19" s="48"/>
    </row>
    <row r="20" spans="1:8" s="4" customFormat="1" ht="18" customHeight="1" thickBot="1">
      <c r="A20" s="12" t="s">
        <v>22</v>
      </c>
      <c r="B20" s="66">
        <f>SUM(B15:B19)</f>
        <v>4462</v>
      </c>
      <c r="C20" s="25">
        <f>SUM(C15:C19)</f>
        <v>4462</v>
      </c>
      <c r="D20" s="25">
        <f>SUM(D15:D19)</f>
        <v>3055</v>
      </c>
      <c r="E20" s="8"/>
      <c r="F20" s="62"/>
      <c r="G20" s="31"/>
      <c r="H20" s="48"/>
    </row>
    <row r="21" spans="1:8" s="4" customFormat="1" ht="18" customHeight="1" thickBot="1">
      <c r="A21" s="15" t="s">
        <v>52</v>
      </c>
      <c r="B21" s="67">
        <f>50</f>
        <v>50</v>
      </c>
      <c r="C21" s="30">
        <v>50</v>
      </c>
      <c r="D21" s="30">
        <v>41</v>
      </c>
      <c r="E21" s="35" t="s">
        <v>31</v>
      </c>
      <c r="F21" s="70">
        <f>SUM(F16:F20)</f>
        <v>0</v>
      </c>
      <c r="G21" s="21">
        <f>SUM(G16:G20)</f>
        <v>0</v>
      </c>
      <c r="H21" s="21">
        <f>SUM(H16:H20)</f>
        <v>0</v>
      </c>
    </row>
    <row r="22" spans="1:8" s="4" customFormat="1" ht="18" customHeight="1">
      <c r="A22" s="6" t="s">
        <v>24</v>
      </c>
      <c r="B22" s="63">
        <v>50</v>
      </c>
      <c r="C22" s="26">
        <v>50</v>
      </c>
      <c r="D22" s="26">
        <v>261</v>
      </c>
      <c r="E22" s="7"/>
      <c r="F22" s="60"/>
      <c r="G22" s="31"/>
      <c r="H22" s="48"/>
    </row>
    <row r="23" spans="1:8" s="4" customFormat="1" ht="18" customHeight="1" thickBot="1">
      <c r="A23" s="6" t="s">
        <v>25</v>
      </c>
      <c r="B23" s="63">
        <v>300</v>
      </c>
      <c r="C23" s="26">
        <v>300</v>
      </c>
      <c r="D23" s="26">
        <v>368</v>
      </c>
      <c r="E23" s="8" t="s">
        <v>10</v>
      </c>
      <c r="F23" s="55"/>
      <c r="G23" s="31"/>
      <c r="H23" s="48"/>
    </row>
    <row r="24" spans="1:8" s="4" customFormat="1" ht="18" customHeight="1" thickBot="1">
      <c r="A24" s="12" t="s">
        <v>26</v>
      </c>
      <c r="B24" s="66">
        <f>SUM(B21:B23)</f>
        <v>400</v>
      </c>
      <c r="C24" s="66">
        <f>SUM(C21:C23)</f>
        <v>400</v>
      </c>
      <c r="D24" s="25">
        <f>SUM(D21:D23)</f>
        <v>670</v>
      </c>
      <c r="E24" s="7" t="s">
        <v>28</v>
      </c>
      <c r="F24" s="55">
        <v>0</v>
      </c>
      <c r="G24" s="31">
        <v>28179</v>
      </c>
      <c r="H24" s="48">
        <v>0</v>
      </c>
    </row>
    <row r="25" spans="1:8" s="4" customFormat="1" ht="18" customHeight="1" thickBot="1">
      <c r="A25" s="16" t="s">
        <v>73</v>
      </c>
      <c r="B25" s="65">
        <v>51311</v>
      </c>
      <c r="C25" s="26">
        <v>50840</v>
      </c>
      <c r="D25" s="26">
        <v>50840</v>
      </c>
      <c r="E25" s="7"/>
      <c r="F25" s="62"/>
      <c r="G25" s="31"/>
      <c r="H25" s="48"/>
    </row>
    <row r="26" spans="1:8" s="4" customFormat="1" ht="18" customHeight="1" thickBot="1">
      <c r="A26" s="6" t="s">
        <v>74</v>
      </c>
      <c r="B26" s="63">
        <v>33</v>
      </c>
      <c r="C26" s="26">
        <v>33</v>
      </c>
      <c r="D26" s="26">
        <v>33</v>
      </c>
      <c r="E26" s="35" t="s">
        <v>32</v>
      </c>
      <c r="F26" s="71">
        <f>SUM(F24:F25)</f>
        <v>0</v>
      </c>
      <c r="G26" s="22">
        <f>SUM(G24:G25)</f>
        <v>28179</v>
      </c>
      <c r="H26" s="22">
        <f>SUM(H24:H25)</f>
        <v>0</v>
      </c>
    </row>
    <row r="27" spans="1:8" s="4" customFormat="1" ht="18" customHeight="1">
      <c r="A27" s="6" t="s">
        <v>35</v>
      </c>
      <c r="B27" s="63"/>
      <c r="C27" s="26">
        <v>3274</v>
      </c>
      <c r="D27" s="26">
        <v>3274</v>
      </c>
      <c r="E27" s="17"/>
      <c r="F27" s="60"/>
      <c r="G27" s="31"/>
      <c r="H27" s="48"/>
    </row>
    <row r="28" spans="1:8" s="4" customFormat="1" ht="18" customHeight="1">
      <c r="A28" s="6" t="s">
        <v>78</v>
      </c>
      <c r="B28" s="63"/>
      <c r="C28" s="26">
        <v>5727</v>
      </c>
      <c r="D28" s="26">
        <v>5727</v>
      </c>
      <c r="E28" s="17"/>
      <c r="F28" s="55"/>
      <c r="G28" s="31"/>
      <c r="H28" s="48"/>
    </row>
    <row r="29" spans="1:8" s="4" customFormat="1" ht="18" customHeight="1">
      <c r="A29" s="6" t="s">
        <v>77</v>
      </c>
      <c r="B29" s="63"/>
      <c r="C29" s="26">
        <v>16863</v>
      </c>
      <c r="D29" s="26">
        <v>16863</v>
      </c>
      <c r="E29" s="17"/>
      <c r="F29" s="55"/>
      <c r="G29" s="31"/>
      <c r="H29" s="48"/>
    </row>
    <row r="30" spans="1:8" s="4" customFormat="1" ht="18" customHeight="1">
      <c r="A30" s="6" t="s">
        <v>79</v>
      </c>
      <c r="B30" s="63"/>
      <c r="C30" s="26">
        <v>4694</v>
      </c>
      <c r="D30" s="26">
        <v>4694</v>
      </c>
      <c r="E30" s="17"/>
      <c r="F30" s="55"/>
      <c r="G30" s="31"/>
      <c r="H30" s="48"/>
    </row>
    <row r="31" spans="1:8" s="4" customFormat="1" ht="18" customHeight="1" thickBot="1">
      <c r="A31" s="6" t="s">
        <v>72</v>
      </c>
      <c r="B31" s="63"/>
      <c r="C31" s="26">
        <v>19963</v>
      </c>
      <c r="D31" s="26">
        <v>19963</v>
      </c>
      <c r="E31" s="17" t="s">
        <v>50</v>
      </c>
      <c r="F31" s="37">
        <f>53605+793</f>
        <v>54398</v>
      </c>
      <c r="G31" s="48">
        <v>58913</v>
      </c>
      <c r="H31" s="97">
        <v>53087</v>
      </c>
    </row>
    <row r="32" spans="1:8" s="4" customFormat="1" ht="18" customHeight="1" thickBot="1">
      <c r="A32" s="12" t="s">
        <v>27</v>
      </c>
      <c r="B32" s="66">
        <f>SUM(B25:B31)</f>
        <v>51344</v>
      </c>
      <c r="C32" s="66">
        <f>SUM(C25:C31)</f>
        <v>101394</v>
      </c>
      <c r="D32" s="25">
        <f>SUM(D25:D31)</f>
        <v>101394</v>
      </c>
      <c r="E32" s="7"/>
      <c r="F32" s="37"/>
      <c r="G32" s="48"/>
      <c r="H32" s="97"/>
    </row>
    <row r="33" spans="1:8" s="4" customFormat="1" ht="14.25">
      <c r="A33" s="6" t="s">
        <v>84</v>
      </c>
      <c r="B33" s="63">
        <v>7752</v>
      </c>
      <c r="C33" s="26">
        <v>7752</v>
      </c>
      <c r="D33" s="26">
        <v>8080</v>
      </c>
      <c r="E33" s="7" t="s">
        <v>33</v>
      </c>
      <c r="F33" s="37">
        <v>0</v>
      </c>
      <c r="G33" s="48"/>
      <c r="H33" s="97">
        <v>15337</v>
      </c>
    </row>
    <row r="34" spans="1:8" s="4" customFormat="1" ht="18" customHeight="1">
      <c r="A34" s="6" t="s">
        <v>53</v>
      </c>
      <c r="B34" s="68">
        <v>13196</v>
      </c>
      <c r="C34" s="31">
        <v>168774</v>
      </c>
      <c r="D34" s="31">
        <v>176464</v>
      </c>
      <c r="E34" s="9"/>
      <c r="F34" s="55"/>
      <c r="G34" s="31"/>
      <c r="H34" s="48"/>
    </row>
    <row r="35" spans="1:8" s="4" customFormat="1" ht="18" customHeight="1">
      <c r="A35" s="6" t="s">
        <v>56</v>
      </c>
      <c r="B35" s="68">
        <v>3159</v>
      </c>
      <c r="C35" s="31">
        <v>3159</v>
      </c>
      <c r="D35" s="31">
        <v>3159</v>
      </c>
      <c r="E35" s="9"/>
      <c r="F35" s="55"/>
      <c r="G35" s="31"/>
      <c r="H35" s="48"/>
    </row>
    <row r="36" spans="1:8" s="4" customFormat="1" ht="18" customHeight="1">
      <c r="A36" s="48" t="s">
        <v>57</v>
      </c>
      <c r="B36" s="68">
        <v>200</v>
      </c>
      <c r="C36" s="31">
        <v>170</v>
      </c>
      <c r="D36" s="31">
        <v>35</v>
      </c>
      <c r="E36" s="9"/>
      <c r="F36" s="55"/>
      <c r="G36" s="31"/>
      <c r="H36" s="48"/>
    </row>
    <row r="37" spans="1:8" s="4" customFormat="1" ht="18" customHeight="1">
      <c r="A37" s="15" t="s">
        <v>68</v>
      </c>
      <c r="B37" s="68">
        <v>0</v>
      </c>
      <c r="C37" s="31">
        <v>5577</v>
      </c>
      <c r="D37" s="31">
        <v>1390</v>
      </c>
      <c r="E37" s="9"/>
      <c r="F37" s="6"/>
      <c r="G37" s="48"/>
      <c r="H37" s="48"/>
    </row>
    <row r="38" spans="1:8" s="4" customFormat="1" ht="18" customHeight="1">
      <c r="A38" s="6" t="s">
        <v>34</v>
      </c>
      <c r="B38" s="68">
        <v>0</v>
      </c>
      <c r="C38" s="31">
        <v>0</v>
      </c>
      <c r="D38" s="31">
        <v>947</v>
      </c>
      <c r="E38" s="9"/>
      <c r="F38" s="6"/>
      <c r="G38" s="48"/>
      <c r="H38" s="48"/>
    </row>
    <row r="39" spans="1:8" s="4" customFormat="1" ht="18" customHeight="1">
      <c r="A39" s="17" t="s">
        <v>50</v>
      </c>
      <c r="B39" s="55">
        <v>54398</v>
      </c>
      <c r="C39" s="48">
        <v>58866</v>
      </c>
      <c r="D39" s="48">
        <v>53087</v>
      </c>
      <c r="E39" s="9"/>
      <c r="F39" s="6"/>
      <c r="G39" s="48"/>
      <c r="H39" s="48"/>
    </row>
    <row r="40" spans="1:8" s="4" customFormat="1" ht="18" customHeight="1">
      <c r="A40" s="6" t="s">
        <v>85</v>
      </c>
      <c r="B40" s="55">
        <v>34991</v>
      </c>
      <c r="C40" s="48">
        <v>34991</v>
      </c>
      <c r="D40" s="48">
        <v>32609</v>
      </c>
      <c r="E40" s="9"/>
      <c r="F40" s="6"/>
      <c r="G40" s="48"/>
      <c r="H40" s="48"/>
    </row>
    <row r="41" spans="1:8" s="4" customFormat="1" ht="21.95" customHeight="1" thickBot="1">
      <c r="A41" s="6" t="s">
        <v>75</v>
      </c>
      <c r="B41" s="26">
        <v>0</v>
      </c>
      <c r="C41" s="26">
        <v>1172</v>
      </c>
      <c r="D41" s="26">
        <v>1172</v>
      </c>
      <c r="E41" s="9"/>
      <c r="F41" s="72"/>
      <c r="G41" s="31"/>
      <c r="H41" s="48"/>
    </row>
    <row r="42" spans="1:8" s="4" customFormat="1" ht="60" customHeight="1" thickTop="1" thickBot="1">
      <c r="A42" s="47" t="s">
        <v>12</v>
      </c>
      <c r="B42" s="41">
        <f>B8+B13+B20+B24+B32+B33+B34+B41+B35+B36+B37+B38+B39+B40</f>
        <v>231052</v>
      </c>
      <c r="C42" s="41">
        <f>C8+C13+C20+C24+C32+C33+C34+C41+C35+C36+C37+C38+C39+C40</f>
        <v>459885</v>
      </c>
      <c r="D42" s="41">
        <f>D8+D13+D20+D24+D32+D33+D34+D41+D35+D36+D37+D38+D39+D40</f>
        <v>451730</v>
      </c>
      <c r="E42" s="14" t="s">
        <v>13</v>
      </c>
      <c r="F42" s="69">
        <f>F13+F21+F26+F33+F31</f>
        <v>231052</v>
      </c>
      <c r="G42" s="73">
        <f>G13+G21+G26+G33+G31</f>
        <v>462098</v>
      </c>
      <c r="H42" s="73">
        <f>H13+H21+H26+H33+H31</f>
        <v>428686</v>
      </c>
    </row>
    <row r="43" spans="1:8" s="9" customFormat="1" ht="27.75" customHeight="1" thickTop="1" thickBot="1">
      <c r="A43" s="98" t="s">
        <v>14</v>
      </c>
      <c r="B43" s="99"/>
      <c r="C43" s="99"/>
      <c r="D43" s="99"/>
      <c r="E43" s="99"/>
      <c r="F43" s="99"/>
      <c r="G43" s="100"/>
      <c r="H43" s="101"/>
    </row>
    <row r="44" spans="1:8" s="9" customFormat="1" ht="28.5" customHeight="1" thickBot="1">
      <c r="A44" s="78" t="s">
        <v>45</v>
      </c>
      <c r="B44" s="27" t="s">
        <v>64</v>
      </c>
      <c r="C44" s="27" t="s">
        <v>65</v>
      </c>
      <c r="D44" s="84" t="s">
        <v>66</v>
      </c>
      <c r="E44" s="79" t="s">
        <v>46</v>
      </c>
      <c r="F44" s="27" t="s">
        <v>64</v>
      </c>
      <c r="G44" s="27" t="s">
        <v>65</v>
      </c>
      <c r="H44" s="84" t="s">
        <v>66</v>
      </c>
    </row>
    <row r="45" spans="1:8" s="9" customFormat="1" ht="18" customHeight="1">
      <c r="A45" s="75" t="s">
        <v>70</v>
      </c>
      <c r="B45" s="37">
        <v>0</v>
      </c>
      <c r="C45" s="37">
        <v>0</v>
      </c>
      <c r="D45" s="37">
        <v>59268</v>
      </c>
      <c r="E45" s="5" t="s">
        <v>71</v>
      </c>
      <c r="F45" s="37"/>
      <c r="G45" s="48"/>
      <c r="H45" s="85">
        <v>18000</v>
      </c>
    </row>
    <row r="46" spans="1:8" s="9" customFormat="1" ht="18" customHeight="1">
      <c r="A46" s="75"/>
      <c r="B46" s="37"/>
      <c r="C46" s="37"/>
      <c r="D46" s="37"/>
      <c r="E46" s="5" t="s">
        <v>76</v>
      </c>
      <c r="F46" s="37"/>
      <c r="G46" s="48">
        <v>400</v>
      </c>
      <c r="H46" s="85">
        <v>0</v>
      </c>
    </row>
    <row r="47" spans="1:8" s="10" customFormat="1" ht="18" customHeight="1">
      <c r="A47" s="75" t="s">
        <v>69</v>
      </c>
      <c r="B47" s="48">
        <v>0</v>
      </c>
      <c r="C47" s="48">
        <v>11176</v>
      </c>
      <c r="D47" s="48">
        <v>11176</v>
      </c>
      <c r="E47" s="74" t="s">
        <v>67</v>
      </c>
      <c r="F47" s="37"/>
      <c r="G47" s="48">
        <v>100</v>
      </c>
      <c r="H47" s="85">
        <v>100</v>
      </c>
    </row>
    <row r="48" spans="1:8" s="10" customFormat="1" ht="18" customHeight="1">
      <c r="A48" s="49" t="s">
        <v>63</v>
      </c>
      <c r="B48" s="37">
        <v>59268</v>
      </c>
      <c r="C48" s="37">
        <v>59268</v>
      </c>
      <c r="D48" s="37">
        <v>12594</v>
      </c>
      <c r="E48" s="9" t="s">
        <v>62</v>
      </c>
      <c r="F48" s="37">
        <v>59268</v>
      </c>
      <c r="G48" s="37">
        <v>59268</v>
      </c>
      <c r="H48" s="86">
        <v>59141</v>
      </c>
    </row>
    <row r="49" spans="1:8" s="10" customFormat="1" ht="18" customHeight="1">
      <c r="A49" s="49" t="s">
        <v>55</v>
      </c>
      <c r="B49" s="42">
        <f>21447-3159</f>
        <v>18288</v>
      </c>
      <c r="C49" s="42">
        <v>18288</v>
      </c>
      <c r="D49" s="42">
        <v>18091</v>
      </c>
      <c r="E49" s="9" t="s">
        <v>62</v>
      </c>
      <c r="F49" s="37">
        <v>40715</v>
      </c>
      <c r="G49" s="37">
        <v>33858</v>
      </c>
      <c r="H49" s="86">
        <v>0</v>
      </c>
    </row>
    <row r="50" spans="1:8" s="4" customFormat="1" ht="15" thickBot="1">
      <c r="A50" s="49" t="s">
        <v>54</v>
      </c>
      <c r="B50" s="42">
        <v>40715</v>
      </c>
      <c r="C50" s="76">
        <v>40715</v>
      </c>
      <c r="D50" s="76">
        <v>0</v>
      </c>
      <c r="E50" s="10" t="s">
        <v>51</v>
      </c>
      <c r="F50" s="40">
        <v>18288</v>
      </c>
      <c r="G50" s="40">
        <v>33608</v>
      </c>
      <c r="H50" s="86">
        <v>26124</v>
      </c>
    </row>
    <row r="51" spans="1:8" ht="21.95" customHeight="1" thickTop="1" thickBot="1">
      <c r="A51" s="91" t="s">
        <v>15</v>
      </c>
      <c r="B51" s="43">
        <f>SUM(B44:B50)</f>
        <v>118271</v>
      </c>
      <c r="C51" s="61">
        <f>SUM(C45:C50)</f>
        <v>129447</v>
      </c>
      <c r="D51" s="61">
        <f>SUM(D45:D50)</f>
        <v>101129</v>
      </c>
      <c r="E51" s="14" t="s">
        <v>16</v>
      </c>
      <c r="F51" s="41">
        <f>SUM(F47:F50)</f>
        <v>118271</v>
      </c>
      <c r="G51" s="61">
        <f>SUM(G46:G50)</f>
        <v>127234</v>
      </c>
      <c r="H51" s="22">
        <f>SUM(H45:H50)</f>
        <v>103365</v>
      </c>
    </row>
    <row r="52" spans="1:8" ht="16.5" thickTop="1" thickBot="1">
      <c r="A52" s="20" t="s">
        <v>17</v>
      </c>
      <c r="B52" s="44">
        <f>B42+B51</f>
        <v>349323</v>
      </c>
      <c r="C52" s="44">
        <f>C42+C51</f>
        <v>589332</v>
      </c>
      <c r="D52" s="44">
        <f>D42+D51</f>
        <v>552859</v>
      </c>
      <c r="E52" s="45" t="s">
        <v>18</v>
      </c>
      <c r="F52" s="46">
        <f>F42+F51</f>
        <v>349323</v>
      </c>
      <c r="G52" s="46">
        <f>G42+G51</f>
        <v>589332</v>
      </c>
      <c r="H52" s="96">
        <f>H42+H51</f>
        <v>532051</v>
      </c>
    </row>
    <row r="53" spans="1:8" ht="13.5" thickTop="1"/>
    <row r="58" spans="1:8">
      <c r="E58" s="2"/>
    </row>
  </sheetData>
  <mergeCells count="9">
    <mergeCell ref="A43:H43"/>
    <mergeCell ref="E5:H5"/>
    <mergeCell ref="A1:F1"/>
    <mergeCell ref="A2:F2"/>
    <mergeCell ref="A3:F3"/>
    <mergeCell ref="E4:F4"/>
    <mergeCell ref="A7:H7"/>
    <mergeCell ref="A5:D5"/>
    <mergeCell ref="C4:D4"/>
  </mergeCells>
  <printOptions horizontalCentered="1" headings="1"/>
  <pageMargins left="0.19685039370078741" right="0.19685039370078741" top="0.59055118110236227" bottom="0.59055118110236227" header="0.31496062992125984" footer="0.51181102362204722"/>
  <pageSetup paperSize="9" scale="50" orientation="portrait" horizontalDpi="4294967292" r:id="rId1"/>
  <headerFooter alignWithMargins="0">
    <oddHeader>&amp;R&amp;"Times New Roman,Normál" 1. melléklet a 7/2014. (V. 15.) Ör. rendelethez.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5"/>
  <sheetViews>
    <sheetView view="pageLayout" zoomScaleSheetLayoutView="100" workbookViewId="0">
      <selection activeCell="H16" sqref="H16"/>
    </sheetView>
  </sheetViews>
  <sheetFormatPr defaultRowHeight="12.75"/>
  <cols>
    <col min="1" max="1" width="42.7109375" style="1" customWidth="1"/>
    <col min="2" max="2" width="20.7109375" style="2" customWidth="1"/>
    <col min="3" max="3" width="17.7109375" style="2" customWidth="1"/>
    <col min="4" max="4" width="20.7109375" style="2" customWidth="1"/>
    <col min="5" max="5" width="42.7109375" style="1" customWidth="1"/>
    <col min="6" max="6" width="20.7109375" style="1" customWidth="1"/>
    <col min="7" max="7" width="18.85546875" style="1" customWidth="1"/>
    <col min="8" max="8" width="20" style="1" customWidth="1"/>
    <col min="9" max="16384" width="9.140625" style="1"/>
  </cols>
  <sheetData>
    <row r="1" spans="1:8" ht="27" customHeight="1">
      <c r="A1" s="106"/>
      <c r="B1" s="107"/>
      <c r="C1" s="107"/>
      <c r="D1" s="107"/>
      <c r="E1" s="107"/>
      <c r="F1" s="107"/>
    </row>
    <row r="2" spans="1:8" s="3" customFormat="1" ht="30" customHeight="1">
      <c r="A2" s="119" t="s">
        <v>20</v>
      </c>
      <c r="B2" s="120"/>
      <c r="C2" s="120"/>
      <c r="D2" s="120"/>
      <c r="E2" s="120"/>
      <c r="F2" s="120"/>
      <c r="G2" s="121"/>
      <c r="H2" s="122"/>
    </row>
    <row r="3" spans="1:8" s="3" customFormat="1" ht="30" customHeight="1">
      <c r="A3" s="119" t="s">
        <v>49</v>
      </c>
      <c r="B3" s="120"/>
      <c r="C3" s="120"/>
      <c r="D3" s="120"/>
      <c r="E3" s="120"/>
      <c r="F3" s="120"/>
      <c r="G3" s="121"/>
      <c r="H3" s="122"/>
    </row>
    <row r="4" spans="1:8" ht="21.75" customHeight="1" thickBot="1">
      <c r="E4" s="109" t="s">
        <v>0</v>
      </c>
      <c r="F4" s="109"/>
      <c r="G4" s="11"/>
    </row>
    <row r="5" spans="1:8" s="23" customFormat="1" ht="45" customHeight="1" thickBot="1">
      <c r="A5" s="102" t="s">
        <v>1</v>
      </c>
      <c r="B5" s="103"/>
      <c r="C5" s="112"/>
      <c r="D5" s="118"/>
      <c r="E5" s="102" t="s">
        <v>2</v>
      </c>
      <c r="F5" s="103"/>
      <c r="G5" s="104"/>
      <c r="H5" s="105"/>
    </row>
    <row r="6" spans="1:8" s="19" customFormat="1" ht="41.25" customHeight="1" thickBot="1">
      <c r="A6" s="24" t="s">
        <v>3</v>
      </c>
      <c r="B6" s="27" t="s">
        <v>64</v>
      </c>
      <c r="C6" s="27" t="s">
        <v>65</v>
      </c>
      <c r="D6" s="27" t="s">
        <v>66</v>
      </c>
      <c r="E6" s="33" t="s">
        <v>3</v>
      </c>
      <c r="F6" s="27" t="s">
        <v>64</v>
      </c>
      <c r="G6" s="27" t="s">
        <v>65</v>
      </c>
      <c r="H6" s="27" t="s">
        <v>66</v>
      </c>
    </row>
    <row r="7" spans="1:8" ht="60" customHeight="1" thickBot="1">
      <c r="A7" s="110" t="s">
        <v>4</v>
      </c>
      <c r="B7" s="111"/>
      <c r="C7" s="111"/>
      <c r="D7" s="111"/>
      <c r="E7" s="111"/>
      <c r="F7" s="111"/>
      <c r="G7" s="104"/>
      <c r="H7" s="105"/>
    </row>
    <row r="8" spans="1:8" s="4" customFormat="1" ht="21.75" customHeight="1" thickBot="1">
      <c r="A8" s="57" t="s">
        <v>5</v>
      </c>
      <c r="B8" s="58">
        <v>34834</v>
      </c>
      <c r="C8" s="58">
        <v>46684</v>
      </c>
      <c r="D8" s="58">
        <v>49552</v>
      </c>
      <c r="E8" s="12" t="s">
        <v>40</v>
      </c>
      <c r="F8" s="70"/>
      <c r="G8" s="92"/>
      <c r="H8" s="93"/>
    </row>
    <row r="9" spans="1:8" s="4" customFormat="1" ht="18" customHeight="1">
      <c r="A9" s="6" t="s">
        <v>6</v>
      </c>
      <c r="B9" s="63"/>
      <c r="C9" s="29"/>
      <c r="D9" s="29"/>
      <c r="E9" s="5" t="s">
        <v>41</v>
      </c>
      <c r="F9" s="55">
        <v>22797</v>
      </c>
      <c r="G9" s="77">
        <v>122953</v>
      </c>
      <c r="H9" s="80">
        <v>122505</v>
      </c>
    </row>
    <row r="10" spans="1:8" s="4" customFormat="1" ht="18" customHeight="1">
      <c r="A10" s="6" t="s">
        <v>7</v>
      </c>
      <c r="B10" s="63">
        <v>24366</v>
      </c>
      <c r="C10" s="26">
        <v>24366</v>
      </c>
      <c r="D10" s="26">
        <v>19591</v>
      </c>
      <c r="E10" s="7" t="s">
        <v>42</v>
      </c>
      <c r="F10" s="55">
        <v>6104</v>
      </c>
      <c r="G10" s="77">
        <v>18083</v>
      </c>
      <c r="H10" s="80">
        <v>18246</v>
      </c>
    </row>
    <row r="11" spans="1:8" s="4" customFormat="1" ht="18" customHeight="1">
      <c r="A11" s="6" t="s">
        <v>21</v>
      </c>
      <c r="B11" s="63">
        <v>1700</v>
      </c>
      <c r="C11" s="26">
        <v>1700</v>
      </c>
      <c r="D11" s="26">
        <v>198</v>
      </c>
      <c r="E11" s="7" t="s">
        <v>43</v>
      </c>
      <c r="F11" s="55">
        <f>56130-793-5604+400</f>
        <v>50133</v>
      </c>
      <c r="G11" s="77">
        <f>105953</f>
        <v>105953</v>
      </c>
      <c r="H11" s="80">
        <f>102993</f>
        <v>102993</v>
      </c>
    </row>
    <row r="12" spans="1:8" s="4" customFormat="1" ht="18" customHeight="1" thickBot="1">
      <c r="A12" s="6"/>
      <c r="B12" s="63"/>
      <c r="C12" s="26"/>
      <c r="D12" s="26"/>
      <c r="E12" s="7" t="s">
        <v>44</v>
      </c>
      <c r="F12" s="55">
        <f>391+1035+951+400+5604-400</f>
        <v>7981</v>
      </c>
      <c r="G12" s="77">
        <v>32571</v>
      </c>
      <c r="H12" s="80">
        <f>3025+27268</f>
        <v>30293</v>
      </c>
    </row>
    <row r="13" spans="1:8" s="4" customFormat="1" ht="18" customHeight="1" thickBot="1">
      <c r="A13" s="13" t="s">
        <v>8</v>
      </c>
      <c r="B13" s="64">
        <f>SUM(B10:B12)</f>
        <v>26066</v>
      </c>
      <c r="C13" s="25">
        <f>SUM(C10:C12)</f>
        <v>26066</v>
      </c>
      <c r="D13" s="25">
        <f>SUM(D10:D12)</f>
        <v>19789</v>
      </c>
      <c r="E13" s="34" t="s">
        <v>30</v>
      </c>
      <c r="F13" s="70">
        <f>SUM(F9:F12)</f>
        <v>87015</v>
      </c>
      <c r="G13" s="70">
        <f>SUM(G9:G12)</f>
        <v>279560</v>
      </c>
      <c r="H13" s="81">
        <f>SUM(H9:H12)</f>
        <v>274037</v>
      </c>
    </row>
    <row r="14" spans="1:8" s="4" customFormat="1" ht="18" customHeight="1">
      <c r="A14" s="6" t="s">
        <v>9</v>
      </c>
      <c r="B14" s="65"/>
      <c r="C14" s="26"/>
      <c r="D14" s="26"/>
      <c r="E14" s="8"/>
      <c r="F14" s="60"/>
      <c r="G14" s="77"/>
      <c r="H14" s="80"/>
    </row>
    <row r="15" spans="1:8" s="4" customFormat="1" ht="18" customHeight="1">
      <c r="A15" s="6" t="s">
        <v>11</v>
      </c>
      <c r="B15" s="63">
        <v>4412</v>
      </c>
      <c r="C15" s="26">
        <v>4412</v>
      </c>
      <c r="D15" s="26">
        <v>3004</v>
      </c>
      <c r="E15" s="8" t="s">
        <v>29</v>
      </c>
      <c r="F15" s="55"/>
      <c r="G15" s="77"/>
      <c r="H15" s="80"/>
    </row>
    <row r="16" spans="1:8" s="4" customFormat="1" ht="14.25">
      <c r="A16" s="6" t="s">
        <v>19</v>
      </c>
      <c r="B16" s="63">
        <v>50</v>
      </c>
      <c r="C16" s="26">
        <v>50</v>
      </c>
      <c r="D16" s="26">
        <v>51</v>
      </c>
      <c r="E16" s="7" t="s">
        <v>48</v>
      </c>
      <c r="F16" s="55">
        <v>0</v>
      </c>
      <c r="G16" s="55">
        <v>0</v>
      </c>
      <c r="H16" s="55">
        <v>0</v>
      </c>
    </row>
    <row r="17" spans="1:8" s="4" customFormat="1" ht="18" customHeight="1">
      <c r="A17" s="6"/>
      <c r="B17" s="63"/>
      <c r="C17" s="26"/>
      <c r="D17" s="26"/>
      <c r="E17" s="7" t="s">
        <v>37</v>
      </c>
      <c r="F17" s="55">
        <v>0</v>
      </c>
      <c r="G17" s="55">
        <v>0</v>
      </c>
      <c r="H17" s="55">
        <v>0</v>
      </c>
    </row>
    <row r="18" spans="1:8" s="4" customFormat="1" ht="18" customHeight="1">
      <c r="A18" s="6"/>
      <c r="B18" s="63"/>
      <c r="C18" s="26"/>
      <c r="D18" s="26"/>
      <c r="E18" s="7" t="s">
        <v>38</v>
      </c>
      <c r="F18" s="55">
        <v>0</v>
      </c>
      <c r="G18" s="55">
        <v>0</v>
      </c>
      <c r="H18" s="55">
        <v>0</v>
      </c>
    </row>
    <row r="19" spans="1:8" s="4" customFormat="1" ht="18" customHeight="1" thickBot="1">
      <c r="A19" s="6"/>
      <c r="B19" s="63"/>
      <c r="C19" s="26"/>
      <c r="D19" s="26"/>
      <c r="E19" s="8" t="s">
        <v>39</v>
      </c>
      <c r="F19" s="55">
        <v>0</v>
      </c>
      <c r="G19" s="55">
        <v>0</v>
      </c>
      <c r="H19" s="55">
        <v>0</v>
      </c>
    </row>
    <row r="20" spans="1:8" s="4" customFormat="1" ht="18" customHeight="1" thickBot="1">
      <c r="A20" s="12" t="s">
        <v>22</v>
      </c>
      <c r="B20" s="66">
        <f>SUM(B15:B19)</f>
        <v>4462</v>
      </c>
      <c r="C20" s="25">
        <f>SUM(C15:C19)</f>
        <v>4462</v>
      </c>
      <c r="D20" s="25">
        <f>SUM(D15:D19)</f>
        <v>3055</v>
      </c>
      <c r="E20" s="8"/>
      <c r="F20" s="62"/>
      <c r="G20" s="77"/>
      <c r="H20" s="80"/>
    </row>
    <row r="21" spans="1:8" s="4" customFormat="1" ht="18" customHeight="1" thickBot="1">
      <c r="A21" s="15" t="s">
        <v>52</v>
      </c>
      <c r="B21" s="67">
        <f>50</f>
        <v>50</v>
      </c>
      <c r="C21" s="30">
        <v>50</v>
      </c>
      <c r="D21" s="30">
        <v>41</v>
      </c>
      <c r="E21" s="35" t="s">
        <v>31</v>
      </c>
      <c r="F21" s="70">
        <f>SUM(F16:F20)</f>
        <v>0</v>
      </c>
      <c r="G21" s="70">
        <f>SUM(G16:G20)</f>
        <v>0</v>
      </c>
      <c r="H21" s="81">
        <f>SUM(H16:H20)</f>
        <v>0</v>
      </c>
    </row>
    <row r="22" spans="1:8" s="4" customFormat="1" ht="18" customHeight="1">
      <c r="A22" s="6" t="s">
        <v>24</v>
      </c>
      <c r="B22" s="63">
        <v>50</v>
      </c>
      <c r="C22" s="26">
        <v>50</v>
      </c>
      <c r="D22" s="26">
        <v>261</v>
      </c>
      <c r="E22" s="7"/>
      <c r="F22" s="60"/>
      <c r="G22" s="77"/>
      <c r="H22" s="80"/>
    </row>
    <row r="23" spans="1:8" s="4" customFormat="1" ht="18" customHeight="1" thickBot="1">
      <c r="A23" s="6" t="s">
        <v>80</v>
      </c>
      <c r="B23" s="63">
        <v>300</v>
      </c>
      <c r="C23" s="26">
        <v>300</v>
      </c>
      <c r="D23" s="26">
        <v>368</v>
      </c>
      <c r="E23" s="8" t="s">
        <v>10</v>
      </c>
      <c r="F23" s="55"/>
      <c r="G23" s="77"/>
      <c r="H23" s="80"/>
    </row>
    <row r="24" spans="1:8" s="4" customFormat="1" ht="18" customHeight="1" thickBot="1">
      <c r="A24" s="12" t="s">
        <v>26</v>
      </c>
      <c r="B24" s="66">
        <f>SUM(B21:B23)</f>
        <v>400</v>
      </c>
      <c r="C24" s="25">
        <f>SUM(C21:C23)</f>
        <v>400</v>
      </c>
      <c r="D24" s="25">
        <f>SUM(D21:D23)</f>
        <v>670</v>
      </c>
      <c r="E24" s="7" t="s">
        <v>28</v>
      </c>
      <c r="F24" s="55">
        <v>0</v>
      </c>
      <c r="G24" s="77">
        <v>28179</v>
      </c>
      <c r="H24" s="80">
        <v>0</v>
      </c>
    </row>
    <row r="25" spans="1:8" s="4" customFormat="1" ht="18" customHeight="1" thickBot="1">
      <c r="A25" s="16" t="s">
        <v>73</v>
      </c>
      <c r="B25" s="65">
        <v>51311</v>
      </c>
      <c r="C25" s="26">
        <v>50840</v>
      </c>
      <c r="D25" s="26">
        <v>50840</v>
      </c>
      <c r="E25" s="7"/>
      <c r="F25" s="62"/>
      <c r="G25" s="77"/>
      <c r="H25" s="80"/>
    </row>
    <row r="26" spans="1:8" s="4" customFormat="1" ht="18" customHeight="1" thickBot="1">
      <c r="A26" s="6" t="s">
        <v>74</v>
      </c>
      <c r="B26" s="63">
        <v>33</v>
      </c>
      <c r="C26" s="26">
        <v>33</v>
      </c>
      <c r="D26" s="26">
        <v>33</v>
      </c>
      <c r="E26" s="35" t="s">
        <v>32</v>
      </c>
      <c r="F26" s="71">
        <f>SUM(F24:F25)</f>
        <v>0</v>
      </c>
      <c r="G26" s="71">
        <f>SUM(G24:G25)</f>
        <v>28179</v>
      </c>
      <c r="H26" s="82">
        <f>SUM(H24:H25)</f>
        <v>0</v>
      </c>
    </row>
    <row r="27" spans="1:8" s="4" customFormat="1" ht="18" customHeight="1">
      <c r="A27" s="6" t="s">
        <v>35</v>
      </c>
      <c r="B27" s="63"/>
      <c r="C27" s="26">
        <v>3274</v>
      </c>
      <c r="D27" s="26">
        <v>3274</v>
      </c>
      <c r="E27" s="17"/>
      <c r="F27" s="60"/>
      <c r="G27" s="77"/>
      <c r="H27" s="80"/>
    </row>
    <row r="28" spans="1:8" s="4" customFormat="1" ht="18" customHeight="1">
      <c r="A28" s="6" t="s">
        <v>78</v>
      </c>
      <c r="B28" s="63"/>
      <c r="C28" s="26">
        <v>5727</v>
      </c>
      <c r="D28" s="26">
        <v>5727</v>
      </c>
      <c r="E28" s="5"/>
      <c r="F28" s="37"/>
      <c r="G28" s="48"/>
      <c r="H28" s="85"/>
    </row>
    <row r="29" spans="1:8" s="4" customFormat="1" ht="18" customHeight="1">
      <c r="A29" s="6" t="s">
        <v>77</v>
      </c>
      <c r="B29" s="63"/>
      <c r="C29" s="26">
        <v>16863</v>
      </c>
      <c r="D29" s="26">
        <v>16863</v>
      </c>
      <c r="E29" s="17"/>
      <c r="F29" s="55"/>
      <c r="G29" s="77"/>
      <c r="H29" s="80"/>
    </row>
    <row r="30" spans="1:8" s="4" customFormat="1" ht="18" customHeight="1">
      <c r="A30" s="6" t="s">
        <v>79</v>
      </c>
      <c r="B30" s="63"/>
      <c r="C30" s="26">
        <v>4694</v>
      </c>
      <c r="D30" s="26">
        <v>4694</v>
      </c>
      <c r="E30" s="17"/>
      <c r="F30" s="55"/>
      <c r="G30" s="77"/>
      <c r="H30" s="80"/>
    </row>
    <row r="31" spans="1:8" s="4" customFormat="1" ht="18" customHeight="1" thickBot="1">
      <c r="A31" s="6" t="s">
        <v>72</v>
      </c>
      <c r="B31" s="63"/>
      <c r="C31" s="26">
        <v>19963</v>
      </c>
      <c r="D31" s="26">
        <v>19963</v>
      </c>
      <c r="E31" s="17" t="s">
        <v>50</v>
      </c>
      <c r="F31" s="55">
        <f>53605+793</f>
        <v>54398</v>
      </c>
      <c r="G31" s="77">
        <v>58913</v>
      </c>
      <c r="H31" s="80">
        <v>53087</v>
      </c>
    </row>
    <row r="32" spans="1:8" s="4" customFormat="1" ht="18" customHeight="1" thickBot="1">
      <c r="A32" s="12" t="s">
        <v>27</v>
      </c>
      <c r="B32" s="66">
        <f>SUM(B25:B31)</f>
        <v>51344</v>
      </c>
      <c r="C32" s="25">
        <f>SUM(C25:C31)</f>
        <v>101394</v>
      </c>
      <c r="D32" s="25">
        <f>SUM(D25:D31)</f>
        <v>101394</v>
      </c>
      <c r="E32" s="7"/>
      <c r="F32" s="55"/>
      <c r="G32" s="77"/>
      <c r="H32" s="80"/>
    </row>
    <row r="33" spans="1:8" s="4" customFormat="1" ht="14.25">
      <c r="A33" s="6" t="s">
        <v>47</v>
      </c>
      <c r="B33" s="63">
        <v>7752</v>
      </c>
      <c r="C33" s="26">
        <v>7752</v>
      </c>
      <c r="D33" s="26">
        <v>8080</v>
      </c>
      <c r="E33" s="7" t="s">
        <v>33</v>
      </c>
      <c r="F33" s="55">
        <v>0</v>
      </c>
      <c r="G33" s="77"/>
      <c r="H33" s="80">
        <v>14793</v>
      </c>
    </row>
    <row r="34" spans="1:8" s="4" customFormat="1" ht="18" customHeight="1">
      <c r="A34" s="6" t="s">
        <v>53</v>
      </c>
      <c r="B34" s="68">
        <v>13196</v>
      </c>
      <c r="C34" s="31">
        <v>168775</v>
      </c>
      <c r="D34" s="31">
        <v>176463</v>
      </c>
      <c r="E34" s="9"/>
      <c r="F34" s="55"/>
      <c r="G34" s="77"/>
      <c r="H34" s="80"/>
    </row>
    <row r="35" spans="1:8" s="4" customFormat="1" ht="18" customHeight="1">
      <c r="A35" s="6" t="s">
        <v>56</v>
      </c>
      <c r="B35" s="68">
        <v>3159</v>
      </c>
      <c r="C35" s="31">
        <v>3159</v>
      </c>
      <c r="D35" s="31">
        <v>3159</v>
      </c>
      <c r="E35" s="9"/>
      <c r="F35" s="55"/>
      <c r="G35" s="77"/>
      <c r="H35" s="80"/>
    </row>
    <row r="36" spans="1:8" s="4" customFormat="1" ht="18" customHeight="1">
      <c r="A36" s="48" t="s">
        <v>57</v>
      </c>
      <c r="B36" s="68">
        <v>200</v>
      </c>
      <c r="C36" s="31">
        <v>170</v>
      </c>
      <c r="D36" s="31">
        <v>35</v>
      </c>
      <c r="E36" s="9"/>
      <c r="F36" s="55"/>
      <c r="G36" s="77"/>
      <c r="H36" s="80"/>
    </row>
    <row r="37" spans="1:8" s="4" customFormat="1" ht="18" customHeight="1">
      <c r="A37" s="15" t="s">
        <v>68</v>
      </c>
      <c r="B37" s="68">
        <v>0</v>
      </c>
      <c r="C37" s="31">
        <v>5577</v>
      </c>
      <c r="D37" s="31">
        <v>1390</v>
      </c>
      <c r="E37" s="9"/>
      <c r="F37" s="55"/>
      <c r="G37" s="77"/>
      <c r="H37" s="80"/>
    </row>
    <row r="38" spans="1:8" s="4" customFormat="1" ht="18" customHeight="1" thickBot="1">
      <c r="A38" s="28" t="s">
        <v>34</v>
      </c>
      <c r="B38" s="68">
        <v>0</v>
      </c>
      <c r="C38" s="31">
        <v>0</v>
      </c>
      <c r="D38" s="31">
        <v>937</v>
      </c>
      <c r="E38" s="9"/>
      <c r="F38" s="72"/>
      <c r="G38" s="77"/>
      <c r="H38" s="80"/>
    </row>
    <row r="39" spans="1:8" s="4" customFormat="1" ht="21.95" customHeight="1" thickTop="1" thickBot="1">
      <c r="A39" s="47" t="s">
        <v>12</v>
      </c>
      <c r="B39" s="69">
        <f>B8+B13+B20+B24+B32+B33+B34+B38+B35+B36</f>
        <v>141413</v>
      </c>
      <c r="C39" s="41">
        <f>C8+C13+C20+C24+C32+C33+C34+C38+C35+C36+C37</f>
        <v>364439</v>
      </c>
      <c r="D39" s="41">
        <f>D8+D13+D20+D24+D32+D33+D34+D38+D35+D36+D37</f>
        <v>364524</v>
      </c>
      <c r="E39" s="14" t="s">
        <v>13</v>
      </c>
      <c r="F39" s="69">
        <f>F13+F21+F26+F33+F31</f>
        <v>141413</v>
      </c>
      <c r="G39" s="69">
        <f>G13+G21+G26+G33+G31+G28</f>
        <v>366652</v>
      </c>
      <c r="H39" s="83">
        <f>H13+H21+H26+H33+H31</f>
        <v>341917</v>
      </c>
    </row>
    <row r="40" spans="1:8" s="4" customFormat="1" ht="60" customHeight="1" thickTop="1" thickBot="1">
      <c r="A40" s="114" t="s">
        <v>14</v>
      </c>
      <c r="B40" s="115"/>
      <c r="C40" s="115"/>
      <c r="D40" s="115"/>
      <c r="E40" s="115"/>
      <c r="F40" s="115"/>
      <c r="G40" s="116"/>
      <c r="H40" s="117"/>
    </row>
    <row r="41" spans="1:8" s="9" customFormat="1" ht="27.75" customHeight="1" thickBot="1">
      <c r="A41" s="90" t="s">
        <v>45</v>
      </c>
      <c r="B41" s="27" t="s">
        <v>64</v>
      </c>
      <c r="C41" s="27" t="s">
        <v>65</v>
      </c>
      <c r="D41" s="84" t="s">
        <v>66</v>
      </c>
      <c r="E41" s="90" t="s">
        <v>86</v>
      </c>
      <c r="F41" s="27" t="s">
        <v>64</v>
      </c>
      <c r="G41" s="27" t="s">
        <v>65</v>
      </c>
      <c r="H41" s="84" t="s">
        <v>66</v>
      </c>
    </row>
    <row r="42" spans="1:8" s="9" customFormat="1" ht="27.75" customHeight="1">
      <c r="A42" s="75" t="s">
        <v>70</v>
      </c>
      <c r="B42" s="37">
        <v>0</v>
      </c>
      <c r="C42" s="37">
        <v>0</v>
      </c>
      <c r="D42" s="37">
        <v>59268</v>
      </c>
      <c r="E42" s="5" t="s">
        <v>71</v>
      </c>
      <c r="F42" s="37"/>
      <c r="G42" s="48"/>
      <c r="H42" s="85">
        <v>18000</v>
      </c>
    </row>
    <row r="43" spans="1:8" s="9" customFormat="1" ht="27.75" customHeight="1">
      <c r="A43" s="75"/>
      <c r="B43" s="37"/>
      <c r="C43" s="37"/>
      <c r="D43" s="37"/>
      <c r="E43" s="5" t="s">
        <v>76</v>
      </c>
      <c r="F43" s="37"/>
      <c r="G43" s="48">
        <v>400</v>
      </c>
      <c r="H43" s="85">
        <v>0</v>
      </c>
    </row>
    <row r="44" spans="1:8" s="9" customFormat="1" ht="18" customHeight="1">
      <c r="A44" s="75" t="s">
        <v>69</v>
      </c>
      <c r="B44" s="48">
        <v>0</v>
      </c>
      <c r="C44" s="48">
        <v>11176</v>
      </c>
      <c r="D44" s="48">
        <v>11176</v>
      </c>
      <c r="E44" s="74" t="s">
        <v>67</v>
      </c>
      <c r="F44" s="37"/>
      <c r="G44" s="48">
        <v>100</v>
      </c>
      <c r="H44" s="85">
        <v>100</v>
      </c>
    </row>
    <row r="45" spans="1:8" s="10" customFormat="1" ht="18" customHeight="1">
      <c r="A45" s="49" t="s">
        <v>63</v>
      </c>
      <c r="B45" s="37">
        <v>59268</v>
      </c>
      <c r="C45" s="37">
        <v>59268</v>
      </c>
      <c r="D45" s="37">
        <v>12594</v>
      </c>
      <c r="E45" s="9" t="s">
        <v>62</v>
      </c>
      <c r="F45" s="37">
        <v>59268</v>
      </c>
      <c r="G45" s="37">
        <v>59268</v>
      </c>
      <c r="H45" s="86">
        <v>59141</v>
      </c>
    </row>
    <row r="46" spans="1:8" s="10" customFormat="1" ht="18" customHeight="1">
      <c r="A46" s="49" t="s">
        <v>55</v>
      </c>
      <c r="B46" s="42">
        <f>21447-3159</f>
        <v>18288</v>
      </c>
      <c r="C46" s="42">
        <v>18288</v>
      </c>
      <c r="D46" s="42">
        <v>18091</v>
      </c>
      <c r="E46" s="9" t="s">
        <v>62</v>
      </c>
      <c r="F46" s="37">
        <v>40715</v>
      </c>
      <c r="G46" s="37">
        <v>33858</v>
      </c>
      <c r="H46" s="86">
        <v>0</v>
      </c>
    </row>
    <row r="47" spans="1:8" s="10" customFormat="1" ht="18" customHeight="1" thickBot="1">
      <c r="A47" s="49" t="s">
        <v>54</v>
      </c>
      <c r="B47" s="42">
        <v>40715</v>
      </c>
      <c r="C47" s="76">
        <v>40715</v>
      </c>
      <c r="D47" s="76">
        <v>0</v>
      </c>
      <c r="E47" s="10" t="s">
        <v>51</v>
      </c>
      <c r="F47" s="40">
        <v>18288</v>
      </c>
      <c r="G47" s="40">
        <v>33608</v>
      </c>
      <c r="H47" s="86">
        <v>26124</v>
      </c>
    </row>
    <row r="48" spans="1:8" s="4" customFormat="1" ht="27" thickTop="1" thickBot="1">
      <c r="A48" s="91" t="s">
        <v>15</v>
      </c>
      <c r="B48" s="43">
        <f>SUM(B41:B47)</f>
        <v>118271</v>
      </c>
      <c r="C48" s="43">
        <f>SUM(C41:C47)</f>
        <v>129447</v>
      </c>
      <c r="D48" s="43">
        <f>SUM(D41:D47)</f>
        <v>101129</v>
      </c>
      <c r="E48" s="14" t="s">
        <v>16</v>
      </c>
      <c r="F48" s="41">
        <f>SUM(F44:F47)</f>
        <v>118271</v>
      </c>
      <c r="G48" s="41">
        <f>SUM(G43:G47)</f>
        <v>127234</v>
      </c>
      <c r="H48" s="83">
        <f>SUM(H42:H47)</f>
        <v>103365</v>
      </c>
    </row>
    <row r="49" spans="1:8" ht="21.95" customHeight="1" thickTop="1" thickBot="1">
      <c r="A49" s="20" t="s">
        <v>17</v>
      </c>
      <c r="B49" s="44">
        <f>B39+B48</f>
        <v>259684</v>
      </c>
      <c r="C49" s="44">
        <f>C39+C48</f>
        <v>493886</v>
      </c>
      <c r="D49" s="44">
        <f>D39+D48</f>
        <v>465653</v>
      </c>
      <c r="E49" s="45" t="s">
        <v>18</v>
      </c>
      <c r="F49" s="46">
        <f>F39+F48</f>
        <v>259684</v>
      </c>
      <c r="G49" s="46">
        <f>G39+G48</f>
        <v>493886</v>
      </c>
      <c r="H49" s="87">
        <f>H39+H48</f>
        <v>445282</v>
      </c>
    </row>
    <row r="50" spans="1:8" ht="13.5" thickTop="1"/>
    <row r="55" spans="1:8">
      <c r="E55" s="2"/>
    </row>
  </sheetData>
  <mergeCells count="8">
    <mergeCell ref="A7:H7"/>
    <mergeCell ref="A40:H40"/>
    <mergeCell ref="A1:F1"/>
    <mergeCell ref="E4:F4"/>
    <mergeCell ref="E5:H5"/>
    <mergeCell ref="A5:D5"/>
    <mergeCell ref="A2:H2"/>
    <mergeCell ref="A3:H3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45" orientation="landscape" horizontalDpi="4294967292" r:id="rId1"/>
  <headerFooter alignWithMargins="0">
    <oddHeader>&amp;R&amp;"Times New Roman,Normál"1. melléklet a 7/2014. (V. 15.) Ör. rendelethez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7"/>
  <sheetViews>
    <sheetView view="pageLayout" topLeftCell="D1" zoomScaleSheetLayoutView="100" workbookViewId="0">
      <selection activeCell="A7" sqref="A7:H7"/>
    </sheetView>
  </sheetViews>
  <sheetFormatPr defaultRowHeight="12.75"/>
  <cols>
    <col min="1" max="1" width="42.7109375" style="1" customWidth="1"/>
    <col min="2" max="2" width="20.7109375" style="2" customWidth="1"/>
    <col min="3" max="3" width="16.42578125" style="2" customWidth="1"/>
    <col min="4" max="4" width="20.7109375" style="2" customWidth="1"/>
    <col min="5" max="5" width="42.7109375" style="1" customWidth="1"/>
    <col min="6" max="6" width="20.7109375" style="1" customWidth="1"/>
    <col min="7" max="7" width="15.5703125" style="1" customWidth="1"/>
    <col min="8" max="8" width="17.42578125" style="1" customWidth="1"/>
    <col min="9" max="16384" width="9.140625" style="1"/>
  </cols>
  <sheetData>
    <row r="1" spans="1:8" ht="27" customHeight="1">
      <c r="A1" s="106"/>
      <c r="B1" s="107"/>
      <c r="C1" s="107"/>
      <c r="D1" s="107"/>
      <c r="E1" s="107"/>
      <c r="F1" s="107"/>
    </row>
    <row r="2" spans="1:8" s="3" customFormat="1" ht="30" customHeight="1">
      <c r="A2" s="119" t="s">
        <v>59</v>
      </c>
      <c r="B2" s="120"/>
      <c r="C2" s="120"/>
      <c r="D2" s="120"/>
      <c r="E2" s="120"/>
      <c r="F2" s="120"/>
      <c r="G2" s="121"/>
      <c r="H2" s="122"/>
    </row>
    <row r="3" spans="1:8" s="3" customFormat="1" ht="30" customHeight="1">
      <c r="A3" s="119" t="s">
        <v>49</v>
      </c>
      <c r="B3" s="120"/>
      <c r="C3" s="120"/>
      <c r="D3" s="120"/>
      <c r="E3" s="120"/>
      <c r="F3" s="120"/>
      <c r="G3" s="121"/>
      <c r="H3" s="122"/>
    </row>
    <row r="4" spans="1:8" ht="21.75" customHeight="1" thickBot="1">
      <c r="E4" s="109" t="s">
        <v>0</v>
      </c>
      <c r="F4" s="109"/>
      <c r="G4" s="11"/>
    </row>
    <row r="5" spans="1:8" s="23" customFormat="1" ht="45" customHeight="1" thickBot="1">
      <c r="A5" s="102" t="s">
        <v>1</v>
      </c>
      <c r="B5" s="103"/>
      <c r="C5" s="112"/>
      <c r="D5" s="118"/>
      <c r="E5" s="102" t="s">
        <v>2</v>
      </c>
      <c r="F5" s="103"/>
      <c r="G5" s="104"/>
      <c r="H5" s="105"/>
    </row>
    <row r="6" spans="1:8" s="19" customFormat="1" ht="41.25" customHeight="1" thickBot="1">
      <c r="A6" s="24" t="s">
        <v>3</v>
      </c>
      <c r="B6" s="27" t="s">
        <v>64</v>
      </c>
      <c r="C6" s="27" t="s">
        <v>65</v>
      </c>
      <c r="D6" s="27" t="s">
        <v>66</v>
      </c>
      <c r="E6" s="33" t="s">
        <v>3</v>
      </c>
      <c r="F6" s="27" t="s">
        <v>64</v>
      </c>
      <c r="G6" s="27" t="s">
        <v>65</v>
      </c>
      <c r="H6" s="27" t="s">
        <v>66</v>
      </c>
    </row>
    <row r="7" spans="1:8" ht="60" customHeight="1" thickBot="1">
      <c r="A7" s="110" t="s">
        <v>4</v>
      </c>
      <c r="B7" s="111"/>
      <c r="C7" s="111"/>
      <c r="D7" s="111"/>
      <c r="E7" s="111"/>
      <c r="F7" s="111"/>
      <c r="G7" s="104"/>
      <c r="H7" s="104"/>
    </row>
    <row r="8" spans="1:8" s="4" customFormat="1" ht="21.75" customHeight="1" thickBot="1">
      <c r="A8" s="12" t="s">
        <v>5</v>
      </c>
      <c r="B8" s="25">
        <v>0</v>
      </c>
      <c r="C8" s="25">
        <v>120</v>
      </c>
      <c r="D8" s="25">
        <v>120</v>
      </c>
      <c r="E8" s="13" t="s">
        <v>40</v>
      </c>
      <c r="F8" s="88"/>
      <c r="G8" s="88"/>
      <c r="H8" s="88"/>
    </row>
    <row r="9" spans="1:8" s="4" customFormat="1" ht="18" customHeight="1">
      <c r="A9" s="6" t="s">
        <v>6</v>
      </c>
      <c r="B9" s="26"/>
      <c r="C9" s="26"/>
      <c r="D9" s="26"/>
      <c r="E9" s="5" t="s">
        <v>41</v>
      </c>
      <c r="F9" s="37">
        <f>4097+546</f>
        <v>4643</v>
      </c>
      <c r="G9" s="37">
        <f>4097+546</f>
        <v>4643</v>
      </c>
      <c r="H9" s="37">
        <v>4499</v>
      </c>
    </row>
    <row r="10" spans="1:8" s="4" customFormat="1" ht="18" customHeight="1">
      <c r="A10" s="6" t="s">
        <v>7</v>
      </c>
      <c r="B10" s="26">
        <v>0</v>
      </c>
      <c r="C10" s="26">
        <v>0</v>
      </c>
      <c r="D10" s="26">
        <v>0</v>
      </c>
      <c r="E10" s="7" t="s">
        <v>42</v>
      </c>
      <c r="F10" s="37">
        <f>1077+147</f>
        <v>1224</v>
      </c>
      <c r="G10" s="37">
        <f>1077+147</f>
        <v>1224</v>
      </c>
      <c r="H10" s="37">
        <v>1029</v>
      </c>
    </row>
    <row r="11" spans="1:8" s="4" customFormat="1" ht="18" customHeight="1">
      <c r="A11" s="6" t="s">
        <v>21</v>
      </c>
      <c r="B11" s="26">
        <v>0</v>
      </c>
      <c r="C11" s="26">
        <v>0</v>
      </c>
      <c r="D11" s="26">
        <v>0</v>
      </c>
      <c r="E11" s="7" t="s">
        <v>43</v>
      </c>
      <c r="F11" s="37">
        <v>2571</v>
      </c>
      <c r="G11" s="37">
        <v>3071</v>
      </c>
      <c r="H11" s="37">
        <v>2995</v>
      </c>
    </row>
    <row r="12" spans="1:8" s="4" customFormat="1" ht="18" customHeight="1" thickBot="1">
      <c r="A12" s="6"/>
      <c r="B12" s="26"/>
      <c r="C12" s="26"/>
      <c r="D12" s="26"/>
      <c r="E12" s="7" t="s">
        <v>44</v>
      </c>
      <c r="F12" s="37"/>
      <c r="G12" s="37"/>
      <c r="H12" s="37"/>
    </row>
    <row r="13" spans="1:8" s="4" customFormat="1" ht="18" customHeight="1" thickBot="1">
      <c r="A13" s="13" t="s">
        <v>8</v>
      </c>
      <c r="B13" s="18">
        <f>SUM(B10:B12)</f>
        <v>0</v>
      </c>
      <c r="C13" s="18">
        <f>SUM(C10:C12)</f>
        <v>0</v>
      </c>
      <c r="D13" s="18">
        <f>SUM(D10:D12)</f>
        <v>0</v>
      </c>
      <c r="E13" s="34" t="s">
        <v>30</v>
      </c>
      <c r="F13" s="39">
        <f>SUM(F9:F12)</f>
        <v>8438</v>
      </c>
      <c r="G13" s="39">
        <f>SUM(G9:G12)</f>
        <v>8938</v>
      </c>
      <c r="H13" s="39">
        <f>SUM(H9:H12)</f>
        <v>8523</v>
      </c>
    </row>
    <row r="14" spans="1:8" s="4" customFormat="1" ht="18" customHeight="1">
      <c r="A14" s="6" t="s">
        <v>9</v>
      </c>
      <c r="B14" s="29"/>
      <c r="C14" s="29"/>
      <c r="D14" s="29"/>
      <c r="E14" s="8"/>
      <c r="F14" s="36"/>
      <c r="G14" s="36"/>
      <c r="H14" s="36"/>
    </row>
    <row r="15" spans="1:8" s="4" customFormat="1" ht="18" customHeight="1">
      <c r="A15" s="6" t="s">
        <v>11</v>
      </c>
      <c r="B15" s="26">
        <v>0</v>
      </c>
      <c r="C15" s="26">
        <v>0</v>
      </c>
      <c r="D15" s="26">
        <v>0</v>
      </c>
      <c r="E15" s="8" t="s">
        <v>29</v>
      </c>
      <c r="F15" s="37"/>
      <c r="G15" s="37"/>
      <c r="H15" s="37"/>
    </row>
    <row r="16" spans="1:8" s="4" customFormat="1" ht="14.25">
      <c r="A16" s="6" t="s">
        <v>19</v>
      </c>
      <c r="B16" s="26">
        <v>0</v>
      </c>
      <c r="C16" s="26">
        <v>0</v>
      </c>
      <c r="D16" s="26">
        <v>0</v>
      </c>
      <c r="E16" s="7" t="s">
        <v>48</v>
      </c>
      <c r="F16" s="37">
        <v>0</v>
      </c>
      <c r="G16" s="37">
        <v>0</v>
      </c>
      <c r="H16" s="37">
        <v>0</v>
      </c>
    </row>
    <row r="17" spans="1:8" s="4" customFormat="1" ht="18" customHeight="1">
      <c r="A17" s="6"/>
      <c r="B17" s="26"/>
      <c r="C17" s="26"/>
      <c r="D17" s="26"/>
      <c r="E17" s="7" t="s">
        <v>37</v>
      </c>
      <c r="F17" s="37">
        <v>0</v>
      </c>
      <c r="G17" s="37">
        <v>0</v>
      </c>
      <c r="H17" s="37">
        <v>0</v>
      </c>
    </row>
    <row r="18" spans="1:8" s="4" customFormat="1" ht="18" customHeight="1">
      <c r="A18" s="6"/>
      <c r="B18" s="26"/>
      <c r="C18" s="26"/>
      <c r="D18" s="26"/>
      <c r="E18" s="7" t="s">
        <v>38</v>
      </c>
      <c r="F18" s="37">
        <v>0</v>
      </c>
      <c r="G18" s="37">
        <v>0</v>
      </c>
      <c r="H18" s="37">
        <v>0</v>
      </c>
    </row>
    <row r="19" spans="1:8" s="4" customFormat="1" ht="18" customHeight="1" thickBot="1">
      <c r="A19" s="6"/>
      <c r="B19" s="26"/>
      <c r="C19" s="26"/>
      <c r="D19" s="26"/>
      <c r="E19" s="8" t="s">
        <v>39</v>
      </c>
      <c r="F19" s="37">
        <v>0</v>
      </c>
      <c r="G19" s="37">
        <v>0</v>
      </c>
      <c r="H19" s="37">
        <v>0</v>
      </c>
    </row>
    <row r="20" spans="1:8" s="4" customFormat="1" ht="18" customHeight="1" thickBot="1">
      <c r="A20" s="12" t="s">
        <v>22</v>
      </c>
      <c r="B20" s="25">
        <f>SUM(B15:B19)</f>
        <v>0</v>
      </c>
      <c r="C20" s="25">
        <f>SUM(C15:C19)</f>
        <v>0</v>
      </c>
      <c r="D20" s="25">
        <f>SUM(D15:D19)</f>
        <v>0</v>
      </c>
      <c r="E20" s="8"/>
      <c r="F20" s="38"/>
      <c r="G20" s="38"/>
      <c r="H20" s="38"/>
    </row>
    <row r="21" spans="1:8" s="4" customFormat="1" ht="18" customHeight="1" thickBot="1">
      <c r="A21" s="15" t="s">
        <v>23</v>
      </c>
      <c r="B21" s="30"/>
      <c r="C21" s="30"/>
      <c r="D21" s="30"/>
      <c r="E21" s="35" t="s">
        <v>31</v>
      </c>
      <c r="F21" s="21">
        <f>SUM(F16:F20)</f>
        <v>0</v>
      </c>
      <c r="G21" s="21">
        <f>SUM(G16:G20)</f>
        <v>0</v>
      </c>
      <c r="H21" s="21">
        <f>SUM(H16:H20)</f>
        <v>0</v>
      </c>
    </row>
    <row r="22" spans="1:8" s="4" customFormat="1" ht="18" customHeight="1">
      <c r="A22" s="6" t="s">
        <v>24</v>
      </c>
      <c r="B22" s="26">
        <v>0</v>
      </c>
      <c r="C22" s="26">
        <v>0</v>
      </c>
      <c r="D22" s="26">
        <v>0</v>
      </c>
      <c r="E22" s="7"/>
      <c r="F22" s="36"/>
      <c r="G22" s="36"/>
      <c r="H22" s="36"/>
    </row>
    <row r="23" spans="1:8" s="4" customFormat="1" ht="18" customHeight="1" thickBot="1">
      <c r="A23" s="6" t="s">
        <v>25</v>
      </c>
      <c r="B23" s="26">
        <v>0</v>
      </c>
      <c r="C23" s="26">
        <v>0</v>
      </c>
      <c r="D23" s="26">
        <v>0</v>
      </c>
      <c r="E23" s="8" t="s">
        <v>10</v>
      </c>
      <c r="F23" s="37"/>
      <c r="G23" s="37"/>
      <c r="H23" s="37"/>
    </row>
    <row r="24" spans="1:8" s="4" customFormat="1" ht="18" customHeight="1" thickBot="1">
      <c r="A24" s="12" t="s">
        <v>26</v>
      </c>
      <c r="B24" s="25">
        <f>SUM(B22:B23)</f>
        <v>0</v>
      </c>
      <c r="C24" s="25">
        <f>SUM(C22:C23)</f>
        <v>0</v>
      </c>
      <c r="D24" s="25">
        <f>SUM(D22:D23)</f>
        <v>0</v>
      </c>
      <c r="E24" s="7" t="s">
        <v>28</v>
      </c>
      <c r="F24" s="37">
        <v>0</v>
      </c>
      <c r="G24" s="37">
        <v>0</v>
      </c>
      <c r="H24" s="37">
        <v>0</v>
      </c>
    </row>
    <row r="25" spans="1:8" s="4" customFormat="1" ht="18" customHeight="1" thickBot="1">
      <c r="A25" s="16" t="s">
        <v>73</v>
      </c>
      <c r="B25" s="29">
        <v>0</v>
      </c>
      <c r="C25" s="29">
        <v>0</v>
      </c>
      <c r="D25" s="29">
        <v>0</v>
      </c>
      <c r="E25" s="7"/>
      <c r="F25" s="38"/>
      <c r="G25" s="38"/>
      <c r="H25" s="38"/>
    </row>
    <row r="26" spans="1:8" s="4" customFormat="1" ht="18" customHeight="1" thickBot="1">
      <c r="A26" s="6" t="s">
        <v>74</v>
      </c>
      <c r="B26" s="26">
        <v>0</v>
      </c>
      <c r="C26" s="26">
        <v>0</v>
      </c>
      <c r="D26" s="26">
        <v>0</v>
      </c>
      <c r="E26" s="35" t="s">
        <v>32</v>
      </c>
      <c r="F26" s="22">
        <f>SUM(F24:F25)</f>
        <v>0</v>
      </c>
      <c r="G26" s="22">
        <f>SUM(G24:G25)</f>
        <v>0</v>
      </c>
      <c r="H26" s="22">
        <f>SUM(H24:H25)</f>
        <v>0</v>
      </c>
    </row>
    <row r="27" spans="1:8" s="4" customFormat="1" ht="18" customHeight="1">
      <c r="A27" s="6" t="s">
        <v>35</v>
      </c>
      <c r="B27" s="26">
        <v>0</v>
      </c>
      <c r="C27" s="26">
        <v>0</v>
      </c>
      <c r="D27" s="26">
        <v>0</v>
      </c>
      <c r="E27" s="17"/>
      <c r="F27" s="36"/>
      <c r="G27" s="36"/>
      <c r="H27" s="36"/>
    </row>
    <row r="28" spans="1:8" s="4" customFormat="1" ht="18" customHeight="1" thickBot="1">
      <c r="A28" s="6" t="s">
        <v>36</v>
      </c>
      <c r="B28" s="26">
        <v>0</v>
      </c>
      <c r="C28" s="26">
        <v>0</v>
      </c>
      <c r="D28" s="26">
        <v>0</v>
      </c>
      <c r="E28" s="17"/>
      <c r="F28" s="37"/>
      <c r="G28" s="37"/>
      <c r="H28" s="37"/>
    </row>
    <row r="29" spans="1:8" s="4" customFormat="1" ht="18" customHeight="1" thickBot="1">
      <c r="A29" s="12" t="s">
        <v>27</v>
      </c>
      <c r="B29" s="25">
        <f>SUM(B25:B28)</f>
        <v>0</v>
      </c>
      <c r="C29" s="25">
        <f>SUM(C25:C28)</f>
        <v>0</v>
      </c>
      <c r="D29" s="25">
        <f>SUM(D25:D28)</f>
        <v>0</v>
      </c>
      <c r="E29" s="7"/>
      <c r="F29" s="37"/>
      <c r="G29" s="37"/>
      <c r="H29" s="37"/>
    </row>
    <row r="30" spans="1:8" s="4" customFormat="1" ht="14.25">
      <c r="A30" s="6" t="s">
        <v>75</v>
      </c>
      <c r="B30" s="26">
        <v>0</v>
      </c>
      <c r="C30" s="26">
        <v>1172</v>
      </c>
      <c r="D30" s="26">
        <v>1172</v>
      </c>
      <c r="E30" s="7" t="s">
        <v>33</v>
      </c>
      <c r="F30" s="37">
        <v>0</v>
      </c>
      <c r="G30" s="37">
        <v>0</v>
      </c>
      <c r="H30" s="37">
        <v>0</v>
      </c>
    </row>
    <row r="31" spans="1:8" s="4" customFormat="1" ht="18" customHeight="1">
      <c r="A31" s="6" t="s">
        <v>58</v>
      </c>
      <c r="B31" s="31">
        <v>8438</v>
      </c>
      <c r="C31" s="31">
        <v>7646</v>
      </c>
      <c r="D31" s="31">
        <v>7362</v>
      </c>
      <c r="E31" s="9"/>
      <c r="F31" s="37"/>
      <c r="G31" s="37"/>
      <c r="H31" s="37"/>
    </row>
    <row r="32" spans="1:8" s="4" customFormat="1" ht="18" customHeight="1" thickBot="1">
      <c r="A32" s="28" t="s">
        <v>34</v>
      </c>
      <c r="B32" s="31">
        <v>0</v>
      </c>
      <c r="C32" s="31">
        <v>0</v>
      </c>
      <c r="D32" s="31">
        <v>0</v>
      </c>
      <c r="E32" s="9"/>
      <c r="F32" s="40"/>
      <c r="G32" s="40"/>
      <c r="H32" s="40"/>
    </row>
    <row r="33" spans="1:8" s="4" customFormat="1" ht="21.95" customHeight="1" thickTop="1" thickBot="1">
      <c r="A33" s="47" t="s">
        <v>12</v>
      </c>
      <c r="B33" s="32">
        <f>B8+B13+B20+B24+B29+B30+B31+B32</f>
        <v>8438</v>
      </c>
      <c r="C33" s="32">
        <f>C8+C13+C20+C24+C29+C30+C31+C32</f>
        <v>8938</v>
      </c>
      <c r="D33" s="32">
        <f>D8+D13+D20+D24+D29+D30+D31+D32</f>
        <v>8654</v>
      </c>
      <c r="E33" s="14" t="s">
        <v>13</v>
      </c>
      <c r="F33" s="41">
        <f>F13+F21+F26+F30</f>
        <v>8438</v>
      </c>
      <c r="G33" s="41">
        <f>G13+G21+G26+G30</f>
        <v>8938</v>
      </c>
      <c r="H33" s="41">
        <f>H13+H21+H26+H30</f>
        <v>8523</v>
      </c>
    </row>
    <row r="34" spans="1:8" s="4" customFormat="1" ht="60" customHeight="1" thickTop="1" thickBot="1">
      <c r="A34" s="123" t="s">
        <v>14</v>
      </c>
      <c r="B34" s="124"/>
      <c r="C34" s="124"/>
      <c r="D34" s="124"/>
      <c r="E34" s="124"/>
      <c r="F34" s="124"/>
      <c r="G34" s="125"/>
      <c r="H34" s="125"/>
    </row>
    <row r="35" spans="1:8" s="9" customFormat="1" ht="39.75" customHeight="1" thickBot="1">
      <c r="A35" s="13" t="s">
        <v>45</v>
      </c>
      <c r="B35" s="27" t="s">
        <v>64</v>
      </c>
      <c r="C35" s="27" t="s">
        <v>65</v>
      </c>
      <c r="D35" s="84" t="s">
        <v>66</v>
      </c>
      <c r="E35" s="13" t="s">
        <v>45</v>
      </c>
      <c r="F35" s="27" t="s">
        <v>64</v>
      </c>
      <c r="G35" s="27" t="s">
        <v>65</v>
      </c>
      <c r="H35" s="84" t="s">
        <v>66</v>
      </c>
    </row>
    <row r="36" spans="1:8" s="9" customFormat="1" ht="18" customHeight="1" thickBot="1">
      <c r="A36" s="48"/>
      <c r="B36" s="48"/>
      <c r="C36" s="48"/>
      <c r="D36" s="48"/>
      <c r="F36" s="37"/>
      <c r="G36" s="37"/>
      <c r="H36" s="37"/>
    </row>
    <row r="37" spans="1:8" s="10" customFormat="1" ht="18" hidden="1" customHeight="1">
      <c r="A37" s="48"/>
      <c r="B37" s="37"/>
      <c r="C37" s="37"/>
      <c r="D37" s="37"/>
      <c r="E37" s="6"/>
      <c r="F37" s="37"/>
      <c r="G37" s="37"/>
      <c r="H37" s="37"/>
    </row>
    <row r="38" spans="1:8" s="10" customFormat="1" ht="18" hidden="1" customHeight="1">
      <c r="A38" s="49"/>
      <c r="B38" s="42"/>
      <c r="C38" s="42"/>
      <c r="D38" s="42"/>
      <c r="E38" s="7"/>
      <c r="F38" s="37"/>
      <c r="G38" s="37"/>
      <c r="H38" s="37"/>
    </row>
    <row r="39" spans="1:8" s="10" customFormat="1" ht="18" hidden="1" customHeight="1" thickBot="1">
      <c r="A39" s="52"/>
      <c r="B39" s="42"/>
      <c r="C39" s="42"/>
      <c r="D39" s="42"/>
      <c r="F39" s="40"/>
      <c r="G39" s="40"/>
      <c r="H39" s="40"/>
    </row>
    <row r="40" spans="1:8" s="4" customFormat="1" ht="27" thickTop="1" thickBot="1">
      <c r="A40" s="91" t="s">
        <v>15</v>
      </c>
      <c r="B40" s="43">
        <f>SUM(B35:B39)</f>
        <v>0</v>
      </c>
      <c r="C40" s="43">
        <f>SUM(C35:C39)</f>
        <v>0</v>
      </c>
      <c r="D40" s="43">
        <f>SUM(D35:D39)</f>
        <v>0</v>
      </c>
      <c r="E40" s="14" t="s">
        <v>16</v>
      </c>
      <c r="F40" s="41">
        <f>SUM(F36:F39)</f>
        <v>0</v>
      </c>
      <c r="G40" s="41">
        <f>SUM(G36:G39)</f>
        <v>0</v>
      </c>
      <c r="H40" s="41">
        <f>SUM(H36:H39)</f>
        <v>0</v>
      </c>
    </row>
    <row r="41" spans="1:8" ht="21.95" customHeight="1" thickTop="1" thickBot="1">
      <c r="A41" s="20" t="s">
        <v>17</v>
      </c>
      <c r="B41" s="44">
        <f>B33+B40</f>
        <v>8438</v>
      </c>
      <c r="C41" s="44">
        <f>C33+C40</f>
        <v>8938</v>
      </c>
      <c r="D41" s="44">
        <f>D33+D40</f>
        <v>8654</v>
      </c>
      <c r="E41" s="45" t="s">
        <v>18</v>
      </c>
      <c r="F41" s="46">
        <f>F33+F40</f>
        <v>8438</v>
      </c>
      <c r="G41" s="46">
        <f>G33+G40</f>
        <v>8938</v>
      </c>
      <c r="H41" s="46">
        <f>H33+H40</f>
        <v>8523</v>
      </c>
    </row>
    <row r="42" spans="1:8" ht="13.5" thickTop="1"/>
    <row r="47" spans="1:8">
      <c r="E47" s="2"/>
    </row>
  </sheetData>
  <mergeCells count="8">
    <mergeCell ref="A34:H34"/>
    <mergeCell ref="A7:H7"/>
    <mergeCell ref="A1:F1"/>
    <mergeCell ref="E4:F4"/>
    <mergeCell ref="A5:D5"/>
    <mergeCell ref="E5:H5"/>
    <mergeCell ref="A2:H2"/>
    <mergeCell ref="A3:H3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0" orientation="portrait" horizontalDpi="4294967292" r:id="rId1"/>
  <headerFooter alignWithMargins="0">
    <oddHeader>&amp;R&amp;"Times New Roman,Normál"1. melléklet a 7/2014. (V. 15.) Ör. rendelethez.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7"/>
  <sheetViews>
    <sheetView view="pageLayout" zoomScaleSheetLayoutView="100" workbookViewId="0">
      <selection activeCell="E11" sqref="E11"/>
    </sheetView>
  </sheetViews>
  <sheetFormatPr defaultRowHeight="12.75"/>
  <cols>
    <col min="1" max="1" width="42.7109375" style="1" customWidth="1"/>
    <col min="2" max="2" width="20.7109375" style="2" customWidth="1"/>
    <col min="3" max="3" width="19.85546875" style="2" customWidth="1"/>
    <col min="4" max="4" width="20.7109375" style="2" customWidth="1"/>
    <col min="5" max="5" width="46.42578125" style="1" customWidth="1"/>
    <col min="6" max="6" width="20.7109375" style="1" customWidth="1"/>
    <col min="7" max="7" width="13.5703125" style="1" customWidth="1"/>
    <col min="8" max="8" width="16.7109375" style="1" customWidth="1"/>
    <col min="9" max="16384" width="9.140625" style="1"/>
  </cols>
  <sheetData>
    <row r="1" spans="1:8" ht="27" customHeight="1">
      <c r="A1" s="106"/>
      <c r="B1" s="107"/>
      <c r="C1" s="107"/>
      <c r="D1" s="107"/>
      <c r="E1" s="107"/>
      <c r="F1" s="107"/>
    </row>
    <row r="2" spans="1:8" s="3" customFormat="1" ht="30" customHeight="1">
      <c r="A2" s="126" t="s">
        <v>60</v>
      </c>
      <c r="B2" s="127"/>
      <c r="C2" s="127"/>
      <c r="D2" s="127"/>
      <c r="E2" s="127"/>
      <c r="F2" s="127"/>
      <c r="G2" s="121"/>
      <c r="H2" s="122"/>
    </row>
    <row r="3" spans="1:8" s="3" customFormat="1" ht="30" customHeight="1">
      <c r="A3" s="119" t="s">
        <v>49</v>
      </c>
      <c r="B3" s="120"/>
      <c r="C3" s="120"/>
      <c r="D3" s="120"/>
      <c r="E3" s="120"/>
      <c r="F3" s="120"/>
      <c r="G3" s="121"/>
      <c r="H3" s="122"/>
    </row>
    <row r="4" spans="1:8" ht="21.75" customHeight="1" thickBot="1">
      <c r="E4" s="109" t="s">
        <v>0</v>
      </c>
      <c r="F4" s="109"/>
      <c r="G4" s="11"/>
    </row>
    <row r="5" spans="1:8" s="23" customFormat="1" ht="45" customHeight="1" thickBot="1">
      <c r="A5" s="102" t="s">
        <v>1</v>
      </c>
      <c r="B5" s="103"/>
      <c r="C5" s="112"/>
      <c r="D5" s="118"/>
      <c r="E5" s="102" t="s">
        <v>2</v>
      </c>
      <c r="F5" s="103"/>
      <c r="G5" s="104"/>
      <c r="H5" s="105"/>
    </row>
    <row r="6" spans="1:8" s="19" customFormat="1" ht="40.5" customHeight="1" thickBot="1">
      <c r="A6" s="24" t="s">
        <v>3</v>
      </c>
      <c r="B6" s="27" t="s">
        <v>64</v>
      </c>
      <c r="C6" s="27" t="s">
        <v>65</v>
      </c>
      <c r="D6" s="27" t="s">
        <v>66</v>
      </c>
      <c r="E6" s="33" t="s">
        <v>3</v>
      </c>
      <c r="F6" s="27" t="s">
        <v>64</v>
      </c>
      <c r="G6" s="27" t="s">
        <v>65</v>
      </c>
      <c r="H6" s="27" t="s">
        <v>66</v>
      </c>
    </row>
    <row r="7" spans="1:8" ht="60" customHeight="1" thickBot="1">
      <c r="A7" s="110" t="s">
        <v>4</v>
      </c>
      <c r="B7" s="111"/>
      <c r="C7" s="111"/>
      <c r="D7" s="111"/>
      <c r="E7" s="111"/>
      <c r="F7" s="111"/>
      <c r="G7" s="104"/>
      <c r="H7" s="104"/>
    </row>
    <row r="8" spans="1:8" s="4" customFormat="1" ht="28.5" customHeight="1" thickBot="1">
      <c r="A8" s="12" t="s">
        <v>5</v>
      </c>
      <c r="B8" s="25">
        <v>0</v>
      </c>
      <c r="C8" s="25">
        <v>0</v>
      </c>
      <c r="D8" s="25">
        <v>11</v>
      </c>
      <c r="E8" s="13" t="s">
        <v>40</v>
      </c>
      <c r="F8" s="88"/>
      <c r="G8" s="88"/>
      <c r="H8" s="88"/>
    </row>
    <row r="9" spans="1:8" s="4" customFormat="1" ht="18" customHeight="1">
      <c r="A9" s="6" t="s">
        <v>6</v>
      </c>
      <c r="B9" s="26"/>
      <c r="C9" s="26"/>
      <c r="D9" s="26"/>
      <c r="E9" s="5" t="s">
        <v>41</v>
      </c>
      <c r="F9" s="37">
        <v>8001</v>
      </c>
      <c r="G9" s="37">
        <v>8148</v>
      </c>
      <c r="H9" s="37">
        <v>7941</v>
      </c>
    </row>
    <row r="10" spans="1:8" s="4" customFormat="1" ht="18" customHeight="1">
      <c r="A10" s="6" t="s">
        <v>7</v>
      </c>
      <c r="B10" s="26">
        <v>0</v>
      </c>
      <c r="C10" s="26">
        <v>0</v>
      </c>
      <c r="D10" s="26">
        <v>0</v>
      </c>
      <c r="E10" s="7" t="s">
        <v>42</v>
      </c>
      <c r="F10" s="37">
        <v>2147</v>
      </c>
      <c r="G10" s="37">
        <v>2188</v>
      </c>
      <c r="H10" s="37">
        <v>2112</v>
      </c>
    </row>
    <row r="11" spans="1:8" s="4" customFormat="1" ht="18" customHeight="1">
      <c r="A11" s="6" t="s">
        <v>21</v>
      </c>
      <c r="B11" s="26">
        <v>0</v>
      </c>
      <c r="C11" s="26">
        <v>0</v>
      </c>
      <c r="D11" s="26">
        <v>0</v>
      </c>
      <c r="E11" s="7" t="s">
        <v>43</v>
      </c>
      <c r="F11" s="37">
        <v>10922</v>
      </c>
      <c r="G11" s="37">
        <v>13915</v>
      </c>
      <c r="H11" s="37">
        <v>13881</v>
      </c>
    </row>
    <row r="12" spans="1:8" s="4" customFormat="1" ht="18" customHeight="1" thickBot="1">
      <c r="A12" s="6"/>
      <c r="B12" s="26"/>
      <c r="C12" s="26"/>
      <c r="D12" s="26"/>
      <c r="E12" s="7" t="s">
        <v>44</v>
      </c>
      <c r="F12" s="37">
        <v>21</v>
      </c>
      <c r="G12" s="37">
        <v>21</v>
      </c>
      <c r="H12" s="37">
        <v>0</v>
      </c>
    </row>
    <row r="13" spans="1:8" s="4" customFormat="1" ht="18" customHeight="1" thickBot="1">
      <c r="A13" s="13" t="s">
        <v>8</v>
      </c>
      <c r="B13" s="18">
        <f>SUM(B10:B12)</f>
        <v>0</v>
      </c>
      <c r="C13" s="18">
        <f>SUM(C10:C12)</f>
        <v>0</v>
      </c>
      <c r="D13" s="18">
        <f>SUM(D10:D12)</f>
        <v>0</v>
      </c>
      <c r="E13" s="34" t="s">
        <v>30</v>
      </c>
      <c r="F13" s="39">
        <f>SUM(F9:F12)</f>
        <v>21091</v>
      </c>
      <c r="G13" s="39">
        <f>SUM(G9:G12)</f>
        <v>24272</v>
      </c>
      <c r="H13" s="39">
        <f>SUM(H9:H12)</f>
        <v>23934</v>
      </c>
    </row>
    <row r="14" spans="1:8" s="4" customFormat="1" ht="18" customHeight="1">
      <c r="A14" s="6" t="s">
        <v>9</v>
      </c>
      <c r="B14" s="29"/>
      <c r="C14" s="29"/>
      <c r="D14" s="29"/>
      <c r="E14" s="8"/>
      <c r="F14" s="36"/>
      <c r="G14" s="36"/>
      <c r="H14" s="36"/>
    </row>
    <row r="15" spans="1:8" s="4" customFormat="1" ht="18" customHeight="1">
      <c r="A15" s="6" t="s">
        <v>11</v>
      </c>
      <c r="B15" s="26">
        <v>0</v>
      </c>
      <c r="C15" s="26">
        <v>0</v>
      </c>
      <c r="D15" s="26">
        <v>0</v>
      </c>
      <c r="E15" s="8" t="s">
        <v>29</v>
      </c>
      <c r="F15" s="37"/>
      <c r="G15" s="37"/>
      <c r="H15" s="37"/>
    </row>
    <row r="16" spans="1:8" s="4" customFormat="1" ht="14.25">
      <c r="A16" s="6" t="s">
        <v>19</v>
      </c>
      <c r="B16" s="26">
        <v>0</v>
      </c>
      <c r="C16" s="26">
        <v>0</v>
      </c>
      <c r="D16" s="26">
        <v>0</v>
      </c>
      <c r="E16" s="7" t="s">
        <v>48</v>
      </c>
      <c r="F16" s="37">
        <v>0</v>
      </c>
      <c r="G16" s="37">
        <v>0</v>
      </c>
      <c r="H16" s="37">
        <v>0</v>
      </c>
    </row>
    <row r="17" spans="1:8" s="4" customFormat="1" ht="18" customHeight="1">
      <c r="A17" s="6"/>
      <c r="B17" s="26"/>
      <c r="C17" s="26"/>
      <c r="D17" s="26"/>
      <c r="E17" s="7" t="s">
        <v>37</v>
      </c>
      <c r="F17" s="37">
        <v>0</v>
      </c>
      <c r="G17" s="37">
        <v>0</v>
      </c>
      <c r="H17" s="37">
        <v>0</v>
      </c>
    </row>
    <row r="18" spans="1:8" s="4" customFormat="1" ht="18" customHeight="1">
      <c r="A18" s="6"/>
      <c r="B18" s="26"/>
      <c r="C18" s="26"/>
      <c r="D18" s="26"/>
      <c r="E18" s="7" t="s">
        <v>38</v>
      </c>
      <c r="F18" s="37">
        <v>0</v>
      </c>
      <c r="G18" s="37">
        <v>0</v>
      </c>
      <c r="H18" s="37">
        <v>0</v>
      </c>
    </row>
    <row r="19" spans="1:8" s="4" customFormat="1" ht="18" customHeight="1" thickBot="1">
      <c r="A19" s="6"/>
      <c r="B19" s="26"/>
      <c r="C19" s="26"/>
      <c r="D19" s="26"/>
      <c r="E19" s="8" t="s">
        <v>39</v>
      </c>
      <c r="F19" s="37">
        <v>0</v>
      </c>
      <c r="G19" s="37">
        <v>0</v>
      </c>
      <c r="H19" s="37">
        <v>0</v>
      </c>
    </row>
    <row r="20" spans="1:8" s="4" customFormat="1" ht="18" customHeight="1" thickBot="1">
      <c r="A20" s="12" t="s">
        <v>22</v>
      </c>
      <c r="B20" s="25">
        <f>SUM(B15:B19)</f>
        <v>0</v>
      </c>
      <c r="C20" s="25">
        <f>SUM(C15:C19)</f>
        <v>0</v>
      </c>
      <c r="D20" s="25">
        <f>SUM(D15:D19)</f>
        <v>0</v>
      </c>
      <c r="E20" s="8"/>
      <c r="F20" s="38"/>
      <c r="G20" s="38"/>
      <c r="H20" s="38"/>
    </row>
    <row r="21" spans="1:8" s="4" customFormat="1" ht="18" customHeight="1" thickBot="1">
      <c r="A21" s="15" t="s">
        <v>23</v>
      </c>
      <c r="B21" s="30"/>
      <c r="C21" s="30"/>
      <c r="D21" s="30"/>
      <c r="E21" s="35" t="s">
        <v>31</v>
      </c>
      <c r="F21" s="21">
        <f>SUM(F16:F20)</f>
        <v>0</v>
      </c>
      <c r="G21" s="21">
        <f>SUM(G16:G20)</f>
        <v>0</v>
      </c>
      <c r="H21" s="21">
        <f>SUM(H16:H20)</f>
        <v>0</v>
      </c>
    </row>
    <row r="22" spans="1:8" s="4" customFormat="1" ht="18" customHeight="1">
      <c r="A22" s="6" t="s">
        <v>24</v>
      </c>
      <c r="B22" s="26">
        <v>0</v>
      </c>
      <c r="C22" s="26">
        <v>0</v>
      </c>
      <c r="D22" s="26">
        <v>0</v>
      </c>
      <c r="E22" s="7"/>
      <c r="F22" s="36"/>
      <c r="G22" s="36"/>
      <c r="H22" s="36"/>
    </row>
    <row r="23" spans="1:8" s="4" customFormat="1" ht="18" customHeight="1" thickBot="1">
      <c r="A23" s="6" t="s">
        <v>25</v>
      </c>
      <c r="B23" s="26">
        <v>0</v>
      </c>
      <c r="C23" s="26">
        <v>0</v>
      </c>
      <c r="D23" s="26">
        <v>0</v>
      </c>
      <c r="E23" s="8" t="s">
        <v>10</v>
      </c>
      <c r="F23" s="37"/>
      <c r="G23" s="37"/>
      <c r="H23" s="37"/>
    </row>
    <row r="24" spans="1:8" s="4" customFormat="1" ht="18" customHeight="1" thickBot="1">
      <c r="A24" s="12" t="s">
        <v>26</v>
      </c>
      <c r="B24" s="25">
        <f>SUM(B22:B23)</f>
        <v>0</v>
      </c>
      <c r="C24" s="25">
        <f>SUM(C22:C23)</f>
        <v>0</v>
      </c>
      <c r="D24" s="25">
        <f>SUM(D22:D23)</f>
        <v>0</v>
      </c>
      <c r="E24" s="7" t="s">
        <v>28</v>
      </c>
      <c r="F24" s="37">
        <v>0</v>
      </c>
      <c r="G24" s="37">
        <v>0</v>
      </c>
      <c r="H24" s="37">
        <v>0</v>
      </c>
    </row>
    <row r="25" spans="1:8" s="4" customFormat="1" ht="18" customHeight="1" thickBot="1">
      <c r="A25" s="16" t="s">
        <v>73</v>
      </c>
      <c r="B25" s="29">
        <v>0</v>
      </c>
      <c r="C25" s="29">
        <v>0</v>
      </c>
      <c r="D25" s="29">
        <v>0</v>
      </c>
      <c r="E25" s="7"/>
      <c r="F25" s="38"/>
      <c r="G25" s="38"/>
      <c r="H25" s="38"/>
    </row>
    <row r="26" spans="1:8" s="4" customFormat="1" ht="18" customHeight="1" thickBot="1">
      <c r="A26" s="6" t="s">
        <v>74</v>
      </c>
      <c r="B26" s="26">
        <v>0</v>
      </c>
      <c r="C26" s="26">
        <v>0</v>
      </c>
      <c r="D26" s="26">
        <v>0</v>
      </c>
      <c r="E26" s="35" t="s">
        <v>32</v>
      </c>
      <c r="F26" s="22">
        <f>SUM(F24:F25)</f>
        <v>0</v>
      </c>
      <c r="G26" s="22">
        <f>SUM(G24:G25)</f>
        <v>0</v>
      </c>
      <c r="H26" s="22">
        <f>SUM(H24:H25)</f>
        <v>0</v>
      </c>
    </row>
    <row r="27" spans="1:8" s="4" customFormat="1" ht="18" customHeight="1">
      <c r="A27" s="6" t="s">
        <v>35</v>
      </c>
      <c r="B27" s="26">
        <v>0</v>
      </c>
      <c r="C27" s="26">
        <v>0</v>
      </c>
      <c r="D27" s="26">
        <v>0</v>
      </c>
      <c r="E27" s="17"/>
      <c r="F27" s="36"/>
      <c r="G27" s="36"/>
      <c r="H27" s="36"/>
    </row>
    <row r="28" spans="1:8" s="4" customFormat="1" ht="18" customHeight="1" thickBot="1">
      <c r="A28" s="6" t="s">
        <v>36</v>
      </c>
      <c r="B28" s="26">
        <v>0</v>
      </c>
      <c r="C28" s="26">
        <v>0</v>
      </c>
      <c r="D28" s="26">
        <v>0</v>
      </c>
      <c r="E28" s="17"/>
      <c r="F28" s="37"/>
      <c r="G28" s="37"/>
      <c r="H28" s="37"/>
    </row>
    <row r="29" spans="1:8" s="4" customFormat="1" ht="18" customHeight="1" thickBot="1">
      <c r="A29" s="12" t="s">
        <v>27</v>
      </c>
      <c r="B29" s="25">
        <f>SUM(B25:B28)</f>
        <v>0</v>
      </c>
      <c r="C29" s="25">
        <f>SUM(C25:C28)</f>
        <v>0</v>
      </c>
      <c r="D29" s="25">
        <f>SUM(D25:D28)</f>
        <v>0</v>
      </c>
      <c r="E29" s="7"/>
      <c r="F29" s="37"/>
      <c r="G29" s="37"/>
      <c r="H29" s="37"/>
    </row>
    <row r="30" spans="1:8" s="4" customFormat="1" ht="14.25">
      <c r="A30" s="6" t="s">
        <v>47</v>
      </c>
      <c r="B30" s="26">
        <v>0</v>
      </c>
      <c r="C30" s="26">
        <v>0</v>
      </c>
      <c r="D30" s="26">
        <v>0</v>
      </c>
      <c r="E30" s="7" t="s">
        <v>33</v>
      </c>
      <c r="F30" s="37">
        <v>0</v>
      </c>
      <c r="G30" s="37">
        <v>0</v>
      </c>
      <c r="H30" s="37">
        <v>0</v>
      </c>
    </row>
    <row r="31" spans="1:8" s="4" customFormat="1" ht="18" customHeight="1">
      <c r="A31" s="6" t="s">
        <v>58</v>
      </c>
      <c r="B31" s="31">
        <v>21091</v>
      </c>
      <c r="C31" s="31">
        <v>24272</v>
      </c>
      <c r="D31" s="31">
        <v>23913</v>
      </c>
      <c r="E31" s="9"/>
      <c r="F31" s="37"/>
      <c r="G31" s="37"/>
      <c r="H31" s="37"/>
    </row>
    <row r="32" spans="1:8" s="4" customFormat="1" ht="18" customHeight="1" thickBot="1">
      <c r="A32" s="28" t="s">
        <v>34</v>
      </c>
      <c r="B32" s="31"/>
      <c r="C32" s="31"/>
      <c r="D32" s="31">
        <v>10</v>
      </c>
      <c r="E32" s="9"/>
      <c r="F32" s="40"/>
      <c r="G32" s="40"/>
      <c r="H32" s="40"/>
    </row>
    <row r="33" spans="1:8" s="4" customFormat="1" ht="21.95" customHeight="1" thickTop="1" thickBot="1">
      <c r="A33" s="47" t="s">
        <v>12</v>
      </c>
      <c r="B33" s="32">
        <f>B8+B13+B20+B24+B29+B30+B31+B32</f>
        <v>21091</v>
      </c>
      <c r="C33" s="32">
        <f>C8+C13+C20+C24+C29+C30+C31+C32</f>
        <v>24272</v>
      </c>
      <c r="D33" s="32">
        <f>D8+D13+D20+D24+D29+D30+D31+D32</f>
        <v>23934</v>
      </c>
      <c r="E33" s="14" t="s">
        <v>13</v>
      </c>
      <c r="F33" s="41">
        <f>F13+F21+F26+F30</f>
        <v>21091</v>
      </c>
      <c r="G33" s="41">
        <f>G13+G21+G26+G30</f>
        <v>24272</v>
      </c>
      <c r="H33" s="41">
        <f>H13+H21+H26+H30</f>
        <v>23934</v>
      </c>
    </row>
    <row r="34" spans="1:8" s="4" customFormat="1" ht="60" customHeight="1" thickTop="1" thickBot="1">
      <c r="A34" s="123" t="s">
        <v>14</v>
      </c>
      <c r="B34" s="124"/>
      <c r="C34" s="124"/>
      <c r="D34" s="124"/>
      <c r="E34" s="124"/>
      <c r="F34" s="124"/>
      <c r="G34" s="125"/>
      <c r="H34" s="125"/>
    </row>
    <row r="35" spans="1:8" s="9" customFormat="1" ht="43.5" customHeight="1" thickBot="1">
      <c r="A35" s="89" t="s">
        <v>45</v>
      </c>
      <c r="B35" s="27" t="s">
        <v>64</v>
      </c>
      <c r="C35" s="27" t="s">
        <v>65</v>
      </c>
      <c r="D35" s="84" t="s">
        <v>66</v>
      </c>
      <c r="E35" s="89" t="s">
        <v>45</v>
      </c>
      <c r="F35" s="27" t="s">
        <v>64</v>
      </c>
      <c r="G35" s="27" t="s">
        <v>65</v>
      </c>
      <c r="H35" s="84" t="s">
        <v>66</v>
      </c>
    </row>
    <row r="36" spans="1:8" s="9" customFormat="1" ht="18" customHeight="1" thickBot="1">
      <c r="A36" s="48"/>
      <c r="B36" s="48"/>
      <c r="C36" s="48"/>
      <c r="D36" s="48"/>
      <c r="F36" s="37"/>
      <c r="G36" s="37"/>
      <c r="H36" s="37"/>
    </row>
    <row r="37" spans="1:8" s="10" customFormat="1" ht="18" hidden="1" customHeight="1">
      <c r="A37" s="48"/>
      <c r="B37" s="37"/>
      <c r="C37" s="37"/>
      <c r="D37" s="37"/>
      <c r="E37" s="6"/>
      <c r="F37" s="37"/>
      <c r="G37" s="37"/>
      <c r="H37" s="37"/>
    </row>
    <row r="38" spans="1:8" s="10" customFormat="1" ht="18" hidden="1" customHeight="1">
      <c r="A38" s="49"/>
      <c r="B38" s="42"/>
      <c r="C38" s="42"/>
      <c r="D38" s="42"/>
      <c r="E38" s="7"/>
      <c r="F38" s="37"/>
      <c r="G38" s="37"/>
      <c r="H38" s="37"/>
    </row>
    <row r="39" spans="1:8" s="10" customFormat="1" ht="18" hidden="1" customHeight="1" thickBot="1">
      <c r="A39" s="52"/>
      <c r="B39" s="42"/>
      <c r="C39" s="42"/>
      <c r="D39" s="42"/>
      <c r="F39" s="40"/>
      <c r="G39" s="40"/>
      <c r="H39" s="40"/>
    </row>
    <row r="40" spans="1:8" s="4" customFormat="1" ht="27" thickTop="1" thickBot="1">
      <c r="A40" s="91" t="s">
        <v>15</v>
      </c>
      <c r="B40" s="43">
        <f>SUM(B35:B39)</f>
        <v>0</v>
      </c>
      <c r="C40" s="43">
        <f>SUM(C35:C39)</f>
        <v>0</v>
      </c>
      <c r="D40" s="43">
        <f>SUM(D35:D39)</f>
        <v>0</v>
      </c>
      <c r="E40" s="14" t="s">
        <v>16</v>
      </c>
      <c r="F40" s="41">
        <f>SUM(F36:F39)</f>
        <v>0</v>
      </c>
      <c r="G40" s="41">
        <f>SUM(G36:G39)</f>
        <v>0</v>
      </c>
      <c r="H40" s="41">
        <f>SUM(H36:H39)</f>
        <v>0</v>
      </c>
    </row>
    <row r="41" spans="1:8" ht="21.95" customHeight="1" thickTop="1" thickBot="1">
      <c r="A41" s="20" t="s">
        <v>17</v>
      </c>
      <c r="B41" s="44">
        <f>B33+B40</f>
        <v>21091</v>
      </c>
      <c r="C41" s="44">
        <f>C33+C40</f>
        <v>24272</v>
      </c>
      <c r="D41" s="44">
        <f>D33+D40</f>
        <v>23934</v>
      </c>
      <c r="E41" s="45" t="s">
        <v>18</v>
      </c>
      <c r="F41" s="46">
        <f>F33+F40</f>
        <v>21091</v>
      </c>
      <c r="G41" s="46">
        <f>G33+G40</f>
        <v>24272</v>
      </c>
      <c r="H41" s="46">
        <f>H33+H40</f>
        <v>23934</v>
      </c>
    </row>
    <row r="42" spans="1:8" ht="13.5" thickTop="1"/>
    <row r="47" spans="1:8">
      <c r="E47" s="2"/>
    </row>
  </sheetData>
  <mergeCells count="8">
    <mergeCell ref="A7:H7"/>
    <mergeCell ref="A34:H34"/>
    <mergeCell ref="A2:H2"/>
    <mergeCell ref="A3:H3"/>
    <mergeCell ref="A1:F1"/>
    <mergeCell ref="E4:F4"/>
    <mergeCell ref="E5:H5"/>
    <mergeCell ref="A5:D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45" orientation="portrait" horizontalDpi="4294967292" r:id="rId1"/>
  <headerFooter alignWithMargins="0">
    <oddHeader>&amp;R&amp;"Times New Roman,Normál" 1. melléklet a 7/2014. (V. 15.) Ör. rendelethez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"/>
  <sheetViews>
    <sheetView tabSelected="1" view="pageLayout" topLeftCell="E1" zoomScaleSheetLayoutView="100" workbookViewId="0">
      <selection activeCell="A3" sqref="A3:H3"/>
    </sheetView>
  </sheetViews>
  <sheetFormatPr defaultRowHeight="12.75"/>
  <cols>
    <col min="1" max="1" width="42.7109375" style="1" customWidth="1"/>
    <col min="2" max="2" width="20.7109375" style="2" customWidth="1"/>
    <col min="3" max="3" width="16.85546875" style="2" customWidth="1"/>
    <col min="4" max="4" width="20.7109375" style="2" customWidth="1"/>
    <col min="5" max="5" width="42.7109375" style="1" customWidth="1"/>
    <col min="6" max="6" width="22.28515625" style="1" customWidth="1"/>
    <col min="7" max="7" width="17.28515625" style="1" customWidth="1"/>
    <col min="8" max="8" width="20" style="1" customWidth="1"/>
    <col min="9" max="16384" width="9.140625" style="1"/>
  </cols>
  <sheetData>
    <row r="1" spans="1:8" ht="27" customHeight="1">
      <c r="A1" s="106"/>
      <c r="B1" s="107"/>
      <c r="C1" s="107"/>
      <c r="D1" s="107"/>
      <c r="E1" s="107"/>
      <c r="F1" s="107"/>
    </row>
    <row r="2" spans="1:8" s="3" customFormat="1" ht="30" customHeight="1">
      <c r="A2" s="119" t="s">
        <v>61</v>
      </c>
      <c r="B2" s="120"/>
      <c r="C2" s="120"/>
      <c r="D2" s="120"/>
      <c r="E2" s="120"/>
      <c r="F2" s="120"/>
      <c r="G2" s="121"/>
      <c r="H2" s="122"/>
    </row>
    <row r="3" spans="1:8" s="3" customFormat="1" ht="30" customHeight="1">
      <c r="A3" s="119" t="s">
        <v>49</v>
      </c>
      <c r="B3" s="120"/>
      <c r="C3" s="120"/>
      <c r="D3" s="120"/>
      <c r="E3" s="120"/>
      <c r="F3" s="120"/>
      <c r="G3" s="121"/>
      <c r="H3" s="122"/>
    </row>
    <row r="4" spans="1:8" ht="21.75" customHeight="1" thickBot="1">
      <c r="E4" s="109" t="s">
        <v>0</v>
      </c>
      <c r="F4" s="109"/>
      <c r="G4" s="11"/>
    </row>
    <row r="5" spans="1:8" s="23" customFormat="1" ht="45" customHeight="1" thickBot="1">
      <c r="A5" s="102" t="s">
        <v>1</v>
      </c>
      <c r="B5" s="103"/>
      <c r="C5" s="112"/>
      <c r="D5" s="112"/>
      <c r="E5" s="102" t="s">
        <v>2</v>
      </c>
      <c r="F5" s="103"/>
      <c r="G5" s="104"/>
      <c r="H5" s="105"/>
    </row>
    <row r="6" spans="1:8" s="19" customFormat="1" ht="38.25" customHeight="1" thickBot="1">
      <c r="A6" s="24" t="s">
        <v>3</v>
      </c>
      <c r="B6" s="27" t="s">
        <v>64</v>
      </c>
      <c r="C6" s="27" t="s">
        <v>65</v>
      </c>
      <c r="D6" s="27" t="s">
        <v>66</v>
      </c>
      <c r="E6" s="33" t="s">
        <v>3</v>
      </c>
      <c r="F6" s="27" t="s">
        <v>64</v>
      </c>
      <c r="G6" s="27" t="s">
        <v>65</v>
      </c>
      <c r="H6" s="27" t="s">
        <v>66</v>
      </c>
    </row>
    <row r="7" spans="1:8" ht="60" customHeight="1" thickBot="1">
      <c r="A7" s="128" t="s">
        <v>4</v>
      </c>
      <c r="B7" s="129"/>
      <c r="C7" s="129"/>
      <c r="D7" s="129"/>
      <c r="E7" s="129"/>
      <c r="F7" s="129"/>
      <c r="G7" s="130"/>
      <c r="H7" s="130"/>
    </row>
    <row r="8" spans="1:8" s="4" customFormat="1" ht="21.75" customHeight="1" thickBot="1">
      <c r="A8" s="12" t="s">
        <v>5</v>
      </c>
      <c r="B8" s="25">
        <v>250</v>
      </c>
      <c r="C8" s="25">
        <v>298</v>
      </c>
      <c r="D8" s="25">
        <v>196</v>
      </c>
      <c r="E8" s="13" t="s">
        <v>40</v>
      </c>
      <c r="F8" s="88"/>
      <c r="G8" s="88"/>
      <c r="H8" s="88"/>
    </row>
    <row r="9" spans="1:8" s="4" customFormat="1" ht="18" customHeight="1">
      <c r="A9" s="6" t="s">
        <v>6</v>
      </c>
      <c r="B9" s="26"/>
      <c r="C9" s="26"/>
      <c r="D9" s="26"/>
      <c r="E9" s="5" t="s">
        <v>41</v>
      </c>
      <c r="F9" s="37">
        <v>36769</v>
      </c>
      <c r="G9" s="37">
        <v>38333</v>
      </c>
      <c r="H9" s="37">
        <v>35402</v>
      </c>
    </row>
    <row r="10" spans="1:8" s="4" customFormat="1" ht="18" customHeight="1">
      <c r="A10" s="6" t="s">
        <v>7</v>
      </c>
      <c r="B10" s="26">
        <v>0</v>
      </c>
      <c r="C10" s="26">
        <v>0</v>
      </c>
      <c r="D10" s="26">
        <v>0</v>
      </c>
      <c r="E10" s="7" t="s">
        <v>42</v>
      </c>
      <c r="F10" s="37">
        <v>9424</v>
      </c>
      <c r="G10" s="37">
        <v>9986</v>
      </c>
      <c r="H10" s="37">
        <v>9243</v>
      </c>
    </row>
    <row r="11" spans="1:8" s="4" customFormat="1" ht="18" customHeight="1">
      <c r="A11" s="6" t="s">
        <v>21</v>
      </c>
      <c r="B11" s="26">
        <v>0</v>
      </c>
      <c r="C11" s="26">
        <v>0</v>
      </c>
      <c r="D11" s="26">
        <v>0</v>
      </c>
      <c r="E11" s="7" t="s">
        <v>43</v>
      </c>
      <c r="F11" s="37">
        <v>13917</v>
      </c>
      <c r="G11" s="37">
        <v>13917</v>
      </c>
      <c r="H11" s="37">
        <v>9123</v>
      </c>
    </row>
    <row r="12" spans="1:8" s="4" customFormat="1" ht="18" customHeight="1" thickBot="1">
      <c r="A12" s="6"/>
      <c r="B12" s="26"/>
      <c r="C12" s="26"/>
      <c r="D12" s="26"/>
      <c r="E12" s="7" t="s">
        <v>44</v>
      </c>
      <c r="F12" s="37">
        <v>0</v>
      </c>
      <c r="G12" s="37">
        <v>0</v>
      </c>
      <c r="H12" s="37">
        <v>0</v>
      </c>
    </row>
    <row r="13" spans="1:8" s="4" customFormat="1" ht="18" customHeight="1" thickBot="1">
      <c r="A13" s="13" t="s">
        <v>8</v>
      </c>
      <c r="B13" s="18">
        <f>SUM(B10:B12)</f>
        <v>0</v>
      </c>
      <c r="C13" s="18">
        <f>SUM(C10:C12)</f>
        <v>0</v>
      </c>
      <c r="D13" s="18">
        <f>SUM(D10:D12)</f>
        <v>0</v>
      </c>
      <c r="E13" s="34" t="s">
        <v>30</v>
      </c>
      <c r="F13" s="39">
        <f>SUM(F9:F12)</f>
        <v>60110</v>
      </c>
      <c r="G13" s="39">
        <f>SUM(G9:G12)</f>
        <v>62236</v>
      </c>
      <c r="H13" s="39">
        <f>SUM(H9:H12)</f>
        <v>53768</v>
      </c>
    </row>
    <row r="14" spans="1:8" s="4" customFormat="1" ht="18" customHeight="1">
      <c r="A14" s="6" t="s">
        <v>9</v>
      </c>
      <c r="B14" s="29"/>
      <c r="C14" s="29"/>
      <c r="D14" s="29"/>
      <c r="E14" s="8"/>
      <c r="F14" s="36"/>
      <c r="G14" s="36"/>
      <c r="H14" s="36"/>
    </row>
    <row r="15" spans="1:8" s="4" customFormat="1" ht="18" customHeight="1">
      <c r="A15" s="6" t="s">
        <v>11</v>
      </c>
      <c r="B15" s="26">
        <v>0</v>
      </c>
      <c r="C15" s="26">
        <v>0</v>
      </c>
      <c r="D15" s="26">
        <v>0</v>
      </c>
      <c r="E15" s="8" t="s">
        <v>29</v>
      </c>
      <c r="F15" s="37"/>
      <c r="G15" s="37"/>
      <c r="H15" s="37"/>
    </row>
    <row r="16" spans="1:8" s="4" customFormat="1" ht="14.25">
      <c r="A16" s="6" t="s">
        <v>19</v>
      </c>
      <c r="B16" s="26">
        <v>0</v>
      </c>
      <c r="C16" s="26">
        <v>0</v>
      </c>
      <c r="D16" s="26">
        <v>0</v>
      </c>
      <c r="E16" s="7" t="s">
        <v>48</v>
      </c>
      <c r="F16" s="37">
        <v>0</v>
      </c>
      <c r="G16" s="37">
        <v>0</v>
      </c>
      <c r="H16" s="37">
        <v>0</v>
      </c>
    </row>
    <row r="17" spans="1:8" s="4" customFormat="1" ht="18" customHeight="1">
      <c r="A17" s="6"/>
      <c r="B17" s="26"/>
      <c r="C17" s="26"/>
      <c r="D17" s="26"/>
      <c r="E17" s="7" t="s">
        <v>37</v>
      </c>
      <c r="F17" s="37">
        <v>0</v>
      </c>
      <c r="G17" s="37">
        <v>0</v>
      </c>
      <c r="H17" s="37">
        <v>0</v>
      </c>
    </row>
    <row r="18" spans="1:8" s="4" customFormat="1" ht="18" customHeight="1">
      <c r="A18" s="6"/>
      <c r="B18" s="26"/>
      <c r="C18" s="26"/>
      <c r="D18" s="26"/>
      <c r="E18" s="7" t="s">
        <v>38</v>
      </c>
      <c r="F18" s="37">
        <v>0</v>
      </c>
      <c r="G18" s="37">
        <v>0</v>
      </c>
      <c r="H18" s="37">
        <v>0</v>
      </c>
    </row>
    <row r="19" spans="1:8" s="4" customFormat="1" ht="18" customHeight="1" thickBot="1">
      <c r="A19" s="6"/>
      <c r="B19" s="26"/>
      <c r="C19" s="26"/>
      <c r="D19" s="26"/>
      <c r="E19" s="8" t="s">
        <v>39</v>
      </c>
      <c r="F19" s="37">
        <v>0</v>
      </c>
      <c r="G19" s="37">
        <v>0</v>
      </c>
      <c r="H19" s="37">
        <v>0</v>
      </c>
    </row>
    <row r="20" spans="1:8" s="4" customFormat="1" ht="18" customHeight="1" thickBot="1">
      <c r="A20" s="12" t="s">
        <v>22</v>
      </c>
      <c r="B20" s="25">
        <f>SUM(B15:B19)</f>
        <v>0</v>
      </c>
      <c r="C20" s="25">
        <f>SUM(C15:C19)</f>
        <v>0</v>
      </c>
      <c r="D20" s="25">
        <f>SUM(D15:D19)</f>
        <v>0</v>
      </c>
      <c r="E20" s="8"/>
      <c r="F20" s="38"/>
      <c r="G20" s="38"/>
      <c r="H20" s="38"/>
    </row>
    <row r="21" spans="1:8" s="4" customFormat="1" ht="18" customHeight="1" thickBot="1">
      <c r="A21" s="6" t="s">
        <v>52</v>
      </c>
      <c r="B21" s="30"/>
      <c r="C21" s="30"/>
      <c r="D21" s="30"/>
      <c r="E21" s="35" t="s">
        <v>31</v>
      </c>
      <c r="F21" s="21">
        <f>SUM(F16:F20)</f>
        <v>0</v>
      </c>
      <c r="G21" s="21">
        <f>SUM(G16:G20)</f>
        <v>0</v>
      </c>
      <c r="H21" s="21">
        <f>SUM(H16:H20)</f>
        <v>0</v>
      </c>
    </row>
    <row r="22" spans="1:8" s="4" customFormat="1" ht="18" customHeight="1">
      <c r="A22" s="6" t="s">
        <v>24</v>
      </c>
      <c r="B22" s="26">
        <v>0</v>
      </c>
      <c r="C22" s="26">
        <v>0</v>
      </c>
      <c r="D22" s="26">
        <v>0</v>
      </c>
      <c r="E22" s="7"/>
      <c r="F22" s="36"/>
      <c r="G22" s="36"/>
      <c r="H22" s="36"/>
    </row>
    <row r="23" spans="1:8" s="4" customFormat="1" ht="18" customHeight="1" thickBot="1">
      <c r="A23" s="6" t="s">
        <v>25</v>
      </c>
      <c r="B23" s="26">
        <v>0</v>
      </c>
      <c r="C23" s="26">
        <v>0</v>
      </c>
      <c r="D23" s="26">
        <v>0</v>
      </c>
      <c r="E23" s="8" t="s">
        <v>10</v>
      </c>
      <c r="F23" s="37"/>
      <c r="G23" s="37"/>
      <c r="H23" s="37"/>
    </row>
    <row r="24" spans="1:8" s="4" customFormat="1" ht="18" customHeight="1" thickBot="1">
      <c r="A24" s="12" t="s">
        <v>26</v>
      </c>
      <c r="B24" s="25">
        <f>SUM(B22:B23)</f>
        <v>0</v>
      </c>
      <c r="C24" s="25">
        <f>SUM(C22:C23)</f>
        <v>0</v>
      </c>
      <c r="D24" s="25">
        <f>SUM(D22:D23)</f>
        <v>0</v>
      </c>
      <c r="E24" s="7" t="s">
        <v>28</v>
      </c>
      <c r="F24" s="37">
        <v>0</v>
      </c>
      <c r="G24" s="37">
        <v>0</v>
      </c>
      <c r="H24" s="37">
        <v>0</v>
      </c>
    </row>
    <row r="25" spans="1:8" s="4" customFormat="1" ht="18" customHeight="1" thickBot="1">
      <c r="A25" s="16" t="s">
        <v>73</v>
      </c>
      <c r="B25" s="29">
        <v>0</v>
      </c>
      <c r="C25" s="29">
        <v>0</v>
      </c>
      <c r="D25" s="29">
        <v>0</v>
      </c>
      <c r="E25" s="7"/>
      <c r="F25" s="38"/>
      <c r="G25" s="38"/>
      <c r="H25" s="38"/>
    </row>
    <row r="26" spans="1:8" s="4" customFormat="1" ht="18" customHeight="1" thickBot="1">
      <c r="A26" s="6" t="s">
        <v>74</v>
      </c>
      <c r="B26" s="26">
        <v>0</v>
      </c>
      <c r="C26" s="26">
        <v>0</v>
      </c>
      <c r="D26" s="26">
        <v>0</v>
      </c>
      <c r="E26" s="35" t="s">
        <v>32</v>
      </c>
      <c r="F26" s="22">
        <f>SUM(F24:F25)</f>
        <v>0</v>
      </c>
      <c r="G26" s="22">
        <f>SUM(G24:G25)</f>
        <v>0</v>
      </c>
      <c r="H26" s="22">
        <f>SUM(H24:H25)</f>
        <v>0</v>
      </c>
    </row>
    <row r="27" spans="1:8" s="4" customFormat="1" ht="18" customHeight="1">
      <c r="A27" s="6" t="s">
        <v>35</v>
      </c>
      <c r="B27" s="26">
        <v>0</v>
      </c>
      <c r="C27" s="26">
        <v>0</v>
      </c>
      <c r="D27" s="26">
        <v>0</v>
      </c>
      <c r="E27" s="17"/>
      <c r="F27" s="36"/>
      <c r="G27" s="36"/>
      <c r="H27" s="36"/>
    </row>
    <row r="28" spans="1:8" s="4" customFormat="1" ht="18" customHeight="1" thickBot="1">
      <c r="A28" s="6" t="s">
        <v>36</v>
      </c>
      <c r="B28" s="26">
        <v>0</v>
      </c>
      <c r="C28" s="26">
        <v>0</v>
      </c>
      <c r="D28" s="26">
        <v>0</v>
      </c>
      <c r="E28" s="17"/>
      <c r="F28" s="37"/>
      <c r="G28" s="37"/>
      <c r="H28" s="37"/>
    </row>
    <row r="29" spans="1:8" s="4" customFormat="1" ht="18" customHeight="1" thickBot="1">
      <c r="A29" s="12" t="s">
        <v>27</v>
      </c>
      <c r="B29" s="25">
        <f>SUM(B25:B28)</f>
        <v>0</v>
      </c>
      <c r="C29" s="25">
        <f>SUM(C25:C28)</f>
        <v>0</v>
      </c>
      <c r="D29" s="25">
        <f>SUM(D25:D28)</f>
        <v>0</v>
      </c>
      <c r="E29" s="7"/>
      <c r="F29" s="37"/>
      <c r="G29" s="37"/>
      <c r="H29" s="37"/>
    </row>
    <row r="30" spans="1:8" s="4" customFormat="1" ht="14.25">
      <c r="A30" s="6" t="s">
        <v>82</v>
      </c>
      <c r="B30" s="26">
        <v>16809</v>
      </c>
      <c r="C30" s="26">
        <v>16809</v>
      </c>
      <c r="D30" s="26">
        <v>16430</v>
      </c>
      <c r="E30" s="7" t="s">
        <v>33</v>
      </c>
      <c r="F30" s="37">
        <v>0</v>
      </c>
      <c r="G30" s="37">
        <v>0</v>
      </c>
      <c r="H30" s="37">
        <v>520</v>
      </c>
    </row>
    <row r="31" spans="1:8" s="4" customFormat="1" ht="14.25">
      <c r="A31" s="6" t="s">
        <v>83</v>
      </c>
      <c r="B31" s="26">
        <v>18182</v>
      </c>
      <c r="C31" s="26">
        <v>18182</v>
      </c>
      <c r="D31" s="26">
        <v>16179</v>
      </c>
      <c r="E31" s="7"/>
      <c r="F31" s="37"/>
      <c r="G31" s="37"/>
      <c r="H31" s="37"/>
    </row>
    <row r="32" spans="1:8" s="4" customFormat="1" ht="18" customHeight="1">
      <c r="A32" s="17" t="s">
        <v>50</v>
      </c>
      <c r="B32" s="31">
        <v>24869</v>
      </c>
      <c r="C32" s="31">
        <v>26947</v>
      </c>
      <c r="D32" s="31">
        <v>21813</v>
      </c>
      <c r="E32" s="9"/>
      <c r="F32" s="37"/>
      <c r="G32" s="37"/>
      <c r="H32" s="37"/>
    </row>
    <row r="33" spans="1:8" s="4" customFormat="1" ht="18" customHeight="1" thickBot="1">
      <c r="A33" s="28" t="s">
        <v>34</v>
      </c>
      <c r="B33" s="31"/>
      <c r="C33" s="31"/>
      <c r="D33" s="31"/>
      <c r="E33" s="9"/>
      <c r="F33" s="40"/>
      <c r="G33" s="40"/>
      <c r="H33" s="40"/>
    </row>
    <row r="34" spans="1:8" s="4" customFormat="1" ht="21.95" customHeight="1" thickTop="1" thickBot="1">
      <c r="A34" s="47" t="s">
        <v>12</v>
      </c>
      <c r="B34" s="32">
        <f>B8+B13+B20+B24+B29+B30+B32+B33+B31</f>
        <v>60110</v>
      </c>
      <c r="C34" s="32">
        <f>C8+C13+C20+C24+C29+C30+C32+C33+C31</f>
        <v>62236</v>
      </c>
      <c r="D34" s="32">
        <f>D8+D13+D20+D24+D29+D30+D32+D33+D31</f>
        <v>54618</v>
      </c>
      <c r="E34" s="14" t="s">
        <v>13</v>
      </c>
      <c r="F34" s="41">
        <f>F13+F21+F26+F30</f>
        <v>60110</v>
      </c>
      <c r="G34" s="41">
        <f>G13+G21+G26+G30</f>
        <v>62236</v>
      </c>
      <c r="H34" s="41">
        <f>H13+H21+H26+H30</f>
        <v>54288</v>
      </c>
    </row>
    <row r="35" spans="1:8" s="4" customFormat="1" ht="60" customHeight="1" thickTop="1" thickBot="1">
      <c r="A35" s="123" t="s">
        <v>14</v>
      </c>
      <c r="B35" s="124"/>
      <c r="C35" s="124"/>
      <c r="D35" s="124"/>
      <c r="E35" s="124"/>
      <c r="F35" s="124"/>
      <c r="G35" s="125"/>
      <c r="H35" s="125"/>
    </row>
    <row r="36" spans="1:8" s="9" customFormat="1" ht="45.75" customHeight="1" thickBot="1">
      <c r="A36" s="89" t="s">
        <v>45</v>
      </c>
      <c r="B36" s="27" t="s">
        <v>64</v>
      </c>
      <c r="C36" s="27" t="s">
        <v>65</v>
      </c>
      <c r="D36" s="84" t="s">
        <v>66</v>
      </c>
      <c r="E36" s="89" t="s">
        <v>45</v>
      </c>
      <c r="F36" s="27" t="s">
        <v>64</v>
      </c>
      <c r="G36" s="27" t="s">
        <v>65</v>
      </c>
      <c r="H36" s="84" t="s">
        <v>66</v>
      </c>
    </row>
    <row r="37" spans="1:8" s="9" customFormat="1" ht="18" customHeight="1" thickBot="1">
      <c r="A37" s="48"/>
      <c r="B37" s="48"/>
      <c r="C37" s="48"/>
      <c r="D37" s="48"/>
      <c r="F37" s="37"/>
      <c r="G37" s="37"/>
      <c r="H37" s="37"/>
    </row>
    <row r="38" spans="1:8" s="10" customFormat="1" ht="18" hidden="1" customHeight="1">
      <c r="A38" s="48"/>
      <c r="B38" s="37"/>
      <c r="C38" s="37"/>
      <c r="D38" s="37"/>
      <c r="E38" s="6"/>
      <c r="F38" s="37"/>
      <c r="G38" s="37"/>
      <c r="H38" s="37"/>
    </row>
    <row r="39" spans="1:8" s="10" customFormat="1" ht="18" hidden="1" customHeight="1">
      <c r="A39" s="49"/>
      <c r="B39" s="42"/>
      <c r="C39" s="42"/>
      <c r="D39" s="42"/>
      <c r="E39" s="7"/>
      <c r="F39" s="37"/>
      <c r="G39" s="37"/>
      <c r="H39" s="37"/>
    </row>
    <row r="40" spans="1:8" s="10" customFormat="1" ht="18" hidden="1" customHeight="1" thickBot="1">
      <c r="A40" s="48"/>
      <c r="B40" s="42"/>
      <c r="C40" s="42"/>
      <c r="D40" s="42"/>
      <c r="F40" s="40"/>
      <c r="G40" s="40"/>
      <c r="H40" s="40"/>
    </row>
    <row r="41" spans="1:8" s="4" customFormat="1" ht="27" thickTop="1" thickBot="1">
      <c r="A41" s="51" t="s">
        <v>15</v>
      </c>
      <c r="B41" s="43">
        <f>SUM(B36:B40)</f>
        <v>0</v>
      </c>
      <c r="C41" s="43">
        <f>SUM(C36:C40)</f>
        <v>0</v>
      </c>
      <c r="D41" s="43">
        <f>SUM(D36:D40)</f>
        <v>0</v>
      </c>
      <c r="E41" s="14" t="s">
        <v>16</v>
      </c>
      <c r="F41" s="41">
        <f>SUM(F37:F40)</f>
        <v>0</v>
      </c>
      <c r="G41" s="41">
        <f>SUM(G37:G40)</f>
        <v>0</v>
      </c>
      <c r="H41" s="41">
        <f>SUM(H37:H40)</f>
        <v>0</v>
      </c>
    </row>
    <row r="42" spans="1:8" ht="21.95" customHeight="1" thickTop="1" thickBot="1">
      <c r="A42" s="50" t="s">
        <v>17</v>
      </c>
      <c r="B42" s="44">
        <f>B34+B41</f>
        <v>60110</v>
      </c>
      <c r="C42" s="44">
        <f>C34+C41</f>
        <v>62236</v>
      </c>
      <c r="D42" s="44">
        <f>D34+D41</f>
        <v>54618</v>
      </c>
      <c r="E42" s="45" t="s">
        <v>18</v>
      </c>
      <c r="F42" s="46">
        <f>F34+F41</f>
        <v>60110</v>
      </c>
      <c r="G42" s="46">
        <f>G34+G41</f>
        <v>62236</v>
      </c>
      <c r="H42" s="46">
        <f>H34+H41</f>
        <v>54288</v>
      </c>
    </row>
    <row r="43" spans="1:8" ht="13.5" thickTop="1"/>
    <row r="48" spans="1:8">
      <c r="E48" s="2"/>
    </row>
  </sheetData>
  <mergeCells count="8">
    <mergeCell ref="A35:H35"/>
    <mergeCell ref="A2:H2"/>
    <mergeCell ref="A3:H3"/>
    <mergeCell ref="E5:H5"/>
    <mergeCell ref="A1:F1"/>
    <mergeCell ref="E4:F4"/>
    <mergeCell ref="A7:H7"/>
    <mergeCell ref="A5:D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48" orientation="portrait" horizontalDpi="4294967292" r:id="rId1"/>
  <headerFooter alignWithMargins="0">
    <oddHeader>&amp;C&amp;"Times New Roman,Normál"1. melléklet a 7/2014. (V.  15.) ör. rendelethez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 Mindösszesen</vt:lpstr>
      <vt:lpstr>Önkormányzat</vt:lpstr>
      <vt:lpstr>Könyvtár</vt:lpstr>
      <vt:lpstr>Humán</vt:lpstr>
      <vt:lpstr>Közös Hivatal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Qty4</dc:creator>
  <cp:lastModifiedBy>Giliczó Pálné</cp:lastModifiedBy>
  <cp:lastPrinted>2014-05-10T16:34:25Z</cp:lastPrinted>
  <dcterms:created xsi:type="dcterms:W3CDTF">2006-02-10T07:44:02Z</dcterms:created>
  <dcterms:modified xsi:type="dcterms:W3CDTF">2014-05-17T11:21:34Z</dcterms:modified>
</cp:coreProperties>
</file>