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51" windowWidth="15240" windowHeight="8505" activeTab="0"/>
  </bookViews>
  <sheets>
    <sheet name="1.sz.mell._Mérleg" sheetId="1" r:id="rId1"/>
    <sheet name="2.sz.mell._Mérleg" sheetId="2" r:id="rId2"/>
    <sheet name="3.sz.mell_támogatások" sheetId="3" r:id="rId3"/>
    <sheet name="4.sz.mell.PH szakfeladatok" sheetId="4" r:id="rId4"/>
    <sheet name="5.sz.mell.Beruházás  " sheetId="5" r:id="rId5"/>
    <sheet name="6.sz.mell.Felújítás  " sheetId="6" r:id="rId6"/>
    <sheet name="7. sz. mell._létszám" sheetId="7" r:id="rId7"/>
    <sheet name="8.1. sz. mell_Önk." sheetId="8" r:id="rId8"/>
    <sheet name="8.1. a.sz. mell_Jogalkotás" sheetId="9" r:id="rId9"/>
    <sheet name="8.1.b. sz. mell_Szoc.ell.  " sheetId="10" r:id="rId10"/>
    <sheet name="8.1. c.sz. mell_Városüz " sheetId="11" r:id="rId11"/>
    <sheet name="8.1.d.sz.mell. Vf.saját forrás" sheetId="12" r:id="rId12"/>
    <sheet name="8.1.e.sz.mell.Vf.EU-s forrás" sheetId="13" r:id="rId13"/>
    <sheet name="8.1.f. sz. mell _Védőnő" sheetId="14" r:id="rId14"/>
    <sheet name="8.1.g. sz. mell_Egyéb eü. " sheetId="15" r:id="rId15"/>
    <sheet name="8.1.h. sz. mell _Egyéb tev. " sheetId="16" r:id="rId16"/>
    <sheet name="8.2. Polgármesteri Hivatal" sheetId="17" r:id="rId17"/>
    <sheet name="8.3. sz. mell_össz." sheetId="18" r:id="rId18"/>
    <sheet name="8.3. sz. mell_ (1)" sheetId="19" r:id="rId19"/>
    <sheet name="8.3.sz.mell_(2)" sheetId="20" r:id="rId20"/>
    <sheet name="9.a.Tételes módosítás ÖNK" sheetId="21" r:id="rId21"/>
    <sheet name="9.b.Tételes módosítás PH" sheetId="22" r:id="rId22"/>
    <sheet name="9.c.Tételes módosítás Óvoda " sheetId="23" r:id="rId23"/>
    <sheet name="9.d.Tételes módosítás BBKP" sheetId="24" r:id="rId24"/>
    <sheet name="9.e.Konszolidált módosítás" sheetId="25" r:id="rId25"/>
    <sheet name="Munka1" sheetId="26" r:id="rId26"/>
    <sheet name="5.sz.mell_beruházás" sheetId="27" state="hidden" r:id="rId27"/>
    <sheet name="6.sz.mell_felújítás (2)" sheetId="28" state="hidden" r:id="rId28"/>
    <sheet name=" 9. sz. mell_KözvetettTám" sheetId="29" state="hidden" r:id="rId29"/>
    <sheet name="11. sz. mell._EUprojektek (2)" sheetId="30" state="hidden" r:id="rId30"/>
    <sheet name="13.1. i.sz. mell _Üres" sheetId="31" state="hidden" r:id="rId31"/>
    <sheet name=" 14. sz. mell_Gördülő" sheetId="32" state="hidden" r:id="rId32"/>
    <sheet name="17.sz.mell_Tartozások" sheetId="33" state="hidden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_FilterDatabase" localSheetId="20" hidden="1">'9.a.Tételes módosítás ÖNK'!$C$3:$C$58</definedName>
    <definedName name="kst" localSheetId="4">#REF!</definedName>
    <definedName name="kst" localSheetId="5">#REF!</definedName>
    <definedName name="kst" localSheetId="20">#REF!</definedName>
    <definedName name="kst" localSheetId="21">#REF!</definedName>
    <definedName name="kst" localSheetId="22">#REF!</definedName>
    <definedName name="kst" localSheetId="23">#REF!</definedName>
    <definedName name="kst" localSheetId="24">#REF!</definedName>
    <definedName name="kst">#REF!</definedName>
    <definedName name="nev" localSheetId="4">'[1]kod'!$CD$8:$CD$3150</definedName>
    <definedName name="nev" localSheetId="5">'[1]kod'!$CD$8:$CD$3150</definedName>
    <definedName name="nev">'[2]kod'!$CD$8:$CD$3150</definedName>
    <definedName name="_xlnm.Print_Titles" localSheetId="31">' 14. sz. mell_Gördülő'!$4:$6</definedName>
    <definedName name="_xlnm.Print_Titles" localSheetId="3">'4.sz.mell.PH szakfeladatok'!$5:$9</definedName>
    <definedName name="_xlnm.Print_Titles" localSheetId="26">'5.sz.mell_beruházás'!$3:$4</definedName>
    <definedName name="_xlnm.Print_Titles" localSheetId="27">'6.sz.mell_felújítás (2)'!$3:$4</definedName>
    <definedName name="_xlnm.Print_Titles" localSheetId="7">'8.1. sz. mell_Önk.'!$1:$8</definedName>
    <definedName name="_xlnm.Print_Titles" localSheetId="20">'9.a.Tételes módosítás ÖNK'!$5:$7</definedName>
    <definedName name="_xlnm.Print_Area" localSheetId="0">'1.sz.mell._Mérleg'!$A$1:$F$118</definedName>
    <definedName name="_xlnm.Print_Area" localSheetId="3">'4.sz.mell.PH szakfeladatok'!$A$1:$R$92</definedName>
    <definedName name="onev" localSheetId="4">'[3]kod'!$BT$34:$BT$3184</definedName>
    <definedName name="onev" localSheetId="5">'[3]kod'!$BT$34:$BT$3184</definedName>
    <definedName name="onev">'[4]kod'!$BT$34:$BT$3184</definedName>
  </definedNames>
  <calcPr fullCalcOnLoad="1"/>
</workbook>
</file>

<file path=xl/sharedStrings.xml><?xml version="1.0" encoding="utf-8"?>
<sst xmlns="http://schemas.openxmlformats.org/spreadsheetml/2006/main" count="2348" uniqueCount="832">
  <si>
    <t>J</t>
  </si>
  <si>
    <t>K</t>
  </si>
  <si>
    <t>L</t>
  </si>
  <si>
    <t>M</t>
  </si>
  <si>
    <t>N</t>
  </si>
  <si>
    <t>O</t>
  </si>
  <si>
    <t>Sorsz.</t>
  </si>
  <si>
    <t>Ssz.</t>
  </si>
  <si>
    <t>Teljesített előirányzat</t>
  </si>
  <si>
    <t xml:space="preserve">Módosított előirányzat </t>
  </si>
  <si>
    <t>Módosított előirányzat összesen</t>
  </si>
  <si>
    <t xml:space="preserve">Eredeti előirányzat </t>
  </si>
  <si>
    <t>Dologi , folyó kiadások</t>
  </si>
  <si>
    <t>B E V É T E L E K</t>
  </si>
  <si>
    <t>1. sz. táblázat</t>
  </si>
  <si>
    <t>Ezer forintban !</t>
  </si>
  <si>
    <t>Sor-
szám</t>
  </si>
  <si>
    <t>Bevételi jogcím</t>
  </si>
  <si>
    <t>Tárgyévi eredeti előirányzat</t>
  </si>
  <si>
    <t>1.</t>
  </si>
  <si>
    <t>2.</t>
  </si>
  <si>
    <t>3.</t>
  </si>
  <si>
    <t>3.1.</t>
  </si>
  <si>
    <t>3.2.</t>
  </si>
  <si>
    <t>4.</t>
  </si>
  <si>
    <t>5.</t>
  </si>
  <si>
    <t>Önkormányzatok sajátos felhalmozási és tőkebevételei</t>
  </si>
  <si>
    <t>6.</t>
  </si>
  <si>
    <t>6.1.1.</t>
  </si>
  <si>
    <t>6.1.2.</t>
  </si>
  <si>
    <t>7.</t>
  </si>
  <si>
    <t>8.</t>
  </si>
  <si>
    <t>9.</t>
  </si>
  <si>
    <t>Működési célú pénzmaradvány igénybevétele</t>
  </si>
  <si>
    <t>Felhalmozási célú pénzmaradvány igénybevétele</t>
  </si>
  <si>
    <t>10.</t>
  </si>
  <si>
    <t>11.</t>
  </si>
  <si>
    <t>12.</t>
  </si>
  <si>
    <t>13.</t>
  </si>
  <si>
    <t>Rövid lejáratú hitelek felvétele</t>
  </si>
  <si>
    <t>Hosszú lejáratú hitelek felvétele</t>
  </si>
  <si>
    <t>14.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</si>
  <si>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</si>
  <si>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</si>
  <si>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</si>
  <si>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</si>
  <si>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</si>
  <si>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</si>
  <si>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</si>
  <si>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</t>
  </si>
  <si>
    <t>1.3.</t>
  </si>
  <si>
    <t>Dologi  kiadások</t>
  </si>
  <si>
    <t>1.4.</t>
  </si>
  <si>
    <t>Egyéb folyó kiadások</t>
  </si>
  <si>
    <t>1.5.</t>
  </si>
  <si>
    <t>Társadalom- és szociálpolitikai juttatások</t>
  </si>
  <si>
    <t>1.6.</t>
  </si>
  <si>
    <t>Ellátottak pénzbeli juttatása</t>
  </si>
  <si>
    <t>1.7.</t>
  </si>
  <si>
    <t>Támogatásértékű működési kiadás</t>
  </si>
  <si>
    <t>1.8.</t>
  </si>
  <si>
    <t>Működési célú pénzeszközátadás államháztartáson kívülre</t>
  </si>
  <si>
    <t>Kamatkiadások</t>
  </si>
  <si>
    <t>II. Felhalmozási és tőke jellegű kiadások (2.1+…+2.6)</t>
  </si>
  <si>
    <t>2.1.</t>
  </si>
  <si>
    <t>Felújítás</t>
  </si>
  <si>
    <t>2.2.</t>
  </si>
  <si>
    <t>Intézményi beruházási kiadások</t>
  </si>
  <si>
    <t>2.3.</t>
  </si>
  <si>
    <t>Pénzügyi befektetések kiadásai</t>
  </si>
  <si>
    <t>2.4.</t>
  </si>
  <si>
    <t>Támogatásértékű felhalmozási kiadás</t>
  </si>
  <si>
    <t>2.5.</t>
  </si>
  <si>
    <t>Felhalmozási célú pénzeszközátadás államháztartáson kívülre</t>
  </si>
  <si>
    <t>2.6.</t>
  </si>
  <si>
    <t>EU-s támogatásból megvalósuló projektek kiadásai</t>
  </si>
  <si>
    <t>Általános tartalék</t>
  </si>
  <si>
    <t>Céltartalék</t>
  </si>
  <si>
    <t>KÖLTSÉGVETÉSI KIADÁSOK ÖSSZESEN (1+2+3)</t>
  </si>
  <si>
    <t>IV. Előző évi pénzmaradványi tartalék (6.1.1+6.1.2)</t>
  </si>
  <si>
    <t>Előző évi működési célú pénzmaradványi tartalék</t>
  </si>
  <si>
    <t>Előző évi felhalmozási célú pénzmaradványi tartalék</t>
  </si>
  <si>
    <t>V. Értékpapírok vásárlása (8.1+8.2)</t>
  </si>
  <si>
    <t>8.1</t>
  </si>
  <si>
    <t>Működési célú értékpapírok vásárlása</t>
  </si>
  <si>
    <t>8.2.</t>
  </si>
  <si>
    <t>Felhalmozási célú értékpapírok vásárlása</t>
  </si>
  <si>
    <t>VI. Kötvények kibocsátásának törlesztése</t>
  </si>
  <si>
    <t>VII. Hitelek (10.1+10.2)</t>
  </si>
  <si>
    <t>10.1</t>
  </si>
  <si>
    <t>Működési célú hitel törlesztése (10.1.1+10.1.2)</t>
  </si>
  <si>
    <t>10.1.1.</t>
  </si>
  <si>
    <t>Rövid lejáratú hitelek törlesztése</t>
  </si>
  <si>
    <t>10.1.2.</t>
  </si>
  <si>
    <t>Hosszú lejáratú hitelek törlesztése</t>
  </si>
  <si>
    <t>10.2</t>
  </si>
  <si>
    <t>Felhalmozási célú hitel törlesztése (10.2.1+10.2.2)</t>
  </si>
  <si>
    <t>10.2.1.</t>
  </si>
  <si>
    <t>10.2.2.</t>
  </si>
  <si>
    <t>KIADÁSOK ÖSSZESEN: (4+5+7)</t>
  </si>
  <si>
    <t>KÖLTSÉGVETÉSI BEVÉTELEK ÉS KIADÁSOK EGYENLEGE</t>
  </si>
  <si>
    <t>3. sz. táblázat</t>
  </si>
  <si>
    <t>FINANSZÍROZÁSI CÉLÚ BEVÉTELEK ÉS KIADÁSOK EGYENLEGE</t>
  </si>
  <si>
    <t>4. sz. táblázat</t>
  </si>
  <si>
    <t xml:space="preserve"> Ezer forintban !</t>
  </si>
  <si>
    <t>Bevételek</t>
  </si>
  <si>
    <t>Kiadások</t>
  </si>
  <si>
    <t>Megnevezés</t>
  </si>
  <si>
    <t>Személyi juttatások</t>
  </si>
  <si>
    <t>Dologi kiadások</t>
  </si>
  <si>
    <t>Tartalékok</t>
  </si>
  <si>
    <t>15.</t>
  </si>
  <si>
    <t>Előző évi műk. célú pénzm-i tartalék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</si>
  <si>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</si>
  <si>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</si>
  <si>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</si>
  <si>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</si>
  <si>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</si>
  <si>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</si>
  <si>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</si>
  <si>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</si>
  <si>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</si>
  <si>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</si>
  <si>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</si>
  <si>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</si>
  <si>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Önkormányzati támogatás</t>
  </si>
  <si>
    <t>Pénzügyi befektetések bevételei</t>
  </si>
  <si>
    <t>III. Tartalékok (3.1+3.2)</t>
  </si>
  <si>
    <t>Tárgyév</t>
  </si>
  <si>
    <t>5. sz. melléklet</t>
  </si>
  <si>
    <t>Martonvásár Város Önkormányzat beruházási (felhalmozási) célú kiadásai
előirányzata feladatonként</t>
  </si>
  <si>
    <t>Beruházás  megnevezése</t>
  </si>
  <si>
    <t>Teljes költség (tám.+saját forr.)</t>
  </si>
  <si>
    <t>Kivitelezés kezdési és befejezési éve</t>
  </si>
  <si>
    <t>Felhasználás
tárgyévet megelőző év (tám.+saját forr.)</t>
  </si>
  <si>
    <t>Tárgy évi előirányzat (klts.vetés felhasz.)</t>
  </si>
  <si>
    <t>pályázatból támogatás</t>
  </si>
  <si>
    <t xml:space="preserve">
Tárgyév utáni szükséglet
</t>
  </si>
  <si>
    <t>7=(2-4-5-6)</t>
  </si>
  <si>
    <t>Egyéb beruházások</t>
  </si>
  <si>
    <t>Egyéb beruházások összesen</t>
  </si>
  <si>
    <t>Tervek</t>
  </si>
  <si>
    <t>Tervek összesen</t>
  </si>
  <si>
    <t>Intézményi beruházások</t>
  </si>
  <si>
    <t>Intézményi beruházások összesen</t>
  </si>
  <si>
    <t>Informatikai fejlesztés</t>
  </si>
  <si>
    <t>Informatikai fejlesztés összesen</t>
  </si>
  <si>
    <t>Európai uniós támogatással megvalósuló berzházás</t>
  </si>
  <si>
    <t>Európai uniós támogatással megvalósuló berzházások összesen</t>
  </si>
  <si>
    <t>BERUHÁZÁSOK ÖSSZESEN:</t>
  </si>
  <si>
    <t>PÉNZÜGYI BEFEKTETÉSEK KIADÁSAI ÖSSZESEN:</t>
  </si>
  <si>
    <t>ÖSSZESEN:</t>
  </si>
  <si>
    <t>KIADÁSI JOGCÍMEK szakfeladatonként</t>
  </si>
  <si>
    <t>Működési előirányzat</t>
  </si>
  <si>
    <t>ebből:</t>
  </si>
  <si>
    <t>Felhalmozási előirányzat</t>
  </si>
  <si>
    <t>Műk. átadott peszk.</t>
  </si>
  <si>
    <t>Beruházás</t>
  </si>
  <si>
    <t>I.</t>
  </si>
  <si>
    <t>II.</t>
  </si>
  <si>
    <t>III.</t>
  </si>
  <si>
    <t xml:space="preserve">Szociális kiadások </t>
  </si>
  <si>
    <t>V.</t>
  </si>
  <si>
    <t>VI.</t>
  </si>
  <si>
    <t>Egyéb tevékenység</t>
  </si>
  <si>
    <t>Összesen</t>
  </si>
  <si>
    <t>Tárgyévet követő év</t>
  </si>
  <si>
    <t>9. sz. melléklet</t>
  </si>
  <si>
    <t>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</si>
  <si>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</si>
  <si>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</si>
  <si>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</si>
  <si>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</si>
  <si>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</si>
  <si>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</si>
  <si>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</si>
  <si>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</si>
  <si>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</si>
  <si>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</si>
  <si>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</si>
  <si>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</si>
  <si>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</si>
  <si>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</si>
  <si>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</si>
  <si>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</si>
  <si>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</si>
  <si>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</si>
  <si>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</si>
  <si>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Összesen:</t>
  </si>
  <si>
    <t xml:space="preserve"> 11. sz. melléklet</t>
  </si>
  <si>
    <t>Európai uniós támogatással megvalósuló projektek bevételei, kiadásai, hozzájárulások</t>
  </si>
  <si>
    <t>EU-s projekt neve, azonosítója:</t>
  </si>
  <si>
    <t>Ezer forintban!</t>
  </si>
  <si>
    <t>Források</t>
  </si>
  <si>
    <t>Tárgyévet követő év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</si>
  <si>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</si>
  <si>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</si>
  <si>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</si>
  <si>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</si>
  <si>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</si>
  <si>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</si>
  <si>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</si>
  <si>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</si>
  <si>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</si>
  <si>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</si>
  <si>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</si>
  <si>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</si>
  <si>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Önkormányzaton kívüli EU-s projektekhez történő hozzájárulás ….. évi előir.</t>
  </si>
  <si>
    <t>Támogatott neve</t>
  </si>
  <si>
    <t>Hozzájárulás  (E Ft)</t>
  </si>
  <si>
    <t>INTÉZMÉNYEK ÖSSZESEN:</t>
  </si>
  <si>
    <t>Cím neve, száma</t>
  </si>
  <si>
    <t>01</t>
  </si>
  <si>
    <t>Alcím neve, száma</t>
  </si>
  <si>
    <t>Előirányzat-csoport</t>
  </si>
  <si>
    <t>Kiemelt előirány-
zat</t>
  </si>
  <si>
    <t>Előirányzat-csoport, kiemelt előirányzat megnevezése</t>
  </si>
  <si>
    <t>Előirányzat</t>
  </si>
  <si>
    <t>száma</t>
  </si>
  <si>
    <t>Általános forgalmi adó-bevételek, visszatérülések</t>
  </si>
  <si>
    <t>Hozam- és kamatbevételek</t>
  </si>
  <si>
    <t>Felhalmozási és tőkejellegű bevételek</t>
  </si>
  <si>
    <t>Tárgyi eszközök, immateriális javak érték.</t>
  </si>
  <si>
    <t>Véglegesen átvett pénzeszközök</t>
  </si>
  <si>
    <t>Támogatásértékű működési bevételek</t>
  </si>
  <si>
    <t>Támogatásértékű felhalmozási bevételek</t>
  </si>
  <si>
    <t>EU-s forrásból származó bevétel</t>
  </si>
  <si>
    <t>Működési célú pénzeszközátvétel</t>
  </si>
  <si>
    <t>Felhalmozási célú pénzeszközátvétel</t>
  </si>
  <si>
    <t>Előző évi pénzmaradvány igénybevétele</t>
  </si>
  <si>
    <t>BEVÉTELEK ÖSSZESEN:</t>
  </si>
  <si>
    <t>Működési célú kiadások</t>
  </si>
  <si>
    <t>Működési célú pénzeszközát. államháztartáson kívülre</t>
  </si>
  <si>
    <t>Felhalmozási célú kiadások</t>
  </si>
  <si>
    <t>Felhalmozási célú pénzeszközát. Államháztart. kívülre</t>
  </si>
  <si>
    <t>Előző évi pénzmaradványi tartalék</t>
  </si>
  <si>
    <t>Működési célú pénzmaradványi tartalék</t>
  </si>
  <si>
    <t>Felhalmozási célú pénzmaradványi tartalék</t>
  </si>
  <si>
    <t xml:space="preserve">KIADÁSOK ÖSSZESEN: </t>
  </si>
  <si>
    <t>Éves létszám előirányzat (fő)</t>
  </si>
  <si>
    <t>Polgármesteri hivatal</t>
  </si>
  <si>
    <t>Intézményi működési bevételek</t>
  </si>
  <si>
    <t>13/1/i. számú melléklet</t>
  </si>
  <si>
    <t>----------------------------------------------------------</t>
  </si>
  <si>
    <t>KÖLTSÉGVETÉSI BEVÉTELEK ÖSSZESEN:</t>
  </si>
  <si>
    <t>KÖLTSÉGVETÉSI KIADÁSOK ÖSSZESEN:</t>
  </si>
  <si>
    <t xml:space="preserve"> 14. sz. melléklet</t>
  </si>
  <si>
    <t>A működési és fejlesztési célú bevételek és kiadások ….. évi alakulását külön bemutató mérleg</t>
  </si>
  <si>
    <t>Sor- szám</t>
  </si>
  <si>
    <t>Tárgyévre</t>
  </si>
  <si>
    <t xml:space="preserve">I. Működési célú bevételek és kiadások 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</si>
  <si>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</si>
  <si>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 xml:space="preserve">Önkormányzatok sajátos működési bevételei </t>
  </si>
  <si>
    <t>Önkormányzatok költségvetési támogatása és átengedett személyi jövedelemadó bevétele</t>
  </si>
  <si>
    <t>Támogatásértékű működési bevétel</t>
  </si>
  <si>
    <t>Működési célú pénzeszközátvétel államháztartáson kívülről</t>
  </si>
  <si>
    <t>Működési célú költségvetési bevételek összesen (1+…+6)</t>
  </si>
  <si>
    <t>Működési célú előző évi pénzmaradvány igénybevétele</t>
  </si>
  <si>
    <t>Működési célú forgatási, befektetési célú belföldi értékpapírok kibocsátása, értékesítése</t>
  </si>
  <si>
    <t>Működési célú kötvény kibocsátás</t>
  </si>
  <si>
    <t>Működési célú likvid hitelek felvétele</t>
  </si>
  <si>
    <t>Működési célú rövid lejáratú hitelek felvétele</t>
  </si>
  <si>
    <t>Működési célú hosszú lejáratú hitelek felvétele</t>
  </si>
  <si>
    <t>Finanszírozási célú műveletek bevétele összesen (7+…+13)</t>
  </si>
  <si>
    <t>Működési célú bevételek összesen   (6+13)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</si>
  <si>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</si>
  <si>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</si>
  <si>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 államháztartáson kívülre, egyéb támogatás</t>
  </si>
  <si>
    <t>Működési célú költségvetési kiadások összesen (15+…+23)</t>
  </si>
  <si>
    <t>Működési célú forgatási, befektetési célú belföldi értékpapírok beváltása, vásárlása</t>
  </si>
  <si>
    <t>Működési célú kötvény kibocsátás törlesztése</t>
  </si>
  <si>
    <t>Működési célú likvid hitelek törlesztése</t>
  </si>
  <si>
    <t>Működési célú rövid lejáratú hitelek törlesztése</t>
  </si>
  <si>
    <t>Működési célú hosszú lejáratú hitelek törlesztése</t>
  </si>
  <si>
    <t>Finanszírozási célú műveletek kiadása összesen (25+…+30)</t>
  </si>
  <si>
    <t>Működési célú kiadások összesen   (24+31)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</si>
  <si>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</si>
  <si>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</si>
  <si>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</si>
  <si>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Fejlesztési célú támogatások</t>
  </si>
  <si>
    <t>Támogatásértékű felhalmozási bevétel</t>
  </si>
  <si>
    <t>Felhalmozási célú pénzeszközátvétel államháztartáson kívülről</t>
  </si>
  <si>
    <t>Felhalmozási ÁFA visszatérülése</t>
  </si>
  <si>
    <t>Értékesített tárgyi eszközök és
 immateriális javak ÁFA-ja</t>
  </si>
  <si>
    <t>Felhalmozási célú költségvetési bevételek összesen (33+…+39)</t>
  </si>
  <si>
    <t>Felhalmozási célú előző évi pénzmaradvány igénybevétele</t>
  </si>
  <si>
    <t>Felhalmozási célú forgatási, befektetési célú belföldi értékpapírok kibocsátása, értékesítése</t>
  </si>
  <si>
    <t>Felhalmozási célú kötvény kibocsátás</t>
  </si>
  <si>
    <t>Felhalmozási célú likvid hitelek felvétele</t>
  </si>
  <si>
    <t>Felhalmozási célú rövid lejáratú hitelek felvétele</t>
  </si>
  <si>
    <t>Felhalmozási célú hosszú lejáratú hitelek felvétele</t>
  </si>
  <si>
    <t>Finanszírozási célú műveletek bevétele összesen (41+…+46)</t>
  </si>
  <si>
    <t>Felhalmozási célú bevételek összesen (40+47)</t>
  </si>
  <si>
    <t>Felhalmozási kiadások (ÁFA-val együtt)</t>
  </si>
  <si>
    <t>Felújítási kiadások (ÁFA-val együtt)</t>
  </si>
  <si>
    <t>Értékesített tárgyi eszközök, immateriális javak utáni ÁFA befizetés</t>
  </si>
  <si>
    <t>Felhalmozási célú költségvetési kiadások összesen (49+…+53)</t>
  </si>
  <si>
    <t>Felhalmozási célú forgatási, befektetési célú belföldi értékpapírok beváltása, vásárlása</t>
  </si>
  <si>
    <t>Felhalmozási célú kötvény kibocsátás törlesztése</t>
  </si>
  <si>
    <t>Felhalmozási célú likvid hitelek törlesztése</t>
  </si>
  <si>
    <t>Felhalmozási célú rövid lejáratú hitelek törlesztése</t>
  </si>
  <si>
    <t>Felhalmozási célú hosszú lejáratú hitelek törlesztése</t>
  </si>
  <si>
    <t>Finanszírozási célú műveletek kiadása összesen (55+…+59)</t>
  </si>
  <si>
    <t>Felhalmozási célú kiadások összesen (54+60)</t>
  </si>
  <si>
    <t>BEVÉTELEK ÖSSZESEN (14+48)</t>
  </si>
  <si>
    <t>KIADÁSOK ÖSSZESEN (32+61)</t>
  </si>
  <si>
    <t>MŰKÖDÉSI CÉLÚ KÖLTSÉGVETÉSI BEVÉTELEK ÉS KIADÁSOK EGYENLEGE (6-24)</t>
  </si>
  <si>
    <t>FELHALMOZÁSI CÉLÚ KÖLTSÉGVETÉSI BEVÉTELEK ÉS KIADÁSOK EGYENLEGE (40-54)</t>
  </si>
  <si>
    <t>FINANSZÍROZÁSI CÉLÚ PÉNZÜGYI MŰVELETEK EGYENLEGE (13+47)-(31+60)</t>
  </si>
  <si>
    <t xml:space="preserve"> 17.sz. melléklet</t>
  </si>
  <si>
    <t>Adatszolgáltatás 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</si>
  <si>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</si>
  <si>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</si>
  <si>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</si>
  <si>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</si>
  <si>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</si>
  <si>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</si>
  <si>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</si>
  <si>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</si>
  <si>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</si>
  <si>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</si>
  <si>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</si>
  <si>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</si>
  <si>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</si>
  <si>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</si>
  <si>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</si>
  <si>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</si>
  <si>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2010. .......................... hó ..... nap</t>
  </si>
  <si>
    <t>költségvetési szerv vezetője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</si>
  <si>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</si>
  <si>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Pénzmaradvány tartalék (6)</t>
  </si>
  <si>
    <t>Áthúzódó EU-s pályázatok összesen</t>
  </si>
  <si>
    <t>Áthúzódó 20... évi EU-s beruházások</t>
  </si>
  <si>
    <t>Hazai támogatású fejlesztési programok</t>
  </si>
  <si>
    <t xml:space="preserve">Áthúzódó egyéb beruházások </t>
  </si>
  <si>
    <t xml:space="preserve">Áthúzódó hazai tám. fejlesztési programok </t>
  </si>
  <si>
    <t>Hazai támogatású fejlesztési programok összesen</t>
  </si>
  <si>
    <t>Területi Védőnői Szolgálat</t>
  </si>
  <si>
    <t>Egyéb egészségügyi  tevékenység</t>
  </si>
  <si>
    <t>………………………………….</t>
  </si>
  <si>
    <t>llátva)</t>
  </si>
  <si>
    <t>Jogalkotás</t>
  </si>
  <si>
    <t>Brunszvik Teréz Óvoda</t>
  </si>
  <si>
    <t>Szociális ellátás</t>
  </si>
  <si>
    <t>Intézmények mindösszesen</t>
  </si>
  <si>
    <t>Szállítói tartozásállomány</t>
  </si>
  <si>
    <t>Szerződés nem teljesítéséből eredő tartozásállomány</t>
  </si>
  <si>
    <t xml:space="preserve">Önkormányzati jogalkotás 841112 </t>
  </si>
  <si>
    <r>
      <t xml:space="preserve">Ápolási díj méltányossági alapon </t>
    </r>
    <r>
      <rPr>
        <b/>
        <sz val="10"/>
        <rFont val="Times New Roman"/>
        <family val="1"/>
      </rPr>
      <t>882116</t>
    </r>
  </si>
  <si>
    <r>
      <t xml:space="preserve">Óvodáztatási támogatás </t>
    </r>
    <r>
      <rPr>
        <b/>
        <sz val="10"/>
        <rFont val="Times New Roman"/>
        <family val="1"/>
      </rPr>
      <t>882119</t>
    </r>
  </si>
  <si>
    <r>
      <t xml:space="preserve">Átmeneti segély </t>
    </r>
    <r>
      <rPr>
        <b/>
        <sz val="10"/>
        <rFont val="Times New Roman"/>
        <family val="1"/>
      </rPr>
      <t>882122</t>
    </r>
  </si>
  <si>
    <r>
      <t xml:space="preserve">Temetési segély </t>
    </r>
    <r>
      <rPr>
        <b/>
        <sz val="10"/>
        <rFont val="Times New Roman"/>
        <family val="1"/>
      </rPr>
      <t>882123</t>
    </r>
  </si>
  <si>
    <r>
      <t xml:space="preserve">Közgyógyellátás </t>
    </r>
    <r>
      <rPr>
        <b/>
        <sz val="10"/>
        <rFont val="Times New Roman"/>
        <family val="1"/>
      </rPr>
      <t>882202</t>
    </r>
  </si>
  <si>
    <r>
      <t xml:space="preserve">Köztemetés </t>
    </r>
    <r>
      <rPr>
        <b/>
        <sz val="10"/>
        <rFont val="Times New Roman"/>
        <family val="1"/>
      </rPr>
      <t>882203</t>
    </r>
  </si>
  <si>
    <r>
      <t xml:space="preserve">Szociális étkeztetés </t>
    </r>
    <r>
      <rPr>
        <b/>
        <sz val="10"/>
        <rFont val="Times New Roman"/>
        <family val="1"/>
      </rPr>
      <t>889921</t>
    </r>
  </si>
  <si>
    <r>
      <t xml:space="preserve">Civil szervezetek program és egyéb támogatása </t>
    </r>
    <r>
      <rPr>
        <b/>
        <sz val="10"/>
        <rFont val="Times New Roman"/>
        <family val="1"/>
      </rPr>
      <t>890302</t>
    </r>
  </si>
  <si>
    <r>
      <t xml:space="preserve"> Sportlétesítmények működtetése, üzemeltetése </t>
    </r>
    <r>
      <rPr>
        <b/>
        <sz val="10"/>
        <rFont val="Times New Roman"/>
        <family val="1"/>
      </rPr>
      <t>931102</t>
    </r>
  </si>
  <si>
    <r>
      <t xml:space="preserve"> Spotszervezetek támogatása </t>
    </r>
    <r>
      <rPr>
        <b/>
        <sz val="10"/>
        <rFont val="Times New Roman"/>
        <family val="1"/>
      </rPr>
      <t>931903</t>
    </r>
  </si>
  <si>
    <r>
      <t xml:space="preserve">Köztemető fenntartás és működtetés </t>
    </r>
    <r>
      <rPr>
        <b/>
        <sz val="10"/>
        <rFont val="Times New Roman"/>
        <family val="1"/>
      </rPr>
      <t>960302</t>
    </r>
  </si>
  <si>
    <r>
      <t xml:space="preserve">Család és nővédelmi egészségügyi szolgáltatás </t>
    </r>
    <r>
      <rPr>
        <b/>
        <sz val="10"/>
        <rFont val="Times New Roman"/>
        <family val="1"/>
      </rPr>
      <t>869041</t>
    </r>
  </si>
  <si>
    <r>
      <t xml:space="preserve">Lakó- és nem lakóépületépítése </t>
    </r>
    <r>
      <rPr>
        <b/>
        <i/>
        <sz val="10"/>
        <rFont val="Times New Roman CE"/>
        <family val="0"/>
      </rPr>
      <t>412000</t>
    </r>
  </si>
  <si>
    <r>
      <t xml:space="preserve">Út építés </t>
    </r>
    <r>
      <rPr>
        <b/>
        <i/>
        <sz val="9"/>
        <rFont val="Times New Roman CE"/>
        <family val="0"/>
      </rPr>
      <t>421100</t>
    </r>
  </si>
  <si>
    <r>
      <t xml:space="preserve">Egyéb m.n.s építés </t>
    </r>
    <r>
      <rPr>
        <b/>
        <i/>
        <sz val="9"/>
        <rFont val="Times New Roman CE"/>
        <family val="0"/>
      </rPr>
      <t>429900</t>
    </r>
  </si>
  <si>
    <r>
      <t xml:space="preserve">Építményüzemeltetés </t>
    </r>
    <r>
      <rPr>
        <b/>
        <sz val="10"/>
        <rFont val="Times New Roman"/>
        <family val="1"/>
      </rPr>
      <t>811000</t>
    </r>
  </si>
  <si>
    <r>
      <t xml:space="preserve">Zöldterület-kezelés </t>
    </r>
    <r>
      <rPr>
        <b/>
        <sz val="10"/>
        <rFont val="Times New Roman"/>
        <family val="1"/>
      </rPr>
      <t>813000</t>
    </r>
  </si>
  <si>
    <r>
      <t xml:space="preserve">Út, autópálya építése (csak karbantartás, kátyúzás) </t>
    </r>
    <r>
      <rPr>
        <b/>
        <sz val="10"/>
        <rFont val="Times New Roman"/>
        <family val="1"/>
      </rPr>
      <t>421100</t>
    </r>
  </si>
  <si>
    <r>
      <t xml:space="preserve">Város-, községgazdálkodási m.n.s. szolgáltatások </t>
    </r>
    <r>
      <rPr>
        <b/>
        <sz val="10"/>
        <rFont val="Times New Roman"/>
        <family val="1"/>
      </rPr>
      <t>841403</t>
    </r>
  </si>
  <si>
    <t xml:space="preserve">Városüzemeltetés  </t>
  </si>
  <si>
    <r>
      <t xml:space="preserve">Foglalkoztatás eü-i ellátás </t>
    </r>
    <r>
      <rPr>
        <b/>
        <sz val="10"/>
        <rFont val="Times New Roman"/>
        <family val="1"/>
      </rPr>
      <t>862231</t>
    </r>
  </si>
  <si>
    <r>
      <t xml:space="preserve">Szemészet </t>
    </r>
    <r>
      <rPr>
        <b/>
        <sz val="10"/>
        <rFont val="Times New Roman"/>
        <family val="1"/>
      </rPr>
      <t>862240</t>
    </r>
  </si>
  <si>
    <r>
      <t>Iskola eü.</t>
    </r>
    <r>
      <rPr>
        <b/>
        <sz val="10"/>
        <rFont val="Times New Roman"/>
        <family val="1"/>
      </rPr>
      <t>869042</t>
    </r>
  </si>
  <si>
    <t>Általános tartalék 841908</t>
  </si>
  <si>
    <r>
      <t xml:space="preserve">Közvilágítás </t>
    </r>
    <r>
      <rPr>
        <b/>
        <sz val="10"/>
        <rFont val="Times New Roman"/>
        <family val="1"/>
      </rPr>
      <t>841402</t>
    </r>
  </si>
  <si>
    <t>Területi Védőnői Szolgálat és Ifjuság-eü-i gondozás</t>
  </si>
  <si>
    <t>X.</t>
  </si>
  <si>
    <r>
      <t xml:space="preserve">Ár- és belvízvédelemmel összefüggő tevékenységek </t>
    </r>
    <r>
      <rPr>
        <b/>
        <sz val="10"/>
        <rFont val="Times New Roman"/>
        <family val="1"/>
      </rPr>
      <t>842541</t>
    </r>
  </si>
  <si>
    <r>
      <t xml:space="preserve">Települési hulladék begyűjtése, szállítása, átrakása </t>
    </r>
    <r>
      <rPr>
        <b/>
        <sz val="10"/>
        <rFont val="Times New Roman"/>
        <family val="1"/>
      </rPr>
      <t>381103</t>
    </r>
  </si>
  <si>
    <t>Európai uniós támogatással megvalósuló felújítások összesen</t>
  </si>
  <si>
    <t>Áthúzódó 20... évi EU-s felújítások</t>
  </si>
  <si>
    <t>Egyéb felújítások</t>
  </si>
  <si>
    <t xml:space="preserve">Áthúzódó egyéb felújítások </t>
  </si>
  <si>
    <t>Egyéb felújítások összesen</t>
  </si>
  <si>
    <t>Intézményi felújítások</t>
  </si>
  <si>
    <t>Intézményi felújítások összesen</t>
  </si>
  <si>
    <t>felújítások ÖSSZESEN:</t>
  </si>
  <si>
    <t>Európai uniós támogatással megvalósuló felújítás</t>
  </si>
  <si>
    <t>Martonvásár Város Önkormányzat felújítási (felhalmozási) célú kiadásai
előirányzata feladatonként</t>
  </si>
  <si>
    <t>Városüzemeltetés</t>
  </si>
  <si>
    <t>Egyéb egészségügyi tevékenység</t>
  </si>
  <si>
    <t>Tárgyévet követő évre</t>
  </si>
  <si>
    <t>Tárgyévet követő 2. évre</t>
  </si>
  <si>
    <r>
      <t xml:space="preserve">Rendkívüli gyermekvédelmi támogatás   </t>
    </r>
    <r>
      <rPr>
        <b/>
        <sz val="10"/>
        <rFont val="Times New Roman"/>
        <family val="1"/>
      </rPr>
      <t>882124</t>
    </r>
  </si>
  <si>
    <t>(minden projekthez a 11. sz. melleklet alszámmal ellátva)</t>
  </si>
  <si>
    <t xml:space="preserve">Mezei Őrszolgálat </t>
  </si>
  <si>
    <t>Intézmények</t>
  </si>
  <si>
    <t>Sorszám</t>
  </si>
  <si>
    <t>10</t>
  </si>
  <si>
    <r>
      <t xml:space="preserve">M.n.s személyszállítás (helyijárat) </t>
    </r>
    <r>
      <rPr>
        <b/>
        <sz val="10"/>
        <rFont val="Times New Roman"/>
        <family val="1"/>
      </rPr>
      <t>493909</t>
    </r>
  </si>
  <si>
    <r>
      <t xml:space="preserve">Közterület rendjének fenntartása </t>
    </r>
    <r>
      <rPr>
        <b/>
        <sz val="10"/>
        <rFont val="Times New Roman"/>
        <family val="1"/>
      </rPr>
      <t>842421</t>
    </r>
  </si>
  <si>
    <t>Felhalmozásra átadott peszk.</t>
  </si>
  <si>
    <t>Martonvásár Város Önkormányzat 2011. évi  bevételei és kiadásai (címrend szerint)</t>
  </si>
  <si>
    <t>Az önkormányzat által adott 2011. évi közvetett támogatások</t>
  </si>
  <si>
    <t>Ellátottak pénzbeni juttatásai</t>
  </si>
  <si>
    <t>VII.</t>
  </si>
  <si>
    <t>Index %</t>
  </si>
  <si>
    <r>
      <t xml:space="preserve">Lakásfenntartási támogatás normatív alapon </t>
    </r>
    <r>
      <rPr>
        <b/>
        <sz val="10"/>
        <rFont val="Times New Roman"/>
        <family val="1"/>
      </rPr>
      <t>882113</t>
    </r>
  </si>
  <si>
    <t>Közhatalmi bevételek</t>
  </si>
  <si>
    <t>Egyéb saját működési bevétel</t>
  </si>
  <si>
    <t>Alcímek</t>
  </si>
  <si>
    <t>Tartalékok összesen</t>
  </si>
  <si>
    <t>Eredeti előirányzat tény</t>
  </si>
  <si>
    <t>Módosított előirányzat</t>
  </si>
  <si>
    <t>A</t>
  </si>
  <si>
    <t xml:space="preserve">B </t>
  </si>
  <si>
    <t>C</t>
  </si>
  <si>
    <t>D</t>
  </si>
  <si>
    <t>E</t>
  </si>
  <si>
    <t>F</t>
  </si>
  <si>
    <t>B</t>
  </si>
  <si>
    <t>Eredeti előirányzat</t>
  </si>
  <si>
    <t>G</t>
  </si>
  <si>
    <t>H</t>
  </si>
  <si>
    <t>I</t>
  </si>
  <si>
    <t>Eredeti előirányzat összesen</t>
  </si>
  <si>
    <r>
      <t xml:space="preserve">Lakó- és nem lakóépület építése </t>
    </r>
    <r>
      <rPr>
        <b/>
        <sz val="10"/>
        <rFont val="Times New Roman"/>
        <family val="1"/>
      </rPr>
      <t>412000</t>
    </r>
  </si>
  <si>
    <t>3.1</t>
  </si>
  <si>
    <t xml:space="preserve"> Támogatási kölcsönök nyújtása ÁH-n belülre</t>
  </si>
  <si>
    <t>3.2</t>
  </si>
  <si>
    <t xml:space="preserve"> Támogatási kölcsönök nyújtása ÁH-n kívülre</t>
  </si>
  <si>
    <t>Pályázati támogatás</t>
  </si>
  <si>
    <t>Felújítás  megnevezése</t>
  </si>
  <si>
    <t>4. melléklet</t>
  </si>
  <si>
    <t>6. melléklet</t>
  </si>
  <si>
    <t>FELÚJÍTÁSOK  ÖSSZESEN:</t>
  </si>
  <si>
    <t>Fordított ÁFA</t>
  </si>
  <si>
    <r>
      <t xml:space="preserve">Városi labor </t>
    </r>
    <r>
      <rPr>
        <b/>
        <sz val="10"/>
        <rFont val="Times New Roman"/>
        <family val="1"/>
      </rPr>
      <t>869031</t>
    </r>
  </si>
  <si>
    <r>
      <t xml:space="preserve">Közép- és főiskolások támogatása </t>
    </r>
    <r>
      <rPr>
        <b/>
        <sz val="10"/>
        <rFont val="Times New Roman"/>
        <family val="1"/>
      </rPr>
      <t>882122</t>
    </r>
  </si>
  <si>
    <t>Brunszvik Beethoven Központ</t>
  </si>
  <si>
    <t xml:space="preserve">  MINDÖSSZESEN</t>
  </si>
  <si>
    <t>BB Központ</t>
  </si>
  <si>
    <t>Dologi  és egyéb folyó kiadások</t>
  </si>
  <si>
    <t>Irányító szerv alá tartozó költségvetési szervnek foly. műk.tám.</t>
  </si>
  <si>
    <t>Előző évi műk.célú pénzmaradvány átadás</t>
  </si>
  <si>
    <t>Működési célú pénzeszközátadás  államháztart. kívülre</t>
  </si>
  <si>
    <t>Társadalom, szociálpolitikai és egyéb juttatás, támogatás</t>
  </si>
  <si>
    <t>Irányító szerv alá tartozó költségvetési szervnek foly. felhalm..tám.</t>
  </si>
  <si>
    <t>Beruházási célú részesedések vásárlása</t>
  </si>
  <si>
    <t>Előző évi felhalm.célú pénzmaradvány átadás</t>
  </si>
  <si>
    <t>Felhalmozási célú pénzeszköz átadás államháztaráson kívülre</t>
  </si>
  <si>
    <t>Támogatási kölcsönök nyújtása államháztartáson belülre</t>
  </si>
  <si>
    <t>Támogatási kölcsönök nyújtása államháztartáson kívülre</t>
  </si>
  <si>
    <t>Támogatási kölcsönök törlesztése államháztartáson belülre</t>
  </si>
  <si>
    <t>Felhalmozási célú pénzeszköz államháztartáson kívülről</t>
  </si>
  <si>
    <t>Támogatási kölcsönök visszatérülése államháztartáson belülről</t>
  </si>
  <si>
    <t>Támogatási kölcsönök visszatérülése államháztartáson kívülről</t>
  </si>
  <si>
    <t>Támogatási kölcsönök igénybevétele államháztartáson belülről</t>
  </si>
  <si>
    <t>SAJÁT BEVÉTELEK ÉS ÁTENGEDETT PÉNESZKÖZÖK  ÖSSZ.</t>
  </si>
  <si>
    <t>Önkormányzat költségvetési támogatása</t>
  </si>
  <si>
    <t>Irányító szervtől kapott támogatás</t>
  </si>
  <si>
    <t>Működési célú bevételek</t>
  </si>
  <si>
    <t xml:space="preserve">Felhalmozási saját bevételek összesen </t>
  </si>
  <si>
    <t xml:space="preserve">Felhalmozási célú bevételek </t>
  </si>
  <si>
    <t>Önkormányzat</t>
  </si>
  <si>
    <t>Polgármesteri Hivatal</t>
  </si>
  <si>
    <t>Védőnői szolgálat</t>
  </si>
  <si>
    <t xml:space="preserve">Önkormányzat </t>
  </si>
  <si>
    <t>Igazgatási tevékenység</t>
  </si>
  <si>
    <r>
      <t xml:space="preserve">Fogl. helyettesítő támogatásra jogosultak hosszabb időtart.fogl.  </t>
    </r>
    <r>
      <rPr>
        <b/>
        <sz val="10"/>
        <rFont val="Times New Roman"/>
        <family val="1"/>
      </rPr>
      <t>890442</t>
    </r>
  </si>
  <si>
    <r>
      <t xml:space="preserve">Rövid időtartamú közfoglalkoztatás </t>
    </r>
    <r>
      <rPr>
        <b/>
        <sz val="10"/>
        <rFont val="Times New Roman"/>
        <family val="1"/>
      </rPr>
      <t>890441</t>
    </r>
  </si>
  <si>
    <t>Önkormányzat összesen</t>
  </si>
  <si>
    <r>
      <t xml:space="preserve">Lakóingatlan bérbeadása </t>
    </r>
    <r>
      <rPr>
        <b/>
        <sz val="10"/>
        <rFont val="Times New Roman"/>
        <family val="1"/>
      </rPr>
      <t>680001</t>
    </r>
  </si>
  <si>
    <t xml:space="preserve">Intézményfinanszírozás </t>
  </si>
  <si>
    <t xml:space="preserve">ÁFA kölcsön törlesztés </t>
  </si>
  <si>
    <t xml:space="preserve">Személyi </t>
  </si>
  <si>
    <t>Járulék</t>
  </si>
  <si>
    <t>IV.</t>
  </si>
  <si>
    <t>Közfoglalkoztatottak</t>
  </si>
  <si>
    <t>Irányító szerv alá tartozó költségvetési szervnek folyósított működési tám.</t>
  </si>
  <si>
    <t>Előző  évi műk.célú pénzmaradvány átadás</t>
  </si>
  <si>
    <t>Irányító szerv alá tartozó költségvetési szervnek folyósított felhalmozási  tám.</t>
  </si>
  <si>
    <t>Beruházási célú részvények vásárlása</t>
  </si>
  <si>
    <t>Előző  évi felhalm.célú pénzmaradvány átadás</t>
  </si>
  <si>
    <t>3.3</t>
  </si>
  <si>
    <t xml:space="preserve"> Támogatási kölcsönök törlesztése ÁH-n belülre</t>
  </si>
  <si>
    <t>III. Támogatási kölcsönök nyújtása és törlesztése összesen (3.1+3.2+3.3)</t>
  </si>
  <si>
    <t>Támogatásért. műk.bevétel központi költségvetési szervtől</t>
  </si>
  <si>
    <t>Támogatásért. műk.bevétel fej.kez. előir.hazai programokra</t>
  </si>
  <si>
    <t>Támogatásért. műk.bevétel EU-s programokra</t>
  </si>
  <si>
    <t>Támogatásért. műk.bevétel TB alaptól</t>
  </si>
  <si>
    <t>Támogatásért. műk.bevétel helyi önkormányzatoktól</t>
  </si>
  <si>
    <t>Támogatásért. műk.bevétel többcélú kistérségi társulástól</t>
  </si>
  <si>
    <t>I/2. Intézményi működési bevételek</t>
  </si>
  <si>
    <t>2.5</t>
  </si>
  <si>
    <t>I/1. Közhatalmi bevételek összesen (2.1+…+2.7)</t>
  </si>
  <si>
    <t xml:space="preserve">   II/3. Felhalm. célú pénzeszk. átvétel államháztartáson kívülről</t>
  </si>
  <si>
    <t xml:space="preserve">   Gépjáműadó</t>
  </si>
  <si>
    <t xml:space="preserve">   Helyi adók</t>
  </si>
  <si>
    <t xml:space="preserve">   Talajterhelési díj</t>
  </si>
  <si>
    <t xml:space="preserve">   Pótlékok, bírságok, egyéb sajátos bevételek</t>
  </si>
  <si>
    <t>VI.Kötvény kibocsátásának bevételei</t>
  </si>
  <si>
    <t xml:space="preserve">   II/4. Támogatások, kölcsönök visszatérülése</t>
  </si>
  <si>
    <t>I. Működési célú bevételek (2+3+4+5+6)</t>
  </si>
  <si>
    <t>II. Felhalmozási és tőkejellegű bevételek (8+9+10+11)</t>
  </si>
  <si>
    <t xml:space="preserve">  II/1. Felhalmozási saját bevételek összesen (8.1+8.2+8.3)</t>
  </si>
  <si>
    <t>IV. Előző évi pénzmaradvány igénybevétele (14.1+14.2.)</t>
  </si>
  <si>
    <t xml:space="preserve">   Tárgyi eszközök, immateriális javak értékesítése</t>
  </si>
  <si>
    <t xml:space="preserve">   Önkormányzati lakások, egyéb helyiségek értékesítése, cseréje</t>
  </si>
  <si>
    <t xml:space="preserve">   Vagyoni értékű jog értékesítéséből, egyéb vagyonhaszn.szárm. bevétel</t>
  </si>
  <si>
    <t xml:space="preserve">   Működési célú pénzmaradvány igénybevétele</t>
  </si>
  <si>
    <t xml:space="preserve">   Felhalmozási célú pénzmaradvány igénybevétele</t>
  </si>
  <si>
    <t xml:space="preserve">   Működési célú értékpapírok értékesítésének bevételei</t>
  </si>
  <si>
    <t xml:space="preserve">   Felhalmozási célú értékpapírok értékesítésének bevételei</t>
  </si>
  <si>
    <t>Martonvásár Város Önkormányzata</t>
  </si>
  <si>
    <t>KÖLTSÉGVETÉSI BEVÉTELEK ÖSSZESEN</t>
  </si>
  <si>
    <t>15.1.</t>
  </si>
  <si>
    <t>15.2.</t>
  </si>
  <si>
    <t>17.1.</t>
  </si>
  <si>
    <t>17.2.</t>
  </si>
  <si>
    <t xml:space="preserve">18. </t>
  </si>
  <si>
    <t>19.1</t>
  </si>
  <si>
    <t>19.1.1.</t>
  </si>
  <si>
    <t>19.1.2.</t>
  </si>
  <si>
    <t>19.2</t>
  </si>
  <si>
    <t>19.2.1.</t>
  </si>
  <si>
    <t>19.2.2.</t>
  </si>
  <si>
    <t>Finanszírozási célú műv. bevételei (1. sz. mell.1. sz. táblázat 16. sor)</t>
  </si>
  <si>
    <t>Finanszírozási célú műv. kiadásai (1. sz. mell .2. sz. táblázat 7. sor)</t>
  </si>
  <si>
    <t>Költségvetési hiány, többlet ( költségvetési bevételek 20. sor - költségvetési kiadások 4. sor) (+/-)</t>
  </si>
  <si>
    <r>
      <t xml:space="preserve">Nem lakóingatlan bérbeadása </t>
    </r>
    <r>
      <rPr>
        <b/>
        <sz val="10"/>
        <rFont val="Times New Roman CE"/>
        <family val="0"/>
      </rPr>
      <t>680002</t>
    </r>
  </si>
  <si>
    <t>Intézmények saját bevétele</t>
  </si>
  <si>
    <t>Közhatalmi bevételek (adók,pótlékok, bírságok)</t>
  </si>
  <si>
    <t>Hitelek</t>
  </si>
  <si>
    <t>Finanszírozási műveletek</t>
  </si>
  <si>
    <t>Beruházások</t>
  </si>
  <si>
    <t>Felújítások</t>
  </si>
  <si>
    <t xml:space="preserve"> Finanszírozási kiadások (8+9+10)</t>
  </si>
  <si>
    <t>Költségvetési hiány finanszírozását szolgáló bevételek (17+18+19)</t>
  </si>
  <si>
    <t>V. Értékpapírok értékesítésének bevételei (17.1+17.2)</t>
  </si>
  <si>
    <t>VII. Hitelek (19.1+19.2)</t>
  </si>
  <si>
    <t>Működési célú hitelfelvétel (19.1.1+19.1.2)</t>
  </si>
  <si>
    <t>Felhalmozási célú hitelfelvétel (19.2.1+19.2.2)</t>
  </si>
  <si>
    <t xml:space="preserve"> BEVÉTELEK ÖSSZESEN: (12+13+14+15+16)</t>
  </si>
  <si>
    <t>5 sz. táblázat</t>
  </si>
  <si>
    <t>Költségvetési egyenleg (1/20. sor-2/11. sor)</t>
  </si>
  <si>
    <t>Munkaadókat terhelő járulékok és szociális hozzájárulási adó</t>
  </si>
  <si>
    <t>Dologi   kiadások</t>
  </si>
  <si>
    <t>I. Működési célú kiadások (1.1+…+1.8)</t>
  </si>
  <si>
    <t>Igazgatási szolgáltatási díj</t>
  </si>
  <si>
    <t xml:space="preserve">   Átengedett egyéb központi bevételek</t>
  </si>
  <si>
    <t>I/3. Önkormányzatok működési költségvetési támogatása</t>
  </si>
  <si>
    <t>I/4.Támogatásértékű működési bevételek (4.1.1.+…+ 4.1.6.)</t>
  </si>
  <si>
    <t>I/5.Működési célú pénzeszköz átvétel államháztartáson kívülről</t>
  </si>
  <si>
    <t xml:space="preserve">    I/6. Támogatások, kölcsönök visszatérülése</t>
  </si>
  <si>
    <t xml:space="preserve">   II/2. Önkormányzatok felhalmozási költségvetési támogatása</t>
  </si>
  <si>
    <t>5.1</t>
  </si>
  <si>
    <t>5.2</t>
  </si>
  <si>
    <t>5.3</t>
  </si>
  <si>
    <t>5.4</t>
  </si>
  <si>
    <t>5.5</t>
  </si>
  <si>
    <t>5.6</t>
  </si>
  <si>
    <t>9.1.</t>
  </si>
  <si>
    <t>9.2.</t>
  </si>
  <si>
    <t>9.3.</t>
  </si>
  <si>
    <t>Működési célú támogatásértékű kiadások</t>
  </si>
  <si>
    <t>Feladat megnevezése</t>
  </si>
  <si>
    <t>Támogatás, Ft</t>
  </si>
  <si>
    <t>I. Helyi önkormányzatok működésének általános támogatása</t>
  </si>
  <si>
    <r>
      <rPr>
        <i/>
        <sz val="11"/>
        <color indexed="8"/>
        <rFont val="Calibri"/>
        <family val="2"/>
      </rPr>
      <t>a</t>
    </r>
    <r>
      <rPr>
        <sz val="10"/>
        <rFont val="Times New Roman CE"/>
        <family val="0"/>
      </rPr>
      <t>. Önkormányzati Hivatal működésének támogatása</t>
    </r>
  </si>
  <si>
    <r>
      <rPr>
        <i/>
        <sz val="11"/>
        <color indexed="8"/>
        <rFont val="Calibri"/>
        <family val="2"/>
      </rPr>
      <t>b</t>
    </r>
    <r>
      <rPr>
        <sz val="10"/>
        <rFont val="Times New Roman CE"/>
        <family val="0"/>
      </rPr>
      <t>. Település-üzemeltetéshez kapcsolódó feladatellátás támogatása</t>
    </r>
  </si>
  <si>
    <r>
      <rPr>
        <i/>
        <sz val="11"/>
        <color indexed="8"/>
        <rFont val="Calibri"/>
        <family val="2"/>
      </rPr>
      <t>ba</t>
    </r>
    <r>
      <rPr>
        <sz val="10"/>
        <rFont val="Times New Roman CE"/>
        <family val="0"/>
      </rPr>
      <t>. Zöldterület kezelés</t>
    </r>
  </si>
  <si>
    <r>
      <rPr>
        <i/>
        <sz val="11"/>
        <color indexed="8"/>
        <rFont val="Calibri"/>
        <family val="2"/>
      </rPr>
      <t>bb</t>
    </r>
    <r>
      <rPr>
        <sz val="10"/>
        <rFont val="Times New Roman CE"/>
        <family val="0"/>
      </rPr>
      <t>. Közvilágítás fenntartásának támogatása</t>
    </r>
  </si>
  <si>
    <r>
      <rPr>
        <i/>
        <sz val="11"/>
        <color indexed="8"/>
        <rFont val="Calibri"/>
        <family val="2"/>
      </rPr>
      <t>bc</t>
    </r>
    <r>
      <rPr>
        <sz val="10"/>
        <rFont val="Times New Roman CE"/>
        <family val="0"/>
      </rPr>
      <t>. Köztemető fenntartással kapcsolatos feladatok támogatása</t>
    </r>
  </si>
  <si>
    <t>bd. Közutak fenntartásának támogatása</t>
  </si>
  <si>
    <t>c. Beszámítás összege (elvárt bevétel)</t>
  </si>
  <si>
    <t>d. Egyéb kötelező önkormányzati feladatok támogatása</t>
  </si>
  <si>
    <t>II. Települési önkormányzatok egyes köznevelési feladatainak tám.</t>
  </si>
  <si>
    <t>1. Óvodapedagógusok, segítők bértámogatása</t>
  </si>
  <si>
    <t xml:space="preserve">2. Óvodaműködtetési támogatás </t>
  </si>
  <si>
    <t>3. Ingyenes és kedvezményes gyermek étkeztetés tám.(óvoda, iskolák)</t>
  </si>
  <si>
    <t>III. Egyes szociális és gyermekjóléti feladatok támogatása</t>
  </si>
  <si>
    <t>1. Hozzájárulás a pénzbeni szociális ellátásokhoz</t>
  </si>
  <si>
    <t>IV. Települési önkormányzatok kultúrális feladatainak támogatása</t>
  </si>
  <si>
    <r>
      <rPr>
        <i/>
        <sz val="11"/>
        <color indexed="8"/>
        <rFont val="Calibri"/>
        <family val="2"/>
      </rPr>
      <t>1.K</t>
    </r>
    <r>
      <rPr>
        <sz val="10"/>
        <rFont val="Times New Roman CE"/>
        <family val="0"/>
      </rPr>
      <t>önyvári, közművelődési feladatok támogatása</t>
    </r>
  </si>
  <si>
    <t>Üdülőhelyi feladatok támogatása</t>
  </si>
  <si>
    <t>Lakott külterülettel kapcsolatos feladatok támogatása</t>
  </si>
  <si>
    <t>Kötelező feladatok</t>
  </si>
  <si>
    <t>Önként vállalt feladatok</t>
  </si>
  <si>
    <t>Államigaz-gatási feladatok</t>
  </si>
  <si>
    <t>Martonvásár Város Önkormányzat 2013. évi  bevételei és kiadásai (címrend szerint)</t>
  </si>
  <si>
    <t>Martonvásár Város Önkormányzata és Intézményei  2013. évi létszámkerete</t>
  </si>
  <si>
    <t>2013. évi tervezett  létszám (fő)</t>
  </si>
  <si>
    <t xml:space="preserve">Önkormányzati Hivatal </t>
  </si>
  <si>
    <t>MINDÖSSZESEN:(1+2+3+4+5+6+7)</t>
  </si>
  <si>
    <t>Igazgatási szolgáltalási díj</t>
  </si>
  <si>
    <t>Dologi  jellegű kiadások</t>
  </si>
  <si>
    <r>
      <t xml:space="preserve">Finanszírozási műveletek (kamatkiadások) </t>
    </r>
    <r>
      <rPr>
        <b/>
        <sz val="10"/>
        <rFont val="Times New Roman"/>
        <family val="1"/>
      </rPr>
      <t>841906</t>
    </r>
  </si>
  <si>
    <r>
      <t xml:space="preserve">Rendszeres szoc.segély </t>
    </r>
    <r>
      <rPr>
        <b/>
        <sz val="10"/>
        <rFont val="Times New Roman"/>
        <family val="1"/>
      </rPr>
      <t>882111</t>
    </r>
  </si>
  <si>
    <r>
      <t xml:space="preserve">Foglalkoztatást helyettesítő támogatás  </t>
    </r>
    <r>
      <rPr>
        <b/>
        <sz val="10"/>
        <rFont val="Times New Roman"/>
        <family val="1"/>
      </rPr>
      <t>882111</t>
    </r>
  </si>
  <si>
    <r>
      <t xml:space="preserve">Rendszeres gyermekvédelmi természetbeni ellátás </t>
    </r>
    <r>
      <rPr>
        <b/>
        <sz val="10"/>
        <rFont val="Times New Roman"/>
        <family val="1"/>
      </rPr>
      <t>882117</t>
    </r>
  </si>
  <si>
    <r>
      <t>Rászorultságtól függő normatív kedvezmény (óvodatej)</t>
    </r>
    <r>
      <rPr>
        <b/>
        <sz val="10"/>
        <rFont val="Times New Roman"/>
        <family val="1"/>
      </rPr>
      <t>882129</t>
    </r>
  </si>
  <si>
    <t>Viziközmű társulattól átvállalt hiteltörlesztés tőkerésze</t>
  </si>
  <si>
    <r>
      <t xml:space="preserve">Iskolák működtetési kiadásai </t>
    </r>
    <r>
      <rPr>
        <b/>
        <sz val="10"/>
        <rFont val="Times New Roman CE"/>
        <family val="0"/>
      </rPr>
      <t>856099</t>
    </r>
  </si>
  <si>
    <r>
      <t xml:space="preserve">Iskolák  étkeztetési kiadásai </t>
    </r>
    <r>
      <rPr>
        <b/>
        <sz val="10"/>
        <rFont val="Times New Roman"/>
        <family val="1"/>
      </rPr>
      <t>562913</t>
    </r>
  </si>
  <si>
    <t>Céltartalék tőketörlesztésre 841908</t>
  </si>
  <si>
    <t>Önkormányzatok működési költségvetési támogatása</t>
  </si>
  <si>
    <t>Hosszú lejáratú hitelek, kölcsönök törlesztése</t>
  </si>
  <si>
    <t>(adatok eFt-ban)</t>
  </si>
  <si>
    <t>2008. évi módosított előirányzat</t>
  </si>
  <si>
    <t>2008 III. n.évi teljesítés</t>
  </si>
  <si>
    <t>Működési bevételek</t>
  </si>
  <si>
    <t>Ellátottak juttatási</t>
  </si>
  <si>
    <t>Pénzmaradvány működési célra</t>
  </si>
  <si>
    <t>Működési tartalék</t>
  </si>
  <si>
    <t>ÁFA kölcsön törlesztés</t>
  </si>
  <si>
    <t>Csatorna hitel finanszírozási tart.</t>
  </si>
  <si>
    <t>I. Működtetés összesen</t>
  </si>
  <si>
    <t>Önkormányzat sajátos felh. bevételei</t>
  </si>
  <si>
    <t>Felhalmozási és tőke jellegű bevételek</t>
  </si>
  <si>
    <t>Önkorm. költségvet.-i tám-ra átvett pe.</t>
  </si>
  <si>
    <t>Felhalmozásra átvett pénzeszközök</t>
  </si>
  <si>
    <t>Pénzmaradvány felhalmozási célra</t>
  </si>
  <si>
    <t>II.Fejlesztés összesen</t>
  </si>
  <si>
    <t>Mindösszesen</t>
  </si>
  <si>
    <t xml:space="preserve">Közhatalmi bevételek </t>
  </si>
  <si>
    <t>Működési költségvetési támogatás</t>
  </si>
  <si>
    <t>Támogatásért. műk.bevétel</t>
  </si>
  <si>
    <t>Műk.célú átvett pénzeszk.ÁHT-n kív.</t>
  </si>
  <si>
    <t>Támogatásért. mc.pénzeszk. átadás</t>
  </si>
  <si>
    <t>Műkc.c.pénzeszk. Átadás ÁHT-n kiv.</t>
  </si>
  <si>
    <t>Felhalmozási tartalék tőketörl.</t>
  </si>
  <si>
    <t>Felhalmozási tartalék fejlesztésre</t>
  </si>
  <si>
    <t>Európai uniós támogatással megvalósuló beruházás (Önkormányzat)</t>
  </si>
  <si>
    <r>
      <t xml:space="preserve">KEOP-7.1.0/11-2012-0018 </t>
    </r>
    <r>
      <rPr>
        <b/>
        <sz val="10"/>
        <rFont val="Times New Roman CE"/>
        <family val="0"/>
      </rPr>
      <t>(Szakf.: 3700001)</t>
    </r>
  </si>
  <si>
    <r>
      <t xml:space="preserve">LEADER 1016268 </t>
    </r>
    <r>
      <rPr>
        <b/>
        <sz val="10"/>
        <rFont val="Times New Roman CE"/>
        <family val="0"/>
      </rPr>
      <t>(Szakf.: 4120001)</t>
    </r>
  </si>
  <si>
    <t>Áthúzódó 2012. évi EU-s beruházások</t>
  </si>
  <si>
    <r>
      <t xml:space="preserve">KDOP-2.1.1/B-12 (Önkormányzat, </t>
    </r>
    <r>
      <rPr>
        <b/>
        <sz val="10"/>
        <rFont val="Times New Roman CE"/>
        <family val="0"/>
      </rPr>
      <t xml:space="preserve"> Szakf.: 4120001</t>
    </r>
    <r>
      <rPr>
        <sz val="10"/>
        <rFont val="Times New Roman CE"/>
        <family val="0"/>
      </rPr>
      <t>)</t>
    </r>
  </si>
  <si>
    <r>
      <t xml:space="preserve">TÁMOP-3.4.2.A/11-2-2012-0019 (Óvoda,  </t>
    </r>
    <r>
      <rPr>
        <b/>
        <sz val="10"/>
        <rFont val="Times New Roman CE"/>
        <family val="0"/>
      </rPr>
      <t>Szakf.: 8510111</t>
    </r>
    <r>
      <rPr>
        <sz val="10"/>
        <rFont val="Times New Roman CE"/>
        <family val="0"/>
      </rPr>
      <t>)</t>
    </r>
  </si>
  <si>
    <r>
      <t xml:space="preserve">TÁMOP-3.2.3/A-11/1-2012-0116 (BBK, </t>
    </r>
    <r>
      <rPr>
        <b/>
        <sz val="10"/>
        <rFont val="Times New Roman CE"/>
        <family val="0"/>
      </rPr>
      <t>Szakf.: 9105021</t>
    </r>
    <r>
      <rPr>
        <sz val="10"/>
        <rFont val="Times New Roman CE"/>
        <family val="0"/>
      </rPr>
      <t>)</t>
    </r>
  </si>
  <si>
    <t>LEADER 1016268 kapcsolódó beruházás</t>
  </si>
  <si>
    <t>BBKP és Óvoda Múzeum beruházás</t>
  </si>
  <si>
    <t>Brunszvik Teréz Óvodabővítés</t>
  </si>
  <si>
    <t>Sportöltöző</t>
  </si>
  <si>
    <t>Főtér, Szent László sétány és parkoló kialakítása</t>
  </si>
  <si>
    <t>Szent László úti gyalogátkelőhely létesítése</t>
  </si>
  <si>
    <t>Brunszvik úti gyalogátkelőhely létesítése</t>
  </si>
  <si>
    <t>Erdőhát telekalakítás, belterületbe vonás</t>
  </si>
  <si>
    <t>Ingatlan vásárlás</t>
  </si>
  <si>
    <t>Projektek műszaki előkészítése, lebonyolítása</t>
  </si>
  <si>
    <t>KEOP- Naperőmű beruházáshoz pályázat-, tanulmány készítés</t>
  </si>
  <si>
    <t>BM 2012- Óvoda bővítés</t>
  </si>
  <si>
    <t>Számítógép beszerzés</t>
  </si>
  <si>
    <t>Hallásvizsgáló készülék</t>
  </si>
  <si>
    <r>
      <t xml:space="preserve">TÁMOP-3.2.4.A-11/1-2012-0047 (BBK, </t>
    </r>
    <r>
      <rPr>
        <b/>
        <sz val="10"/>
        <rFont val="Times New Roman CE"/>
        <family val="0"/>
      </rPr>
      <t>Szakf.: 9105021</t>
    </r>
    <r>
      <rPr>
        <sz val="10"/>
        <rFont val="Times New Roman CE"/>
        <family val="0"/>
      </rPr>
      <t>)</t>
    </r>
  </si>
  <si>
    <t>Iskola épület</t>
  </si>
  <si>
    <t>Orvosi rendelő</t>
  </si>
  <si>
    <t>Rendezési terv</t>
  </si>
  <si>
    <t>Járási Hivatal épületének felújítása</t>
  </si>
  <si>
    <t>Iskola gépészeti rendszerének felújítása</t>
  </si>
  <si>
    <t>Iskola lapostető szigetelése</t>
  </si>
  <si>
    <t>Iskola előtti betonfelület, járda felújítása</t>
  </si>
  <si>
    <t>Gyermekorvosi rendelő felújítása</t>
  </si>
  <si>
    <t>Útfelújítás</t>
  </si>
  <si>
    <t>Szent László út térkőburkolása</t>
  </si>
  <si>
    <t>Bajcsy-Zs.u., járda felújítása</t>
  </si>
  <si>
    <t>Hunyadi u., járda felújíátsa</t>
  </si>
  <si>
    <t>Jókai út, járda felújítása</t>
  </si>
  <si>
    <t>Orgona u, járda felújítása</t>
  </si>
  <si>
    <t>Ady E. u., járda felújítása</t>
  </si>
  <si>
    <r>
      <t xml:space="preserve">Szennyvíz gyűjtése, tisztítása, elhelyezése </t>
    </r>
    <r>
      <rPr>
        <b/>
        <sz val="10"/>
        <rFont val="Times New Roman"/>
        <family val="1"/>
      </rPr>
      <t>3700001</t>
    </r>
  </si>
  <si>
    <r>
      <t xml:space="preserve">Óvodai nevelés </t>
    </r>
    <r>
      <rPr>
        <b/>
        <sz val="10"/>
        <rFont val="Times New Roman"/>
        <family val="1"/>
      </rPr>
      <t>851011</t>
    </r>
  </si>
  <si>
    <t>Városfejlesztés saját forrás terhére</t>
  </si>
  <si>
    <t>Városfejlesztés EU-s forrásból</t>
  </si>
  <si>
    <t>VIII.</t>
  </si>
  <si>
    <t>IX.</t>
  </si>
  <si>
    <t>Városfejlesztés saját forrásból</t>
  </si>
  <si>
    <t>Kötvény tőketörlesztés</t>
  </si>
  <si>
    <t>Kiadások összesen</t>
  </si>
  <si>
    <t xml:space="preserve">   II/2. Támogatásértékű felhalmozási bevételek (EU-s programokra)</t>
  </si>
  <si>
    <t>Céltartalék fejlesztésre 841908</t>
  </si>
  <si>
    <t>P</t>
  </si>
  <si>
    <t>Q</t>
  </si>
  <si>
    <t>Hiteltörlesztés</t>
  </si>
  <si>
    <t>Módosítás  összesen</t>
  </si>
  <si>
    <t>EREDETI ELŐIRÁNYZAT</t>
  </si>
  <si>
    <t>MÓDOSÍTÁS</t>
  </si>
  <si>
    <t>MÓDOSÍTOTT ELŐIRÁNYZAT</t>
  </si>
  <si>
    <t>Módosítás összesen</t>
  </si>
  <si>
    <t>Módosított előirányzat  összesen</t>
  </si>
  <si>
    <t>Módosított   előirányzat összesen</t>
  </si>
  <si>
    <r>
      <t xml:space="preserve">Tűzoltás, műszaki mentés,katasztrófahelyzet elhárítása </t>
    </r>
    <r>
      <rPr>
        <b/>
        <sz val="10"/>
        <rFont val="Times New Roman"/>
        <family val="1"/>
      </rPr>
      <t>842521</t>
    </r>
  </si>
  <si>
    <r>
      <t xml:space="preserve">Központi költségvetési befizetések </t>
    </r>
    <r>
      <rPr>
        <b/>
        <sz val="10"/>
        <rFont val="Times New Roman"/>
        <family val="1"/>
      </rPr>
      <t>8419021</t>
    </r>
  </si>
  <si>
    <t>Pályázati céltartalék 841908</t>
  </si>
  <si>
    <t>Finanszírozási céltartalék 8419089</t>
  </si>
  <si>
    <t>Martonvásár Város Önkormányzat kiadásai szakfeladatonként</t>
  </si>
  <si>
    <t>Módosított  előirányzat összesen</t>
  </si>
  <si>
    <t>EREDETI  ELŐIRÁNYZAT</t>
  </si>
  <si>
    <t>Módosítás</t>
  </si>
  <si>
    <t>Módosított  előirányzat</t>
  </si>
  <si>
    <t>Módosítás, Ft</t>
  </si>
  <si>
    <t>Módosított támogatási ei., Ft</t>
  </si>
  <si>
    <t>Egyéb  működési célú központi támogatás</t>
  </si>
  <si>
    <t>Bútorok Járási Hivatalba</t>
  </si>
  <si>
    <t>Salgo polc Járási Hivatalba</t>
  </si>
  <si>
    <t>Szívhang hallgató védőnői szolgálat</t>
  </si>
  <si>
    <t>Pályázati céltartalék</t>
  </si>
  <si>
    <t>Finanszírozási céltartalék</t>
  </si>
  <si>
    <t>ezer forintban</t>
  </si>
  <si>
    <t xml:space="preserve">Módosítás </t>
  </si>
  <si>
    <t>Módosított létszám, fő</t>
  </si>
  <si>
    <t>Előirányzat módosítás nyilvántartás Önkormányzat 2013. év,  ezer Ft</t>
  </si>
  <si>
    <t>Módosítás jogcíme</t>
  </si>
  <si>
    <t>Szakfeladat</t>
  </si>
  <si>
    <t>Bevétel összesen</t>
  </si>
  <si>
    <t>Szem jell.</t>
  </si>
  <si>
    <t xml:space="preserve">Dologi kiadások </t>
  </si>
  <si>
    <t>Ellátottak pénzbeni  juttatásai</t>
  </si>
  <si>
    <t>Támogatás</t>
  </si>
  <si>
    <t>Műk.c. p.e.átadás ÁHT-n kívülre</t>
  </si>
  <si>
    <t>Beruházás fordított ÁFA</t>
  </si>
  <si>
    <t>Ber.célú p.e.átadás</t>
  </si>
  <si>
    <t>Intézményfinanszírozás</t>
  </si>
  <si>
    <t>Hitel törlesztés</t>
  </si>
  <si>
    <t>Finanszírozási céltarta-lék</t>
  </si>
  <si>
    <t>Felhalmozási tartalék</t>
  </si>
  <si>
    <t>Működési bevétel</t>
  </si>
  <si>
    <t>ÁFA</t>
  </si>
  <si>
    <t>Kamat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</si>
  <si>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</si>
  <si>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</si>
  <si>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</si>
  <si>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</si>
  <si>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</si>
  <si>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</si>
  <si>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Pénzmaradvány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</si>
  <si>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</si>
  <si>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</si>
  <si>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</si>
  <si>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</si>
  <si>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</si>
  <si>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</si>
  <si>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</si>
  <si>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</si>
  <si>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</si>
  <si>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</si>
  <si>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</si>
  <si>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</si>
  <si>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2012.évi pénzmaradvány</t>
  </si>
  <si>
    <t>Pénzmaradvány felosztása tételesen</t>
  </si>
  <si>
    <t>Állami normatíva visszafizetése</t>
  </si>
  <si>
    <t>Fénymásoló karbantartás Beethoven Isk. 2012.dec.</t>
  </si>
  <si>
    <t>Személyszáll. Beethoven Isk. 2012. dec.</t>
  </si>
  <si>
    <t>Internet előfiz. Beethoven Isk. 2012. dec.</t>
  </si>
  <si>
    <t>Szívhanghallgató, vérnyomásmérő védőnői szolg.</t>
  </si>
  <si>
    <t xml:space="preserve">2011.évi elszámolás felülvizsgálata </t>
  </si>
  <si>
    <t>Járási Hivatal Árkád kialakítására</t>
  </si>
  <si>
    <t>Intézményfinanszírozás száll.számlákra PH</t>
  </si>
  <si>
    <t>Intézményfinanszírozás Salgo polcrendszerre PH</t>
  </si>
  <si>
    <t>Intézményfinanszírozás dolgozók jutalma, jár. Óvoda</t>
  </si>
  <si>
    <t>Intézményfinanszírozás száll.számlákra BBKP</t>
  </si>
  <si>
    <t>Általános tartalékba</t>
  </si>
  <si>
    <t xml:space="preserve">Céltartalékba Unicredit Óvadéki letét </t>
  </si>
  <si>
    <t>Céltartalékba  KEOP pályázati számla</t>
  </si>
  <si>
    <t>Céltartalékba  Óvoda pályázati számla</t>
  </si>
  <si>
    <t>Céltartalékba  BBKP pályázati számla</t>
  </si>
  <si>
    <t>Pénzmaradvány felhasználása összesen</t>
  </si>
  <si>
    <t>Közbeszerzési feladatok ellátására (élelmezés)</t>
  </si>
  <si>
    <t>Általános tartalék terhére</t>
  </si>
  <si>
    <t>Ügyvédi munkadíj (Védőnői társ. Megszűnt.)</t>
  </si>
  <si>
    <t>Munka és tűzvédelem ei. Mód. PH-ról Önkormányzatra</t>
  </si>
  <si>
    <t>Intézményfinanszírozás csökk. PH</t>
  </si>
  <si>
    <t>2013.március 14-15-i védekezési esemény költségei</t>
  </si>
  <si>
    <t>Végrehajtásból származó  bevétel</t>
  </si>
  <si>
    <t>Végrehajtási költségekre</t>
  </si>
  <si>
    <t xml:space="preserve">Általános tartalékba </t>
  </si>
  <si>
    <t xml:space="preserve">Hazai Hús tartozása </t>
  </si>
  <si>
    <t>Kormányzati támogatás felhasználásának vált.</t>
  </si>
  <si>
    <t>Pályázati céltartalékba</t>
  </si>
  <si>
    <t>Bérkompenzáció előleg</t>
  </si>
  <si>
    <t>Bérkompenzáció 2013. 01-05.hó</t>
  </si>
  <si>
    <t>Önkormányzati dolgozók bére, járuléka</t>
  </si>
  <si>
    <t>Intézményfinanszírozás Óvoda</t>
  </si>
  <si>
    <t>Intézményfinanszírozás BBKP</t>
  </si>
  <si>
    <t>Intézményfinanszírozás PH</t>
  </si>
  <si>
    <t>Intézményfinanszírozás PH (szab.megvált., jut. anykönyvv.)</t>
  </si>
  <si>
    <t>Előirányzat módosítás nyilvántartás Polgármesteri Hivatal  2013. év,  ezer Ft</t>
  </si>
  <si>
    <t>Hat. szám v. ügyir. sz.</t>
  </si>
  <si>
    <t>Egyenleg</t>
  </si>
  <si>
    <t>DOLOGI</t>
  </si>
  <si>
    <t>Közhatalmi bevétel</t>
  </si>
  <si>
    <t>Műk.célú tám.ért. bevétel</t>
  </si>
  <si>
    <t>Műk.c.pénzeszk.átvétel ÁH-n kív.</t>
  </si>
  <si>
    <t>Felhalm.c.tám.ért. bev.</t>
  </si>
  <si>
    <t>Felhalm.c. pénzeszk.átv.ÁH-n kív.</t>
  </si>
  <si>
    <t>Készletbesz.</t>
  </si>
  <si>
    <t>Kommunikáció</t>
  </si>
  <si>
    <t>Szolgáltatási kiad.</t>
  </si>
  <si>
    <t>Egyéb kiadás</t>
  </si>
  <si>
    <t>Intézményfinanszírozás pénzmaradvány terhére</t>
  </si>
  <si>
    <t>Szállítói számlák pénzmaradvány terhére</t>
  </si>
  <si>
    <t>Szőnyeg vásárás Járási Hivatalba</t>
  </si>
  <si>
    <t>Hűtőszerkrény Járási Hivatalba</t>
  </si>
  <si>
    <t>Vezetékes telefon Járási Hivatalba</t>
  </si>
  <si>
    <t>Irodaszer Járási Hivatalba</t>
  </si>
  <si>
    <t>Belföldi kiküldetés Dr. Koltai Gábor 2012. dec.</t>
  </si>
  <si>
    <t>Salgo polcrendszer Polgármesteri Hivatalba</t>
  </si>
  <si>
    <t>Intézményfinanszírozás csökk.</t>
  </si>
  <si>
    <t>Munka és tűzvédelmi ei. átcsoportosítás Önk.-ra</t>
  </si>
  <si>
    <t>Intézményfinanszírozás bérkompenzációra</t>
  </si>
  <si>
    <t>Dolgozók bére, járulékára</t>
  </si>
  <si>
    <t>Intézményfinanszírozás szabadságmegvált., jutalom</t>
  </si>
  <si>
    <t>Szabadságmegváltásra</t>
  </si>
  <si>
    <t>Anyakönyvvezetők jutalma</t>
  </si>
  <si>
    <t>Előirányzat módosítás nyilvántartás Brunszvik Beethoven Központ  2013. év,  ezer Ft</t>
  </si>
  <si>
    <t>Egyéb sajátos bevételek</t>
  </si>
  <si>
    <t>SZ</t>
  </si>
  <si>
    <t>Ételfogyasztás- rendezvény pénzmaradvány terhére</t>
  </si>
  <si>
    <t>Konszolidált előirányzat módosítás Önkormányzat és intézményei 2013. év, ezer Ft</t>
  </si>
  <si>
    <t>Önk. műk.célú ktgv.tám.</t>
  </si>
  <si>
    <t>Műk.c. tám. ÁH-n kív.</t>
  </si>
  <si>
    <t>Önk. felhalm. ktgvet.tám.</t>
  </si>
  <si>
    <t>Felhalm.c.tám. ÁH-n belülről</t>
  </si>
  <si>
    <t>Felhalm.c.tám. ÁH-n kívülről</t>
  </si>
  <si>
    <t xml:space="preserve">E </t>
  </si>
  <si>
    <t>AD</t>
  </si>
  <si>
    <t>Intézmények összesen</t>
  </si>
  <si>
    <t>Előirányzat módosítás nyilvántartás  Brunszvik Óvoda 2013. év,  ezer Ft</t>
  </si>
  <si>
    <t>Dolgozók jutalma, járuléka pénzmaradvány terhére</t>
  </si>
  <si>
    <t>5.melléklet</t>
  </si>
  <si>
    <t>Hatályba lépés időpontja</t>
  </si>
  <si>
    <t>2013.07.01-08.31</t>
  </si>
  <si>
    <t xml:space="preserve">Kajászói Tagóvoda </t>
  </si>
  <si>
    <t>2013. ÉVI KÖLTSÉGVETÉSÉNEK PÉNZÜGYI MÉRLEGE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</si>
</sst>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#,##0"/>
    <numFmt numFmtId="165" formatCode="#,###"/>
    <numFmt numFmtId="166" formatCode="#,##0_ ;\-#,##0\ "/>
  </numFmts>
  <fonts count="6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 CE"/>
      <family val="0"/>
    </font>
    <font>
      <b/>
      <sz val="10"/>
      <name val="Times New Roman CE"/>
      <family val="0"/>
    </font>
    <font>
      <sz val="10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0"/>
    </font>
    <font>
      <i/>
      <sz val="9"/>
      <name val="Times New Roman CE"/>
      <family val="0"/>
    </font>
    <font>
      <sz val="9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i/>
      <sz val="11"/>
      <name val="Times New Roman CE"/>
      <family val="1"/>
    </font>
    <font>
      <sz val="8"/>
      <name val="Times New Roman"/>
      <family val="1"/>
    </font>
    <font>
      <sz val="8"/>
      <color indexed="10"/>
      <name val="Times New Roman CE"/>
      <family val="0"/>
    </font>
    <font>
      <sz val="11"/>
      <name val="Times New Roman CE"/>
      <family val="1"/>
    </font>
    <font>
      <b/>
      <i/>
      <sz val="8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/>
      <top style="hair"/>
      <bottom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/>
      <bottom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319">
    <xf numFmtId="0" fontId="0" fillId="0" borderId="0" xfId="0" applyAlignment="1">
      <alignment/>
    </xf>
    <xf numFmtId="49" fontId="15" fillId="0" borderId="0" xfId="97" applyNumberFormat="1" applyFont="1" applyFill="1">
      <alignment/>
      <protection/>
    </xf>
    <xf numFmtId="3" fontId="15" fillId="0" borderId="0" xfId="97" applyNumberFormat="1" applyFont="1" applyFill="1">
      <alignment/>
      <protection/>
    </xf>
    <xf numFmtId="3" fontId="20" fillId="0" borderId="0" xfId="97" applyNumberFormat="1" applyFont="1" applyFill="1" applyAlignment="1">
      <alignment horizontal="right"/>
      <protection/>
    </xf>
    <xf numFmtId="3" fontId="21" fillId="0" borderId="0" xfId="97" applyNumberFormat="1" applyFont="1" applyFill="1">
      <alignment/>
      <protection/>
    </xf>
    <xf numFmtId="49" fontId="22" fillId="0" borderId="0" xfId="97" applyNumberFormat="1" applyFont="1" applyFill="1" applyBorder="1" applyAlignment="1" applyProtection="1">
      <alignment horizontal="centerContinuous" vertical="center"/>
      <protection/>
    </xf>
    <xf numFmtId="3" fontId="22" fillId="0" borderId="0" xfId="97" applyNumberFormat="1" applyFont="1" applyFill="1" applyBorder="1" applyAlignment="1" applyProtection="1">
      <alignment horizontal="centerContinuous" vertical="center"/>
      <protection/>
    </xf>
    <xf numFmtId="3" fontId="23" fillId="0" borderId="10" xfId="97" applyNumberFormat="1" applyFont="1" applyFill="1" applyBorder="1" applyAlignment="1" applyProtection="1">
      <alignment horizontal="left" vertical="center"/>
      <protection/>
    </xf>
    <xf numFmtId="49" fontId="25" fillId="0" borderId="11" xfId="97" applyNumberFormat="1" applyFont="1" applyFill="1" applyBorder="1" applyAlignment="1" applyProtection="1">
      <alignment horizontal="center" vertical="center" wrapText="1"/>
      <protection/>
    </xf>
    <xf numFmtId="3" fontId="25" fillId="0" borderId="12" xfId="97" applyNumberFormat="1" applyFont="1" applyFill="1" applyBorder="1" applyAlignment="1" applyProtection="1">
      <alignment horizontal="center" vertical="center" wrapText="1"/>
      <protection/>
    </xf>
    <xf numFmtId="3" fontId="25" fillId="0" borderId="13" xfId="97" applyNumberFormat="1" applyFont="1" applyFill="1" applyBorder="1" applyAlignment="1" applyProtection="1">
      <alignment horizontal="center" vertical="center" wrapText="1"/>
      <protection/>
    </xf>
    <xf numFmtId="49" fontId="26" fillId="0" borderId="11" xfId="97" applyNumberFormat="1" applyFont="1" applyFill="1" applyBorder="1" applyAlignment="1" applyProtection="1">
      <alignment horizontal="center" vertical="center" wrapText="1"/>
      <protection/>
    </xf>
    <xf numFmtId="3" fontId="26" fillId="0" borderId="12" xfId="97" applyNumberFormat="1" applyFont="1" applyFill="1" applyBorder="1" applyAlignment="1" applyProtection="1">
      <alignment horizontal="center" vertical="center" wrapText="1"/>
      <protection/>
    </xf>
    <xf numFmtId="49" fontId="26" fillId="0" borderId="14" xfId="97" applyNumberFormat="1" applyFont="1" applyFill="1" applyBorder="1" applyAlignment="1" applyProtection="1">
      <alignment horizontal="left" vertical="center" wrapText="1" indent="1"/>
      <protection/>
    </xf>
    <xf numFmtId="3" fontId="0" fillId="0" borderId="0" xfId="97" applyNumberFormat="1" applyFont="1" applyFill="1">
      <alignment/>
      <protection/>
    </xf>
    <xf numFmtId="49" fontId="26" fillId="0" borderId="11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2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2" xfId="97" applyNumberFormat="1" applyFont="1" applyFill="1" applyBorder="1" applyAlignment="1" applyProtection="1">
      <alignment horizontal="right" vertical="center" wrapText="1"/>
      <protection/>
    </xf>
    <xf numFmtId="3" fontId="26" fillId="0" borderId="13" xfId="97" applyNumberFormat="1" applyFont="1" applyFill="1" applyBorder="1" applyAlignment="1" applyProtection="1">
      <alignment horizontal="right" vertical="center" wrapText="1"/>
      <protection/>
    </xf>
    <xf numFmtId="49" fontId="21" fillId="0" borderId="15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97" applyNumberFormat="1" applyFont="1" applyFill="1" applyBorder="1" applyAlignment="1" applyProtection="1">
      <alignment horizontal="left" vertical="center" wrapText="1"/>
      <protection/>
    </xf>
    <xf numFmtId="49" fontId="21" fillId="0" borderId="17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8" xfId="97" applyNumberFormat="1" applyFont="1" applyFill="1" applyBorder="1" applyAlignment="1" applyProtection="1">
      <alignment horizontal="left" vertical="center" wrapText="1" indent="1"/>
      <protection/>
    </xf>
    <xf numFmtId="49" fontId="21" fillId="0" borderId="19" xfId="97" applyNumberFormat="1" applyFont="1" applyFill="1" applyBorder="1" applyAlignment="1" applyProtection="1">
      <alignment horizontal="left" vertical="center" wrapText="1" indent="1"/>
      <protection/>
    </xf>
    <xf numFmtId="3" fontId="27" fillId="0" borderId="16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left" vertical="center" wrapText="1" indent="2"/>
      <protection/>
    </xf>
    <xf numFmtId="3" fontId="21" fillId="0" borderId="20" xfId="97" applyNumberFormat="1" applyFont="1" applyFill="1" applyBorder="1" applyAlignment="1" applyProtection="1">
      <alignment horizontal="right" vertical="center" wrapText="1"/>
      <protection locked="0"/>
    </xf>
    <xf numFmtId="3" fontId="21" fillId="0" borderId="20" xfId="97" applyNumberFormat="1" applyFont="1" applyFill="1" applyBorder="1" applyAlignment="1" applyProtection="1">
      <alignment horizontal="left" vertical="center" wrapText="1" indent="2"/>
      <protection/>
    </xf>
    <xf numFmtId="3" fontId="27" fillId="0" borderId="16" xfId="97" applyNumberFormat="1" applyFont="1" applyFill="1" applyBorder="1" applyAlignment="1" applyProtection="1">
      <alignment horizontal="right" vertical="center" wrapText="1"/>
      <protection/>
    </xf>
    <xf numFmtId="49" fontId="21" fillId="0" borderId="21" xfId="97" applyNumberFormat="1" applyFont="1" applyFill="1" applyBorder="1" applyAlignment="1" applyProtection="1">
      <alignment horizontal="left" vertical="center" wrapText="1" indent="1"/>
      <protection/>
    </xf>
    <xf numFmtId="3" fontId="27" fillId="0" borderId="18" xfId="97" applyNumberFormat="1" applyFont="1" applyFill="1" applyBorder="1" applyAlignment="1" applyProtection="1">
      <alignment horizontal="right" vertical="center" wrapText="1"/>
      <protection/>
    </xf>
    <xf numFmtId="3" fontId="27" fillId="0" borderId="16" xfId="97" applyNumberFormat="1" applyFont="1" applyFill="1" applyBorder="1" applyAlignment="1" applyProtection="1">
      <alignment horizontal="right" vertical="center" wrapText="1"/>
      <protection locked="0"/>
    </xf>
    <xf numFmtId="3" fontId="28" fillId="0" borderId="12" xfId="97" applyNumberFormat="1" applyFont="1" applyFill="1" applyBorder="1" applyAlignment="1" applyProtection="1">
      <alignment horizontal="left" vertical="center" wrapText="1"/>
      <protection/>
    </xf>
    <xf numFmtId="3" fontId="21" fillId="0" borderId="0" xfId="97" applyNumberFormat="1" applyFont="1" applyFill="1" applyBorder="1">
      <alignment/>
      <protection/>
    </xf>
    <xf numFmtId="49" fontId="26" fillId="0" borderId="17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8" xfId="97" applyNumberFormat="1" applyFont="1" applyFill="1" applyBorder="1" applyAlignment="1" applyProtection="1">
      <alignment horizontal="left" vertical="center" wrapText="1"/>
      <protection/>
    </xf>
    <xf numFmtId="3" fontId="26" fillId="0" borderId="18" xfId="97" applyNumberFormat="1" applyFont="1" applyFill="1" applyBorder="1" applyAlignment="1" applyProtection="1">
      <alignment horizontal="right" vertical="center" wrapText="1"/>
      <protection/>
    </xf>
    <xf numFmtId="3" fontId="26" fillId="0" borderId="0" xfId="97" applyNumberFormat="1" applyFont="1" applyFill="1" applyBorder="1">
      <alignment/>
      <protection/>
    </xf>
    <xf numFmtId="3" fontId="26" fillId="0" borderId="0" xfId="97" applyNumberFormat="1" applyFont="1" applyFill="1">
      <alignment/>
      <protection/>
    </xf>
    <xf numFmtId="3" fontId="29" fillId="0" borderId="0" xfId="97" applyNumberFormat="1" applyFont="1" applyFill="1">
      <alignment/>
      <protection/>
    </xf>
    <xf numFmtId="49" fontId="26" fillId="0" borderId="22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6" xfId="97" applyNumberFormat="1" applyFont="1" applyFill="1" applyBorder="1" applyAlignment="1" applyProtection="1">
      <alignment horizontal="right" vertical="center" wrapText="1"/>
      <protection locked="0"/>
    </xf>
    <xf numFmtId="49" fontId="27" fillId="0" borderId="15" xfId="97" applyNumberFormat="1" applyFont="1" applyFill="1" applyBorder="1" applyAlignment="1" applyProtection="1">
      <alignment horizontal="left" vertical="center" wrapText="1" indent="1"/>
      <protection/>
    </xf>
    <xf numFmtId="3" fontId="25" fillId="0" borderId="12" xfId="97" applyNumberFormat="1" applyFont="1" applyFill="1" applyBorder="1" applyAlignment="1" applyProtection="1">
      <alignment horizontal="left" vertical="center" wrapText="1"/>
      <protection/>
    </xf>
    <xf numFmtId="49" fontId="26" fillId="0" borderId="0" xfId="97" applyNumberFormat="1" applyFont="1" applyFill="1" applyBorder="1" applyAlignment="1" applyProtection="1">
      <alignment horizontal="center" vertical="center" wrapText="1"/>
      <protection/>
    </xf>
    <xf numFmtId="3" fontId="26" fillId="0" borderId="0" xfId="97" applyNumberFormat="1" applyFont="1" applyFill="1" applyBorder="1" applyAlignment="1" applyProtection="1">
      <alignment vertical="center" wrapText="1"/>
      <protection/>
    </xf>
    <xf numFmtId="3" fontId="26" fillId="0" borderId="23" xfId="97" applyNumberFormat="1" applyFont="1" applyFill="1" applyBorder="1" applyAlignment="1" applyProtection="1">
      <alignment vertical="center" wrapText="1"/>
      <protection/>
    </xf>
    <xf numFmtId="49" fontId="21" fillId="0" borderId="22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4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5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left" indent="1"/>
      <protection/>
    </xf>
    <xf numFmtId="49" fontId="21" fillId="0" borderId="26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7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2" xfId="97" applyNumberFormat="1" applyFont="1" applyFill="1" applyBorder="1" applyAlignment="1" applyProtection="1">
      <alignment vertical="center" wrapText="1"/>
      <protection/>
    </xf>
    <xf numFmtId="3" fontId="21" fillId="0" borderId="20" xfId="97" applyNumberFormat="1" applyFont="1" applyFill="1" applyBorder="1" applyAlignment="1" applyProtection="1">
      <alignment horizontal="left" vertical="center" wrapText="1" indent="1"/>
      <protection/>
    </xf>
    <xf numFmtId="3" fontId="22" fillId="0" borderId="0" xfId="97" applyNumberFormat="1" applyFont="1" applyFill="1">
      <alignment/>
      <protection/>
    </xf>
    <xf numFmtId="3" fontId="21" fillId="0" borderId="0" xfId="97" applyNumberFormat="1" applyFont="1" applyFill="1" applyBorder="1" applyAlignment="1" applyProtection="1">
      <alignment vertical="center" wrapText="1"/>
      <protection locked="0"/>
    </xf>
    <xf numFmtId="3" fontId="25" fillId="0" borderId="12" xfId="97" applyNumberFormat="1" applyFont="1" applyFill="1" applyBorder="1" applyAlignment="1" applyProtection="1">
      <alignment vertical="center" wrapText="1"/>
      <protection/>
    </xf>
    <xf numFmtId="49" fontId="21" fillId="0" borderId="0" xfId="97" applyNumberFormat="1" applyFont="1" applyFill="1">
      <alignment/>
      <protection/>
    </xf>
    <xf numFmtId="49" fontId="23" fillId="0" borderId="10" xfId="97" applyNumberFormat="1" applyFont="1" applyFill="1" applyBorder="1" applyAlignment="1" applyProtection="1">
      <alignment horizontal="left" vertical="center"/>
      <protection/>
    </xf>
    <xf numFmtId="3" fontId="21" fillId="0" borderId="28" xfId="97" applyNumberFormat="1" applyFont="1" applyFill="1" applyBorder="1">
      <alignment/>
      <protection/>
    </xf>
    <xf numFmtId="3" fontId="21" fillId="0" borderId="29" xfId="97" applyNumberFormat="1" applyFont="1" applyFill="1" applyBorder="1" applyAlignment="1" applyProtection="1">
      <alignment horizontal="right" vertical="center" wrapText="1"/>
      <protection/>
    </xf>
    <xf numFmtId="3" fontId="21" fillId="0" borderId="30" xfId="97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/>
    </xf>
    <xf numFmtId="3" fontId="29" fillId="0" borderId="0" xfId="0" applyNumberFormat="1" applyFont="1" applyFill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 applyProtection="1">
      <alignment vertical="center" wrapText="1"/>
      <protection locked="0"/>
    </xf>
    <xf numFmtId="3" fontId="0" fillId="0" borderId="16" xfId="0" applyNumberFormat="1" applyFont="1" applyFill="1" applyBorder="1" applyAlignment="1">
      <alignment vertical="center" wrapText="1"/>
    </xf>
    <xf numFmtId="3" fontId="21" fillId="0" borderId="27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 applyProtection="1">
      <alignment vertical="center" wrapText="1"/>
      <protection locked="0"/>
    </xf>
    <xf numFmtId="3" fontId="21" fillId="0" borderId="18" xfId="0" applyNumberFormat="1" applyFont="1" applyFill="1" applyBorder="1" applyAlignment="1" applyProtection="1">
      <alignment vertical="center" wrapText="1"/>
      <protection locked="0"/>
    </xf>
    <xf numFmtId="3" fontId="21" fillId="0" borderId="29" xfId="0" applyNumberFormat="1" applyFont="1" applyFill="1" applyBorder="1" applyAlignment="1" applyProtection="1">
      <alignment vertical="center" wrapText="1"/>
      <protection locked="0"/>
    </xf>
    <xf numFmtId="3" fontId="21" fillId="0" borderId="31" xfId="0" applyNumberFormat="1" applyFont="1" applyFill="1" applyBorder="1" applyAlignment="1" applyProtection="1">
      <alignment vertical="center" wrapText="1"/>
      <protection locked="0"/>
    </xf>
    <xf numFmtId="3" fontId="21" fillId="0" borderId="27" xfId="0" applyNumberFormat="1" applyFont="1" applyFill="1" applyBorder="1" applyAlignment="1" applyProtection="1">
      <alignment vertical="center" wrapText="1"/>
      <protection locked="0"/>
    </xf>
    <xf numFmtId="3" fontId="26" fillId="0" borderId="12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vertical="center" wrapText="1"/>
    </xf>
    <xf numFmtId="3" fontId="30" fillId="0" borderId="0" xfId="0" applyNumberFormat="1" applyFont="1" applyFill="1" applyAlignment="1">
      <alignment vertical="center" wrapText="1"/>
    </xf>
    <xf numFmtId="3" fontId="21" fillId="0" borderId="18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4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5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6" xfId="97" applyNumberFormat="1" applyFont="1" applyFill="1" applyBorder="1" applyAlignment="1" applyProtection="1">
      <alignment horizontal="left" indent="1"/>
      <protection/>
    </xf>
    <xf numFmtId="0" fontId="2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5" fontId="25" fillId="0" borderId="32" xfId="0" applyNumberFormat="1" applyFont="1" applyFill="1" applyBorder="1" applyAlignment="1">
      <alignment horizontal="center" vertical="center" wrapText="1"/>
    </xf>
    <xf numFmtId="165" fontId="25" fillId="0" borderId="33" xfId="0" applyNumberFormat="1" applyFont="1" applyFill="1" applyBorder="1" applyAlignment="1">
      <alignment horizontal="center" vertical="center" wrapText="1"/>
    </xf>
    <xf numFmtId="165" fontId="25" fillId="0" borderId="34" xfId="0" applyNumberFormat="1" applyFont="1" applyFill="1" applyBorder="1" applyAlignment="1">
      <alignment horizontal="center" vertical="center" wrapText="1"/>
    </xf>
    <xf numFmtId="165" fontId="25" fillId="0" borderId="13" xfId="0" applyNumberFormat="1" applyFont="1" applyFill="1" applyBorder="1" applyAlignment="1" applyProtection="1">
      <alignment horizontal="center" vertical="center" wrapText="1"/>
      <protection/>
    </xf>
    <xf numFmtId="165" fontId="29" fillId="0" borderId="0" xfId="0" applyNumberFormat="1" applyFont="1" applyFill="1" applyAlignment="1">
      <alignment horizontal="center" vertical="center" wrapText="1"/>
    </xf>
    <xf numFmtId="165" fontId="26" fillId="0" borderId="35" xfId="0" applyNumberFormat="1" applyFont="1" applyFill="1" applyBorder="1" applyAlignment="1" applyProtection="1">
      <alignment horizontal="center" vertical="center" wrapText="1"/>
      <protection/>
    </xf>
    <xf numFmtId="165" fontId="26" fillId="0" borderId="36" xfId="0" applyNumberFormat="1" applyFont="1" applyFill="1" applyBorder="1" applyAlignment="1" applyProtection="1">
      <alignment horizontal="center" vertical="center" wrapText="1"/>
      <protection/>
    </xf>
    <xf numFmtId="165" fontId="26" fillId="0" borderId="37" xfId="0" applyNumberFormat="1" applyFont="1" applyFill="1" applyBorder="1" applyAlignment="1" applyProtection="1">
      <alignment horizontal="center" vertical="center" wrapText="1"/>
      <protection/>
    </xf>
    <xf numFmtId="165" fontId="26" fillId="0" borderId="38" xfId="0" applyNumberFormat="1" applyFont="1" applyFill="1" applyBorder="1" applyAlignment="1" applyProtection="1">
      <alignment horizontal="center" vertical="center" wrapText="1"/>
      <protection/>
    </xf>
    <xf numFmtId="165" fontId="26" fillId="0" borderId="10" xfId="0" applyNumberFormat="1" applyFont="1" applyFill="1" applyBorder="1" applyAlignment="1" applyProtection="1">
      <alignment horizontal="center" vertical="center" wrapText="1"/>
      <protection/>
    </xf>
    <xf numFmtId="165" fontId="26" fillId="0" borderId="39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Alignment="1" applyProtection="1">
      <alignment vertical="center" wrapText="1"/>
      <protection/>
    </xf>
    <xf numFmtId="165" fontId="26" fillId="0" borderId="40" xfId="0" applyNumberFormat="1" applyFont="1" applyFill="1" applyBorder="1" applyAlignment="1" applyProtection="1">
      <alignment horizontal="center" vertical="center" wrapText="1"/>
      <protection/>
    </xf>
    <xf numFmtId="165" fontId="26" fillId="0" borderId="41" xfId="0" applyNumberFormat="1" applyFont="1" applyFill="1" applyBorder="1" applyAlignment="1" applyProtection="1">
      <alignment horizontal="center" vertical="center" wrapText="1"/>
      <protection/>
    </xf>
    <xf numFmtId="165" fontId="26" fillId="0" borderId="42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165" fontId="26" fillId="0" borderId="43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vertical="center" wrapText="1"/>
      <protection locked="0"/>
    </xf>
    <xf numFmtId="1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4" xfId="0" applyNumberFormat="1" applyFont="1" applyFill="1" applyBorder="1" applyAlignment="1" applyProtection="1">
      <alignment vertical="center" wrapText="1"/>
      <protection locked="0"/>
    </xf>
    <xf numFmtId="3" fontId="0" fillId="0" borderId="45" xfId="0" applyNumberFormat="1" applyFont="1" applyFill="1" applyBorder="1" applyAlignment="1" applyProtection="1">
      <alignment vertical="center" wrapText="1"/>
      <protection locked="0"/>
    </xf>
    <xf numFmtId="3" fontId="0" fillId="0" borderId="46" xfId="0" applyNumberFormat="1" applyFont="1" applyFill="1" applyBorder="1" applyAlignment="1" applyProtection="1">
      <alignment vertical="center" wrapText="1"/>
      <protection locked="0"/>
    </xf>
    <xf numFmtId="3" fontId="0" fillId="0" borderId="31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 locked="0"/>
    </xf>
    <xf numFmtId="165" fontId="3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34" fillId="0" borderId="16" xfId="0" applyNumberFormat="1" applyFont="1" applyFill="1" applyBorder="1" applyAlignment="1" applyProtection="1">
      <alignment vertical="center" wrapText="1"/>
      <protection locked="0"/>
    </xf>
    <xf numFmtId="14" fontId="3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44" xfId="0" applyNumberFormat="1" applyFont="1" applyFill="1" applyBorder="1" applyAlignment="1" applyProtection="1">
      <alignment vertical="center" wrapText="1"/>
      <protection locked="0"/>
    </xf>
    <xf numFmtId="3" fontId="34" fillId="0" borderId="45" xfId="0" applyNumberFormat="1" applyFont="1" applyFill="1" applyBorder="1" applyAlignment="1" applyProtection="1">
      <alignment vertical="center" wrapText="1"/>
      <protection locked="0"/>
    </xf>
    <xf numFmtId="3" fontId="34" fillId="0" borderId="46" xfId="0" applyNumberFormat="1" applyFont="1" applyFill="1" applyBorder="1" applyAlignment="1" applyProtection="1">
      <alignment vertical="center" wrapText="1"/>
      <protection locked="0"/>
    </xf>
    <xf numFmtId="165" fontId="3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34" fillId="0" borderId="20" xfId="0" applyNumberFormat="1" applyFont="1" applyFill="1" applyBorder="1" applyAlignment="1" applyProtection="1">
      <alignment vertical="center" wrapText="1"/>
      <protection locked="0"/>
    </xf>
    <xf numFmtId="14" fontId="3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47" xfId="0" applyNumberFormat="1" applyFont="1" applyFill="1" applyBorder="1" applyAlignment="1" applyProtection="1">
      <alignment vertical="center" wrapText="1"/>
      <protection locked="0"/>
    </xf>
    <xf numFmtId="3" fontId="34" fillId="0" borderId="48" xfId="0" applyNumberFormat="1" applyFont="1" applyFill="1" applyBorder="1" applyAlignment="1" applyProtection="1">
      <alignment vertical="center" wrapText="1"/>
      <protection locked="0"/>
    </xf>
    <xf numFmtId="3" fontId="34" fillId="0" borderId="49" xfId="0" applyNumberFormat="1" applyFont="1" applyFill="1" applyBorder="1" applyAlignment="1" applyProtection="1">
      <alignment vertical="center" wrapText="1"/>
      <protection locked="0"/>
    </xf>
    <xf numFmtId="3" fontId="0" fillId="0" borderId="50" xfId="0" applyNumberFormat="1" applyFont="1" applyFill="1" applyBorder="1" applyAlignment="1" applyProtection="1">
      <alignment vertical="center" wrapText="1"/>
      <protection/>
    </xf>
    <xf numFmtId="165" fontId="25" fillId="0" borderId="11" xfId="0" applyNumberFormat="1" applyFont="1" applyFill="1" applyBorder="1" applyAlignment="1" applyProtection="1">
      <alignment horizontal="left" vertical="center" wrapText="1"/>
      <protection locked="0"/>
    </xf>
    <xf numFmtId="165" fontId="25" fillId="0" borderId="12" xfId="0" applyNumberFormat="1" applyFont="1" applyFill="1" applyBorder="1" applyAlignment="1" applyProtection="1">
      <alignment vertical="center" wrapText="1"/>
      <protection locked="0"/>
    </xf>
    <xf numFmtId="14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32" xfId="0" applyNumberFormat="1" applyFont="1" applyFill="1" applyBorder="1" applyAlignment="1" applyProtection="1">
      <alignment vertical="center" wrapText="1"/>
      <protection locked="0"/>
    </xf>
    <xf numFmtId="3" fontId="25" fillId="0" borderId="33" xfId="0" applyNumberFormat="1" applyFont="1" applyFill="1" applyBorder="1" applyAlignment="1" applyProtection="1">
      <alignment vertical="center" wrapText="1"/>
      <protection locked="0"/>
    </xf>
    <xf numFmtId="3" fontId="25" fillId="0" borderId="34" xfId="0" applyNumberFormat="1" applyFont="1" applyFill="1" applyBorder="1" applyAlignment="1" applyProtection="1">
      <alignment vertical="center" wrapText="1"/>
      <protection locked="0"/>
    </xf>
    <xf numFmtId="3" fontId="29" fillId="0" borderId="13" xfId="0" applyNumberFormat="1" applyFont="1" applyFill="1" applyBorder="1" applyAlignment="1" applyProtection="1">
      <alignment vertical="center" wrapText="1"/>
      <protection/>
    </xf>
    <xf numFmtId="165" fontId="25" fillId="0" borderId="17" xfId="0" applyNumberFormat="1" applyFont="1" applyFill="1" applyBorder="1" applyAlignment="1" applyProtection="1">
      <alignment horizontal="left" vertical="center" wrapText="1"/>
      <protection locked="0"/>
    </xf>
    <xf numFmtId="165" fontId="25" fillId="0" borderId="18" xfId="0" applyNumberFormat="1" applyFont="1" applyFill="1" applyBorder="1" applyAlignment="1" applyProtection="1">
      <alignment vertical="center" wrapText="1"/>
      <protection locked="0"/>
    </xf>
    <xf numFmtId="14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51" xfId="0" applyNumberFormat="1" applyFont="1" applyFill="1" applyBorder="1" applyAlignment="1" applyProtection="1">
      <alignment vertical="center" wrapText="1"/>
      <protection locked="0"/>
    </xf>
    <xf numFmtId="3" fontId="25" fillId="0" borderId="52" xfId="0" applyNumberFormat="1" applyFont="1" applyFill="1" applyBorder="1" applyAlignment="1" applyProtection="1">
      <alignment vertical="center" wrapText="1"/>
      <protection locked="0"/>
    </xf>
    <xf numFmtId="3" fontId="25" fillId="0" borderId="53" xfId="0" applyNumberFormat="1" applyFont="1" applyFill="1" applyBorder="1" applyAlignment="1" applyProtection="1">
      <alignment vertical="center" wrapText="1"/>
      <protection locked="0"/>
    </xf>
    <xf numFmtId="3" fontId="29" fillId="0" borderId="29" xfId="0" applyNumberFormat="1" applyFont="1" applyFill="1" applyBorder="1" applyAlignment="1" applyProtection="1">
      <alignment vertical="center" wrapText="1"/>
      <protection/>
    </xf>
    <xf numFmtId="165" fontId="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20" xfId="0" applyNumberFormat="1" applyFont="1" applyFill="1" applyBorder="1" applyAlignment="1" applyProtection="1">
      <alignment vertical="center" wrapText="1"/>
      <protection locked="0"/>
    </xf>
    <xf numFmtId="14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7" xfId="0" applyNumberFormat="1" applyFont="1" applyFill="1" applyBorder="1" applyAlignment="1" applyProtection="1">
      <alignment vertical="center" wrapText="1"/>
      <protection locked="0"/>
    </xf>
    <xf numFmtId="3" fontId="0" fillId="0" borderId="48" xfId="0" applyNumberFormat="1" applyFont="1" applyFill="1" applyBorder="1" applyAlignment="1" applyProtection="1">
      <alignment vertical="center" wrapText="1"/>
      <protection locked="0"/>
    </xf>
    <xf numFmtId="3" fontId="0" fillId="0" borderId="49" xfId="0" applyNumberFormat="1" applyFont="1" applyFill="1" applyBorder="1" applyAlignment="1" applyProtection="1">
      <alignment vertical="center" wrapText="1"/>
      <protection locked="0"/>
    </xf>
    <xf numFmtId="165" fontId="29" fillId="0" borderId="11" xfId="0" applyNumberFormat="1" applyFont="1" applyFill="1" applyBorder="1" applyAlignment="1" applyProtection="1">
      <alignment vertical="center" wrapText="1"/>
      <protection locked="0"/>
    </xf>
    <xf numFmtId="3" fontId="29" fillId="0" borderId="12" xfId="0" applyNumberFormat="1" applyFont="1" applyFill="1" applyBorder="1" applyAlignment="1" applyProtection="1">
      <alignment vertical="center" wrapText="1"/>
      <protection locked="0"/>
    </xf>
    <xf numFmtId="14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32" xfId="0" applyNumberFormat="1" applyFont="1" applyFill="1" applyBorder="1" applyAlignment="1" applyProtection="1">
      <alignment vertical="center" wrapText="1"/>
      <protection locked="0"/>
    </xf>
    <xf numFmtId="3" fontId="29" fillId="0" borderId="33" xfId="0" applyNumberFormat="1" applyFont="1" applyFill="1" applyBorder="1" applyAlignment="1" applyProtection="1">
      <alignment vertical="center" wrapText="1"/>
      <protection locked="0"/>
    </xf>
    <xf numFmtId="3" fontId="29" fillId="0" borderId="34" xfId="0" applyNumberFormat="1" applyFont="1" applyFill="1" applyBorder="1" applyAlignment="1" applyProtection="1">
      <alignment vertical="center" wrapText="1"/>
      <protection locked="0"/>
    </xf>
    <xf numFmtId="165" fontId="29" fillId="0" borderId="17" xfId="0" applyNumberFormat="1" applyFont="1" applyFill="1" applyBorder="1" applyAlignment="1" applyProtection="1">
      <alignment vertical="center" wrapText="1"/>
      <protection locked="0"/>
    </xf>
    <xf numFmtId="3" fontId="29" fillId="0" borderId="18" xfId="0" applyNumberFormat="1" applyFont="1" applyFill="1" applyBorder="1" applyAlignment="1" applyProtection="1">
      <alignment vertical="center" wrapText="1"/>
      <protection locked="0"/>
    </xf>
    <xf numFmtId="14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51" xfId="0" applyNumberFormat="1" applyFont="1" applyFill="1" applyBorder="1" applyAlignment="1" applyProtection="1">
      <alignment vertical="center" wrapText="1"/>
      <protection locked="0"/>
    </xf>
    <xf numFmtId="3" fontId="29" fillId="0" borderId="52" xfId="0" applyNumberFormat="1" applyFont="1" applyFill="1" applyBorder="1" applyAlignment="1" applyProtection="1">
      <alignment vertical="center" wrapText="1"/>
      <protection locked="0"/>
    </xf>
    <xf numFmtId="3" fontId="29" fillId="0" borderId="53" xfId="0" applyNumberFormat="1" applyFont="1" applyFill="1" applyBorder="1" applyAlignment="1" applyProtection="1">
      <alignment vertical="center" wrapText="1"/>
      <protection locked="0"/>
    </xf>
    <xf numFmtId="14" fontId="0" fillId="0" borderId="20" xfId="0" applyNumberFormat="1" applyFill="1" applyBorder="1" applyAlignment="1" applyProtection="1">
      <alignment horizontal="center" vertical="center" wrapText="1"/>
      <protection locked="0"/>
    </xf>
    <xf numFmtId="165" fontId="29" fillId="0" borderId="21" xfId="0" applyNumberFormat="1" applyFont="1" applyFill="1" applyBorder="1" applyAlignment="1" applyProtection="1">
      <alignment vertical="center" wrapText="1"/>
      <protection locked="0"/>
    </xf>
    <xf numFmtId="165" fontId="29" fillId="0" borderId="22" xfId="0" applyNumberFormat="1" applyFont="1" applyFill="1" applyBorder="1" applyAlignment="1" applyProtection="1">
      <alignment vertical="center" wrapText="1"/>
      <protection locked="0"/>
    </xf>
    <xf numFmtId="3" fontId="29" fillId="0" borderId="24" xfId="0" applyNumberFormat="1" applyFont="1" applyFill="1" applyBorder="1" applyAlignment="1" applyProtection="1">
      <alignment vertical="center" wrapText="1"/>
      <protection locked="0"/>
    </xf>
    <xf numFmtId="14" fontId="29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54" xfId="0" applyNumberFormat="1" applyFont="1" applyFill="1" applyBorder="1" applyAlignment="1" applyProtection="1">
      <alignment vertical="center" wrapText="1"/>
      <protection locked="0"/>
    </xf>
    <xf numFmtId="3" fontId="29" fillId="0" borderId="55" xfId="0" applyNumberFormat="1" applyFont="1" applyFill="1" applyBorder="1" applyAlignment="1" applyProtection="1">
      <alignment vertical="center" wrapText="1"/>
      <protection locked="0"/>
    </xf>
    <xf numFmtId="3" fontId="29" fillId="0" borderId="56" xfId="0" applyNumberFormat="1" applyFont="1" applyFill="1" applyBorder="1" applyAlignment="1" applyProtection="1">
      <alignment vertical="center" wrapText="1"/>
      <protection locked="0"/>
    </xf>
    <xf numFmtId="3" fontId="29" fillId="0" borderId="57" xfId="0" applyNumberFormat="1" applyFont="1" applyFill="1" applyBorder="1" applyAlignment="1" applyProtection="1">
      <alignment vertical="center" wrapText="1"/>
      <protection/>
    </xf>
    <xf numFmtId="165" fontId="29" fillId="0" borderId="0" xfId="0" applyNumberFormat="1" applyFont="1" applyFill="1" applyAlignment="1">
      <alignment vertical="center" wrapText="1"/>
    </xf>
    <xf numFmtId="165" fontId="24" fillId="0" borderId="17" xfId="0" applyNumberFormat="1" applyFont="1" applyFill="1" applyBorder="1" applyAlignment="1" applyProtection="1">
      <alignment vertical="center" wrapText="1"/>
      <protection locked="0"/>
    </xf>
    <xf numFmtId="165" fontId="3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32" fillId="0" borderId="20" xfId="0" applyNumberFormat="1" applyFont="1" applyFill="1" applyBorder="1" applyAlignment="1" applyProtection="1">
      <alignment vertical="center" wrapText="1"/>
      <protection locked="0"/>
    </xf>
    <xf numFmtId="14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2" fillId="0" borderId="47" xfId="0" applyNumberFormat="1" applyFont="1" applyFill="1" applyBorder="1" applyAlignment="1" applyProtection="1">
      <alignment vertical="center" wrapText="1"/>
      <protection locked="0"/>
    </xf>
    <xf numFmtId="3" fontId="32" fillId="0" borderId="48" xfId="0" applyNumberFormat="1" applyFont="1" applyFill="1" applyBorder="1" applyAlignment="1" applyProtection="1">
      <alignment vertical="center" wrapText="1"/>
      <protection locked="0"/>
    </xf>
    <xf numFmtId="3" fontId="32" fillId="0" borderId="49" xfId="0" applyNumberFormat="1" applyFont="1" applyFill="1" applyBorder="1" applyAlignment="1" applyProtection="1">
      <alignment vertical="center" wrapText="1"/>
      <protection locked="0"/>
    </xf>
    <xf numFmtId="3" fontId="32" fillId="0" borderId="50" xfId="0" applyNumberFormat="1" applyFont="1" applyFill="1" applyBorder="1" applyAlignment="1" applyProtection="1">
      <alignment vertical="center" wrapText="1"/>
      <protection/>
    </xf>
    <xf numFmtId="165" fontId="24" fillId="0" borderId="11" xfId="0" applyNumberFormat="1" applyFont="1" applyFill="1" applyBorder="1" applyAlignment="1" applyProtection="1">
      <alignment vertical="center" wrapText="1"/>
      <protection locked="0"/>
    </xf>
    <xf numFmtId="165" fontId="24" fillId="0" borderId="35" xfId="0" applyNumberFormat="1" applyFont="1" applyFill="1" applyBorder="1" applyAlignment="1" applyProtection="1">
      <alignment vertical="center" wrapText="1"/>
      <protection locked="0"/>
    </xf>
    <xf numFmtId="3" fontId="24" fillId="0" borderId="36" xfId="0" applyNumberFormat="1" applyFont="1" applyFill="1" applyBorder="1" applyAlignment="1" applyProtection="1">
      <alignment vertical="center" wrapText="1"/>
      <protection locked="0"/>
    </xf>
    <xf numFmtId="14" fontId="24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37" xfId="0" applyNumberFormat="1" applyFont="1" applyFill="1" applyBorder="1" applyAlignment="1" applyProtection="1">
      <alignment vertical="center" wrapText="1"/>
      <protection locked="0"/>
    </xf>
    <xf numFmtId="3" fontId="24" fillId="0" borderId="38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24" fillId="0" borderId="39" xfId="0" applyNumberFormat="1" applyFont="1" applyFill="1" applyBorder="1" applyAlignment="1" applyProtection="1">
      <alignment vertical="center" wrapText="1"/>
      <protection/>
    </xf>
    <xf numFmtId="165" fontId="29" fillId="0" borderId="35" xfId="0" applyNumberFormat="1" applyFont="1" applyFill="1" applyBorder="1" applyAlignment="1">
      <alignment horizontal="left" vertical="center" wrapText="1"/>
    </xf>
    <xf numFmtId="165" fontId="29" fillId="0" borderId="36" xfId="0" applyNumberFormat="1" applyFont="1" applyFill="1" applyBorder="1" applyAlignment="1" applyProtection="1">
      <alignment vertical="center" wrapText="1"/>
      <protection/>
    </xf>
    <xf numFmtId="165" fontId="29" fillId="0" borderId="36" xfId="0" applyNumberFormat="1" applyFont="1" applyFill="1" applyBorder="1" applyAlignment="1" applyProtection="1">
      <alignment horizontal="center" vertical="center" wrapText="1"/>
      <protection/>
    </xf>
    <xf numFmtId="3" fontId="29" fillId="0" borderId="37" xfId="0" applyNumberFormat="1" applyFont="1" applyFill="1" applyBorder="1" applyAlignment="1" applyProtection="1">
      <alignment vertical="center" wrapText="1"/>
      <protection/>
    </xf>
    <xf numFmtId="3" fontId="29" fillId="0" borderId="38" xfId="0" applyNumberFormat="1" applyFont="1" applyFill="1" applyBorder="1" applyAlignment="1" applyProtection="1">
      <alignment vertical="center" wrapText="1"/>
      <protection/>
    </xf>
    <xf numFmtId="3" fontId="29" fillId="0" borderId="10" xfId="0" applyNumberFormat="1" applyFont="1" applyFill="1" applyBorder="1" applyAlignment="1" applyProtection="1">
      <alignment vertical="center" wrapText="1"/>
      <protection/>
    </xf>
    <xf numFmtId="3" fontId="29" fillId="0" borderId="39" xfId="0" applyNumberFormat="1" applyFont="1" applyFill="1" applyBorder="1" applyAlignment="1" applyProtection="1">
      <alignment vertical="center" wrapText="1"/>
      <protection/>
    </xf>
    <xf numFmtId="165" fontId="29" fillId="0" borderId="22" xfId="0" applyNumberFormat="1" applyFont="1" applyFill="1" applyBorder="1" applyAlignment="1">
      <alignment vertical="center" wrapText="1"/>
    </xf>
    <xf numFmtId="165" fontId="0" fillId="0" borderId="24" xfId="0" applyNumberFormat="1" applyFont="1" applyFill="1" applyBorder="1" applyAlignment="1">
      <alignment vertical="center" wrapText="1"/>
    </xf>
    <xf numFmtId="165" fontId="0" fillId="0" borderId="54" xfId="0" applyNumberFormat="1" applyFont="1" applyFill="1" applyBorder="1" applyAlignment="1">
      <alignment vertical="center" wrapText="1"/>
    </xf>
    <xf numFmtId="165" fontId="0" fillId="0" borderId="55" xfId="0" applyNumberFormat="1" applyFont="1" applyFill="1" applyBorder="1" applyAlignment="1">
      <alignment vertical="center" wrapText="1"/>
    </xf>
    <xf numFmtId="165" fontId="0" fillId="0" borderId="58" xfId="0" applyNumberFormat="1" applyFont="1" applyFill="1" applyBorder="1" applyAlignment="1">
      <alignment vertical="center" wrapText="1"/>
    </xf>
    <xf numFmtId="165" fontId="0" fillId="0" borderId="57" xfId="0" applyNumberFormat="1" applyFont="1" applyFill="1" applyBorder="1" applyAlignment="1" applyProtection="1">
      <alignment vertical="center" wrapText="1"/>
      <protection/>
    </xf>
    <xf numFmtId="165" fontId="0" fillId="0" borderId="26" xfId="0" applyNumberFormat="1" applyFill="1" applyBorder="1" applyAlignment="1" applyProtection="1">
      <alignment horizontal="left" vertical="center" wrapText="1" indent="1"/>
      <protection locked="0"/>
    </xf>
    <xf numFmtId="3" fontId="0" fillId="0" borderId="27" xfId="0" applyNumberFormat="1" applyFont="1" applyFill="1" applyBorder="1" applyAlignment="1" applyProtection="1">
      <alignment vertical="center" wrapText="1"/>
      <protection locked="0"/>
    </xf>
    <xf numFmtId="165" fontId="0" fillId="0" borderId="27" xfId="0" applyNumberFormat="1" applyFill="1" applyBorder="1" applyAlignment="1">
      <alignment horizontal="center" vertical="center" wrapText="1"/>
    </xf>
    <xf numFmtId="3" fontId="0" fillId="0" borderId="59" xfId="0" applyNumberFormat="1" applyFont="1" applyFill="1" applyBorder="1" applyAlignment="1" applyProtection="1">
      <alignment vertical="center" wrapText="1"/>
      <protection locked="0"/>
    </xf>
    <xf numFmtId="3" fontId="0" fillId="0" borderId="60" xfId="0" applyNumberFormat="1" applyFont="1" applyFill="1" applyBorder="1" applyAlignment="1" applyProtection="1">
      <alignment vertical="center" wrapText="1"/>
      <protection locked="0"/>
    </xf>
    <xf numFmtId="3" fontId="0" fillId="0" borderId="61" xfId="0" applyNumberFormat="1" applyFont="1" applyFill="1" applyBorder="1" applyAlignment="1" applyProtection="1">
      <alignment vertical="center" wrapText="1"/>
      <protection locked="0"/>
    </xf>
    <xf numFmtId="3" fontId="0" fillId="0" borderId="30" xfId="0" applyNumberFormat="1" applyFont="1" applyFill="1" applyBorder="1" applyAlignment="1" applyProtection="1">
      <alignment vertical="center" wrapText="1"/>
      <protection/>
    </xf>
    <xf numFmtId="3" fontId="29" fillId="0" borderId="36" xfId="0" applyNumberFormat="1" applyFont="1" applyFill="1" applyBorder="1" applyAlignment="1">
      <alignment vertical="center" wrapText="1"/>
    </xf>
    <xf numFmtId="3" fontId="29" fillId="0" borderId="37" xfId="0" applyNumberFormat="1" applyFont="1" applyFill="1" applyBorder="1" applyAlignment="1">
      <alignment vertical="center" wrapText="1"/>
    </xf>
    <xf numFmtId="3" fontId="29" fillId="0" borderId="38" xfId="0" applyNumberFormat="1" applyFont="1" applyFill="1" applyBorder="1" applyAlignment="1">
      <alignment vertical="center" wrapText="1"/>
    </xf>
    <xf numFmtId="3" fontId="29" fillId="0" borderId="62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3" fontId="29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29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24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 applyProtection="1">
      <alignment vertical="center" wrapText="1"/>
      <protection locked="0"/>
    </xf>
    <xf numFmtId="3" fontId="21" fillId="0" borderId="57" xfId="0" applyNumberFormat="1" applyFont="1" applyFill="1" applyBorder="1" applyAlignment="1" applyProtection="1">
      <alignment vertical="center" wrapText="1"/>
      <protection locked="0"/>
    </xf>
    <xf numFmtId="3" fontId="21" fillId="0" borderId="17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vertical="center" wrapText="1"/>
    </xf>
    <xf numFmtId="3" fontId="38" fillId="0" borderId="0" xfId="0" applyNumberFormat="1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3" fontId="39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3" fontId="2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3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5" xfId="0" applyNumberFormat="1" applyFont="1" applyFill="1" applyBorder="1" applyAlignment="1" applyProtection="1">
      <alignment horizontal="left" vertical="center" wrapText="1" indent="8"/>
      <protection locked="0"/>
    </xf>
    <xf numFmtId="3" fontId="21" fillId="0" borderId="18" xfId="0" applyNumberFormat="1" applyFont="1" applyFill="1" applyBorder="1" applyAlignment="1" applyProtection="1">
      <alignment vertical="center" wrapText="1"/>
      <protection locked="0"/>
    </xf>
    <xf numFmtId="3" fontId="2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6" xfId="0" applyNumberFormat="1" applyFont="1" applyFill="1" applyBorder="1" applyAlignment="1">
      <alignment vertical="center" wrapText="1"/>
    </xf>
    <xf numFmtId="3" fontId="26" fillId="0" borderId="36" xfId="0" applyNumberFormat="1" applyFont="1" applyFill="1" applyBorder="1" applyAlignment="1">
      <alignment vertical="center" wrapText="1"/>
    </xf>
    <xf numFmtId="3" fontId="26" fillId="0" borderId="39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/>
    </xf>
    <xf numFmtId="3" fontId="25" fillId="0" borderId="14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 wrapText="1"/>
    </xf>
    <xf numFmtId="3" fontId="25" fillId="0" borderId="64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 applyProtection="1">
      <alignment vertical="center"/>
      <protection locked="0"/>
    </xf>
    <xf numFmtId="3" fontId="21" fillId="0" borderId="57" xfId="0" applyNumberFormat="1" applyFont="1" applyFill="1" applyBorder="1" applyAlignment="1">
      <alignment vertical="center"/>
    </xf>
    <xf numFmtId="3" fontId="27" fillId="0" borderId="15" xfId="0" applyNumberFormat="1" applyFont="1" applyFill="1" applyBorder="1" applyAlignment="1" quotePrefix="1">
      <alignment horizontal="left" vertical="center" indent="1"/>
    </xf>
    <xf numFmtId="3" fontId="27" fillId="0" borderId="16" xfId="0" applyNumberFormat="1" applyFont="1" applyFill="1" applyBorder="1" applyAlignment="1" applyProtection="1">
      <alignment vertical="center"/>
      <protection locked="0"/>
    </xf>
    <xf numFmtId="3" fontId="27" fillId="0" borderId="31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 applyProtection="1">
      <alignment vertical="center"/>
      <protection locked="0"/>
    </xf>
    <xf numFmtId="3" fontId="21" fillId="0" borderId="31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3" fontId="25" fillId="0" borderId="11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1" fillId="0" borderId="15" xfId="0" applyNumberFormat="1" applyFont="1" applyFill="1" applyBorder="1" applyAlignment="1">
      <alignment horizontal="left" vertical="center"/>
    </xf>
    <xf numFmtId="3" fontId="40" fillId="0" borderId="16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15" fillId="0" borderId="0" xfId="0" applyNumberFormat="1" applyFont="1" applyFill="1" applyAlignment="1">
      <alignment horizontal="left" vertical="center" wrapText="1"/>
    </xf>
    <xf numFmtId="3" fontId="15" fillId="0" borderId="0" xfId="0" applyNumberFormat="1" applyFont="1" applyFill="1" applyAlignment="1">
      <alignment vertical="center" wrapText="1"/>
    </xf>
    <xf numFmtId="3" fontId="25" fillId="0" borderId="0" xfId="0" applyNumberFormat="1" applyFont="1" applyFill="1" applyAlignment="1">
      <alignment vertical="center"/>
    </xf>
    <xf numFmtId="3" fontId="25" fillId="0" borderId="65" xfId="0" applyNumberFormat="1" applyFont="1" applyFill="1" applyBorder="1" applyAlignment="1">
      <alignment horizontal="center" vertical="center" wrapText="1"/>
    </xf>
    <xf numFmtId="3" fontId="25" fillId="0" borderId="54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left" vertical="center" wrapText="1" indent="1"/>
    </xf>
    <xf numFmtId="3" fontId="28" fillId="0" borderId="13" xfId="0" applyNumberFormat="1" applyFont="1" applyFill="1" applyBorder="1" applyAlignment="1" applyProtection="1">
      <alignment vertical="center" wrapText="1"/>
      <protection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left" vertical="center" wrapText="1" indent="1"/>
    </xf>
    <xf numFmtId="3" fontId="41" fillId="0" borderId="0" xfId="0" applyNumberFormat="1" applyFont="1" applyFill="1" applyAlignment="1">
      <alignment vertical="center" wrapText="1"/>
    </xf>
    <xf numFmtId="3" fontId="28" fillId="0" borderId="13" xfId="0" applyNumberFormat="1" applyFont="1" applyFill="1" applyBorder="1" applyAlignment="1">
      <alignment vertical="center" wrapText="1"/>
    </xf>
    <xf numFmtId="165" fontId="21" fillId="0" borderId="31" xfId="0" applyNumberFormat="1" applyFont="1" applyFill="1" applyBorder="1" applyAlignment="1" applyProtection="1">
      <alignment vertical="center" wrapText="1"/>
      <protection locked="0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left" vertical="center" wrapText="1" indent="1"/>
    </xf>
    <xf numFmtId="3" fontId="21" fillId="0" borderId="50" xfId="0" applyNumberFormat="1" applyFont="1" applyFill="1" applyBorder="1" applyAlignment="1" applyProtection="1">
      <alignment vertical="center" wrapText="1"/>
      <protection locked="0"/>
    </xf>
    <xf numFmtId="3" fontId="21" fillId="0" borderId="17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left" vertical="center" wrapText="1" indent="1"/>
    </xf>
    <xf numFmtId="3" fontId="21" fillId="0" borderId="0" xfId="0" applyNumberFormat="1" applyFont="1" applyFill="1" applyBorder="1" applyAlignment="1">
      <alignment horizontal="left" vertical="center" wrapText="1" indent="1"/>
    </xf>
    <xf numFmtId="3" fontId="28" fillId="0" borderId="11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42" fillId="0" borderId="66" xfId="0" applyNumberFormat="1" applyFont="1" applyFill="1" applyBorder="1" applyAlignment="1">
      <alignment horizontal="left" wrapText="1" indent="1"/>
    </xf>
    <xf numFmtId="3" fontId="28" fillId="0" borderId="67" xfId="0" applyNumberFormat="1" applyFont="1" applyFill="1" applyBorder="1" applyAlignment="1" applyProtection="1">
      <alignment vertical="center" wrapText="1"/>
      <protection locked="0"/>
    </xf>
    <xf numFmtId="3" fontId="39" fillId="0" borderId="63" xfId="0" applyNumberFormat="1" applyFont="1" applyFill="1" applyBorder="1" applyAlignment="1">
      <alignment horizontal="left" wrapText="1" indent="1"/>
    </xf>
    <xf numFmtId="3" fontId="21" fillId="0" borderId="68" xfId="0" applyNumberFormat="1" applyFont="1" applyFill="1" applyBorder="1" applyAlignment="1" applyProtection="1">
      <alignment vertical="center" wrapText="1"/>
      <protection locked="0"/>
    </xf>
    <xf numFmtId="3" fontId="39" fillId="0" borderId="69" xfId="0" applyNumberFormat="1" applyFont="1" applyFill="1" applyBorder="1" applyAlignment="1">
      <alignment horizontal="left" wrapText="1" indent="1"/>
    </xf>
    <xf numFmtId="3" fontId="21" fillId="0" borderId="70" xfId="0" applyNumberFormat="1" applyFont="1" applyFill="1" applyBorder="1" applyAlignment="1" applyProtection="1">
      <alignment vertical="center" wrapText="1"/>
      <protection locked="0"/>
    </xf>
    <xf numFmtId="3" fontId="21" fillId="0" borderId="24" xfId="0" applyNumberFormat="1" applyFont="1" applyFill="1" applyBorder="1" applyAlignment="1">
      <alignment horizontal="center" vertical="center" wrapText="1"/>
    </xf>
    <xf numFmtId="3" fontId="39" fillId="0" borderId="58" xfId="0" applyNumberFormat="1" applyFont="1" applyFill="1" applyBorder="1" applyAlignment="1">
      <alignment horizontal="left" wrapText="1" indent="1"/>
    </xf>
    <xf numFmtId="3" fontId="26" fillId="0" borderId="67" xfId="0" applyNumberFormat="1" applyFont="1" applyFill="1" applyBorder="1" applyAlignment="1">
      <alignment vertical="center" wrapText="1"/>
    </xf>
    <xf numFmtId="3" fontId="26" fillId="0" borderId="34" xfId="0" applyNumberFormat="1" applyFont="1" applyFill="1" applyBorder="1" applyAlignment="1">
      <alignment horizontal="center" vertical="center" wrapText="1"/>
    </xf>
    <xf numFmtId="3" fontId="21" fillId="0" borderId="27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0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1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left" vertical="center" wrapText="1" indent="1"/>
    </xf>
    <xf numFmtId="3" fontId="26" fillId="0" borderId="13" xfId="0" applyNumberFormat="1" applyFont="1" applyFill="1" applyBorder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3" fontId="22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wrapText="1"/>
    </xf>
    <xf numFmtId="3" fontId="25" fillId="0" borderId="71" xfId="0" applyNumberFormat="1" applyFont="1" applyFill="1" applyBorder="1" applyAlignment="1">
      <alignment horizontal="centerContinuous" vertical="center" wrapText="1"/>
    </xf>
    <xf numFmtId="3" fontId="25" fillId="0" borderId="61" xfId="0" applyNumberFormat="1" applyFont="1" applyFill="1" applyBorder="1" applyAlignment="1">
      <alignment horizontal="centerContinuous" vertical="center" wrapText="1"/>
    </xf>
    <xf numFmtId="3" fontId="22" fillId="0" borderId="0" xfId="0" applyNumberFormat="1" applyFont="1" applyAlignment="1">
      <alignment horizontal="center" vertical="center" wrapText="1"/>
    </xf>
    <xf numFmtId="3" fontId="26" fillId="0" borderId="72" xfId="0" applyNumberFormat="1" applyFont="1" applyFill="1" applyBorder="1" applyAlignment="1">
      <alignment horizontal="left" vertical="center" wrapText="1"/>
    </xf>
    <xf numFmtId="3" fontId="26" fillId="0" borderId="34" xfId="0" applyNumberFormat="1" applyFont="1" applyFill="1" applyBorder="1" applyAlignment="1">
      <alignment horizontal="left" vertical="center" wrapText="1"/>
    </xf>
    <xf numFmtId="3" fontId="26" fillId="0" borderId="6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Alignment="1">
      <alignment horizontal="left" vertical="center" wrapText="1"/>
    </xf>
    <xf numFmtId="3" fontId="32" fillId="0" borderId="0" xfId="0" applyNumberFormat="1" applyFont="1" applyAlignment="1">
      <alignment vertical="center" wrapText="1"/>
    </xf>
    <xf numFmtId="3" fontId="28" fillId="0" borderId="13" xfId="0" applyNumberFormat="1" applyFont="1" applyFill="1" applyBorder="1" applyAlignment="1" applyProtection="1">
      <alignment vertical="center" wrapText="1"/>
      <protection locked="0"/>
    </xf>
    <xf numFmtId="3" fontId="28" fillId="0" borderId="22" xfId="0" applyNumberFormat="1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left" vertical="center" wrapText="1" indent="1"/>
    </xf>
    <xf numFmtId="3" fontId="28" fillId="0" borderId="57" xfId="0" applyNumberFormat="1" applyFont="1" applyFill="1" applyBorder="1" applyAlignment="1" applyProtection="1">
      <alignment vertical="center" wrapText="1"/>
      <protection locked="0"/>
    </xf>
    <xf numFmtId="3" fontId="28" fillId="0" borderId="15" xfId="0" applyNumberFormat="1" applyFont="1" applyFill="1" applyBorder="1" applyAlignment="1">
      <alignment horizontal="center" vertical="center" wrapText="1"/>
    </xf>
    <xf numFmtId="3" fontId="21" fillId="0" borderId="46" xfId="0" applyNumberFormat="1" applyFont="1" applyFill="1" applyBorder="1" applyAlignment="1">
      <alignment horizontal="left" vertical="center" wrapText="1" indent="1"/>
    </xf>
    <xf numFmtId="3" fontId="28" fillId="0" borderId="31" xfId="0" applyNumberFormat="1" applyFont="1" applyFill="1" applyBorder="1" applyAlignment="1" applyProtection="1">
      <alignment vertical="center" wrapText="1"/>
      <protection locked="0"/>
    </xf>
    <xf numFmtId="3" fontId="28" fillId="0" borderId="35" xfId="0" applyNumberFormat="1" applyFont="1" applyFill="1" applyBorder="1" applyAlignment="1">
      <alignment horizontal="center" vertical="center" wrapText="1"/>
    </xf>
    <xf numFmtId="3" fontId="28" fillId="0" borderId="39" xfId="0" applyNumberFormat="1" applyFont="1" applyFill="1" applyBorder="1" applyAlignment="1" applyProtection="1">
      <alignment vertical="center" wrapText="1"/>
      <protection locked="0"/>
    </xf>
    <xf numFmtId="3" fontId="41" fillId="0" borderId="0" xfId="0" applyNumberFormat="1" applyFont="1" applyAlignment="1">
      <alignment vertical="center" wrapText="1"/>
    </xf>
    <xf numFmtId="3" fontId="28" fillId="0" borderId="13" xfId="0" applyNumberFormat="1" applyFont="1" applyFill="1" applyBorder="1" applyAlignment="1" applyProtection="1">
      <alignment vertical="center" wrapText="1"/>
      <protection locked="0"/>
    </xf>
    <xf numFmtId="3" fontId="21" fillId="0" borderId="22" xfId="0" applyNumberFormat="1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6" fillId="0" borderId="34" xfId="0" applyNumberFormat="1" applyFont="1" applyFill="1" applyBorder="1" applyAlignment="1">
      <alignment horizontal="left" vertical="center" wrapText="1" indent="1"/>
    </xf>
    <xf numFmtId="3" fontId="21" fillId="0" borderId="67" xfId="0" applyNumberFormat="1" applyFont="1" applyFill="1" applyBorder="1" applyAlignment="1">
      <alignment vertical="center" wrapText="1"/>
    </xf>
    <xf numFmtId="165" fontId="21" fillId="0" borderId="5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Alignment="1">
      <alignment horizontal="left" vertical="center" wrapText="1"/>
    </xf>
    <xf numFmtId="3" fontId="29" fillId="0" borderId="11" xfId="0" applyNumberFormat="1" applyFont="1" applyBorder="1" applyAlignment="1">
      <alignment horizontal="left" vertical="center"/>
    </xf>
    <xf numFmtId="3" fontId="0" fillId="0" borderId="34" xfId="0" applyNumberFormat="1" applyFont="1" applyBorder="1" applyAlignment="1">
      <alignment vertical="center" wrapText="1"/>
    </xf>
    <xf numFmtId="3" fontId="29" fillId="0" borderId="66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 applyProtection="1">
      <alignment vertical="center" wrapText="1"/>
      <protection locked="0"/>
    </xf>
    <xf numFmtId="3" fontId="29" fillId="0" borderId="65" xfId="0" applyNumberFormat="1" applyFont="1" applyFill="1" applyBorder="1" applyAlignment="1">
      <alignment vertical="center"/>
    </xf>
    <xf numFmtId="3" fontId="29" fillId="0" borderId="58" xfId="0" applyNumberFormat="1" applyFont="1" applyFill="1" applyBorder="1" applyAlignment="1">
      <alignment vertical="center"/>
    </xf>
    <xf numFmtId="3" fontId="29" fillId="0" borderId="24" xfId="0" applyNumberFormat="1" applyFont="1" applyFill="1" applyBorder="1" applyAlignment="1">
      <alignment horizontal="left" vertical="center" indent="1"/>
    </xf>
    <xf numFmtId="3" fontId="29" fillId="0" borderId="57" xfId="0" applyNumberFormat="1" applyFont="1" applyFill="1" applyBorder="1" applyAlignment="1" quotePrefix="1">
      <alignment horizontal="right" vertical="center"/>
    </xf>
    <xf numFmtId="3" fontId="29" fillId="0" borderId="71" xfId="0" applyNumberFormat="1" applyFont="1" applyFill="1" applyBorder="1" applyAlignment="1">
      <alignment vertical="center"/>
    </xf>
    <xf numFmtId="3" fontId="29" fillId="0" borderId="61" xfId="0" applyNumberFormat="1" applyFont="1" applyFill="1" applyBorder="1" applyAlignment="1">
      <alignment vertical="center"/>
    </xf>
    <xf numFmtId="3" fontId="29" fillId="0" borderId="30" xfId="0" applyNumberFormat="1" applyFont="1" applyFill="1" applyBorder="1" applyAlignment="1" quotePrefix="1">
      <alignment horizontal="right" vertical="center"/>
    </xf>
    <xf numFmtId="3" fontId="29" fillId="0" borderId="27" xfId="0" applyNumberFormat="1" applyFont="1" applyFill="1" applyBorder="1" applyAlignment="1" applyProtection="1" quotePrefix="1">
      <alignment horizontal="left" vertical="center" indent="1"/>
      <protection locked="0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center"/>
    </xf>
    <xf numFmtId="3" fontId="25" fillId="0" borderId="22" xfId="0" applyNumberFormat="1" applyFont="1" applyFill="1" applyBorder="1" applyAlignment="1">
      <alignment horizontal="center" vertical="center" wrapText="1"/>
    </xf>
    <xf numFmtId="3" fontId="25" fillId="0" borderId="58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3" fontId="25" fillId="0" borderId="57" xfId="0" applyNumberFormat="1" applyFont="1" applyFill="1" applyBorder="1" applyAlignment="1">
      <alignment horizontal="center" vertical="center" wrapText="1"/>
    </xf>
    <xf numFmtId="3" fontId="26" fillId="0" borderId="35" xfId="0" applyNumberFormat="1" applyFont="1" applyFill="1" applyBorder="1" applyAlignment="1">
      <alignment horizontal="center" vertical="center" wrapText="1"/>
    </xf>
    <xf numFmtId="3" fontId="26" fillId="0" borderId="62" xfId="0" applyNumberFormat="1" applyFont="1" applyFill="1" applyBorder="1" applyAlignment="1">
      <alignment horizontal="center" vertical="center" wrapText="1"/>
    </xf>
    <xf numFmtId="3" fontId="26" fillId="0" borderId="36" xfId="0" applyNumberFormat="1" applyFont="1" applyFill="1" applyBorder="1" applyAlignment="1">
      <alignment horizontal="center" vertical="center" wrapText="1"/>
    </xf>
    <xf numFmtId="3" fontId="26" fillId="0" borderId="39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vertical="center" wrapText="1"/>
    </xf>
    <xf numFmtId="3" fontId="21" fillId="0" borderId="22" xfId="0" applyNumberFormat="1" applyFont="1" applyFill="1" applyBorder="1" applyAlignment="1">
      <alignment horizontal="left" vertical="center" wrapText="1"/>
    </xf>
    <xf numFmtId="3" fontId="21" fillId="0" borderId="58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 applyProtection="1">
      <alignment vertical="center" wrapText="1"/>
      <protection locked="0"/>
    </xf>
    <xf numFmtId="3" fontId="26" fillId="0" borderId="31" xfId="0" applyNumberFormat="1" applyFont="1" applyFill="1" applyBorder="1" applyAlignment="1" applyProtection="1">
      <alignment vertical="center" wrapText="1"/>
      <protection locked="0"/>
    </xf>
    <xf numFmtId="3" fontId="21" fillId="0" borderId="19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 applyProtection="1">
      <alignment vertical="center" wrapText="1"/>
      <protection locked="0"/>
    </xf>
    <xf numFmtId="3" fontId="21" fillId="0" borderId="69" xfId="0" applyNumberFormat="1" applyFont="1" applyFill="1" applyBorder="1" applyAlignment="1">
      <alignment horizontal="center" vertical="center" wrapText="1"/>
    </xf>
    <xf numFmtId="3" fontId="26" fillId="0" borderId="26" xfId="0" applyNumberFormat="1" applyFont="1" applyFill="1" applyBorder="1" applyAlignment="1">
      <alignment vertical="center" wrapText="1"/>
    </xf>
    <xf numFmtId="3" fontId="26" fillId="0" borderId="61" xfId="0" applyNumberFormat="1" applyFont="1" applyFill="1" applyBorder="1" applyAlignment="1">
      <alignment horizontal="center" vertical="center" wrapText="1"/>
    </xf>
    <xf numFmtId="3" fontId="26" fillId="0" borderId="27" xfId="0" applyNumberFormat="1" applyFont="1" applyFill="1" applyBorder="1" applyAlignment="1" applyProtection="1">
      <alignment vertical="center" wrapText="1"/>
      <protection locked="0"/>
    </xf>
    <xf numFmtId="3" fontId="26" fillId="0" borderId="30" xfId="0" applyNumberFormat="1" applyFont="1" applyFill="1" applyBorder="1" applyAlignment="1" applyProtection="1">
      <alignment vertical="center" wrapText="1"/>
      <protection locked="0"/>
    </xf>
    <xf numFmtId="3" fontId="25" fillId="0" borderId="11" xfId="0" applyNumberFormat="1" applyFont="1" applyFill="1" applyBorder="1" applyAlignment="1">
      <alignment vertical="center" wrapText="1"/>
    </xf>
    <xf numFmtId="3" fontId="26" fillId="0" borderId="66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 wrapText="1"/>
    </xf>
    <xf numFmtId="3" fontId="21" fillId="0" borderId="63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25" xfId="0" applyNumberFormat="1" applyFont="1" applyFill="1" applyBorder="1" applyAlignment="1">
      <alignment horizontal="center" vertical="center" wrapText="1"/>
    </xf>
    <xf numFmtId="3" fontId="25" fillId="0" borderId="35" xfId="0" applyNumberFormat="1" applyFont="1" applyFill="1" applyBorder="1" applyAlignment="1">
      <alignment vertical="center" wrapText="1"/>
    </xf>
    <xf numFmtId="3" fontId="26" fillId="0" borderId="36" xfId="0" applyNumberFormat="1" applyFont="1" applyFill="1" applyBorder="1" applyAlignment="1">
      <alignment vertical="center" wrapText="1"/>
    </xf>
    <xf numFmtId="3" fontId="26" fillId="0" borderId="39" xfId="0" applyNumberFormat="1" applyFont="1" applyFill="1" applyBorder="1" applyAlignment="1">
      <alignment vertical="center" wrapText="1"/>
    </xf>
    <xf numFmtId="3" fontId="29" fillId="0" borderId="0" xfId="0" applyNumberFormat="1" applyFont="1" applyFill="1" applyAlignment="1">
      <alignment vertical="center" wrapText="1"/>
    </xf>
    <xf numFmtId="3" fontId="21" fillId="0" borderId="22" xfId="0" applyNumberFormat="1" applyFont="1" applyFill="1" applyBorder="1" applyAlignment="1">
      <alignment vertical="center" wrapText="1"/>
    </xf>
    <xf numFmtId="3" fontId="26" fillId="0" borderId="19" xfId="0" applyNumberFormat="1" applyFont="1" applyFill="1" applyBorder="1" applyAlignment="1">
      <alignment vertical="center" wrapText="1"/>
    </xf>
    <xf numFmtId="3" fontId="26" fillId="0" borderId="69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 applyProtection="1">
      <alignment vertical="center" wrapText="1"/>
      <protection locked="0"/>
    </xf>
    <xf numFmtId="3" fontId="26" fillId="0" borderId="50" xfId="0" applyNumberFormat="1" applyFont="1" applyFill="1" applyBorder="1" applyAlignment="1" applyProtection="1">
      <alignment vertical="center" wrapText="1"/>
      <protection locked="0"/>
    </xf>
    <xf numFmtId="3" fontId="25" fillId="0" borderId="14" xfId="0" applyNumberFormat="1" applyFont="1" applyFill="1" applyBorder="1" applyAlignment="1">
      <alignment vertical="center" wrapText="1"/>
    </xf>
    <xf numFmtId="3" fontId="26" fillId="0" borderId="73" xfId="0" applyNumberFormat="1" applyFont="1" applyFill="1" applyBorder="1" applyAlignment="1">
      <alignment horizontal="center" vertical="center" wrapText="1"/>
    </xf>
    <xf numFmtId="3" fontId="26" fillId="0" borderId="23" xfId="0" applyNumberFormat="1" applyFont="1" applyFill="1" applyBorder="1" applyAlignment="1">
      <alignment vertical="center" wrapText="1"/>
    </xf>
    <xf numFmtId="3" fontId="26" fillId="0" borderId="64" xfId="0" applyNumberFormat="1" applyFont="1" applyFill="1" applyBorder="1" applyAlignment="1">
      <alignment vertical="center" wrapText="1"/>
    </xf>
    <xf numFmtId="3" fontId="31" fillId="0" borderId="11" xfId="0" applyNumberFormat="1" applyFont="1" applyBorder="1" applyAlignment="1">
      <alignment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40" xfId="0" applyNumberFormat="1" applyFont="1" applyBorder="1" applyAlignment="1">
      <alignment horizontal="center" vertical="center" wrapText="1"/>
    </xf>
    <xf numFmtId="3" fontId="26" fillId="0" borderId="40" xfId="0" applyNumberFormat="1" applyFont="1" applyFill="1" applyBorder="1" applyAlignment="1">
      <alignment vertical="center" wrapText="1"/>
    </xf>
    <xf numFmtId="3" fontId="26" fillId="0" borderId="43" xfId="0" applyNumberFormat="1" applyFont="1" applyFill="1" applyBorder="1" applyAlignment="1">
      <alignment vertical="center" wrapText="1"/>
    </xf>
    <xf numFmtId="3" fontId="29" fillId="0" borderId="12" xfId="0" applyNumberFormat="1" applyFont="1" applyFill="1" applyBorder="1" applyAlignment="1">
      <alignment/>
    </xf>
    <xf numFmtId="3" fontId="29" fillId="0" borderId="13" xfId="0" applyNumberFormat="1" applyFont="1" applyFill="1" applyBorder="1" applyAlignment="1">
      <alignment/>
    </xf>
    <xf numFmtId="3" fontId="31" fillId="0" borderId="35" xfId="0" applyNumberFormat="1" applyFont="1" applyBorder="1" applyAlignment="1">
      <alignment vertical="center" wrapText="1"/>
    </xf>
    <xf numFmtId="3" fontId="31" fillId="0" borderId="36" xfId="0" applyNumberFormat="1" applyFont="1" applyBorder="1" applyAlignment="1">
      <alignment horizontal="center" vertical="center" wrapText="1"/>
    </xf>
    <xf numFmtId="3" fontId="29" fillId="0" borderId="36" xfId="0" applyNumberFormat="1" applyFont="1" applyFill="1" applyBorder="1" applyAlignment="1">
      <alignment/>
    </xf>
    <xf numFmtId="3" fontId="29" fillId="0" borderId="39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 applyProtection="1">
      <alignment/>
      <protection locked="0"/>
    </xf>
    <xf numFmtId="3" fontId="15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22" fillId="0" borderId="0" xfId="0" applyNumberFormat="1" applyFont="1" applyFill="1" applyAlignment="1" applyProtection="1">
      <alignment/>
      <protection/>
    </xf>
    <xf numFmtId="3" fontId="15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 locked="0"/>
    </xf>
    <xf numFmtId="3" fontId="20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21" fillId="0" borderId="17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vertical="center" wrapText="1"/>
    </xf>
    <xf numFmtId="3" fontId="21" fillId="0" borderId="18" xfId="0" applyNumberFormat="1" applyFont="1" applyFill="1" applyBorder="1" applyAlignment="1" applyProtection="1">
      <alignment vertical="center"/>
      <protection locked="0"/>
    </xf>
    <xf numFmtId="3" fontId="26" fillId="0" borderId="29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vertical="center" wrapText="1"/>
    </xf>
    <xf numFmtId="3" fontId="26" fillId="0" borderId="31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vertical="center" wrapText="1"/>
    </xf>
    <xf numFmtId="3" fontId="26" fillId="0" borderId="50" xfId="0" applyNumberFormat="1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vertical="center" wrapText="1"/>
    </xf>
    <xf numFmtId="3" fontId="26" fillId="0" borderId="12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/>
    </xf>
    <xf numFmtId="3" fontId="0" fillId="0" borderId="74" xfId="0" applyNumberFormat="1" applyFill="1" applyBorder="1" applyAlignment="1">
      <alignment/>
    </xf>
    <xf numFmtId="3" fontId="29" fillId="0" borderId="74" xfId="0" applyNumberFormat="1" applyFont="1" applyFill="1" applyBorder="1" applyAlignment="1">
      <alignment horizontal="center"/>
    </xf>
    <xf numFmtId="3" fontId="24" fillId="0" borderId="74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24" fillId="0" borderId="0" xfId="0" applyNumberFormat="1" applyFont="1" applyFill="1" applyBorder="1" applyAlignment="1">
      <alignment horizontal="center"/>
    </xf>
    <xf numFmtId="3" fontId="26" fillId="0" borderId="32" xfId="97" applyNumberFormat="1" applyFont="1" applyFill="1" applyBorder="1" applyAlignment="1" applyProtection="1">
      <alignment horizontal="right" vertical="center" wrapText="1"/>
      <protection/>
    </xf>
    <xf numFmtId="3" fontId="21" fillId="0" borderId="44" xfId="97" applyNumberFormat="1" applyFont="1" applyFill="1" applyBorder="1" applyAlignment="1" applyProtection="1">
      <alignment horizontal="right" vertical="center" wrapText="1"/>
      <protection locked="0"/>
    </xf>
    <xf numFmtId="3" fontId="21" fillId="0" borderId="47" xfId="97" applyNumberFormat="1" applyFont="1" applyFill="1" applyBorder="1" applyAlignment="1" applyProtection="1">
      <alignment horizontal="right" vertical="center" wrapText="1"/>
      <protection locked="0"/>
    </xf>
    <xf numFmtId="3" fontId="21" fillId="0" borderId="41" xfId="97" applyNumberFormat="1" applyFont="1" applyFill="1" applyBorder="1" applyAlignment="1" applyProtection="1">
      <alignment horizontal="right" vertical="center" wrapText="1"/>
      <protection locked="0"/>
    </xf>
    <xf numFmtId="3" fontId="27" fillId="0" borderId="44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51" xfId="97" applyNumberFormat="1" applyFont="1" applyFill="1" applyBorder="1" applyAlignment="1" applyProtection="1">
      <alignment horizontal="right" vertical="center" wrapText="1"/>
      <protection/>
    </xf>
    <xf numFmtId="3" fontId="26" fillId="0" borderId="54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44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51" xfId="97" applyNumberFormat="1" applyFont="1" applyFill="1" applyBorder="1" applyAlignment="1" applyProtection="1">
      <alignment horizontal="right" vertical="center" wrapText="1"/>
      <protection locked="0"/>
    </xf>
    <xf numFmtId="3" fontId="21" fillId="0" borderId="44" xfId="97" applyNumberFormat="1" applyFont="1" applyFill="1" applyBorder="1" applyAlignment="1" applyProtection="1">
      <alignment vertical="center" wrapText="1"/>
      <protection locked="0"/>
    </xf>
    <xf numFmtId="3" fontId="26" fillId="0" borderId="32" xfId="97" applyNumberFormat="1" applyFont="1" applyFill="1" applyBorder="1" applyAlignment="1" applyProtection="1">
      <alignment vertical="center" wrapText="1"/>
      <protection/>
    </xf>
    <xf numFmtId="3" fontId="21" fillId="0" borderId="51" xfId="97" applyNumberFormat="1" applyFont="1" applyFill="1" applyBorder="1" applyAlignment="1" applyProtection="1">
      <alignment vertical="center" wrapText="1"/>
      <protection locked="0"/>
    </xf>
    <xf numFmtId="3" fontId="21" fillId="0" borderId="51" xfId="97" applyNumberFormat="1" applyFont="1" applyFill="1" applyBorder="1" applyAlignment="1" applyProtection="1">
      <alignment horizontal="right" vertical="center" wrapText="1"/>
      <protection/>
    </xf>
    <xf numFmtId="3" fontId="21" fillId="0" borderId="59" xfId="97" applyNumberFormat="1" applyFont="1" applyFill="1" applyBorder="1" applyAlignment="1" applyProtection="1">
      <alignment horizontal="right" vertical="center" wrapText="1"/>
      <protection/>
    </xf>
    <xf numFmtId="3" fontId="29" fillId="0" borderId="2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>
      <alignment horizontal="right" wrapText="1"/>
    </xf>
    <xf numFmtId="165" fontId="3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34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Alignment="1">
      <alignment horizontal="center" vertical="center" wrapText="1"/>
    </xf>
    <xf numFmtId="3" fontId="29" fillId="0" borderId="16" xfId="0" applyNumberFormat="1" applyFont="1" applyFill="1" applyBorder="1" applyAlignment="1">
      <alignment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3" fontId="35" fillId="0" borderId="16" xfId="0" applyNumberFormat="1" applyFont="1" applyFill="1" applyBorder="1" applyAlignment="1">
      <alignment/>
    </xf>
    <xf numFmtId="3" fontId="29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6" xfId="0" applyNumberFormat="1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6" xfId="0" applyNumberFormat="1" applyFont="1" applyFill="1" applyBorder="1" applyAlignment="1" applyProtection="1">
      <alignment horizontal="right"/>
      <protection locked="0"/>
    </xf>
    <xf numFmtId="3" fontId="29" fillId="0" borderId="16" xfId="0" applyNumberFormat="1" applyFont="1" applyFill="1" applyBorder="1" applyAlignment="1" applyProtection="1">
      <alignment vertical="center" wrapText="1"/>
      <protection locked="0"/>
    </xf>
    <xf numFmtId="3" fontId="35" fillId="0" borderId="16" xfId="0" applyNumberFormat="1" applyFont="1" applyFill="1" applyBorder="1" applyAlignment="1">
      <alignment vertical="center"/>
    </xf>
    <xf numFmtId="4" fontId="26" fillId="0" borderId="13" xfId="97" applyNumberFormat="1" applyFont="1" applyFill="1" applyBorder="1" applyAlignment="1" applyProtection="1">
      <alignment horizontal="right" vertical="center" wrapText="1"/>
      <protection/>
    </xf>
    <xf numFmtId="49" fontId="25" fillId="0" borderId="22" xfId="97" applyNumberFormat="1" applyFont="1" applyFill="1" applyBorder="1" applyAlignment="1" applyProtection="1">
      <alignment horizontal="center" vertical="center" wrapText="1"/>
      <protection/>
    </xf>
    <xf numFmtId="3" fontId="25" fillId="0" borderId="24" xfId="97" applyNumberFormat="1" applyFont="1" applyFill="1" applyBorder="1" applyAlignment="1" applyProtection="1">
      <alignment horizontal="center" vertical="center" wrapText="1"/>
      <protection/>
    </xf>
    <xf numFmtId="3" fontId="25" fillId="0" borderId="57" xfId="97" applyNumberFormat="1" applyFont="1" applyFill="1" applyBorder="1" applyAlignment="1" applyProtection="1">
      <alignment horizontal="center" vertical="center" wrapText="1"/>
      <protection/>
    </xf>
    <xf numFmtId="49" fontId="26" fillId="0" borderId="15" xfId="97" applyNumberFormat="1" applyFont="1" applyFill="1" applyBorder="1" applyAlignment="1" applyProtection="1">
      <alignment horizontal="left" vertical="center" wrapText="1" indent="1"/>
      <protection/>
    </xf>
    <xf numFmtId="3" fontId="26" fillId="0" borderId="16" xfId="97" applyNumberFormat="1" applyFont="1" applyFill="1" applyBorder="1" applyAlignment="1" applyProtection="1">
      <alignment horizontal="left" vertical="center" wrapText="1"/>
      <protection/>
    </xf>
    <xf numFmtId="3" fontId="26" fillId="0" borderId="16" xfId="97" applyNumberFormat="1" applyFont="1" applyFill="1" applyBorder="1" applyAlignment="1" applyProtection="1">
      <alignment horizontal="right" vertical="center" wrapText="1"/>
      <protection/>
    </xf>
    <xf numFmtId="3" fontId="26" fillId="0" borderId="16" xfId="97" applyNumberFormat="1" applyFont="1" applyFill="1" applyBorder="1" applyAlignment="1" applyProtection="1">
      <alignment horizontal="left" vertical="center" wrapText="1" indent="1"/>
      <protection/>
    </xf>
    <xf numFmtId="3" fontId="28" fillId="0" borderId="16" xfId="97" applyNumberFormat="1" applyFont="1" applyFill="1" applyBorder="1" applyAlignment="1" applyProtection="1">
      <alignment horizontal="right" vertical="center" wrapText="1"/>
      <protection/>
    </xf>
    <xf numFmtId="49" fontId="26" fillId="0" borderId="19" xfId="97" applyNumberFormat="1" applyFont="1" applyFill="1" applyBorder="1" applyAlignment="1" applyProtection="1">
      <alignment horizontal="center" vertical="center" wrapText="1"/>
      <protection/>
    </xf>
    <xf numFmtId="3" fontId="26" fillId="0" borderId="20" xfId="97" applyNumberFormat="1" applyFont="1" applyFill="1" applyBorder="1" applyAlignment="1" applyProtection="1">
      <alignment horizontal="center" vertical="center" wrapText="1"/>
      <protection/>
    </xf>
    <xf numFmtId="3" fontId="26" fillId="0" borderId="50" xfId="97" applyNumberFormat="1" applyFont="1" applyFill="1" applyBorder="1" applyAlignment="1" applyProtection="1">
      <alignment horizontal="center" vertical="center" wrapText="1"/>
      <protection/>
    </xf>
    <xf numFmtId="3" fontId="26" fillId="0" borderId="18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0" xfId="97" applyNumberFormat="1" applyFont="1" applyFill="1" applyBorder="1" applyAlignment="1" applyProtection="1">
      <alignment horizontal="left" indent="1"/>
      <protection/>
    </xf>
    <xf numFmtId="4" fontId="26" fillId="0" borderId="13" xfId="97" applyNumberFormat="1" applyFont="1" applyFill="1" applyBorder="1" applyAlignment="1" applyProtection="1">
      <alignment vertical="center" wrapText="1"/>
      <protection/>
    </xf>
    <xf numFmtId="3" fontId="25" fillId="0" borderId="54" xfId="97" applyNumberFormat="1" applyFont="1" applyFill="1" applyBorder="1" applyAlignment="1" applyProtection="1">
      <alignment horizontal="center" vertical="center" wrapText="1"/>
      <protection/>
    </xf>
    <xf numFmtId="3" fontId="26" fillId="0" borderId="47" xfId="97" applyNumberFormat="1" applyFont="1" applyFill="1" applyBorder="1" applyAlignment="1" applyProtection="1">
      <alignment horizontal="center" vertical="center" wrapText="1"/>
      <protection/>
    </xf>
    <xf numFmtId="3" fontId="21" fillId="0" borderId="51" xfId="97" applyNumberFormat="1" applyFont="1" applyFill="1" applyBorder="1" applyAlignment="1" applyProtection="1">
      <alignment horizontal="right" vertical="center" wrapText="1"/>
      <protection locked="0"/>
    </xf>
    <xf numFmtId="3" fontId="21" fillId="0" borderId="41" xfId="97" applyNumberFormat="1" applyFont="1" applyFill="1" applyBorder="1" applyAlignment="1" applyProtection="1">
      <alignment vertical="center" wrapText="1"/>
      <protection locked="0"/>
    </xf>
    <xf numFmtId="0" fontId="29" fillId="0" borderId="16" xfId="0" applyFont="1" applyFill="1" applyBorder="1" applyAlignment="1">
      <alignment/>
    </xf>
    <xf numFmtId="3" fontId="28" fillId="0" borderId="12" xfId="0" applyNumberFormat="1" applyFont="1" applyFill="1" applyBorder="1" applyAlignment="1">
      <alignment vertical="center" wrapText="1"/>
    </xf>
    <xf numFmtId="3" fontId="28" fillId="0" borderId="12" xfId="0" applyNumberFormat="1" applyFont="1" applyFill="1" applyBorder="1" applyAlignment="1" applyProtection="1">
      <alignment vertical="center" wrapText="1"/>
      <protection locked="0"/>
    </xf>
    <xf numFmtId="3" fontId="32" fillId="0" borderId="16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 wrapText="1"/>
    </xf>
    <xf numFmtId="3" fontId="0" fillId="0" borderId="3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3" fontId="28" fillId="0" borderId="12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Border="1" applyAlignment="1">
      <alignment vertical="center" wrapText="1"/>
    </xf>
    <xf numFmtId="3" fontId="0" fillId="0" borderId="50" xfId="0" applyNumberFormat="1" applyFont="1" applyBorder="1" applyAlignment="1">
      <alignment vertical="center" wrapText="1"/>
    </xf>
    <xf numFmtId="3" fontId="29" fillId="0" borderId="26" xfId="0" applyNumberFormat="1" applyFont="1" applyFill="1" applyBorder="1" applyAlignment="1">
      <alignment vertical="center"/>
    </xf>
    <xf numFmtId="3" fontId="29" fillId="0" borderId="27" xfId="0" applyNumberFormat="1" applyFont="1" applyFill="1" applyBorder="1" applyAlignment="1">
      <alignment vertical="center"/>
    </xf>
    <xf numFmtId="3" fontId="26" fillId="0" borderId="66" xfId="0" applyNumberFormat="1" applyFont="1" applyFill="1" applyBorder="1" applyAlignment="1">
      <alignment horizontal="left" vertical="center" wrapText="1"/>
    </xf>
    <xf numFmtId="3" fontId="28" fillId="0" borderId="24" xfId="0" applyNumberFormat="1" applyFont="1" applyFill="1" applyBorder="1" applyAlignment="1" applyProtection="1">
      <alignment vertical="center" wrapText="1"/>
      <protection locked="0"/>
    </xf>
    <xf numFmtId="3" fontId="0" fillId="0" borderId="75" xfId="0" applyNumberFormat="1" applyFont="1" applyBorder="1" applyAlignment="1">
      <alignment vertical="center" wrapText="1"/>
    </xf>
    <xf numFmtId="3" fontId="29" fillId="0" borderId="15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horizontal="center" vertical="center"/>
    </xf>
    <xf numFmtId="3" fontId="21" fillId="0" borderId="18" xfId="0" applyNumberFormat="1" applyFont="1" applyBorder="1" applyAlignment="1">
      <alignment vertical="center" wrapText="1"/>
    </xf>
    <xf numFmtId="3" fontId="21" fillId="0" borderId="29" xfId="0" applyNumberFormat="1" applyFont="1" applyBorder="1" applyAlignment="1">
      <alignment vertical="center" wrapText="1"/>
    </xf>
    <xf numFmtId="3" fontId="21" fillId="0" borderId="16" xfId="0" applyNumberFormat="1" applyFont="1" applyBorder="1" applyAlignment="1">
      <alignment vertical="center" wrapText="1"/>
    </xf>
    <xf numFmtId="3" fontId="21" fillId="0" borderId="31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vertical="center" wrapText="1"/>
    </xf>
    <xf numFmtId="3" fontId="21" fillId="0" borderId="50" xfId="0" applyNumberFormat="1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 wrapText="1"/>
    </xf>
    <xf numFmtId="3" fontId="21" fillId="0" borderId="24" xfId="0" applyNumberFormat="1" applyFont="1" applyBorder="1" applyAlignment="1">
      <alignment vertical="center" wrapText="1"/>
    </xf>
    <xf numFmtId="3" fontId="21" fillId="0" borderId="57" xfId="0" applyNumberFormat="1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5" fillId="0" borderId="16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right"/>
    </xf>
    <xf numFmtId="49" fontId="21" fillId="0" borderId="20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20" xfId="97" applyNumberFormat="1" applyFont="1" applyFill="1" applyBorder="1" applyAlignment="1" applyProtection="1">
      <alignment vertical="center" wrapText="1"/>
      <protection locked="0"/>
    </xf>
    <xf numFmtId="49" fontId="21" fillId="0" borderId="18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18" xfId="97" applyNumberFormat="1" applyFont="1" applyFill="1" applyBorder="1" applyAlignment="1" applyProtection="1">
      <alignment vertical="center" wrapText="1"/>
      <protection locked="0"/>
    </xf>
    <xf numFmtId="3" fontId="26" fillId="0" borderId="12" xfId="97" applyNumberFormat="1" applyFont="1" applyFill="1" applyBorder="1" applyAlignment="1" applyProtection="1">
      <alignment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36" xfId="0" applyNumberFormat="1" applyFont="1" applyFill="1" applyBorder="1" applyAlignment="1" applyProtection="1">
      <alignment vertical="center" wrapText="1"/>
      <protection/>
    </xf>
    <xf numFmtId="3" fontId="34" fillId="0" borderId="16" xfId="0" applyNumberFormat="1" applyFont="1" applyFill="1" applyBorder="1" applyAlignment="1" applyProtection="1">
      <alignment vertical="center" wrapText="1"/>
      <protection locked="0"/>
    </xf>
    <xf numFmtId="3" fontId="34" fillId="0" borderId="20" xfId="0" applyNumberFormat="1" applyFont="1" applyFill="1" applyBorder="1" applyAlignment="1" applyProtection="1">
      <alignment vertical="center" wrapText="1"/>
      <protection locked="0"/>
    </xf>
    <xf numFmtId="3" fontId="25" fillId="0" borderId="12" xfId="0" applyNumberFormat="1" applyFont="1" applyFill="1" applyBorder="1" applyAlignment="1" applyProtection="1">
      <alignment vertical="center" wrapText="1"/>
      <protection locked="0"/>
    </xf>
    <xf numFmtId="3" fontId="25" fillId="0" borderId="18" xfId="0" applyNumberFormat="1" applyFont="1" applyFill="1" applyBorder="1" applyAlignment="1" applyProtection="1">
      <alignment vertical="center" wrapText="1"/>
      <protection locked="0"/>
    </xf>
    <xf numFmtId="0" fontId="29" fillId="0" borderId="18" xfId="0" applyFont="1" applyBorder="1" applyAlignment="1">
      <alignment horizontal="center" vertical="center" wrapText="1"/>
    </xf>
    <xf numFmtId="4" fontId="26" fillId="0" borderId="57" xfId="97" applyNumberFormat="1" applyFont="1" applyFill="1" applyBorder="1" applyAlignment="1" applyProtection="1">
      <alignment vertical="center" wrapText="1"/>
      <protection/>
    </xf>
    <xf numFmtId="4" fontId="26" fillId="0" borderId="31" xfId="97" applyNumberFormat="1" applyFont="1" applyFill="1" applyBorder="1" applyAlignment="1" applyProtection="1">
      <alignment vertical="center" wrapText="1"/>
      <protection/>
    </xf>
    <xf numFmtId="4" fontId="26" fillId="0" borderId="30" xfId="97" applyNumberFormat="1" applyFont="1" applyFill="1" applyBorder="1" applyAlignment="1" applyProtection="1">
      <alignment vertical="center" wrapText="1"/>
      <protection/>
    </xf>
    <xf numFmtId="4" fontId="26" fillId="0" borderId="57" xfId="97" applyNumberFormat="1" applyFont="1" applyFill="1" applyBorder="1" applyAlignment="1" applyProtection="1">
      <alignment horizontal="right" vertical="center" wrapText="1"/>
      <protection/>
    </xf>
    <xf numFmtId="4" fontId="26" fillId="0" borderId="31" xfId="97" applyNumberFormat="1" applyFont="1" applyFill="1" applyBorder="1" applyAlignment="1" applyProtection="1">
      <alignment horizontal="right" vertical="center" wrapText="1"/>
      <protection/>
    </xf>
    <xf numFmtId="4" fontId="26" fillId="0" borderId="30" xfId="97" applyNumberFormat="1" applyFont="1" applyFill="1" applyBorder="1" applyAlignment="1" applyProtection="1">
      <alignment horizontal="right" vertical="center" wrapText="1"/>
      <protection/>
    </xf>
    <xf numFmtId="3" fontId="26" fillId="0" borderId="13" xfId="97" applyNumberFormat="1" applyFont="1" applyFill="1" applyBorder="1" applyAlignment="1" applyProtection="1">
      <alignment horizontal="center" vertical="center" wrapText="1"/>
      <protection/>
    </xf>
    <xf numFmtId="3" fontId="21" fillId="0" borderId="30" xfId="0" applyNumberFormat="1" applyFont="1" applyBorder="1" applyAlignment="1">
      <alignment vertical="center" wrapText="1"/>
    </xf>
    <xf numFmtId="3" fontId="21" fillId="0" borderId="16" xfId="97" applyNumberFormat="1" applyFont="1" applyFill="1" applyBorder="1" applyAlignment="1" applyProtection="1">
      <alignment horizontal="right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vertical="center" wrapText="1"/>
    </xf>
    <xf numFmtId="3" fontId="26" fillId="0" borderId="66" xfId="0" applyNumberFormat="1" applyFont="1" applyFill="1" applyBorder="1" applyAlignment="1">
      <alignment vertical="center" wrapText="1"/>
    </xf>
    <xf numFmtId="3" fontId="22" fillId="0" borderId="12" xfId="0" applyNumberFormat="1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left" vertical="center" wrapText="1"/>
    </xf>
    <xf numFmtId="3" fontId="27" fillId="0" borderId="12" xfId="0" applyNumberFormat="1" applyFont="1" applyBorder="1" applyAlignment="1">
      <alignment vertical="center" wrapText="1"/>
    </xf>
    <xf numFmtId="3" fontId="27" fillId="0" borderId="13" xfId="0" applyNumberFormat="1" applyFont="1" applyBorder="1" applyAlignment="1">
      <alignment vertical="center" wrapText="1"/>
    </xf>
    <xf numFmtId="3" fontId="0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18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Alignment="1">
      <alignment horizontal="right" vertical="center" wrapText="1"/>
    </xf>
    <xf numFmtId="165" fontId="25" fillId="0" borderId="12" xfId="0" applyNumberFormat="1" applyFont="1" applyFill="1" applyBorder="1" applyAlignment="1">
      <alignment horizontal="right" vertical="center" wrapText="1"/>
    </xf>
    <xf numFmtId="3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Font="1" applyFill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29" fillId="0" borderId="13" xfId="0" applyNumberFormat="1" applyFont="1" applyFill="1" applyBorder="1" applyAlignment="1" applyProtection="1">
      <alignment horizontal="right" vertical="center" wrapText="1"/>
      <protection/>
    </xf>
    <xf numFmtId="3" fontId="29" fillId="0" borderId="29" xfId="0" applyNumberFormat="1" applyFont="1" applyFill="1" applyBorder="1" applyAlignment="1" applyProtection="1">
      <alignment horizontal="right" vertical="center" wrapText="1"/>
      <protection/>
    </xf>
    <xf numFmtId="3" fontId="25" fillId="0" borderId="16" xfId="0" applyNumberFormat="1" applyFont="1" applyFill="1" applyBorder="1" applyAlignment="1" applyProtection="1">
      <alignment vertical="center" wrapText="1"/>
      <protection locked="0"/>
    </xf>
    <xf numFmtId="3" fontId="2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1" xfId="0" applyNumberFormat="1" applyBorder="1" applyAlignment="1">
      <alignment/>
    </xf>
    <xf numFmtId="3" fontId="29" fillId="0" borderId="20" xfId="0" applyNumberFormat="1" applyFont="1" applyFill="1" applyBorder="1" applyAlignment="1">
      <alignment vertical="center" wrapText="1"/>
    </xf>
    <xf numFmtId="3" fontId="29" fillId="0" borderId="27" xfId="0" applyNumberFormat="1" applyFont="1" applyFill="1" applyBorder="1" applyAlignment="1">
      <alignment vertical="center" wrapText="1"/>
    </xf>
    <xf numFmtId="3" fontId="29" fillId="0" borderId="43" xfId="0" applyNumberFormat="1" applyFont="1" applyFill="1" applyBorder="1" applyAlignment="1" applyProtection="1">
      <alignment vertical="center" wrapText="1"/>
      <protection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 wrapText="1"/>
    </xf>
    <xf numFmtId="3" fontId="0" fillId="0" borderId="57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 wrapText="1"/>
    </xf>
    <xf numFmtId="3" fontId="24" fillId="0" borderId="12" xfId="0" applyNumberFormat="1" applyFont="1" applyFill="1" applyBorder="1" applyAlignment="1">
      <alignment horizontal="left" vertical="center" wrapText="1" indent="1"/>
    </xf>
    <xf numFmtId="3" fontId="0" fillId="0" borderId="16" xfId="0" applyNumberFormat="1" applyFont="1" applyFill="1" applyBorder="1" applyAlignment="1">
      <alignment horizontal="left" vertical="center" wrapText="1" indent="1"/>
    </xf>
    <xf numFmtId="3" fontId="0" fillId="0" borderId="18" xfId="0" applyNumberFormat="1" applyFont="1" applyFill="1" applyBorder="1" applyAlignment="1">
      <alignment horizontal="left" vertical="center" wrapText="1" indent="1"/>
    </xf>
    <xf numFmtId="3" fontId="0" fillId="0" borderId="0" xfId="0" applyNumberFormat="1" applyFont="1" applyFill="1" applyBorder="1" applyAlignment="1">
      <alignment horizontal="left" vertical="center" wrapText="1" indent="1"/>
    </xf>
    <xf numFmtId="3" fontId="0" fillId="0" borderId="24" xfId="0" applyNumberFormat="1" applyFont="1" applyFill="1" applyBorder="1" applyAlignment="1">
      <alignment horizontal="left" vertical="center" wrapText="1" indent="1"/>
    </xf>
    <xf numFmtId="3" fontId="0" fillId="0" borderId="27" xfId="0" applyNumberFormat="1" applyFont="1" applyFill="1" applyBorder="1" applyAlignment="1">
      <alignment horizontal="left" vertical="center" wrapText="1" indent="1"/>
    </xf>
    <xf numFmtId="3" fontId="0" fillId="0" borderId="24" xfId="0" applyNumberFormat="1" applyFont="1" applyFill="1" applyBorder="1" applyAlignment="1">
      <alignment horizontal="left" vertical="center" wrapText="1" indent="1"/>
    </xf>
    <xf numFmtId="3" fontId="0" fillId="0" borderId="16" xfId="0" applyNumberFormat="1" applyFont="1" applyFill="1" applyBorder="1" applyAlignment="1">
      <alignment horizontal="left" vertical="center" wrapText="1" indent="1"/>
    </xf>
    <xf numFmtId="3" fontId="0" fillId="0" borderId="27" xfId="0" applyNumberFormat="1" applyFont="1" applyFill="1" applyBorder="1" applyAlignment="1">
      <alignment horizontal="left" vertical="center" wrapText="1" indent="1"/>
    </xf>
    <xf numFmtId="3" fontId="36" fillId="0" borderId="58" xfId="0" applyNumberFormat="1" applyFont="1" applyFill="1" applyBorder="1" applyAlignment="1">
      <alignment horizontal="left" wrapText="1" indent="1"/>
    </xf>
    <xf numFmtId="3" fontId="36" fillId="0" borderId="25" xfId="0" applyNumberFormat="1" applyFont="1" applyFill="1" applyBorder="1" applyAlignment="1">
      <alignment horizontal="left" wrapText="1" indent="1"/>
    </xf>
    <xf numFmtId="3" fontId="29" fillId="0" borderId="12" xfId="0" applyNumberFormat="1" applyFont="1" applyFill="1" applyBorder="1" applyAlignment="1">
      <alignment horizontal="left" vertical="center" wrapText="1" inden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24" xfId="97" applyNumberFormat="1" applyFont="1" applyFill="1" applyBorder="1" applyAlignment="1" applyProtection="1">
      <alignment horizontal="left" vertical="center" wrapText="1" indent="1"/>
      <protection/>
    </xf>
    <xf numFmtId="3" fontId="0" fillId="0" borderId="16" xfId="0" applyNumberFormat="1" applyFont="1" applyFill="1" applyBorder="1" applyAlignment="1" applyProtection="1">
      <alignment vertical="center" wrapText="1"/>
      <protection locked="0"/>
    </xf>
    <xf numFmtId="3" fontId="0" fillId="0" borderId="24" xfId="0" applyNumberFormat="1" applyFont="1" applyBorder="1" applyAlignment="1">
      <alignment vertical="center" wrapText="1"/>
    </xf>
    <xf numFmtId="3" fontId="0" fillId="0" borderId="57" xfId="0" applyNumberFormat="1" applyFont="1" applyBorder="1" applyAlignment="1">
      <alignment vertical="center" wrapText="1"/>
    </xf>
    <xf numFmtId="3" fontId="0" fillId="0" borderId="16" xfId="97" applyNumberFormat="1" applyFont="1" applyFill="1" applyBorder="1" applyAlignment="1" applyProtection="1">
      <alignment horizontal="left" vertical="center" wrapText="1" indent="1"/>
      <protection/>
    </xf>
    <xf numFmtId="3" fontId="0" fillId="0" borderId="16" xfId="0" applyNumberFormat="1" applyFont="1" applyBorder="1" applyAlignment="1">
      <alignment vertical="center" wrapText="1"/>
    </xf>
    <xf numFmtId="3" fontId="0" fillId="0" borderId="31" xfId="0" applyNumberFormat="1" applyFont="1" applyBorder="1" applyAlignment="1">
      <alignment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 applyProtection="1">
      <alignment vertical="center" wrapText="1"/>
      <protection locked="0"/>
    </xf>
    <xf numFmtId="3" fontId="0" fillId="0" borderId="18" xfId="0" applyNumberFormat="1" applyFont="1" applyFill="1" applyBorder="1" applyAlignment="1" applyProtection="1">
      <alignment vertical="center" wrapText="1"/>
      <protection locked="0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6" xfId="97" applyNumberFormat="1" applyFont="1" applyFill="1" applyBorder="1" applyAlignment="1" applyProtection="1">
      <alignment horizontal="left" indent="1"/>
      <protection/>
    </xf>
    <xf numFmtId="3" fontId="32" fillId="0" borderId="18" xfId="0" applyNumberFormat="1" applyFont="1" applyFill="1" applyBorder="1" applyAlignment="1" applyProtection="1">
      <alignment vertical="center" wrapText="1"/>
      <protection locked="0"/>
    </xf>
    <xf numFmtId="3" fontId="0" fillId="0" borderId="20" xfId="97" applyNumberFormat="1" applyFont="1" applyFill="1" applyBorder="1" applyAlignment="1" applyProtection="1">
      <alignment horizontal="left" vertical="center" wrapText="1" indent="1"/>
      <protection/>
    </xf>
    <xf numFmtId="3" fontId="0" fillId="0" borderId="20" xfId="0" applyNumberFormat="1" applyFont="1" applyBorder="1" applyAlignment="1">
      <alignment vertical="center" wrapText="1"/>
    </xf>
    <xf numFmtId="3" fontId="0" fillId="0" borderId="50" xfId="0" applyNumberFormat="1" applyFont="1" applyBorder="1" applyAlignment="1">
      <alignment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vertical="center" wrapText="1"/>
    </xf>
    <xf numFmtId="3" fontId="0" fillId="0" borderId="18" xfId="97" applyNumberFormat="1" applyFont="1" applyFill="1" applyBorder="1" applyAlignment="1" applyProtection="1">
      <alignment horizontal="left" vertical="center" wrapText="1" indent="1"/>
      <protection/>
    </xf>
    <xf numFmtId="3" fontId="24" fillId="0" borderId="22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 applyProtection="1">
      <alignment vertical="center" wrapText="1"/>
      <protection locked="0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7" xfId="97" applyNumberFormat="1" applyFont="1" applyFill="1" applyBorder="1" applyAlignment="1" applyProtection="1">
      <alignment horizontal="left" vertical="center" wrapText="1" indent="1"/>
      <protection/>
    </xf>
    <xf numFmtId="3" fontId="0" fillId="0" borderId="27" xfId="0" applyNumberFormat="1" applyFont="1" applyFill="1" applyBorder="1" applyAlignment="1" applyProtection="1">
      <alignment vertical="center" wrapText="1"/>
      <protection locked="0"/>
    </xf>
    <xf numFmtId="3" fontId="0" fillId="0" borderId="27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 wrapText="1"/>
    </xf>
    <xf numFmtId="3" fontId="29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 applyProtection="1">
      <alignment vertical="center" wrapText="1"/>
      <protection locked="0"/>
    </xf>
    <xf numFmtId="3" fontId="24" fillId="0" borderId="22" xfId="0" applyNumberFormat="1" applyFont="1" applyFill="1" applyBorder="1" applyAlignment="1">
      <alignment horizontal="center" vertical="center" wrapText="1"/>
    </xf>
    <xf numFmtId="3" fontId="36" fillId="0" borderId="63" xfId="0" applyNumberFormat="1" applyFont="1" applyFill="1" applyBorder="1" applyAlignment="1">
      <alignment horizontal="left" wrapText="1" indent="1"/>
    </xf>
    <xf numFmtId="3" fontId="0" fillId="0" borderId="63" xfId="0" applyNumberFormat="1" applyFont="1" applyFill="1" applyBorder="1" applyAlignment="1" applyProtection="1">
      <alignment vertical="center" wrapText="1"/>
      <protection locked="0"/>
    </xf>
    <xf numFmtId="3" fontId="24" fillId="0" borderId="35" xfId="0" applyNumberFormat="1" applyFont="1" applyFill="1" applyBorder="1" applyAlignment="1">
      <alignment horizontal="center" vertical="center" wrapText="1"/>
    </xf>
    <xf numFmtId="3" fontId="36" fillId="0" borderId="69" xfId="0" applyNumberFormat="1" applyFont="1" applyFill="1" applyBorder="1" applyAlignment="1">
      <alignment horizontal="left" wrapText="1" indent="1"/>
    </xf>
    <xf numFmtId="3" fontId="0" fillId="0" borderId="69" xfId="0" applyNumberFormat="1" applyFont="1" applyFill="1" applyBorder="1" applyAlignment="1" applyProtection="1">
      <alignment vertical="center" wrapText="1"/>
      <protection locked="0"/>
    </xf>
    <xf numFmtId="3" fontId="29" fillId="0" borderId="34" xfId="0" applyNumberFormat="1" applyFont="1" applyFill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  <xf numFmtId="3" fontId="0" fillId="0" borderId="72" xfId="0" applyNumberFormat="1" applyFont="1" applyFill="1" applyBorder="1" applyAlignment="1">
      <alignment horizontal="center" vertical="center" wrapText="1"/>
    </xf>
    <xf numFmtId="3" fontId="29" fillId="0" borderId="72" xfId="0" applyNumberFormat="1" applyFont="1" applyFill="1" applyBorder="1" applyAlignment="1">
      <alignment horizontal="left" vertical="center" wrapText="1"/>
    </xf>
    <xf numFmtId="3" fontId="44" fillId="0" borderId="66" xfId="0" applyNumberFormat="1" applyFont="1" applyFill="1" applyBorder="1" applyAlignment="1">
      <alignment horizontal="left" vertical="center" wrapText="1" indent="1"/>
    </xf>
    <xf numFmtId="3" fontId="0" fillId="0" borderId="24" xfId="0" applyNumberFormat="1" applyFont="1" applyFill="1" applyBorder="1" applyAlignment="1" applyProtection="1">
      <alignment vertical="center" wrapText="1"/>
      <protection locked="0"/>
    </xf>
    <xf numFmtId="3" fontId="29" fillId="0" borderId="12" xfId="0" applyNumberFormat="1" applyFont="1" applyFill="1" applyBorder="1" applyAlignment="1">
      <alignment vertical="center" wrapText="1"/>
    </xf>
    <xf numFmtId="3" fontId="29" fillId="0" borderId="13" xfId="0" applyNumberFormat="1" applyFont="1" applyFill="1" applyBorder="1" applyAlignment="1">
      <alignment vertical="center" wrapText="1"/>
    </xf>
    <xf numFmtId="3" fontId="29" fillId="0" borderId="12" xfId="0" applyNumberFormat="1" applyFont="1" applyFill="1" applyBorder="1" applyAlignment="1" applyProtection="1">
      <alignment vertical="center" wrapText="1"/>
      <protection/>
    </xf>
    <xf numFmtId="3" fontId="29" fillId="0" borderId="12" xfId="0" applyNumberFormat="1" applyFont="1" applyFill="1" applyBorder="1" applyAlignment="1">
      <alignment vertical="center" wrapText="1"/>
    </xf>
    <xf numFmtId="3" fontId="29" fillId="0" borderId="66" xfId="0" applyNumberFormat="1" applyFont="1" applyFill="1" applyBorder="1" applyAlignment="1" applyProtection="1">
      <alignment vertical="center" wrapText="1"/>
      <protection locked="0"/>
    </xf>
    <xf numFmtId="3" fontId="29" fillId="0" borderId="13" xfId="0" applyNumberFormat="1" applyFont="1" applyFill="1" applyBorder="1" applyAlignment="1" applyProtection="1">
      <alignment vertical="center" wrapText="1"/>
      <protection locked="0"/>
    </xf>
    <xf numFmtId="3" fontId="0" fillId="0" borderId="18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3" fontId="24" fillId="0" borderId="24" xfId="0" applyNumberFormat="1" applyFont="1" applyFill="1" applyBorder="1" applyAlignment="1" applyProtection="1">
      <alignment vertical="center" wrapText="1"/>
      <protection locked="0"/>
    </xf>
    <xf numFmtId="3" fontId="29" fillId="0" borderId="13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9" fillId="0" borderId="16" xfId="0" applyFont="1" applyFill="1" applyBorder="1" applyAlignment="1">
      <alignment horizontal="right"/>
    </xf>
    <xf numFmtId="4" fontId="26" fillId="0" borderId="43" xfId="97" applyNumberFormat="1" applyFont="1" applyFill="1" applyBorder="1" applyAlignment="1" applyProtection="1">
      <alignment vertical="center" wrapText="1"/>
      <protection/>
    </xf>
    <xf numFmtId="3" fontId="21" fillId="0" borderId="16" xfId="97" applyNumberFormat="1" applyFont="1" applyFill="1" applyBorder="1" applyAlignment="1" applyProtection="1">
      <alignment vertical="center" wrapText="1"/>
      <protection locked="0"/>
    </xf>
    <xf numFmtId="3" fontId="21" fillId="0" borderId="27" xfId="97" applyNumberFormat="1" applyFont="1" applyFill="1" applyBorder="1" applyAlignment="1" applyProtection="1">
      <alignment vertical="center" wrapText="1"/>
      <protection locked="0"/>
    </xf>
    <xf numFmtId="3" fontId="21" fillId="0" borderId="75" xfId="97" applyNumberFormat="1" applyFont="1" applyFill="1" applyBorder="1" applyAlignment="1" applyProtection="1">
      <alignment vertical="center" wrapText="1"/>
      <protection/>
    </xf>
    <xf numFmtId="3" fontId="24" fillId="0" borderId="10" xfId="0" applyNumberFormat="1" applyFont="1" applyFill="1" applyBorder="1" applyAlignment="1" applyProtection="1">
      <alignment horizontal="right"/>
      <protection/>
    </xf>
    <xf numFmtId="3" fontId="21" fillId="0" borderId="75" xfId="97" applyNumberFormat="1" applyFont="1" applyFill="1" applyBorder="1" applyAlignment="1" applyProtection="1">
      <alignment horizontal="left" vertical="center" wrapText="1"/>
      <protection/>
    </xf>
    <xf numFmtId="4" fontId="26" fillId="0" borderId="50" xfId="97" applyNumberFormat="1" applyFont="1" applyFill="1" applyBorder="1" applyAlignment="1" applyProtection="1">
      <alignment horizontal="right" vertical="center" wrapText="1"/>
      <protection/>
    </xf>
    <xf numFmtId="4" fontId="26" fillId="0" borderId="29" xfId="97" applyNumberFormat="1" applyFont="1" applyFill="1" applyBorder="1" applyAlignment="1" applyProtection="1">
      <alignment horizontal="right" vertical="center" wrapText="1"/>
      <protection/>
    </xf>
    <xf numFmtId="3" fontId="26" fillId="0" borderId="16" xfId="97" applyNumberFormat="1" applyFont="1" applyFill="1" applyBorder="1" applyAlignment="1" applyProtection="1">
      <alignment vertical="center" wrapText="1"/>
      <protection/>
    </xf>
    <xf numFmtId="3" fontId="27" fillId="0" borderId="40" xfId="97" applyNumberFormat="1" applyFont="1" applyFill="1" applyBorder="1" applyAlignment="1" applyProtection="1">
      <alignment horizontal="right" vertical="center" wrapText="1"/>
      <protection locked="0"/>
    </xf>
    <xf numFmtId="3" fontId="27" fillId="0" borderId="41" xfId="97" applyNumberFormat="1" applyFont="1" applyFill="1" applyBorder="1" applyAlignment="1" applyProtection="1">
      <alignment horizontal="right" vertical="center" wrapText="1"/>
      <protection/>
    </xf>
    <xf numFmtId="3" fontId="26" fillId="0" borderId="24" xfId="97" applyNumberFormat="1" applyFont="1" applyFill="1" applyBorder="1" applyAlignment="1" applyProtection="1">
      <alignment horizontal="left" vertical="center" wrapText="1"/>
      <protection/>
    </xf>
    <xf numFmtId="3" fontId="26" fillId="0" borderId="24" xfId="97" applyNumberFormat="1" applyFont="1" applyFill="1" applyBorder="1" applyAlignment="1" applyProtection="1">
      <alignment horizontal="right" vertical="center" wrapText="1"/>
      <protection/>
    </xf>
    <xf numFmtId="3" fontId="26" fillId="0" borderId="40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97" applyNumberFormat="1" applyFont="1" applyFill="1" applyBorder="1" applyAlignment="1" applyProtection="1">
      <alignment horizontal="right" vertical="center" wrapText="1"/>
      <protection locked="0"/>
    </xf>
    <xf numFmtId="3" fontId="26" fillId="0" borderId="27" xfId="97" applyNumberFormat="1" applyFont="1" applyFill="1" applyBorder="1" applyAlignment="1" applyProtection="1">
      <alignment vertical="center" wrapText="1"/>
      <protection/>
    </xf>
    <xf numFmtId="3" fontId="27" fillId="0" borderId="27" xfId="97" applyNumberFormat="1" applyFont="1" applyFill="1" applyBorder="1" applyAlignment="1" applyProtection="1">
      <alignment horizontal="right" vertical="center" wrapText="1"/>
      <protection locked="0"/>
    </xf>
    <xf numFmtId="3" fontId="27" fillId="0" borderId="27" xfId="97" applyNumberFormat="1" applyFont="1" applyFill="1" applyBorder="1" applyAlignment="1" applyProtection="1">
      <alignment horizontal="right" vertical="center" wrapText="1"/>
      <protection/>
    </xf>
    <xf numFmtId="4" fontId="26" fillId="0" borderId="33" xfId="97" applyNumberFormat="1" applyFont="1" applyFill="1" applyBorder="1" applyAlignment="1" applyProtection="1">
      <alignment horizontal="right" vertical="center" wrapText="1"/>
      <protection/>
    </xf>
    <xf numFmtId="3" fontId="30" fillId="0" borderId="16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3" fontId="29" fillId="0" borderId="20" xfId="0" applyNumberFormat="1" applyFont="1" applyFill="1" applyBorder="1" applyAlignment="1" applyProtection="1">
      <alignment vertical="center" wrapText="1"/>
      <protection locked="0"/>
    </xf>
    <xf numFmtId="3" fontId="29" fillId="0" borderId="20" xfId="0" applyNumberFormat="1" applyFont="1" applyFill="1" applyBorder="1" applyAlignment="1">
      <alignment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3" fontId="28" fillId="0" borderId="40" xfId="0" applyNumberFormat="1" applyFont="1" applyFill="1" applyBorder="1" applyAlignment="1">
      <alignment horizontal="center" vertical="center" wrapText="1"/>
    </xf>
    <xf numFmtId="3" fontId="29" fillId="0" borderId="40" xfId="0" applyNumberFormat="1" applyFont="1" applyFill="1" applyBorder="1" applyAlignment="1" applyProtection="1">
      <alignment vertical="center" wrapText="1"/>
      <protection/>
    </xf>
    <xf numFmtId="3" fontId="0" fillId="0" borderId="40" xfId="0" applyNumberFormat="1" applyFont="1" applyFill="1" applyBorder="1" applyAlignment="1" applyProtection="1">
      <alignment vertical="center" wrapText="1"/>
      <protection/>
    </xf>
    <xf numFmtId="3" fontId="0" fillId="0" borderId="40" xfId="0" applyNumberFormat="1" applyFill="1" applyBorder="1" applyAlignment="1">
      <alignment horizontal="left" vertical="center" wrapText="1" indent="1"/>
    </xf>
    <xf numFmtId="3" fontId="0" fillId="0" borderId="40" xfId="0" applyNumberFormat="1" applyFont="1" applyBorder="1" applyAlignment="1">
      <alignment vertical="center" wrapText="1"/>
    </xf>
    <xf numFmtId="3" fontId="36" fillId="0" borderId="76" xfId="0" applyNumberFormat="1" applyFont="1" applyFill="1" applyBorder="1" applyAlignment="1">
      <alignment horizontal="left" wrapText="1" indent="1"/>
    </xf>
    <xf numFmtId="3" fontId="0" fillId="0" borderId="76" xfId="0" applyNumberFormat="1" applyFont="1" applyFill="1" applyBorder="1" applyAlignment="1" applyProtection="1">
      <alignment vertical="center" wrapText="1"/>
      <protection locked="0"/>
    </xf>
    <xf numFmtId="3" fontId="0" fillId="0" borderId="43" xfId="0" applyNumberFormat="1" applyFont="1" applyBorder="1" applyAlignment="1">
      <alignment vertical="center" wrapText="1"/>
    </xf>
    <xf numFmtId="3" fontId="44" fillId="0" borderId="66" xfId="0" applyNumberFormat="1" applyFont="1" applyFill="1" applyBorder="1" applyAlignment="1">
      <alignment horizontal="left" wrapText="1" indent="1"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3" fontId="26" fillId="0" borderId="18" xfId="97" applyNumberFormat="1" applyFont="1" applyFill="1" applyBorder="1" applyAlignment="1" applyProtection="1">
      <alignment horizontal="right" vertical="center" wrapText="1"/>
      <protection locked="0"/>
    </xf>
    <xf numFmtId="49" fontId="26" fillId="0" borderId="19" xfId="97" applyNumberFormat="1" applyFont="1" applyFill="1" applyBorder="1" applyAlignment="1" applyProtection="1">
      <alignment horizontal="left" vertical="center" wrapText="1" indent="1"/>
      <protection/>
    </xf>
    <xf numFmtId="3" fontId="21" fillId="0" borderId="75" xfId="0" applyNumberFormat="1" applyFont="1" applyBorder="1" applyAlignment="1">
      <alignment horizontal="left" vertical="center" wrapText="1"/>
    </xf>
    <xf numFmtId="0" fontId="60" fillId="0" borderId="22" xfId="0" applyFont="1" applyBorder="1" applyAlignment="1">
      <alignment horizontal="center"/>
    </xf>
    <xf numFmtId="0" fontId="60" fillId="0" borderId="15" xfId="0" applyFont="1" applyBorder="1" applyAlignment="1">
      <alignment/>
    </xf>
    <xf numFmtId="3" fontId="60" fillId="0" borderId="31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31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9" fillId="0" borderId="31" xfId="0" applyFont="1" applyFill="1" applyBorder="1" applyAlignment="1">
      <alignment horizontal="right"/>
    </xf>
    <xf numFmtId="0" fontId="29" fillId="0" borderId="26" xfId="0" applyNumberFormat="1" applyFont="1" applyFill="1" applyBorder="1" applyAlignment="1">
      <alignment horizontal="center"/>
    </xf>
    <xf numFmtId="0" fontId="29" fillId="0" borderId="27" xfId="0" applyFont="1" applyFill="1" applyBorder="1" applyAlignment="1">
      <alignment horizontal="right"/>
    </xf>
    <xf numFmtId="3" fontId="28" fillId="0" borderId="18" xfId="0" applyNumberFormat="1" applyFont="1" applyFill="1" applyBorder="1" applyAlignment="1" applyProtection="1">
      <alignment vertical="center" wrapText="1"/>
      <protection locked="0"/>
    </xf>
    <xf numFmtId="3" fontId="28" fillId="0" borderId="4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2" fillId="16" borderId="12" xfId="0" applyFont="1" applyFill="1" applyBorder="1" applyAlignment="1">
      <alignment horizontal="center" vertical="center" wrapText="1"/>
    </xf>
    <xf numFmtId="0" fontId="51" fillId="0" borderId="72" xfId="0" applyFont="1" applyBorder="1" applyAlignment="1">
      <alignment horizontal="center" vertical="center"/>
    </xf>
    <xf numFmtId="0" fontId="52" fillId="16" borderId="13" xfId="0" applyFont="1" applyFill="1" applyBorder="1" applyAlignment="1">
      <alignment horizontal="center" vertical="center" wrapText="1"/>
    </xf>
    <xf numFmtId="0" fontId="52" fillId="16" borderId="77" xfId="0" applyFont="1" applyFill="1" applyBorder="1" applyAlignment="1">
      <alignment horizontal="center" vertical="center" wrapText="1"/>
    </xf>
    <xf numFmtId="0" fontId="52" fillId="16" borderId="78" xfId="0" applyFont="1" applyFill="1" applyBorder="1" applyAlignment="1">
      <alignment horizontal="center" vertical="center" wrapText="1"/>
    </xf>
    <xf numFmtId="0" fontId="52" fillId="16" borderId="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/>
    </xf>
    <xf numFmtId="3" fontId="53" fillId="0" borderId="18" xfId="0" applyNumberFormat="1" applyFont="1" applyBorder="1" applyAlignment="1">
      <alignment/>
    </xf>
    <xf numFmtId="3" fontId="53" fillId="0" borderId="16" xfId="0" applyNumberFormat="1" applyFont="1" applyBorder="1" applyAlignment="1">
      <alignment/>
    </xf>
    <xf numFmtId="3" fontId="53" fillId="0" borderId="31" xfId="0" applyNumberFormat="1" applyFont="1" applyBorder="1" applyAlignment="1">
      <alignment/>
    </xf>
    <xf numFmtId="9" fontId="53" fillId="0" borderId="52" xfId="0" applyNumberFormat="1" applyFont="1" applyBorder="1" applyAlignment="1">
      <alignment/>
    </xf>
    <xf numFmtId="3" fontId="53" fillId="0" borderId="29" xfId="0" applyNumberFormat="1" applyFont="1" applyBorder="1" applyAlignment="1">
      <alignment/>
    </xf>
    <xf numFmtId="3" fontId="53" fillId="0" borderId="25" xfId="0" applyNumberFormat="1" applyFont="1" applyBorder="1" applyAlignment="1">
      <alignment/>
    </xf>
    <xf numFmtId="3" fontId="53" fillId="0" borderId="44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0" fontId="53" fillId="0" borderId="15" xfId="0" applyFont="1" applyBorder="1" applyAlignment="1">
      <alignment/>
    </xf>
    <xf numFmtId="3" fontId="53" fillId="0" borderId="29" xfId="0" applyNumberFormat="1" applyFont="1" applyBorder="1" applyAlignment="1">
      <alignment wrapText="1"/>
    </xf>
    <xf numFmtId="3" fontId="53" fillId="0" borderId="16" xfId="0" applyNumberFormat="1" applyFont="1" applyFill="1" applyBorder="1" applyAlignment="1">
      <alignment/>
    </xf>
    <xf numFmtId="3" fontId="53" fillId="0" borderId="31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3" fontId="53" fillId="0" borderId="29" xfId="0" applyNumberFormat="1" applyFont="1" applyFill="1" applyBorder="1" applyAlignment="1">
      <alignment/>
    </xf>
    <xf numFmtId="3" fontId="53" fillId="0" borderId="76" xfId="0" applyNumberFormat="1" applyFont="1" applyFill="1" applyBorder="1" applyAlignment="1">
      <alignment/>
    </xf>
    <xf numFmtId="3" fontId="53" fillId="0" borderId="41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3" fillId="16" borderId="15" xfId="0" applyFont="1" applyFill="1" applyBorder="1" applyAlignment="1">
      <alignment/>
    </xf>
    <xf numFmtId="3" fontId="53" fillId="16" borderId="29" xfId="0" applyNumberFormat="1" applyFont="1" applyFill="1" applyBorder="1" applyAlignment="1">
      <alignment/>
    </xf>
    <xf numFmtId="9" fontId="53" fillId="0" borderId="42" xfId="0" applyNumberFormat="1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44" xfId="0" applyFont="1" applyBorder="1" applyAlignment="1">
      <alignment/>
    </xf>
    <xf numFmtId="0" fontId="53" fillId="0" borderId="0" xfId="0" applyFont="1" applyBorder="1" applyAlignment="1">
      <alignment/>
    </xf>
    <xf numFmtId="0" fontId="53" fillId="16" borderId="19" xfId="0" applyFont="1" applyFill="1" applyBorder="1" applyAlignment="1">
      <alignment/>
    </xf>
    <xf numFmtId="0" fontId="53" fillId="16" borderId="20" xfId="0" applyFont="1" applyFill="1" applyBorder="1" applyAlignment="1">
      <alignment/>
    </xf>
    <xf numFmtId="3" fontId="53" fillId="16" borderId="30" xfId="0" applyNumberFormat="1" applyFont="1" applyFill="1" applyBorder="1" applyAlignment="1">
      <alignment/>
    </xf>
    <xf numFmtId="0" fontId="53" fillId="0" borderId="19" xfId="0" applyFont="1" applyBorder="1" applyAlignment="1">
      <alignment/>
    </xf>
    <xf numFmtId="3" fontId="53" fillId="0" borderId="43" xfId="0" applyNumberFormat="1" applyFont="1" applyBorder="1" applyAlignment="1">
      <alignment/>
    </xf>
    <xf numFmtId="0" fontId="0" fillId="16" borderId="0" xfId="0" applyFill="1" applyAlignment="1">
      <alignment/>
    </xf>
    <xf numFmtId="0" fontId="47" fillId="0" borderId="11" xfId="0" applyFont="1" applyBorder="1" applyAlignment="1">
      <alignment vertical="center"/>
    </xf>
    <xf numFmtId="3" fontId="47" fillId="0" borderId="12" xfId="0" applyNumberFormat="1" applyFont="1" applyBorder="1" applyAlignment="1">
      <alignment vertical="center"/>
    </xf>
    <xf numFmtId="3" fontId="47" fillId="0" borderId="32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66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3" fontId="52" fillId="0" borderId="0" xfId="0" applyNumberFormat="1" applyFont="1" applyBorder="1" applyAlignment="1">
      <alignment/>
    </xf>
    <xf numFmtId="3" fontId="52" fillId="0" borderId="79" xfId="0" applyNumberFormat="1" applyFont="1" applyBorder="1" applyAlignment="1">
      <alignment/>
    </xf>
    <xf numFmtId="9" fontId="53" fillId="0" borderId="0" xfId="0" applyNumberFormat="1" applyFont="1" applyBorder="1" applyAlignment="1">
      <alignment/>
    </xf>
    <xf numFmtId="0" fontId="0" fillId="0" borderId="79" xfId="0" applyBorder="1" applyAlignment="1">
      <alignment/>
    </xf>
    <xf numFmtId="0" fontId="48" fillId="0" borderId="0" xfId="0" applyFont="1" applyAlignment="1">
      <alignment/>
    </xf>
    <xf numFmtId="0" fontId="53" fillId="0" borderId="0" xfId="0" applyFont="1" applyAlignment="1">
      <alignment/>
    </xf>
    <xf numFmtId="166" fontId="53" fillId="0" borderId="29" xfId="65" applyNumberFormat="1" applyFont="1" applyBorder="1" applyAlignment="1">
      <alignment/>
    </xf>
    <xf numFmtId="3" fontId="53" fillId="0" borderId="25" xfId="0" applyNumberFormat="1" applyFont="1" applyFill="1" applyBorder="1" applyAlignment="1">
      <alignment/>
    </xf>
    <xf numFmtId="3" fontId="53" fillId="0" borderId="44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5" xfId="0" applyFont="1" applyBorder="1" applyAlignment="1" applyProtection="1">
      <alignment/>
      <protection hidden="1" locked="0"/>
    </xf>
    <xf numFmtId="166" fontId="53" fillId="0" borderId="29" xfId="65" applyNumberFormat="1" applyFont="1" applyBorder="1" applyAlignment="1">
      <alignment horizontal="right"/>
    </xf>
    <xf numFmtId="3" fontId="53" fillId="0" borderId="69" xfId="0" applyNumberFormat="1" applyFont="1" applyBorder="1" applyAlignment="1">
      <alignment/>
    </xf>
    <xf numFmtId="3" fontId="53" fillId="0" borderId="47" xfId="0" applyNumberFormat="1" applyFont="1" applyBorder="1" applyAlignment="1">
      <alignment/>
    </xf>
    <xf numFmtId="3" fontId="53" fillId="0" borderId="76" xfId="0" applyNumberFormat="1" applyFont="1" applyBorder="1" applyAlignment="1">
      <alignment/>
    </xf>
    <xf numFmtId="3" fontId="53" fillId="0" borderId="41" xfId="0" applyNumberFormat="1" applyFont="1" applyBorder="1" applyAlignment="1">
      <alignment/>
    </xf>
    <xf numFmtId="0" fontId="47" fillId="0" borderId="15" xfId="0" applyFont="1" applyBorder="1" applyAlignment="1">
      <alignment vertical="center"/>
    </xf>
    <xf numFmtId="3" fontId="47" fillId="0" borderId="16" xfId="0" applyNumberFormat="1" applyFont="1" applyBorder="1" applyAlignment="1">
      <alignment vertical="center"/>
    </xf>
    <xf numFmtId="3" fontId="47" fillId="0" borderId="31" xfId="0" applyNumberFormat="1" applyFont="1" applyBorder="1" applyAlignment="1">
      <alignment vertical="center"/>
    </xf>
    <xf numFmtId="166" fontId="47" fillId="0" borderId="31" xfId="65" applyNumberFormat="1" applyFont="1" applyBorder="1" applyAlignment="1">
      <alignment vertical="center"/>
    </xf>
    <xf numFmtId="3" fontId="0" fillId="0" borderId="16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46" fillId="0" borderId="15" xfId="0" applyFont="1" applyBorder="1" applyAlignment="1">
      <alignment/>
    </xf>
    <xf numFmtId="41" fontId="46" fillId="0" borderId="53" xfId="65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3" fontId="46" fillId="0" borderId="51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0" fillId="0" borderId="53" xfId="0" applyBorder="1" applyAlignment="1">
      <alignment/>
    </xf>
    <xf numFmtId="3" fontId="52" fillId="0" borderId="25" xfId="0" applyNumberFormat="1" applyFont="1" applyBorder="1" applyAlignment="1">
      <alignment/>
    </xf>
    <xf numFmtId="3" fontId="46" fillId="0" borderId="44" xfId="0" applyNumberFormat="1" applyFont="1" applyBorder="1" applyAlignment="1">
      <alignment/>
    </xf>
    <xf numFmtId="0" fontId="0" fillId="16" borderId="19" xfId="0" applyFill="1" applyBorder="1" applyAlignment="1">
      <alignment/>
    </xf>
    <xf numFmtId="0" fontId="0" fillId="0" borderId="20" xfId="0" applyBorder="1" applyAlignment="1">
      <alignment/>
    </xf>
    <xf numFmtId="0" fontId="46" fillId="0" borderId="19" xfId="0" applyFont="1" applyBorder="1" applyAlignment="1">
      <alignment/>
    </xf>
    <xf numFmtId="41" fontId="46" fillId="0" borderId="0" xfId="65" applyNumberFormat="1" applyFont="1" applyBorder="1" applyAlignment="1">
      <alignment/>
    </xf>
    <xf numFmtId="3" fontId="46" fillId="0" borderId="25" xfId="0" applyNumberFormat="1" applyFont="1" applyBorder="1" applyAlignment="1">
      <alignment/>
    </xf>
    <xf numFmtId="3" fontId="51" fillId="18" borderId="80" xfId="0" applyNumberFormat="1" applyFont="1" applyFill="1" applyBorder="1" applyAlignment="1">
      <alignment vertical="center"/>
    </xf>
    <xf numFmtId="3" fontId="51" fillId="18" borderId="81" xfId="0" applyNumberFormat="1" applyFont="1" applyFill="1" applyBorder="1" applyAlignment="1">
      <alignment vertical="center"/>
    </xf>
    <xf numFmtId="3" fontId="51" fillId="19" borderId="0" xfId="0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3" fontId="53" fillId="0" borderId="68" xfId="0" applyNumberFormat="1" applyFont="1" applyBorder="1" applyAlignment="1">
      <alignment/>
    </xf>
    <xf numFmtId="3" fontId="53" fillId="0" borderId="68" xfId="0" applyNumberFormat="1" applyFont="1" applyFill="1" applyBorder="1" applyAlignment="1">
      <alignment/>
    </xf>
    <xf numFmtId="3" fontId="53" fillId="16" borderId="79" xfId="0" applyNumberFormat="1" applyFont="1" applyFill="1" applyBorder="1" applyAlignment="1">
      <alignment/>
    </xf>
    <xf numFmtId="0" fontId="52" fillId="16" borderId="67" xfId="0" applyFont="1" applyFill="1" applyBorder="1" applyAlignment="1">
      <alignment horizontal="center" vertical="center" wrapText="1"/>
    </xf>
    <xf numFmtId="166" fontId="53" fillId="0" borderId="68" xfId="65" applyNumberFormat="1" applyFont="1" applyBorder="1" applyAlignment="1">
      <alignment/>
    </xf>
    <xf numFmtId="9" fontId="52" fillId="0" borderId="33" xfId="0" applyNumberFormat="1" applyFont="1" applyBorder="1" applyAlignment="1">
      <alignment horizontal="center" vertical="center" wrapText="1"/>
    </xf>
    <xf numFmtId="3" fontId="21" fillId="0" borderId="75" xfId="0" applyNumberFormat="1" applyFont="1" applyBorder="1" applyAlignment="1">
      <alignment horizontal="left" vertical="center" wrapText="1"/>
    </xf>
    <xf numFmtId="165" fontId="29" fillId="0" borderId="11" xfId="0" applyNumberFormat="1" applyFont="1" applyFill="1" applyBorder="1" applyAlignment="1">
      <alignment vertical="center" wrapText="1"/>
    </xf>
    <xf numFmtId="165" fontId="0" fillId="0" borderId="21" xfId="0" applyNumberFormat="1" applyFont="1" applyFill="1" applyBorder="1" applyAlignment="1">
      <alignment horizontal="center" vertical="center" wrapText="1"/>
    </xf>
    <xf numFmtId="165" fontId="26" fillId="0" borderId="40" xfId="0" applyNumberFormat="1" applyFont="1" applyFill="1" applyBorder="1" applyAlignment="1" applyProtection="1">
      <alignment horizontal="right" vertical="center" wrapText="1"/>
      <protection/>
    </xf>
    <xf numFmtId="165" fontId="0" fillId="0" borderId="11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 applyProtection="1">
      <alignment vertical="center" wrapText="1"/>
      <protection locked="0"/>
    </xf>
    <xf numFmtId="3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Fill="1" applyBorder="1" applyAlignment="1" applyProtection="1">
      <alignment horizontal="right" vertical="center" wrapText="1"/>
      <protection/>
    </xf>
    <xf numFmtId="165" fontId="0" fillId="0" borderId="17" xfId="0" applyNumberFormat="1" applyFont="1" applyFill="1" applyBorder="1" applyAlignment="1">
      <alignment horizontal="center" vertical="center" wrapText="1"/>
    </xf>
    <xf numFmtId="165" fontId="0" fillId="0" borderId="18" xfId="0" applyNumberFormat="1" applyFill="1" applyBorder="1" applyAlignment="1" applyProtection="1">
      <alignment horizontal="left" vertical="center" wrapText="1" indent="1"/>
      <protection locked="0"/>
    </xf>
    <xf numFmtId="165" fontId="0" fillId="0" borderId="15" xfId="0" applyNumberFormat="1" applyFont="1" applyFill="1" applyBorder="1" applyAlignment="1">
      <alignment horizontal="center" vertical="center" wrapText="1"/>
    </xf>
    <xf numFmtId="165" fontId="0" fillId="0" borderId="16" xfId="0" applyNumberFormat="1" applyFill="1" applyBorder="1" applyAlignment="1" applyProtection="1">
      <alignment horizontal="left" vertical="center" wrapText="1" indent="1"/>
      <protection locked="0"/>
    </xf>
    <xf numFmtId="165" fontId="0" fillId="0" borderId="19" xfId="0" applyNumberFormat="1" applyFont="1" applyFill="1" applyBorder="1" applyAlignment="1">
      <alignment horizontal="center" vertical="center" wrapText="1"/>
    </xf>
    <xf numFmtId="165" fontId="0" fillId="0" borderId="20" xfId="0" applyNumberFormat="1" applyFill="1" applyBorder="1" applyAlignment="1" applyProtection="1">
      <alignment horizontal="left" vertical="center" wrapText="1" indent="1"/>
      <protection locked="0"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0" xfId="0" applyNumberFormat="1" applyFont="1" applyFill="1" applyBorder="1" applyAlignment="1" applyProtection="1">
      <alignment horizontal="right" vertical="center" wrapText="1"/>
      <protection/>
    </xf>
    <xf numFmtId="165" fontId="24" fillId="0" borderId="18" xfId="0" applyNumberFormat="1" applyFont="1" applyFill="1" applyBorder="1" applyAlignment="1" applyProtection="1">
      <alignment vertical="center" wrapText="1"/>
      <protection locked="0"/>
    </xf>
    <xf numFmtId="165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65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18" xfId="0" applyNumberFormat="1" applyFont="1" applyFill="1" applyBorder="1" applyAlignment="1">
      <alignment vertical="center" wrapText="1"/>
    </xf>
    <xf numFmtId="165" fontId="3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3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29" fillId="0" borderId="12" xfId="0" applyNumberFormat="1" applyFont="1" applyFill="1" applyBorder="1" applyAlignment="1" applyProtection="1">
      <alignment vertical="center" wrapText="1"/>
      <protection locked="0"/>
    </xf>
    <xf numFmtId="165" fontId="29" fillId="0" borderId="18" xfId="0" applyNumberFormat="1" applyFont="1" applyFill="1" applyBorder="1" applyAlignment="1" applyProtection="1">
      <alignment vertical="center" wrapText="1"/>
      <protection locked="0"/>
    </xf>
    <xf numFmtId="3" fontId="29" fillId="0" borderId="18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16" xfId="0" applyNumberFormat="1" applyFont="1" applyFill="1" applyBorder="1" applyAlignment="1" applyProtection="1">
      <alignment vertical="center" wrapText="1"/>
      <protection locked="0"/>
    </xf>
    <xf numFmtId="3" fontId="0" fillId="0" borderId="20" xfId="0" applyNumberFormat="1" applyFill="1" applyBorder="1" applyAlignment="1" applyProtection="1">
      <alignment horizontal="right" vertical="center" wrapText="1"/>
      <protection locked="0"/>
    </xf>
    <xf numFmtId="165" fontId="0" fillId="0" borderId="35" xfId="0" applyNumberFormat="1" applyFont="1" applyFill="1" applyBorder="1" applyAlignment="1">
      <alignment horizontal="center" vertical="center" wrapText="1"/>
    </xf>
    <xf numFmtId="165" fontId="29" fillId="0" borderId="36" xfId="0" applyNumberFormat="1" applyFont="1" applyFill="1" applyBorder="1" applyAlignment="1">
      <alignment horizontal="left" vertical="center" wrapText="1"/>
    </xf>
    <xf numFmtId="165" fontId="29" fillId="0" borderId="0" xfId="0" applyNumberFormat="1" applyFont="1" applyFill="1" applyBorder="1" applyAlignment="1" applyProtection="1">
      <alignment vertical="center" wrapText="1"/>
      <protection locked="0"/>
    </xf>
    <xf numFmtId="165" fontId="29" fillId="0" borderId="11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 applyProtection="1">
      <alignment horizontal="center" vertical="center" wrapText="1"/>
      <protection/>
    </xf>
    <xf numFmtId="165" fontId="26" fillId="0" borderId="18" xfId="0" applyNumberFormat="1" applyFont="1" applyFill="1" applyBorder="1" applyAlignment="1" applyProtection="1">
      <alignment horizontal="center" vertical="center" wrapText="1"/>
      <protection/>
    </xf>
    <xf numFmtId="165" fontId="26" fillId="0" borderId="29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0" applyNumberFormat="1" applyFont="1" applyFill="1" applyBorder="1" applyAlignment="1" applyProtection="1">
      <alignment horizontal="center" vertical="center" wrapText="1"/>
      <protection/>
    </xf>
    <xf numFmtId="165" fontId="24" fillId="0" borderId="16" xfId="0" applyNumberFormat="1" applyFont="1" applyFill="1" applyBorder="1" applyAlignment="1" applyProtection="1">
      <alignment vertical="center" wrapText="1"/>
      <protection locked="0"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31" xfId="0" applyNumberFormat="1" applyFont="1" applyFill="1" applyBorder="1" applyAlignment="1" applyProtection="1">
      <alignment horizontal="center" vertical="center" wrapText="1"/>
      <protection/>
    </xf>
    <xf numFmtId="165" fontId="3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9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ont="1" applyFill="1" applyBorder="1" applyAlignment="1" applyProtection="1">
      <alignment horizontal="center" vertical="center" wrapText="1"/>
      <protection/>
    </xf>
    <xf numFmtId="165" fontId="25" fillId="0" borderId="1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16" xfId="0" applyNumberFormat="1" applyFont="1" applyFill="1" applyBorder="1" applyAlignment="1" applyProtection="1">
      <alignment vertical="center" wrapText="1"/>
      <protection locked="0"/>
    </xf>
    <xf numFmtId="14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31" xfId="0" applyNumberFormat="1" applyFont="1" applyFill="1" applyBorder="1" applyAlignment="1" applyProtection="1">
      <alignment vertical="center" wrapText="1"/>
      <protection/>
    </xf>
    <xf numFmtId="165" fontId="3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3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3" fontId="3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29" xfId="0" applyNumberFormat="1" applyFont="1" applyFill="1" applyBorder="1" applyAlignment="1" applyProtection="1">
      <alignment horizontal="right" vertical="center" wrapText="1"/>
      <protection/>
    </xf>
    <xf numFmtId="165" fontId="24" fillId="0" borderId="20" xfId="0" applyNumberFormat="1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50" xfId="0" applyNumberFormat="1" applyFont="1" applyFill="1" applyBorder="1" applyAlignment="1" applyProtection="1">
      <alignment horizontal="right" vertical="center" wrapText="1"/>
      <protection/>
    </xf>
    <xf numFmtId="165" fontId="29" fillId="0" borderId="12" xfId="0" applyNumberFormat="1" applyFont="1" applyFill="1" applyBorder="1" applyAlignment="1">
      <alignment horizontal="left" vertical="center" wrapText="1"/>
    </xf>
    <xf numFmtId="3" fontId="29" fillId="0" borderId="27" xfId="0" applyNumberFormat="1" applyFont="1" applyFill="1" applyBorder="1" applyAlignment="1" applyProtection="1">
      <alignment vertical="center" wrapText="1"/>
      <protection locked="0"/>
    </xf>
    <xf numFmtId="3" fontId="51" fillId="19" borderId="12" xfId="0" applyNumberFormat="1" applyFont="1" applyFill="1" applyBorder="1" applyAlignment="1">
      <alignment vertical="center"/>
    </xf>
    <xf numFmtId="3" fontId="47" fillId="19" borderId="13" xfId="0" applyNumberFormat="1" applyFont="1" applyFill="1" applyBorder="1" applyAlignment="1">
      <alignment vertical="center"/>
    </xf>
    <xf numFmtId="3" fontId="47" fillId="19" borderId="11" xfId="0" applyNumberFormat="1" applyFont="1" applyFill="1" applyBorder="1" applyAlignment="1">
      <alignment horizontal="center" vertical="center"/>
    </xf>
    <xf numFmtId="166" fontId="47" fillId="19" borderId="13" xfId="65" applyNumberFormat="1" applyFont="1" applyFill="1" applyBorder="1" applyAlignment="1">
      <alignment vertical="center"/>
    </xf>
    <xf numFmtId="3" fontId="26" fillId="0" borderId="36" xfId="97" applyNumberFormat="1" applyFont="1" applyFill="1" applyBorder="1" applyAlignment="1" applyProtection="1">
      <alignment horizontal="left" vertical="center" wrapText="1"/>
      <protection/>
    </xf>
    <xf numFmtId="49" fontId="26" fillId="0" borderId="26" xfId="97" applyNumberFormat="1" applyFont="1" applyFill="1" applyBorder="1" applyAlignment="1" applyProtection="1">
      <alignment horizontal="left" vertical="center" wrapText="1" indent="1"/>
      <protection/>
    </xf>
    <xf numFmtId="3" fontId="22" fillId="0" borderId="0" xfId="0" applyNumberFormat="1" applyFont="1" applyFill="1" applyAlignment="1">
      <alignment horizontal="center" vertical="center" wrapText="1"/>
    </xf>
    <xf numFmtId="3" fontId="0" fillId="0" borderId="44" xfId="0" applyNumberFormat="1" applyFill="1" applyBorder="1" applyAlignment="1">
      <alignment horizontal="center" vertical="center" wrapText="1"/>
    </xf>
    <xf numFmtId="3" fontId="29" fillId="0" borderId="44" xfId="0" applyNumberFormat="1" applyFont="1" applyFill="1" applyBorder="1" applyAlignment="1">
      <alignment horizontal="center" vertical="center" wrapText="1"/>
    </xf>
    <xf numFmtId="3" fontId="29" fillId="0" borderId="44" xfId="0" applyNumberFormat="1" applyFont="1" applyFill="1" applyBorder="1" applyAlignment="1">
      <alignment vertical="center" wrapText="1"/>
    </xf>
    <xf numFmtId="3" fontId="0" fillId="0" borderId="44" xfId="0" applyNumberFormat="1" applyFont="1" applyFill="1" applyBorder="1" applyAlignment="1">
      <alignment horizontal="center" vertical="center" wrapText="1"/>
    </xf>
    <xf numFmtId="3" fontId="0" fillId="0" borderId="44" xfId="0" applyNumberFormat="1" applyFont="1" applyFill="1" applyBorder="1" applyAlignment="1">
      <alignment vertical="center" wrapText="1"/>
    </xf>
    <xf numFmtId="3" fontId="29" fillId="0" borderId="44" xfId="0" applyNumberFormat="1" applyFont="1" applyFill="1" applyBorder="1" applyAlignment="1" applyProtection="1">
      <alignment vertical="center" wrapText="1"/>
      <protection locked="0"/>
    </xf>
    <xf numFmtId="3" fontId="29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44" xfId="0" applyNumberFormat="1" applyFont="1" applyFill="1" applyBorder="1" applyAlignment="1">
      <alignment vertical="center" wrapText="1"/>
    </xf>
    <xf numFmtId="3" fontId="35" fillId="0" borderId="44" xfId="0" applyNumberFormat="1" applyFont="1" applyFill="1" applyBorder="1" applyAlignment="1">
      <alignment/>
    </xf>
    <xf numFmtId="3" fontId="29" fillId="0" borderId="47" xfId="0" applyNumberFormat="1" applyFont="1" applyFill="1" applyBorder="1" applyAlignment="1">
      <alignment vertical="center" wrapText="1"/>
    </xf>
    <xf numFmtId="3" fontId="29" fillId="0" borderId="47" xfId="0" applyNumberFormat="1" applyFont="1" applyFill="1" applyBorder="1" applyAlignment="1">
      <alignment vertical="center" wrapText="1"/>
    </xf>
    <xf numFmtId="3" fontId="29" fillId="0" borderId="59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3" fontId="35" fillId="0" borderId="82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 vertical="center" wrapText="1"/>
    </xf>
    <xf numFmtId="3" fontId="29" fillId="0" borderId="70" xfId="0" applyNumberFormat="1" applyFont="1" applyFill="1" applyBorder="1" applyAlignment="1">
      <alignment vertical="center" wrapText="1"/>
    </xf>
    <xf numFmtId="3" fontId="29" fillId="0" borderId="82" xfId="0" applyNumberFormat="1" applyFont="1" applyFill="1" applyBorder="1" applyAlignment="1" applyProtection="1">
      <alignment vertical="center" wrapText="1"/>
      <protection locked="0"/>
    </xf>
    <xf numFmtId="3" fontId="35" fillId="0" borderId="45" xfId="0" applyNumberFormat="1" applyFont="1" applyFill="1" applyBorder="1" applyAlignment="1">
      <alignment horizontal="right"/>
    </xf>
    <xf numFmtId="0" fontId="35" fillId="0" borderId="45" xfId="0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vertical="center" wrapText="1"/>
    </xf>
    <xf numFmtId="3" fontId="29" fillId="0" borderId="48" xfId="0" applyNumberFormat="1" applyFont="1" applyFill="1" applyBorder="1" applyAlignment="1">
      <alignment vertical="center" wrapText="1"/>
    </xf>
    <xf numFmtId="3" fontId="29" fillId="0" borderId="45" xfId="0" applyNumberFormat="1" applyFont="1" applyFill="1" applyBorder="1" applyAlignment="1" applyProtection="1">
      <alignment vertical="center" wrapText="1"/>
      <protection locked="0"/>
    </xf>
    <xf numFmtId="3" fontId="29" fillId="0" borderId="48" xfId="0" applyNumberFormat="1" applyFont="1" applyFill="1" applyBorder="1" applyAlignment="1" applyProtection="1">
      <alignment vertical="center" wrapText="1"/>
      <protection locked="0"/>
    </xf>
    <xf numFmtId="3" fontId="35" fillId="0" borderId="60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/>
    </xf>
    <xf numFmtId="3" fontId="29" fillId="0" borderId="69" xfId="0" applyNumberFormat="1" applyFont="1" applyFill="1" applyBorder="1" applyAlignment="1">
      <alignment vertical="center" wrapText="1"/>
    </xf>
    <xf numFmtId="3" fontId="29" fillId="0" borderId="25" xfId="0" applyNumberFormat="1" applyFont="1" applyFill="1" applyBorder="1" applyAlignment="1" applyProtection="1">
      <alignment vertical="center" wrapText="1"/>
      <protection locked="0"/>
    </xf>
    <xf numFmtId="3" fontId="35" fillId="0" borderId="44" xfId="0" applyNumberFormat="1" applyFont="1" applyFill="1" applyBorder="1" applyAlignment="1">
      <alignment vertical="center"/>
    </xf>
    <xf numFmtId="3" fontId="36" fillId="0" borderId="44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29" fillId="0" borderId="25" xfId="0" applyNumberFormat="1" applyFont="1" applyFill="1" applyBorder="1" applyAlignment="1" applyProtection="1">
      <alignment horizontal="right"/>
      <protection locked="0"/>
    </xf>
    <xf numFmtId="3" fontId="29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vertical="center" wrapText="1"/>
      <protection locked="0"/>
    </xf>
    <xf numFmtId="3" fontId="29" fillId="0" borderId="25" xfId="0" applyNumberFormat="1" applyFont="1" applyFill="1" applyBorder="1" applyAlignment="1">
      <alignment vertical="center" wrapText="1"/>
    </xf>
    <xf numFmtId="3" fontId="30" fillId="0" borderId="25" xfId="0" applyNumberFormat="1" applyFont="1" applyFill="1" applyBorder="1" applyAlignment="1">
      <alignment vertical="center" wrapText="1"/>
    </xf>
    <xf numFmtId="3" fontId="29" fillId="0" borderId="69" xfId="0" applyNumberFormat="1" applyFont="1" applyFill="1" applyBorder="1" applyAlignment="1">
      <alignment vertical="center" wrapText="1"/>
    </xf>
    <xf numFmtId="3" fontId="29" fillId="0" borderId="61" xfId="0" applyNumberFormat="1" applyFont="1" applyFill="1" applyBorder="1" applyAlignment="1">
      <alignment vertical="center" wrapText="1"/>
    </xf>
    <xf numFmtId="3" fontId="29" fillId="0" borderId="45" xfId="0" applyNumberFormat="1" applyFont="1" applyFill="1" applyBorder="1" applyAlignment="1">
      <alignment horizontal="center" vertical="center" wrapText="1"/>
    </xf>
    <xf numFmtId="3" fontId="29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45" xfId="0" applyNumberFormat="1" applyFont="1" applyFill="1" applyBorder="1" applyAlignment="1" applyProtection="1">
      <alignment horizontal="right"/>
      <protection locked="0"/>
    </xf>
    <xf numFmtId="3" fontId="35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 vertical="center" wrapText="1"/>
    </xf>
    <xf numFmtId="3" fontId="29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0" xfId="0" applyNumberFormat="1" applyFont="1" applyFill="1" applyBorder="1" applyAlignment="1">
      <alignment vertical="center" wrapText="1"/>
    </xf>
    <xf numFmtId="0" fontId="36" fillId="0" borderId="44" xfId="0" applyFont="1" applyFill="1" applyBorder="1" applyAlignment="1">
      <alignment horizontal="right"/>
    </xf>
    <xf numFmtId="3" fontId="29" fillId="0" borderId="44" xfId="0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45" xfId="0" applyNumberFormat="1" applyFont="1" applyFill="1" applyBorder="1" applyAlignment="1">
      <alignment vertical="center" wrapText="1"/>
    </xf>
    <xf numFmtId="3" fontId="29" fillId="0" borderId="48" xfId="0" applyNumberFormat="1" applyFont="1" applyFill="1" applyBorder="1" applyAlignment="1">
      <alignment vertical="center" wrapText="1"/>
    </xf>
    <xf numFmtId="3" fontId="29" fillId="0" borderId="82" xfId="0" applyNumberFormat="1" applyFont="1" applyFill="1" applyBorder="1" applyAlignment="1">
      <alignment horizontal="center" vertical="center" wrapText="1"/>
    </xf>
    <xf numFmtId="3" fontId="45" fillId="0" borderId="82" xfId="0" applyNumberFormat="1" applyFont="1" applyFill="1" applyBorder="1" applyAlignment="1">
      <alignment/>
    </xf>
    <xf numFmtId="3" fontId="35" fillId="0" borderId="82" xfId="0" applyNumberFormat="1" applyFont="1" applyFill="1" applyBorder="1" applyAlignment="1">
      <alignment vertical="center"/>
    </xf>
    <xf numFmtId="0" fontId="35" fillId="0" borderId="45" xfId="0" applyFont="1" applyFill="1" applyBorder="1" applyAlignment="1">
      <alignment horizontal="right"/>
    </xf>
    <xf numFmtId="3" fontId="45" fillId="0" borderId="45" xfId="0" applyNumberFormat="1" applyFont="1" applyFill="1" applyBorder="1" applyAlignment="1">
      <alignment/>
    </xf>
    <xf numFmtId="3" fontId="35" fillId="0" borderId="45" xfId="0" applyNumberFormat="1" applyFont="1" applyFill="1" applyBorder="1" applyAlignment="1">
      <alignment vertical="center"/>
    </xf>
    <xf numFmtId="3" fontId="36" fillId="0" borderId="45" xfId="0" applyNumberFormat="1" applyFont="1" applyFill="1" applyBorder="1" applyAlignment="1">
      <alignment/>
    </xf>
    <xf numFmtId="3" fontId="36" fillId="0" borderId="45" xfId="0" applyNumberFormat="1" applyFont="1" applyFill="1" applyBorder="1" applyAlignment="1">
      <alignment horizontal="right"/>
    </xf>
    <xf numFmtId="0" fontId="36" fillId="0" borderId="45" xfId="0" applyFont="1" applyFill="1" applyBorder="1" applyAlignment="1">
      <alignment horizontal="right"/>
    </xf>
    <xf numFmtId="3" fontId="35" fillId="0" borderId="38" xfId="0" applyNumberFormat="1" applyFont="1" applyFill="1" applyBorder="1" applyAlignment="1">
      <alignment horizontal="right"/>
    </xf>
    <xf numFmtId="0" fontId="29" fillId="0" borderId="83" xfId="0" applyFont="1" applyFill="1" applyBorder="1" applyAlignment="1">
      <alignment horizontal="center" vertical="center" wrapText="1"/>
    </xf>
    <xf numFmtId="0" fontId="29" fillId="0" borderId="83" xfId="0" applyFont="1" applyFill="1" applyBorder="1" applyAlignment="1">
      <alignment vertical="center" wrapText="1"/>
    </xf>
    <xf numFmtId="3" fontId="0" fillId="0" borderId="83" xfId="0" applyNumberFormat="1" applyFont="1" applyFill="1" applyBorder="1" applyAlignment="1">
      <alignment vertical="center" wrapText="1"/>
    </xf>
    <xf numFmtId="3" fontId="29" fillId="0" borderId="83" xfId="0" applyNumberFormat="1" applyFont="1" applyFill="1" applyBorder="1" applyAlignment="1">
      <alignment vertical="center" wrapText="1"/>
    </xf>
    <xf numFmtId="0" fontId="0" fillId="0" borderId="83" xfId="0" applyFont="1" applyFill="1" applyBorder="1" applyAlignment="1">
      <alignment vertical="center" wrapText="1"/>
    </xf>
    <xf numFmtId="3" fontId="0" fillId="0" borderId="83" xfId="0" applyNumberFormat="1" applyFont="1" applyFill="1" applyBorder="1" applyAlignment="1">
      <alignment vertical="center" wrapText="1"/>
    </xf>
    <xf numFmtId="3" fontId="26" fillId="0" borderId="83" xfId="0" applyNumberFormat="1" applyFont="1" applyFill="1" applyBorder="1" applyAlignment="1">
      <alignment vertical="center" wrapText="1"/>
    </xf>
    <xf numFmtId="3" fontId="21" fillId="0" borderId="83" xfId="0" applyNumberFormat="1" applyFont="1" applyFill="1" applyBorder="1" applyAlignment="1">
      <alignment vertical="center" wrapText="1"/>
    </xf>
    <xf numFmtId="3" fontId="0" fillId="0" borderId="83" xfId="0" applyNumberFormat="1" applyFont="1" applyFill="1" applyBorder="1" applyAlignment="1">
      <alignment horizontal="right" vertical="center" wrapText="1"/>
    </xf>
    <xf numFmtId="3" fontId="0" fillId="0" borderId="83" xfId="0" applyNumberFormat="1" applyFont="1" applyFill="1" applyBorder="1" applyAlignment="1">
      <alignment horizontal="left" vertical="center" wrapText="1"/>
    </xf>
    <xf numFmtId="3" fontId="0" fillId="0" borderId="84" xfId="0" applyNumberFormat="1" applyFont="1" applyFill="1" applyBorder="1" applyAlignment="1">
      <alignment vertical="center" wrapText="1"/>
    </xf>
    <xf numFmtId="3" fontId="29" fillId="0" borderId="84" xfId="0" applyNumberFormat="1" applyFont="1" applyFill="1" applyBorder="1" applyAlignment="1">
      <alignment vertical="center" wrapText="1"/>
    </xf>
    <xf numFmtId="3" fontId="0" fillId="0" borderId="71" xfId="0" applyNumberFormat="1" applyFont="1" applyFill="1" applyBorder="1" applyAlignment="1">
      <alignment horizontal="left" vertical="center" wrapText="1"/>
    </xf>
    <xf numFmtId="3" fontId="29" fillId="0" borderId="63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3" fontId="35" fillId="0" borderId="25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0" fontId="35" fillId="0" borderId="25" xfId="0" applyFont="1" applyFill="1" applyBorder="1" applyAlignment="1">
      <alignment horizontal="justify"/>
    </xf>
    <xf numFmtId="0" fontId="35" fillId="0" borderId="25" xfId="0" applyFont="1" applyFill="1" applyBorder="1" applyAlignment="1">
      <alignment horizontal="right"/>
    </xf>
    <xf numFmtId="3" fontId="29" fillId="0" borderId="69" xfId="0" applyNumberFormat="1" applyFont="1" applyFill="1" applyBorder="1" applyAlignment="1" applyProtection="1">
      <alignment vertical="center" wrapText="1"/>
      <protection locked="0"/>
    </xf>
    <xf numFmtId="0" fontId="29" fillId="0" borderId="45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/>
    </xf>
    <xf numFmtId="0" fontId="29" fillId="0" borderId="45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/>
    </xf>
    <xf numFmtId="0" fontId="36" fillId="0" borderId="45" xfId="0" applyFont="1" applyFill="1" applyBorder="1" applyAlignment="1">
      <alignment horizontal="justify"/>
    </xf>
    <xf numFmtId="0" fontId="35" fillId="0" borderId="45" xfId="0" applyFont="1" applyFill="1" applyBorder="1" applyAlignment="1">
      <alignment horizontal="justify"/>
    </xf>
    <xf numFmtId="3" fontId="0" fillId="0" borderId="45" xfId="0" applyNumberFormat="1" applyFill="1" applyBorder="1" applyAlignment="1">
      <alignment vertical="center" wrapText="1"/>
    </xf>
    <xf numFmtId="0" fontId="35" fillId="0" borderId="45" xfId="0" applyFont="1" applyFill="1" applyBorder="1" applyAlignment="1">
      <alignment horizontal="justify" vertical="center"/>
    </xf>
    <xf numFmtId="0" fontId="29" fillId="0" borderId="48" xfId="0" applyFont="1" applyFill="1" applyBorder="1" applyAlignment="1">
      <alignment horizontal="left" vertical="center" wrapText="1" indent="1"/>
    </xf>
    <xf numFmtId="0" fontId="29" fillId="0" borderId="45" xfId="0" applyFont="1" applyFill="1" applyBorder="1" applyAlignment="1" applyProtection="1">
      <alignment horizontal="left" vertical="center" wrapText="1" indent="1"/>
      <protection locked="0"/>
    </xf>
    <xf numFmtId="0" fontId="29" fillId="0" borderId="48" xfId="0" applyFont="1" applyFill="1" applyBorder="1" applyAlignment="1" applyProtection="1">
      <alignment horizontal="left" vertical="center" wrapText="1" indent="1"/>
      <protection locked="0"/>
    </xf>
    <xf numFmtId="3" fontId="22" fillId="0" borderId="0" xfId="0" applyNumberFormat="1" applyFont="1" applyFill="1" applyAlignment="1">
      <alignment vertical="center" wrapText="1"/>
    </xf>
    <xf numFmtId="3" fontId="29" fillId="0" borderId="31" xfId="0" applyNumberFormat="1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vertical="center" wrapText="1"/>
    </xf>
    <xf numFmtId="0" fontId="29" fillId="0" borderId="45" xfId="0" applyFont="1" applyBorder="1" applyAlignment="1">
      <alignment horizontal="center" vertical="center" wrapText="1"/>
    </xf>
    <xf numFmtId="3" fontId="21" fillId="0" borderId="75" xfId="0" applyNumberFormat="1" applyFont="1" applyBorder="1" applyAlignment="1">
      <alignment horizontal="left" vertical="center" wrapText="1"/>
    </xf>
    <xf numFmtId="3" fontId="21" fillId="0" borderId="75" xfId="0" applyNumberFormat="1" applyFont="1" applyBorder="1" applyAlignment="1">
      <alignment horizontal="left" vertical="center" wrapText="1"/>
    </xf>
    <xf numFmtId="3" fontId="29" fillId="20" borderId="12" xfId="0" applyNumberFormat="1" applyFont="1" applyFill="1" applyBorder="1" applyAlignment="1" applyProtection="1">
      <alignment vertical="center" wrapText="1"/>
      <protection/>
    </xf>
    <xf numFmtId="3" fontId="0" fillId="20" borderId="16" xfId="0" applyNumberFormat="1" applyFont="1" applyFill="1" applyBorder="1" applyAlignment="1" applyProtection="1">
      <alignment vertical="center" wrapText="1"/>
      <protection locked="0"/>
    </xf>
    <xf numFmtId="3" fontId="29" fillId="20" borderId="12" xfId="0" applyNumberFormat="1" applyFont="1" applyFill="1" applyBorder="1" applyAlignment="1">
      <alignment vertical="center" wrapText="1"/>
    </xf>
    <xf numFmtId="3" fontId="29" fillId="20" borderId="24" xfId="0" applyNumberFormat="1" applyFont="1" applyFill="1" applyBorder="1" applyAlignment="1" applyProtection="1">
      <alignment vertical="center" wrapText="1"/>
      <protection locked="0"/>
    </xf>
    <xf numFmtId="3" fontId="29" fillId="20" borderId="27" xfId="0" applyNumberFormat="1" applyFont="1" applyFill="1" applyBorder="1" applyAlignment="1" applyProtection="1">
      <alignment vertical="center" wrapText="1"/>
      <protection locked="0"/>
    </xf>
    <xf numFmtId="3" fontId="28" fillId="20" borderId="24" xfId="0" applyNumberFormat="1" applyFont="1" applyFill="1" applyBorder="1" applyAlignment="1" applyProtection="1">
      <alignment vertical="center" wrapText="1"/>
      <protection locked="0"/>
    </xf>
    <xf numFmtId="3" fontId="28" fillId="20" borderId="16" xfId="0" applyNumberFormat="1" applyFont="1" applyFill="1" applyBorder="1" applyAlignment="1" applyProtection="1">
      <alignment vertical="center" wrapText="1"/>
      <protection locked="0"/>
    </xf>
    <xf numFmtId="3" fontId="28" fillId="20" borderId="27" xfId="0" applyNumberFormat="1" applyFont="1" applyFill="1" applyBorder="1" applyAlignment="1" applyProtection="1">
      <alignment vertical="center" wrapText="1"/>
      <protection locked="0"/>
    </xf>
    <xf numFmtId="3" fontId="0" fillId="20" borderId="24" xfId="0" applyNumberFormat="1" applyFont="1" applyFill="1" applyBorder="1" applyAlignment="1">
      <alignment vertical="center" wrapText="1"/>
    </xf>
    <xf numFmtId="3" fontId="24" fillId="20" borderId="12" xfId="0" applyNumberFormat="1" applyFont="1" applyFill="1" applyBorder="1" applyAlignment="1" applyProtection="1">
      <alignment vertical="center" wrapText="1"/>
      <protection locked="0"/>
    </xf>
    <xf numFmtId="3" fontId="0" fillId="20" borderId="24" xfId="0" applyNumberFormat="1" applyFont="1" applyFill="1" applyBorder="1" applyAlignment="1" applyProtection="1">
      <alignment vertical="center" wrapText="1"/>
      <protection locked="0"/>
    </xf>
    <xf numFmtId="3" fontId="29" fillId="20" borderId="12" xfId="0" applyNumberFormat="1" applyFont="1" applyFill="1" applyBorder="1" applyAlignment="1">
      <alignment vertical="center" wrapText="1"/>
    </xf>
    <xf numFmtId="3" fontId="0" fillId="20" borderId="16" xfId="0" applyNumberFormat="1" applyFont="1" applyFill="1" applyBorder="1" applyAlignment="1" applyProtection="1">
      <alignment vertical="center" wrapText="1"/>
      <protection locked="0"/>
    </xf>
    <xf numFmtId="3" fontId="0" fillId="20" borderId="27" xfId="0" applyNumberFormat="1" applyFont="1" applyFill="1" applyBorder="1" applyAlignment="1" applyProtection="1">
      <alignment vertical="center" wrapText="1"/>
      <protection locked="0"/>
    </xf>
    <xf numFmtId="3" fontId="0" fillId="20" borderId="18" xfId="0" applyNumberFormat="1" applyFont="1" applyFill="1" applyBorder="1" applyAlignment="1" applyProtection="1">
      <alignment vertical="center" wrapText="1"/>
      <protection locked="0"/>
    </xf>
    <xf numFmtId="3" fontId="29" fillId="20" borderId="66" xfId="0" applyNumberFormat="1" applyFont="1" applyFill="1" applyBorder="1" applyAlignment="1" applyProtection="1">
      <alignment vertical="center" wrapText="1"/>
      <protection locked="0"/>
    </xf>
    <xf numFmtId="3" fontId="0" fillId="20" borderId="63" xfId="0" applyNumberFormat="1" applyFont="1" applyFill="1" applyBorder="1" applyAlignment="1" applyProtection="1">
      <alignment vertical="center" wrapText="1"/>
      <protection locked="0"/>
    </xf>
    <xf numFmtId="3" fontId="29" fillId="21" borderId="12" xfId="0" applyNumberFormat="1" applyFont="1" applyFill="1" applyBorder="1" applyAlignment="1" applyProtection="1">
      <alignment vertical="center" wrapText="1"/>
      <protection/>
    </xf>
    <xf numFmtId="3" fontId="0" fillId="21" borderId="16" xfId="0" applyNumberFormat="1" applyFont="1" applyFill="1" applyBorder="1" applyAlignment="1" applyProtection="1">
      <alignment vertical="center" wrapText="1"/>
      <protection locked="0"/>
    </xf>
    <xf numFmtId="3" fontId="29" fillId="21" borderId="12" xfId="0" applyNumberFormat="1" applyFont="1" applyFill="1" applyBorder="1" applyAlignment="1">
      <alignment vertical="center" wrapText="1"/>
    </xf>
    <xf numFmtId="3" fontId="29" fillId="21" borderId="24" xfId="0" applyNumberFormat="1" applyFont="1" applyFill="1" applyBorder="1" applyAlignment="1" applyProtection="1">
      <alignment vertical="center" wrapText="1"/>
      <protection locked="0"/>
    </xf>
    <xf numFmtId="3" fontId="29" fillId="21" borderId="27" xfId="0" applyNumberFormat="1" applyFont="1" applyFill="1" applyBorder="1" applyAlignment="1" applyProtection="1">
      <alignment vertical="center" wrapText="1"/>
      <protection locked="0"/>
    </xf>
    <xf numFmtId="3" fontId="28" fillId="21" borderId="24" xfId="0" applyNumberFormat="1" applyFont="1" applyFill="1" applyBorder="1" applyAlignment="1" applyProtection="1">
      <alignment vertical="center" wrapText="1"/>
      <protection locked="0"/>
    </xf>
    <xf numFmtId="3" fontId="28" fillId="21" borderId="16" xfId="0" applyNumberFormat="1" applyFont="1" applyFill="1" applyBorder="1" applyAlignment="1" applyProtection="1">
      <alignment vertical="center" wrapText="1"/>
      <protection locked="0"/>
    </xf>
    <xf numFmtId="3" fontId="28" fillId="21" borderId="27" xfId="0" applyNumberFormat="1" applyFont="1" applyFill="1" applyBorder="1" applyAlignment="1" applyProtection="1">
      <alignment vertical="center" wrapText="1"/>
      <protection locked="0"/>
    </xf>
    <xf numFmtId="3" fontId="0" fillId="21" borderId="24" xfId="0" applyNumberFormat="1" applyFont="1" applyFill="1" applyBorder="1" applyAlignment="1">
      <alignment vertical="center" wrapText="1"/>
    </xf>
    <xf numFmtId="3" fontId="24" fillId="21" borderId="12" xfId="0" applyNumberFormat="1" applyFont="1" applyFill="1" applyBorder="1" applyAlignment="1" applyProtection="1">
      <alignment vertical="center" wrapText="1"/>
      <protection locked="0"/>
    </xf>
    <xf numFmtId="3" fontId="0" fillId="21" borderId="24" xfId="0" applyNumberFormat="1" applyFont="1" applyFill="1" applyBorder="1" applyAlignment="1" applyProtection="1">
      <alignment vertical="center" wrapText="1"/>
      <protection locked="0"/>
    </xf>
    <xf numFmtId="3" fontId="29" fillId="21" borderId="12" xfId="0" applyNumberFormat="1" applyFont="1" applyFill="1" applyBorder="1" applyAlignment="1">
      <alignment vertical="center" wrapText="1"/>
    </xf>
    <xf numFmtId="3" fontId="0" fillId="21" borderId="16" xfId="0" applyNumberFormat="1" applyFont="1" applyFill="1" applyBorder="1" applyAlignment="1" applyProtection="1">
      <alignment vertical="center" wrapText="1"/>
      <protection locked="0"/>
    </xf>
    <xf numFmtId="3" fontId="0" fillId="21" borderId="27" xfId="0" applyNumberFormat="1" applyFont="1" applyFill="1" applyBorder="1" applyAlignment="1" applyProtection="1">
      <alignment vertical="center" wrapText="1"/>
      <protection locked="0"/>
    </xf>
    <xf numFmtId="3" fontId="0" fillId="21" borderId="18" xfId="0" applyNumberFormat="1" applyFont="1" applyFill="1" applyBorder="1" applyAlignment="1" applyProtection="1">
      <alignment vertical="center" wrapText="1"/>
      <protection locked="0"/>
    </xf>
    <xf numFmtId="3" fontId="29" fillId="21" borderId="66" xfId="0" applyNumberFormat="1" applyFont="1" applyFill="1" applyBorder="1" applyAlignment="1" applyProtection="1">
      <alignment vertical="center" wrapText="1"/>
      <protection locked="0"/>
    </xf>
    <xf numFmtId="3" fontId="0" fillId="21" borderId="63" xfId="0" applyNumberFormat="1" applyFont="1" applyFill="1" applyBorder="1" applyAlignment="1" applyProtection="1">
      <alignment vertical="center" wrapText="1"/>
      <protection locked="0"/>
    </xf>
    <xf numFmtId="3" fontId="29" fillId="22" borderId="12" xfId="0" applyNumberFormat="1" applyFont="1" applyFill="1" applyBorder="1" applyAlignment="1" applyProtection="1">
      <alignment vertical="center" wrapText="1"/>
      <protection/>
    </xf>
    <xf numFmtId="3" fontId="0" fillId="22" borderId="16" xfId="0" applyNumberFormat="1" applyFont="1" applyFill="1" applyBorder="1" applyAlignment="1" applyProtection="1">
      <alignment vertical="center" wrapText="1"/>
      <protection locked="0"/>
    </xf>
    <xf numFmtId="3" fontId="29" fillId="22" borderId="12" xfId="0" applyNumberFormat="1" applyFont="1" applyFill="1" applyBorder="1" applyAlignment="1">
      <alignment vertical="center" wrapText="1"/>
    </xf>
    <xf numFmtId="3" fontId="29" fillId="22" borderId="24" xfId="0" applyNumberFormat="1" applyFont="1" applyFill="1" applyBorder="1" applyAlignment="1" applyProtection="1">
      <alignment vertical="center" wrapText="1"/>
      <protection locked="0"/>
    </xf>
    <xf numFmtId="3" fontId="29" fillId="22" borderId="27" xfId="0" applyNumberFormat="1" applyFont="1" applyFill="1" applyBorder="1" applyAlignment="1" applyProtection="1">
      <alignment vertical="center" wrapText="1"/>
      <protection locked="0"/>
    </xf>
    <xf numFmtId="3" fontId="28" fillId="22" borderId="24" xfId="0" applyNumberFormat="1" applyFont="1" applyFill="1" applyBorder="1" applyAlignment="1" applyProtection="1">
      <alignment vertical="center" wrapText="1"/>
      <protection locked="0"/>
    </xf>
    <xf numFmtId="3" fontId="28" fillId="22" borderId="16" xfId="0" applyNumberFormat="1" applyFont="1" applyFill="1" applyBorder="1" applyAlignment="1" applyProtection="1">
      <alignment vertical="center" wrapText="1"/>
      <protection locked="0"/>
    </xf>
    <xf numFmtId="3" fontId="28" fillId="22" borderId="27" xfId="0" applyNumberFormat="1" applyFont="1" applyFill="1" applyBorder="1" applyAlignment="1" applyProtection="1">
      <alignment vertical="center" wrapText="1"/>
      <protection locked="0"/>
    </xf>
    <xf numFmtId="3" fontId="0" fillId="22" borderId="24" xfId="0" applyNumberFormat="1" applyFont="1" applyFill="1" applyBorder="1" applyAlignment="1">
      <alignment vertical="center" wrapText="1"/>
    </xf>
    <xf numFmtId="3" fontId="24" fillId="22" borderId="12" xfId="0" applyNumberFormat="1" applyFont="1" applyFill="1" applyBorder="1" applyAlignment="1" applyProtection="1">
      <alignment vertical="center" wrapText="1"/>
      <protection locked="0"/>
    </xf>
    <xf numFmtId="3" fontId="0" fillId="22" borderId="24" xfId="0" applyNumberFormat="1" applyFont="1" applyFill="1" applyBorder="1" applyAlignment="1" applyProtection="1">
      <alignment vertical="center" wrapText="1"/>
      <protection locked="0"/>
    </xf>
    <xf numFmtId="3" fontId="29" fillId="22" borderId="12" xfId="0" applyNumberFormat="1" applyFont="1" applyFill="1" applyBorder="1" applyAlignment="1">
      <alignment vertical="center" wrapText="1"/>
    </xf>
    <xf numFmtId="3" fontId="0" fillId="22" borderId="16" xfId="0" applyNumberFormat="1" applyFont="1" applyFill="1" applyBorder="1" applyAlignment="1" applyProtection="1">
      <alignment vertical="center" wrapText="1"/>
      <protection locked="0"/>
    </xf>
    <xf numFmtId="3" fontId="0" fillId="22" borderId="27" xfId="0" applyNumberFormat="1" applyFont="1" applyFill="1" applyBorder="1" applyAlignment="1" applyProtection="1">
      <alignment vertical="center" wrapText="1"/>
      <protection locked="0"/>
    </xf>
    <xf numFmtId="3" fontId="0" fillId="22" borderId="18" xfId="0" applyNumberFormat="1" applyFont="1" applyFill="1" applyBorder="1" applyAlignment="1" applyProtection="1">
      <alignment vertical="center" wrapText="1"/>
      <protection locked="0"/>
    </xf>
    <xf numFmtId="3" fontId="29" fillId="22" borderId="66" xfId="0" applyNumberFormat="1" applyFont="1" applyFill="1" applyBorder="1" applyAlignment="1" applyProtection="1">
      <alignment vertical="center" wrapText="1"/>
      <protection locked="0"/>
    </xf>
    <xf numFmtId="3" fontId="0" fillId="22" borderId="63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Border="1" applyAlignment="1">
      <alignment vertical="center" wrapText="1"/>
    </xf>
    <xf numFmtId="165" fontId="24" fillId="0" borderId="0" xfId="0" applyNumberFormat="1" applyFont="1" applyFill="1" applyBorder="1" applyAlignment="1" applyProtection="1">
      <alignment horizontal="right" wrapText="1"/>
      <protection/>
    </xf>
    <xf numFmtId="0" fontId="29" fillId="0" borderId="31" xfId="0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3" fontId="29" fillId="0" borderId="17" xfId="0" applyNumberFormat="1" applyFont="1" applyFill="1" applyBorder="1" applyAlignment="1">
      <alignment vertical="center"/>
    </xf>
    <xf numFmtId="3" fontId="29" fillId="0" borderId="18" xfId="0" applyNumberFormat="1" applyFont="1" applyFill="1" applyBorder="1" applyAlignment="1">
      <alignment vertical="center"/>
    </xf>
    <xf numFmtId="3" fontId="29" fillId="0" borderId="18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 wrapText="1"/>
    </xf>
    <xf numFmtId="3" fontId="35" fillId="0" borderId="16" xfId="0" applyNumberFormat="1" applyFont="1" applyFill="1" applyBorder="1" applyAlignment="1">
      <alignment horizontal="right"/>
    </xf>
    <xf numFmtId="3" fontId="35" fillId="0" borderId="16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26" xfId="0" applyNumberFormat="1" applyFont="1" applyFill="1" applyBorder="1" applyAlignment="1" applyProtection="1">
      <alignment vertical="center" wrapText="1"/>
      <protection/>
    </xf>
    <xf numFmtId="3" fontId="0" fillId="0" borderId="2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27" xfId="0" applyNumberFormat="1" applyFont="1" applyFill="1" applyBorder="1" applyAlignment="1" applyProtection="1">
      <alignment vertical="center" wrapText="1"/>
      <protection/>
    </xf>
    <xf numFmtId="3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57" xfId="0" applyFont="1" applyBorder="1" applyAlignment="1">
      <alignment/>
    </xf>
    <xf numFmtId="3" fontId="60" fillId="0" borderId="16" xfId="0" applyNumberFormat="1" applyFon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56" fillId="0" borderId="15" xfId="0" applyFont="1" applyBorder="1" applyAlignment="1">
      <alignment/>
    </xf>
    <xf numFmtId="0" fontId="60" fillId="0" borderId="26" xfId="0" applyFont="1" applyBorder="1" applyAlignment="1">
      <alignment/>
    </xf>
    <xf numFmtId="3" fontId="60" fillId="0" borderId="27" xfId="0" applyNumberFormat="1" applyFont="1" applyBorder="1" applyAlignment="1">
      <alignment/>
    </xf>
    <xf numFmtId="3" fontId="60" fillId="0" borderId="30" xfId="0" applyNumberFormat="1" applyFont="1" applyBorder="1" applyAlignment="1">
      <alignment/>
    </xf>
    <xf numFmtId="3" fontId="53" fillId="0" borderId="52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 vertical="center" wrapText="1"/>
    </xf>
    <xf numFmtId="165" fontId="29" fillId="0" borderId="67" xfId="0" applyNumberFormat="1" applyFont="1" applyFill="1" applyBorder="1" applyAlignment="1">
      <alignment horizontal="center" vertical="center" wrapText="1"/>
    </xf>
    <xf numFmtId="165" fontId="0" fillId="0" borderId="67" xfId="0" applyNumberFormat="1" applyFont="1" applyFill="1" applyBorder="1" applyAlignment="1">
      <alignment vertical="center" wrapText="1"/>
    </xf>
    <xf numFmtId="165" fontId="0" fillId="0" borderId="85" xfId="0" applyNumberFormat="1" applyFont="1" applyFill="1" applyBorder="1" applyAlignment="1">
      <alignment vertical="center" wrapText="1"/>
    </xf>
    <xf numFmtId="165" fontId="0" fillId="0" borderId="82" xfId="0" applyNumberFormat="1" applyFont="1" applyFill="1" applyBorder="1" applyAlignment="1">
      <alignment vertical="center" wrapText="1"/>
    </xf>
    <xf numFmtId="165" fontId="0" fillId="0" borderId="79" xfId="0" applyNumberFormat="1" applyFont="1" applyFill="1" applyBorder="1" applyAlignment="1">
      <alignment vertical="center" wrapText="1"/>
    </xf>
    <xf numFmtId="3" fontId="25" fillId="0" borderId="67" xfId="0" applyNumberFormat="1" applyFont="1" applyFill="1" applyBorder="1" applyAlignment="1" applyProtection="1">
      <alignment vertical="center" wrapText="1"/>
      <protection locked="0"/>
    </xf>
    <xf numFmtId="165" fontId="0" fillId="0" borderId="25" xfId="0" applyNumberFormat="1" applyFont="1" applyFill="1" applyBorder="1" applyAlignment="1">
      <alignment vertical="center" wrapText="1"/>
    </xf>
    <xf numFmtId="165" fontId="0" fillId="0" borderId="86" xfId="0" applyNumberFormat="1" applyFont="1" applyFill="1" applyBorder="1" applyAlignment="1">
      <alignment vertical="center" wrapText="1"/>
    </xf>
    <xf numFmtId="3" fontId="29" fillId="0" borderId="67" xfId="0" applyNumberFormat="1" applyFont="1" applyFill="1" applyBorder="1" applyAlignment="1" applyProtection="1">
      <alignment vertical="center" wrapText="1"/>
      <protection locked="0"/>
    </xf>
    <xf numFmtId="165" fontId="0" fillId="0" borderId="87" xfId="0" applyNumberFormat="1" applyFont="1" applyFill="1" applyBorder="1" applyAlignment="1">
      <alignment vertical="center" wrapText="1"/>
    </xf>
    <xf numFmtId="3" fontId="29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87" xfId="0" applyNumberFormat="1" applyFont="1" applyFill="1" applyBorder="1" applyAlignment="1" applyProtection="1">
      <alignment vertical="center" wrapText="1"/>
      <protection/>
    </xf>
    <xf numFmtId="0" fontId="43" fillId="0" borderId="0" xfId="93">
      <alignment/>
      <protection/>
    </xf>
    <xf numFmtId="0" fontId="43" fillId="0" borderId="10" xfId="93" applyBorder="1">
      <alignment/>
      <protection/>
    </xf>
    <xf numFmtId="0" fontId="57" fillId="0" borderId="24" xfId="93" applyFont="1" applyBorder="1" applyAlignment="1">
      <alignment horizontal="center" vertical="center"/>
      <protection/>
    </xf>
    <xf numFmtId="0" fontId="50" fillId="0" borderId="0" xfId="93" applyFont="1">
      <alignment/>
      <protection/>
    </xf>
    <xf numFmtId="0" fontId="57" fillId="0" borderId="16" xfId="93" applyFont="1" applyBorder="1" applyAlignment="1">
      <alignment horizontal="center" wrapText="1"/>
      <protection/>
    </xf>
    <xf numFmtId="0" fontId="57" fillId="7" borderId="16" xfId="93" applyFont="1" applyFill="1" applyBorder="1" applyAlignment="1">
      <alignment horizontal="center" wrapText="1"/>
      <protection/>
    </xf>
    <xf numFmtId="0" fontId="57" fillId="7" borderId="31" xfId="93" applyFont="1" applyFill="1" applyBorder="1" applyAlignment="1">
      <alignment horizontal="center" wrapText="1"/>
      <protection/>
    </xf>
    <xf numFmtId="0" fontId="43" fillId="0" borderId="15" xfId="93" applyBorder="1" applyAlignment="1">
      <alignment vertical="center"/>
      <protection/>
    </xf>
    <xf numFmtId="0" fontId="43" fillId="0" borderId="16" xfId="93" applyBorder="1">
      <alignment/>
      <protection/>
    </xf>
    <xf numFmtId="0" fontId="43" fillId="0" borderId="16" xfId="93" applyFont="1" applyBorder="1" applyAlignment="1">
      <alignment horizontal="right" wrapText="1"/>
      <protection/>
    </xf>
    <xf numFmtId="3" fontId="46" fillId="7" borderId="16" xfId="93" applyNumberFormat="1" applyFont="1" applyFill="1" applyBorder="1">
      <alignment/>
      <protection/>
    </xf>
    <xf numFmtId="0" fontId="46" fillId="0" borderId="16" xfId="93" applyFont="1" applyBorder="1" applyAlignment="1">
      <alignment horizontal="center" wrapText="1"/>
      <protection/>
    </xf>
    <xf numFmtId="3" fontId="46" fillId="7" borderId="31" xfId="93" applyNumberFormat="1" applyFont="1" applyFill="1" applyBorder="1">
      <alignment/>
      <protection/>
    </xf>
    <xf numFmtId="0" fontId="46" fillId="23" borderId="16" xfId="93" applyFont="1" applyFill="1" applyBorder="1">
      <alignment/>
      <protection/>
    </xf>
    <xf numFmtId="0" fontId="43" fillId="0" borderId="16" xfId="93" applyFont="1" applyBorder="1" applyAlignment="1">
      <alignment horizontal="left" wrapText="1"/>
      <protection/>
    </xf>
    <xf numFmtId="0" fontId="43" fillId="0" borderId="16" xfId="93" applyFill="1" applyBorder="1">
      <alignment/>
      <protection/>
    </xf>
    <xf numFmtId="0" fontId="57" fillId="0" borderId="16" xfId="93" applyFont="1" applyBorder="1" applyAlignment="1">
      <alignment horizontal="right" wrapText="1"/>
      <protection/>
    </xf>
    <xf numFmtId="0" fontId="43" fillId="0" borderId="16" xfId="93" applyFont="1" applyBorder="1" applyAlignment="1">
      <alignment horizontal="center" wrapText="1"/>
      <protection/>
    </xf>
    <xf numFmtId="0" fontId="46" fillId="0" borderId="16" xfId="93" applyFont="1" applyBorder="1" applyAlignment="1">
      <alignment horizontal="right" wrapText="1"/>
      <protection/>
    </xf>
    <xf numFmtId="0" fontId="46" fillId="23" borderId="16" xfId="93" applyFont="1" applyFill="1" applyBorder="1" applyAlignment="1">
      <alignment horizontal="left" wrapText="1"/>
      <protection/>
    </xf>
    <xf numFmtId="3" fontId="43" fillId="0" borderId="16" xfId="93" applyNumberFormat="1" applyFont="1" applyBorder="1" applyAlignment="1">
      <alignment horizontal="right" wrapText="1"/>
      <protection/>
    </xf>
    <xf numFmtId="3" fontId="57" fillId="0" borderId="16" xfId="93" applyNumberFormat="1" applyFont="1" applyBorder="1" applyAlignment="1">
      <alignment horizontal="center" wrapText="1"/>
      <protection/>
    </xf>
    <xf numFmtId="3" fontId="43" fillId="0" borderId="16" xfId="93" applyNumberFormat="1" applyBorder="1">
      <alignment/>
      <protection/>
    </xf>
    <xf numFmtId="3" fontId="43" fillId="0" borderId="16" xfId="93" applyNumberFormat="1" applyFont="1" applyBorder="1" applyAlignment="1">
      <alignment horizontal="right"/>
      <protection/>
    </xf>
    <xf numFmtId="0" fontId="43" fillId="0" borderId="26" xfId="93" applyBorder="1" applyAlignment="1">
      <alignment vertical="center"/>
      <protection/>
    </xf>
    <xf numFmtId="0" fontId="46" fillId="0" borderId="27" xfId="93" applyFont="1" applyBorder="1">
      <alignment/>
      <protection/>
    </xf>
    <xf numFmtId="0" fontId="43" fillId="0" borderId="27" xfId="93" applyBorder="1">
      <alignment/>
      <protection/>
    </xf>
    <xf numFmtId="3" fontId="46" fillId="0" borderId="27" xfId="93" applyNumberFormat="1" applyFont="1" applyBorder="1">
      <alignment/>
      <protection/>
    </xf>
    <xf numFmtId="3" fontId="46" fillId="21" borderId="27" xfId="93" applyNumberFormat="1" applyFont="1" applyFill="1" applyBorder="1">
      <alignment/>
      <protection/>
    </xf>
    <xf numFmtId="3" fontId="46" fillId="7" borderId="30" xfId="93" applyNumberFormat="1" applyFont="1" applyFill="1" applyBorder="1">
      <alignment/>
      <protection/>
    </xf>
    <xf numFmtId="0" fontId="50" fillId="0" borderId="16" xfId="93" applyFont="1" applyBorder="1">
      <alignment/>
      <protection/>
    </xf>
    <xf numFmtId="0" fontId="57" fillId="0" borderId="16" xfId="93" applyFont="1" applyBorder="1" applyAlignment="1">
      <alignment horizontal="center"/>
      <protection/>
    </xf>
    <xf numFmtId="0" fontId="57" fillId="0" borderId="0" xfId="93" applyFont="1" applyAlignment="1">
      <alignment horizontal="center"/>
      <protection/>
    </xf>
    <xf numFmtId="0" fontId="57" fillId="0" borderId="79" xfId="93" applyFont="1" applyBorder="1" applyAlignment="1">
      <alignment horizontal="center" vertical="center" wrapText="1"/>
      <protection/>
    </xf>
    <xf numFmtId="0" fontId="43" fillId="0" borderId="15" xfId="93" applyBorder="1">
      <alignment/>
      <protection/>
    </xf>
    <xf numFmtId="0" fontId="43" fillId="0" borderId="16" xfId="93" applyBorder="1" applyAlignment="1">
      <alignment vertical="center" wrapText="1"/>
      <protection/>
    </xf>
    <xf numFmtId="0" fontId="43" fillId="23" borderId="16" xfId="93" applyFill="1" applyBorder="1">
      <alignment/>
      <protection/>
    </xf>
    <xf numFmtId="0" fontId="43" fillId="0" borderId="20" xfId="93" applyBorder="1">
      <alignment/>
      <protection/>
    </xf>
    <xf numFmtId="3" fontId="43" fillId="0" borderId="20" xfId="93" applyNumberFormat="1" applyBorder="1">
      <alignment/>
      <protection/>
    </xf>
    <xf numFmtId="0" fontId="46" fillId="0" borderId="0" xfId="93" applyFont="1">
      <alignment/>
      <protection/>
    </xf>
    <xf numFmtId="3" fontId="46" fillId="7" borderId="27" xfId="93" applyNumberFormat="1" applyFont="1" applyFill="1" applyBorder="1">
      <alignment/>
      <protection/>
    </xf>
    <xf numFmtId="0" fontId="57" fillId="0" borderId="24" xfId="93" applyFont="1" applyFill="1" applyBorder="1" applyAlignment="1">
      <alignment horizontal="center" vertical="center" wrapText="1"/>
      <protection/>
    </xf>
    <xf numFmtId="0" fontId="57" fillId="0" borderId="16" xfId="93" applyFont="1" applyFill="1" applyBorder="1" applyAlignment="1">
      <alignment horizontal="center" wrapText="1"/>
      <protection/>
    </xf>
    <xf numFmtId="0" fontId="57" fillId="0" borderId="31" xfId="93" applyFont="1" applyFill="1" applyBorder="1" applyAlignment="1">
      <alignment horizontal="center" wrapText="1"/>
      <protection/>
    </xf>
    <xf numFmtId="0" fontId="46" fillId="0" borderId="16" xfId="93" applyFont="1" applyBorder="1">
      <alignment/>
      <protection/>
    </xf>
    <xf numFmtId="3" fontId="46" fillId="0" borderId="16" xfId="93" applyNumberFormat="1" applyFont="1" applyBorder="1">
      <alignment/>
      <protection/>
    </xf>
    <xf numFmtId="3" fontId="46" fillId="0" borderId="16" xfId="93" applyNumberFormat="1" applyFont="1" applyFill="1" applyBorder="1">
      <alignment/>
      <protection/>
    </xf>
    <xf numFmtId="3" fontId="46" fillId="0" borderId="31" xfId="93" applyNumberFormat="1" applyFont="1" applyFill="1" applyBorder="1">
      <alignment/>
      <protection/>
    </xf>
    <xf numFmtId="0" fontId="43" fillId="0" borderId="31" xfId="93" applyBorder="1">
      <alignment/>
      <protection/>
    </xf>
    <xf numFmtId="0" fontId="46" fillId="0" borderId="31" xfId="93" applyFont="1" applyBorder="1">
      <alignment/>
      <protection/>
    </xf>
    <xf numFmtId="0" fontId="46" fillId="24" borderId="27" xfId="93" applyFont="1" applyFill="1" applyBorder="1">
      <alignment/>
      <protection/>
    </xf>
    <xf numFmtId="3" fontId="46" fillId="24" borderId="27" xfId="93" applyNumberFormat="1" applyFont="1" applyFill="1" applyBorder="1">
      <alignment/>
      <protection/>
    </xf>
    <xf numFmtId="3" fontId="53" fillId="0" borderId="46" xfId="0" applyNumberFormat="1" applyFont="1" applyBorder="1" applyAlignment="1">
      <alignment/>
    </xf>
    <xf numFmtId="3" fontId="53" fillId="0" borderId="82" xfId="0" applyNumberFormat="1" applyFont="1" applyBorder="1" applyAlignment="1">
      <alignment/>
    </xf>
    <xf numFmtId="3" fontId="53" fillId="0" borderId="46" xfId="0" applyNumberFormat="1" applyFont="1" applyFill="1" applyBorder="1" applyAlignment="1">
      <alignment/>
    </xf>
    <xf numFmtId="3" fontId="53" fillId="0" borderId="82" xfId="0" applyNumberFormat="1" applyFont="1" applyFill="1" applyBorder="1" applyAlignment="1">
      <alignment/>
    </xf>
    <xf numFmtId="9" fontId="53" fillId="0" borderId="68" xfId="0" applyNumberFormat="1" applyFont="1" applyBorder="1" applyAlignment="1">
      <alignment/>
    </xf>
    <xf numFmtId="3" fontId="53" fillId="0" borderId="45" xfId="0" applyNumberFormat="1" applyFont="1" applyBorder="1" applyAlignment="1">
      <alignment/>
    </xf>
    <xf numFmtId="3" fontId="53" fillId="0" borderId="45" xfId="0" applyNumberFormat="1" applyFont="1" applyFill="1" applyBorder="1" applyAlignment="1">
      <alignment/>
    </xf>
    <xf numFmtId="3" fontId="53" fillId="0" borderId="52" xfId="0" applyNumberFormat="1" applyFont="1" applyFill="1" applyBorder="1" applyAlignment="1">
      <alignment/>
    </xf>
    <xf numFmtId="0" fontId="43" fillId="0" borderId="0" xfId="93" applyBorder="1">
      <alignment/>
      <protection/>
    </xf>
    <xf numFmtId="3" fontId="0" fillId="0" borderId="31" xfId="0" applyNumberFormat="1" applyFont="1" applyFill="1" applyBorder="1" applyAlignment="1">
      <alignment vertical="center" wrapText="1"/>
    </xf>
    <xf numFmtId="3" fontId="29" fillId="0" borderId="31" xfId="0" applyNumberFormat="1" applyFont="1" applyFill="1" applyBorder="1" applyAlignment="1">
      <alignment vertical="center" wrapText="1"/>
    </xf>
    <xf numFmtId="165" fontId="29" fillId="0" borderId="0" xfId="0" applyNumberFormat="1" applyFont="1" applyFill="1" applyAlignment="1">
      <alignment horizontal="right" vertical="center" wrapText="1"/>
    </xf>
    <xf numFmtId="0" fontId="0" fillId="0" borderId="16" xfId="0" applyFont="1" applyFill="1" applyBorder="1" applyAlignment="1">
      <alignment horizontal="right"/>
    </xf>
    <xf numFmtId="14" fontId="0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29" fillId="0" borderId="27" xfId="0" applyFont="1" applyFill="1" applyBorder="1" applyAlignment="1">
      <alignment/>
    </xf>
    <xf numFmtId="0" fontId="29" fillId="0" borderId="30" xfId="0" applyFont="1" applyFill="1" applyBorder="1" applyAlignment="1">
      <alignment horizontal="right"/>
    </xf>
    <xf numFmtId="0" fontId="46" fillId="0" borderId="15" xfId="93" applyFont="1" applyBorder="1" applyAlignment="1">
      <alignment vertical="center"/>
      <protection/>
    </xf>
    <xf numFmtId="3" fontId="46" fillId="0" borderId="16" xfId="93" applyNumberFormat="1" applyFont="1" applyBorder="1" applyAlignment="1">
      <alignment horizontal="right" wrapText="1"/>
      <protection/>
    </xf>
    <xf numFmtId="3" fontId="22" fillId="0" borderId="0" xfId="97" applyNumberFormat="1" applyFont="1" applyFill="1" applyAlignment="1">
      <alignment horizontal="center"/>
      <protection/>
    </xf>
    <xf numFmtId="3" fontId="23" fillId="0" borderId="10" xfId="97" applyNumberFormat="1" applyFont="1" applyFill="1" applyBorder="1" applyAlignment="1" applyProtection="1">
      <alignment horizontal="left" vertical="center"/>
      <protection/>
    </xf>
    <xf numFmtId="3" fontId="24" fillId="0" borderId="10" xfId="0" applyNumberFormat="1" applyFont="1" applyFill="1" applyBorder="1" applyAlignment="1" applyProtection="1">
      <alignment horizontal="right"/>
      <protection/>
    </xf>
    <xf numFmtId="3" fontId="22" fillId="0" borderId="0" xfId="9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3" fontId="0" fillId="0" borderId="65" xfId="0" applyNumberFormat="1" applyFont="1" applyFill="1" applyBorder="1" applyAlignment="1">
      <alignment horizontal="center" vertical="center" wrapText="1"/>
    </xf>
    <xf numFmtId="3" fontId="0" fillId="0" borderId="56" xfId="0" applyNumberFormat="1" applyFont="1" applyFill="1" applyBorder="1" applyAlignment="1">
      <alignment horizontal="center" vertical="center" wrapText="1"/>
    </xf>
    <xf numFmtId="3" fontId="29" fillId="0" borderId="73" xfId="0" applyNumberFormat="1" applyFont="1" applyFill="1" applyBorder="1" applyAlignment="1">
      <alignment horizontal="center" vertical="center" wrapText="1"/>
    </xf>
    <xf numFmtId="3" fontId="29" fillId="0" borderId="63" xfId="0" applyNumberFormat="1" applyFont="1" applyFill="1" applyBorder="1" applyAlignment="1">
      <alignment horizontal="center" vertical="center" wrapText="1"/>
    </xf>
    <xf numFmtId="0" fontId="29" fillId="0" borderId="88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right" vertical="center"/>
    </xf>
    <xf numFmtId="3" fontId="29" fillId="0" borderId="88" xfId="0" applyNumberFormat="1" applyFont="1" applyFill="1" applyBorder="1" applyAlignment="1">
      <alignment horizontal="center" vertical="center" wrapText="1"/>
    </xf>
    <xf numFmtId="3" fontId="29" fillId="0" borderId="42" xfId="0" applyNumberFormat="1" applyFont="1" applyFill="1" applyBorder="1" applyAlignment="1">
      <alignment horizontal="center" vertical="center" wrapText="1"/>
    </xf>
    <xf numFmtId="3" fontId="29" fillId="0" borderId="52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83" xfId="0" applyFont="1" applyFill="1" applyBorder="1" applyAlignment="1">
      <alignment horizontal="center" vertical="center" wrapText="1"/>
    </xf>
    <xf numFmtId="3" fontId="29" fillId="0" borderId="23" xfId="0" applyNumberFormat="1" applyFont="1" applyFill="1" applyBorder="1" applyAlignment="1">
      <alignment horizontal="center" vertical="center" wrapText="1"/>
    </xf>
    <xf numFmtId="3" fontId="29" fillId="0" borderId="18" xfId="0" applyNumberFormat="1" applyFont="1" applyFill="1" applyBorder="1" applyAlignment="1">
      <alignment horizontal="center" vertical="center" wrapText="1"/>
    </xf>
    <xf numFmtId="3" fontId="29" fillId="0" borderId="88" xfId="0" applyNumberFormat="1" applyFont="1" applyFill="1" applyBorder="1" applyAlignment="1">
      <alignment horizontal="center" vertical="center" wrapText="1"/>
    </xf>
    <xf numFmtId="3" fontId="29" fillId="0" borderId="52" xfId="0" applyNumberFormat="1" applyFont="1" applyFill="1" applyBorder="1" applyAlignment="1">
      <alignment horizontal="center" vertical="center" wrapText="1"/>
    </xf>
    <xf numFmtId="3" fontId="29" fillId="0" borderId="89" xfId="0" applyNumberFormat="1" applyFont="1" applyFill="1" applyBorder="1" applyAlignment="1">
      <alignment horizontal="center" vertical="center" wrapText="1"/>
    </xf>
    <xf numFmtId="3" fontId="29" fillId="0" borderId="51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Border="1" applyAlignment="1" applyProtection="1">
      <alignment horizontal="right" wrapText="1"/>
      <protection/>
    </xf>
    <xf numFmtId="0" fontId="29" fillId="0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3" fontId="21" fillId="0" borderId="75" xfId="0" applyNumberFormat="1" applyFont="1" applyBorder="1" applyAlignment="1">
      <alignment horizontal="left"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3" fontId="25" fillId="0" borderId="36" xfId="0" applyNumberFormat="1" applyFont="1" applyFill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center" vertical="center" wrapText="1"/>
    </xf>
    <xf numFmtId="3" fontId="25" fillId="0" borderId="36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20" fillId="0" borderId="72" xfId="0" applyNumberFormat="1" applyFont="1" applyFill="1" applyBorder="1" applyAlignment="1">
      <alignment horizontal="center" vertical="center" wrapText="1"/>
    </xf>
    <xf numFmtId="3" fontId="20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9" fillId="0" borderId="4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29" fillId="0" borderId="28" xfId="0" applyNumberFormat="1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" fontId="20" fillId="0" borderId="65" xfId="0" applyNumberFormat="1" applyFont="1" applyFill="1" applyBorder="1" applyAlignment="1">
      <alignment horizontal="center" vertical="center" wrapText="1"/>
    </xf>
    <xf numFmtId="3" fontId="20" fillId="0" borderId="56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49" fontId="29" fillId="0" borderId="47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29" fillId="0" borderId="84" xfId="0" applyNumberFormat="1" applyFont="1" applyFill="1" applyBorder="1" applyAlignment="1">
      <alignment horizontal="center" vertical="center"/>
    </xf>
    <xf numFmtId="3" fontId="20" fillId="0" borderId="91" xfId="0" applyNumberFormat="1" applyFont="1" applyFill="1" applyBorder="1" applyAlignment="1">
      <alignment horizontal="center" vertical="center" wrapText="1"/>
    </xf>
    <xf numFmtId="3" fontId="20" fillId="0" borderId="53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3" fontId="25" fillId="20" borderId="23" xfId="0" applyNumberFormat="1" applyFont="1" applyFill="1" applyBorder="1" applyAlignment="1">
      <alignment horizontal="center" vertical="center" wrapText="1"/>
    </xf>
    <xf numFmtId="3" fontId="25" fillId="20" borderId="36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/>
    </xf>
    <xf numFmtId="3" fontId="25" fillId="21" borderId="23" xfId="0" applyNumberFormat="1" applyFont="1" applyFill="1" applyBorder="1" applyAlignment="1">
      <alignment horizontal="center" vertical="center" wrapText="1"/>
    </xf>
    <xf numFmtId="3" fontId="25" fillId="21" borderId="36" xfId="0" applyNumberFormat="1" applyFont="1" applyFill="1" applyBorder="1" applyAlignment="1">
      <alignment horizontal="center" vertical="center" wrapText="1"/>
    </xf>
    <xf numFmtId="3" fontId="25" fillId="22" borderId="23" xfId="0" applyNumberFormat="1" applyFont="1" applyFill="1" applyBorder="1" applyAlignment="1">
      <alignment horizontal="center" vertical="center" wrapText="1"/>
    </xf>
    <xf numFmtId="3" fontId="25" fillId="22" borderId="36" xfId="0" applyNumberFormat="1" applyFont="1" applyFill="1" applyBorder="1" applyAlignment="1">
      <alignment horizontal="center" vertical="center" wrapText="1"/>
    </xf>
    <xf numFmtId="3" fontId="25" fillId="0" borderId="34" xfId="0" applyNumberFormat="1" applyFont="1" applyFill="1" applyBorder="1" applyAlignment="1">
      <alignment vertical="center"/>
    </xf>
    <xf numFmtId="0" fontId="0" fillId="0" borderId="34" xfId="0" applyBorder="1" applyAlignment="1">
      <alignment/>
    </xf>
    <xf numFmtId="3" fontId="29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9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47" fillId="0" borderId="0" xfId="93" applyFont="1" applyAlignment="1">
      <alignment horizontal="center"/>
      <protection/>
    </xf>
    <xf numFmtId="0" fontId="43" fillId="0" borderId="22" xfId="93" applyFont="1" applyBorder="1" applyAlignment="1">
      <alignment vertical="center"/>
      <protection/>
    </xf>
    <xf numFmtId="0" fontId="43" fillId="0" borderId="15" xfId="93" applyBorder="1" applyAlignment="1">
      <alignment vertical="center"/>
      <protection/>
    </xf>
    <xf numFmtId="0" fontId="57" fillId="0" borderId="24" xfId="93" applyFont="1" applyBorder="1" applyAlignment="1">
      <alignment horizontal="center" vertical="center" wrapText="1"/>
      <protection/>
    </xf>
    <xf numFmtId="0" fontId="50" fillId="0" borderId="16" xfId="93" applyFont="1" applyBorder="1" applyAlignment="1">
      <alignment horizontal="center" vertical="center" wrapText="1"/>
      <protection/>
    </xf>
    <xf numFmtId="0" fontId="57" fillId="0" borderId="23" xfId="93" applyFont="1" applyBorder="1" applyAlignment="1">
      <alignment horizontal="center" vertical="center" wrapText="1"/>
      <protection/>
    </xf>
    <xf numFmtId="0" fontId="57" fillId="0" borderId="40" xfId="93" applyFont="1" applyBorder="1" applyAlignment="1">
      <alignment horizontal="center" vertical="center" wrapText="1"/>
      <protection/>
    </xf>
    <xf numFmtId="0" fontId="57" fillId="0" borderId="18" xfId="93" applyFont="1" applyBorder="1" applyAlignment="1">
      <alignment horizontal="center" vertical="center" wrapText="1"/>
      <protection/>
    </xf>
    <xf numFmtId="0" fontId="57" fillId="0" borderId="54" xfId="93" applyFont="1" applyBorder="1" applyAlignment="1">
      <alignment horizontal="center" vertical="center"/>
      <protection/>
    </xf>
    <xf numFmtId="0" fontId="57" fillId="0" borderId="56" xfId="93" applyFont="1" applyBorder="1" applyAlignment="1">
      <alignment horizontal="center" vertical="center"/>
      <protection/>
    </xf>
    <xf numFmtId="0" fontId="57" fillId="7" borderId="23" xfId="93" applyFont="1" applyFill="1" applyBorder="1" applyAlignment="1">
      <alignment horizontal="center" vertical="center" wrapText="1"/>
      <protection/>
    </xf>
    <xf numFmtId="0" fontId="57" fillId="7" borderId="40" xfId="93" applyFont="1" applyFill="1" applyBorder="1" applyAlignment="1">
      <alignment horizontal="center" vertical="center" wrapText="1"/>
      <protection/>
    </xf>
    <xf numFmtId="0" fontId="57" fillId="7" borderId="18" xfId="93" applyFont="1" applyFill="1" applyBorder="1" applyAlignment="1">
      <alignment horizontal="center" vertical="center" wrapText="1"/>
      <protection/>
    </xf>
    <xf numFmtId="0" fontId="57" fillId="7" borderId="64" xfId="93" applyFont="1" applyFill="1" applyBorder="1" applyAlignment="1">
      <alignment horizontal="center" vertical="center" wrapText="1"/>
      <protection/>
    </xf>
    <xf numFmtId="0" fontId="57" fillId="7" borderId="43" xfId="93" applyFont="1" applyFill="1" applyBorder="1" applyAlignment="1">
      <alignment horizontal="center" vertical="center" wrapText="1"/>
      <protection/>
    </xf>
    <xf numFmtId="0" fontId="57" fillId="7" borderId="29" xfId="93" applyFont="1" applyFill="1" applyBorder="1" applyAlignment="1">
      <alignment horizontal="center" vertical="center" wrapText="1"/>
      <protection/>
    </xf>
    <xf numFmtId="0" fontId="50" fillId="0" borderId="20" xfId="93" applyFont="1" applyBorder="1" applyAlignment="1">
      <alignment horizontal="center" vertical="center" wrapText="1"/>
      <protection/>
    </xf>
    <xf numFmtId="0" fontId="50" fillId="0" borderId="18" xfId="93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57" fillId="0" borderId="58" xfId="93" applyFont="1" applyBorder="1" applyAlignment="1">
      <alignment horizontal="center" vertical="center"/>
      <protection/>
    </xf>
    <xf numFmtId="0" fontId="57" fillId="0" borderId="92" xfId="93" applyFont="1" applyBorder="1" applyAlignment="1">
      <alignment horizontal="center" vertical="center" wrapText="1"/>
      <protection/>
    </xf>
    <xf numFmtId="0" fontId="57" fillId="0" borderId="79" xfId="93" applyFont="1" applyBorder="1" applyAlignment="1">
      <alignment horizontal="center" vertical="center" wrapText="1"/>
      <protection/>
    </xf>
    <xf numFmtId="0" fontId="57" fillId="0" borderId="87" xfId="93" applyFont="1" applyBorder="1" applyAlignment="1">
      <alignment horizontal="center" vertical="center" wrapText="1"/>
      <protection/>
    </xf>
    <xf numFmtId="0" fontId="50" fillId="0" borderId="44" xfId="93" applyFont="1" applyBorder="1" applyAlignment="1">
      <alignment horizontal="center" vertical="center" wrapText="1"/>
      <protection/>
    </xf>
    <xf numFmtId="0" fontId="50" fillId="0" borderId="46" xfId="93" applyFont="1" applyBorder="1" applyAlignment="1">
      <alignment horizontal="center" vertical="center" wrapText="1"/>
      <protection/>
    </xf>
    <xf numFmtId="0" fontId="50" fillId="0" borderId="25" xfId="93" applyFont="1" applyBorder="1" applyAlignment="1">
      <alignment horizontal="center" vertical="center" wrapText="1"/>
      <protection/>
    </xf>
    <xf numFmtId="0" fontId="57" fillId="0" borderId="24" xfId="93" applyFont="1" applyBorder="1" applyAlignment="1">
      <alignment horizontal="center" vertical="center"/>
      <protection/>
    </xf>
    <xf numFmtId="0" fontId="57" fillId="0" borderId="24" xfId="93" applyFont="1" applyFill="1" applyBorder="1" applyAlignment="1">
      <alignment horizontal="center" vertical="center" wrapText="1"/>
      <protection/>
    </xf>
    <xf numFmtId="0" fontId="57" fillId="0" borderId="16" xfId="93" applyFont="1" applyFill="1" applyBorder="1" applyAlignment="1">
      <alignment horizontal="center" vertical="center" wrapText="1"/>
      <protection/>
    </xf>
    <xf numFmtId="0" fontId="57" fillId="0" borderId="57" xfId="93" applyFont="1" applyFill="1" applyBorder="1" applyAlignment="1">
      <alignment horizontal="center" vertical="center" wrapText="1"/>
      <protection/>
    </xf>
    <xf numFmtId="0" fontId="57" fillId="0" borderId="31" xfId="93" applyFont="1" applyFill="1" applyBorder="1" applyAlignment="1">
      <alignment horizontal="center" vertical="center" wrapText="1"/>
      <protection/>
    </xf>
    <xf numFmtId="0" fontId="50" fillId="0" borderId="20" xfId="93" applyFont="1" applyFill="1" applyBorder="1" applyAlignment="1">
      <alignment horizontal="center" vertical="center" wrapText="1"/>
      <protection/>
    </xf>
    <xf numFmtId="0" fontId="50" fillId="0" borderId="18" xfId="93" applyFont="1" applyFill="1" applyBorder="1" applyAlignment="1">
      <alignment horizontal="center" vertical="center" wrapText="1"/>
      <protection/>
    </xf>
    <xf numFmtId="165" fontId="24" fillId="0" borderId="10" xfId="0" applyNumberFormat="1" applyFont="1" applyFill="1" applyBorder="1" applyAlignment="1" applyProtection="1">
      <alignment horizontal="right" wrapText="1"/>
      <protection/>
    </xf>
    <xf numFmtId="3" fontId="21" fillId="0" borderId="75" xfId="0" applyNumberFormat="1" applyFont="1" applyFill="1" applyBorder="1" applyAlignment="1">
      <alignment horizontal="justify" vertical="center" wrapText="1"/>
    </xf>
    <xf numFmtId="3" fontId="22" fillId="0" borderId="0" xfId="0" applyNumberFormat="1" applyFont="1" applyFill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/>
    </xf>
    <xf numFmtId="3" fontId="26" fillId="0" borderId="12" xfId="0" applyNumberFormat="1" applyFont="1" applyFill="1" applyBorder="1" applyAlignment="1">
      <alignment horizontal="right" indent="1"/>
    </xf>
    <xf numFmtId="3" fontId="26" fillId="0" borderId="13" xfId="0" applyNumberFormat="1" applyFont="1" applyFill="1" applyBorder="1" applyAlignment="1">
      <alignment horizontal="right" indent="1"/>
    </xf>
    <xf numFmtId="3" fontId="25" fillId="0" borderId="23" xfId="0" applyNumberFormat="1" applyFont="1" applyFill="1" applyBorder="1" applyAlignment="1">
      <alignment horizontal="center"/>
    </xf>
    <xf numFmtId="3" fontId="25" fillId="0" borderId="64" xfId="0" applyNumberFormat="1" applyFont="1" applyFill="1" applyBorder="1" applyAlignment="1">
      <alignment horizontal="center"/>
    </xf>
    <xf numFmtId="3" fontId="25" fillId="0" borderId="93" xfId="0" applyNumberFormat="1" applyFont="1" applyFill="1" applyBorder="1" applyAlignment="1">
      <alignment horizontal="center"/>
    </xf>
    <xf numFmtId="3" fontId="25" fillId="0" borderId="75" xfId="0" applyNumberFormat="1" applyFont="1" applyFill="1" applyBorder="1" applyAlignment="1">
      <alignment horizontal="center"/>
    </xf>
    <xf numFmtId="3" fontId="25" fillId="0" borderId="73" xfId="0" applyNumberFormat="1" applyFont="1" applyFill="1" applyBorder="1" applyAlignment="1">
      <alignment horizontal="center"/>
    </xf>
    <xf numFmtId="3" fontId="21" fillId="0" borderId="65" xfId="0" applyNumberFormat="1" applyFont="1" applyFill="1" applyBorder="1" applyAlignment="1" applyProtection="1">
      <alignment horizontal="left" indent="1"/>
      <protection locked="0"/>
    </xf>
    <xf numFmtId="3" fontId="21" fillId="0" borderId="56" xfId="0" applyNumberFormat="1" applyFont="1" applyFill="1" applyBorder="1" applyAlignment="1" applyProtection="1">
      <alignment horizontal="left" indent="1"/>
      <protection locked="0"/>
    </xf>
    <xf numFmtId="3" fontId="21" fillId="0" borderId="58" xfId="0" applyNumberFormat="1" applyFont="1" applyFill="1" applyBorder="1" applyAlignment="1" applyProtection="1">
      <alignment horizontal="left" indent="1"/>
      <protection locked="0"/>
    </xf>
    <xf numFmtId="3" fontId="21" fillId="0" borderId="84" xfId="0" applyNumberFormat="1" applyFont="1" applyFill="1" applyBorder="1" applyAlignment="1" applyProtection="1">
      <alignment horizontal="left" indent="1"/>
      <protection locked="0"/>
    </xf>
    <xf numFmtId="3" fontId="21" fillId="0" borderId="49" xfId="0" applyNumberFormat="1" applyFont="1" applyFill="1" applyBorder="1" applyAlignment="1" applyProtection="1">
      <alignment horizontal="left" indent="1"/>
      <protection locked="0"/>
    </xf>
    <xf numFmtId="3" fontId="21" fillId="0" borderId="69" xfId="0" applyNumberFormat="1" applyFont="1" applyFill="1" applyBorder="1" applyAlignment="1" applyProtection="1">
      <alignment horizontal="left" indent="1"/>
      <protection locked="0"/>
    </xf>
    <xf numFmtId="3" fontId="25" fillId="0" borderId="72" xfId="0" applyNumberFormat="1" applyFont="1" applyFill="1" applyBorder="1" applyAlignment="1">
      <alignment horizontal="left" indent="1"/>
    </xf>
    <xf numFmtId="3" fontId="25" fillId="0" borderId="34" xfId="0" applyNumberFormat="1" applyFont="1" applyFill="1" applyBorder="1" applyAlignment="1">
      <alignment horizontal="left" indent="1"/>
    </xf>
    <xf numFmtId="3" fontId="25" fillId="0" borderId="66" xfId="0" applyNumberFormat="1" applyFont="1" applyFill="1" applyBorder="1" applyAlignment="1">
      <alignment horizontal="left" indent="1"/>
    </xf>
    <xf numFmtId="3" fontId="29" fillId="0" borderId="0" xfId="0" applyNumberFormat="1" applyFont="1" applyFill="1" applyAlignment="1" applyProtection="1">
      <alignment horizontal="left"/>
      <protection locked="0"/>
    </xf>
    <xf numFmtId="3" fontId="24" fillId="0" borderId="0" xfId="0" applyNumberFormat="1" applyFont="1" applyFill="1" applyBorder="1" applyAlignment="1">
      <alignment horizontal="right"/>
    </xf>
    <xf numFmtId="3" fontId="21" fillId="0" borderId="24" xfId="0" applyNumberFormat="1" applyFont="1" applyFill="1" applyBorder="1" applyAlignment="1" applyProtection="1">
      <alignment horizontal="right" indent="1"/>
      <protection locked="0"/>
    </xf>
    <xf numFmtId="3" fontId="21" fillId="0" borderId="57" xfId="0" applyNumberFormat="1" applyFont="1" applyFill="1" applyBorder="1" applyAlignment="1" applyProtection="1">
      <alignment horizontal="right" indent="1"/>
      <protection locked="0"/>
    </xf>
    <xf numFmtId="3" fontId="21" fillId="0" borderId="20" xfId="0" applyNumberFormat="1" applyFont="1" applyFill="1" applyBorder="1" applyAlignment="1" applyProtection="1">
      <alignment horizontal="right" indent="1"/>
      <protection locked="0"/>
    </xf>
    <xf numFmtId="3" fontId="21" fillId="0" borderId="50" xfId="0" applyNumberFormat="1" applyFont="1" applyFill="1" applyBorder="1" applyAlignment="1" applyProtection="1">
      <alignment horizontal="right" indent="1"/>
      <protection locked="0"/>
    </xf>
    <xf numFmtId="3" fontId="22" fillId="0" borderId="0" xfId="0" applyNumberFormat="1" applyFont="1" applyFill="1" applyBorder="1" applyAlignment="1">
      <alignment horizontal="left" vertical="center"/>
    </xf>
    <xf numFmtId="3" fontId="25" fillId="0" borderId="64" xfId="0" applyNumberFormat="1" applyFont="1" applyFill="1" applyBorder="1" applyAlignment="1">
      <alignment horizontal="center" vertical="center" wrapText="1"/>
    </xf>
    <xf numFmtId="3" fontId="25" fillId="0" borderId="39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25" fillId="0" borderId="72" xfId="0" applyNumberFormat="1" applyFont="1" applyFill="1" applyBorder="1" applyAlignment="1">
      <alignment horizontal="center" vertical="center" wrapText="1"/>
    </xf>
    <xf numFmtId="3" fontId="25" fillId="0" borderId="34" xfId="0" applyNumberFormat="1" applyFont="1" applyFill="1" applyBorder="1" applyAlignment="1">
      <alignment horizontal="center" vertical="center" wrapText="1"/>
    </xf>
    <xf numFmtId="3" fontId="25" fillId="0" borderId="67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center"/>
      <protection locked="0"/>
    </xf>
    <xf numFmtId="3" fontId="15" fillId="0" borderId="0" xfId="0" applyNumberFormat="1" applyFont="1" applyFill="1" applyAlignment="1" applyProtection="1">
      <alignment horizontal="center"/>
      <protection locked="0"/>
    </xf>
  </cellXfs>
  <cellStyles count="95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Figyelmeztetés" xfId="67"/>
    <cellStyle name="Figyelmeztetés 2" xfId="68"/>
    <cellStyle name="Hivatkozott cella" xfId="69"/>
    <cellStyle name="Hivatkozott cella 2" xfId="70"/>
    <cellStyle name="Jegyzet" xfId="71"/>
    <cellStyle name="Jegyzet 2" xfId="72"/>
    <cellStyle name="Jelölőszín (1)" xfId="73"/>
    <cellStyle name="Jelölőszín (1) 2" xfId="74"/>
    <cellStyle name="Jelölőszín (2)" xfId="75"/>
    <cellStyle name="Jelölőszín (2) 2" xfId="76"/>
    <cellStyle name="Jelölőszín (3)" xfId="77"/>
    <cellStyle name="Jelölőszín (3) 2" xfId="78"/>
    <cellStyle name="Jelölőszín (4)" xfId="79"/>
    <cellStyle name="Jelölőszín (4) 2" xfId="80"/>
    <cellStyle name="Jelölőszín (5)" xfId="81"/>
    <cellStyle name="Jelölőszín (5) 2" xfId="82"/>
    <cellStyle name="Jelölőszín (6)" xfId="83"/>
    <cellStyle name="Jelölőszín (6) 2" xfId="84"/>
    <cellStyle name="Jó" xfId="85"/>
    <cellStyle name="Jó 2" xfId="86"/>
    <cellStyle name="Kimenet" xfId="87"/>
    <cellStyle name="Kimenet 2" xfId="88"/>
    <cellStyle name="Magyarázó szöveg" xfId="89"/>
    <cellStyle name="Magyarázó szöveg 2" xfId="90"/>
    <cellStyle name="Normál 2" xfId="91"/>
    <cellStyle name="Normál 2 2" xfId="92"/>
    <cellStyle name="Normál 3" xfId="93"/>
    <cellStyle name="Normál 4" xfId="94"/>
    <cellStyle name="Normál 5" xfId="95"/>
    <cellStyle name="Normal_KARSZJ3" xfId="96"/>
    <cellStyle name="Normál_KVRENMUNKA" xfId="97"/>
    <cellStyle name="Összesen" xfId="98"/>
    <cellStyle name="Összesen 2" xfId="99"/>
    <cellStyle name="Currency" xfId="100"/>
    <cellStyle name="Currency [0]" xfId="101"/>
    <cellStyle name="Rossz" xfId="102"/>
    <cellStyle name="Rossz 2" xfId="103"/>
    <cellStyle name="Semleges" xfId="104"/>
    <cellStyle name="Semleges 2" xfId="105"/>
    <cellStyle name="Számítás" xfId="106"/>
    <cellStyle name="Számítás 2" xfId="107"/>
    <cellStyle name="Percen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9525</xdr:rowOff>
    </xdr:from>
    <xdr:to>
      <xdr:col>6</xdr:col>
      <xdr:colOff>76200</xdr:colOff>
      <xdr:row>21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66675" y="5153025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8100" y="59817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kumentumok\T&#246;bbc&#233;l&#250;Kist&#233;rs&#233;giT&#225;rsul&#225;s\Normat&#237;va_2006\BMelfogadott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kumentumok\T&#246;bbc&#233;l&#250;Kist&#233;rs&#233;giT&#225;rsul&#225;s\Normat&#237;va_2007\normat&#237;vafelm&#233;r&#233;s200611h&#243;\4002_kit&#246;lt&#246;tt1204(V&#201;GLEGE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T&#246;bbc&#233;l&#250;Kist&#233;rs&#233;giT&#225;rsul&#225;s\Normat&#237;va_2007\normat&#237;vafelm&#233;r&#233;s200611h&#243;\4002_kit&#246;lt&#246;tt1204(V&#201;GLEGES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m&#243;dos&#237;t&#225;s_nagyt&#225;bla_06.25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lhaszn&#225;l&#243;\Dokumentumok\2012\K&#246;lts&#233;gvet&#233;s%20%20m&#243;dos&#237;t&#225;s\M&#243;dos&#237;t&#225;s%20_12_30\m&#243;dos&#237;t&#225;s%202012_12_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.a.Tételes módosítás ÖNK"/>
      <sheetName val="10.b.Tételes módosítás PH"/>
      <sheetName val="10.d.Tételes módosítás Óvoda "/>
      <sheetName val="10.f.Tételes módosítás BBKP"/>
      <sheetName val="10.g.Konszolidált módosítás"/>
    </sheetNames>
    <sheetDataSet>
      <sheetData sheetId="0">
        <row r="55">
          <cell r="D55">
            <v>13</v>
          </cell>
          <cell r="E55">
            <v>3</v>
          </cell>
          <cell r="F55">
            <v>1364</v>
          </cell>
          <cell r="G55">
            <v>0</v>
          </cell>
          <cell r="H55">
            <v>0</v>
          </cell>
          <cell r="I55">
            <v>0</v>
          </cell>
          <cell r="J55">
            <v>5895</v>
          </cell>
          <cell r="K55">
            <v>6561</v>
          </cell>
          <cell r="L55">
            <v>0</v>
          </cell>
          <cell r="M55">
            <v>0</v>
          </cell>
          <cell r="N55">
            <v>5386</v>
          </cell>
          <cell r="O55">
            <v>0</v>
          </cell>
          <cell r="P55">
            <v>44222</v>
          </cell>
          <cell r="Q55">
            <v>10245</v>
          </cell>
          <cell r="R55">
            <v>17524</v>
          </cell>
          <cell r="S55">
            <v>0</v>
          </cell>
          <cell r="U55">
            <v>3067</v>
          </cell>
          <cell r="V55">
            <v>0</v>
          </cell>
          <cell r="W55">
            <v>0</v>
          </cell>
          <cell r="X55">
            <v>3052</v>
          </cell>
          <cell r="Y55">
            <v>0</v>
          </cell>
          <cell r="Z55">
            <v>0</v>
          </cell>
          <cell r="AB55">
            <v>0</v>
          </cell>
          <cell r="AC55">
            <v>0</v>
          </cell>
          <cell r="AD55">
            <v>85094</v>
          </cell>
        </row>
      </sheetData>
      <sheetData sheetId="1">
        <row r="26">
          <cell r="E26">
            <v>1213</v>
          </cell>
          <cell r="F26">
            <v>327</v>
          </cell>
          <cell r="M26">
            <v>-750</v>
          </cell>
          <cell r="N26">
            <v>0</v>
          </cell>
          <cell r="O26">
            <v>0</v>
          </cell>
          <cell r="P26">
            <v>0</v>
          </cell>
          <cell r="Q26">
            <v>1820</v>
          </cell>
          <cell r="R26">
            <v>0</v>
          </cell>
          <cell r="S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2610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</sheetData>
      <sheetData sheetId="2">
        <row r="15">
          <cell r="E15">
            <v>1860</v>
          </cell>
          <cell r="F15">
            <v>502</v>
          </cell>
          <cell r="G15">
            <v>0</v>
          </cell>
          <cell r="AA15">
            <v>2362</v>
          </cell>
          <cell r="AB15">
            <v>0</v>
          </cell>
          <cell r="AD15">
            <v>0</v>
          </cell>
        </row>
      </sheetData>
      <sheetData sheetId="3">
        <row r="14">
          <cell r="E14">
            <v>208</v>
          </cell>
          <cell r="F14">
            <v>56</v>
          </cell>
          <cell r="M14">
            <v>150</v>
          </cell>
          <cell r="AA14">
            <v>414</v>
          </cell>
          <cell r="AB14">
            <v>0</v>
          </cell>
          <cell r="AC14">
            <v>0</v>
          </cell>
          <cell r="AD1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_Mérleg"/>
      <sheetName val="2.a.sz.mell._Mérleg"/>
      <sheetName val="2.b.sz.mell._FMérleg "/>
      <sheetName val="3.sz.mell_normatíva2010"/>
      <sheetName val="5.sz.mell_beruházás"/>
      <sheetName val="6.sz.mell_felújítás (2)"/>
      <sheetName val="4.sz.mell. szakfeladatok"/>
      <sheetName val="5.sz.mell.Beruházás"/>
      <sheetName val="6.sz.mell.Felújítás"/>
      <sheetName val=" 9. sz. mell_KözvetettTám"/>
      <sheetName val="11. sz. mell._EUprojektek (2)"/>
      <sheetName val="7. sz. mell._létszám"/>
      <sheetName val="8.1. sz. mell_Önk."/>
      <sheetName val="8.1. a.sz. mell_Jogalkotás"/>
      <sheetName val="8.1.b. sz. mell_Szoc.ell.  "/>
      <sheetName val="8.1. c.sz. mell_Városüz "/>
      <sheetName val="8.1.d. sz. mell _Védőnő"/>
      <sheetName val="13.1. i.sz. mell _Üres"/>
      <sheetName val="8.1.e. sz. mell_Egyéb eü. "/>
      <sheetName val="8.1.f. sz. mell _Egyéb tev. "/>
      <sheetName val="8.2. Polgármesteri Hivatal"/>
      <sheetName val="8.3. sz. mell_össz."/>
      <sheetName val="8.3. sz. mell (1)_"/>
      <sheetName val="8.3. sz. mell_ (2)"/>
      <sheetName val="8.3. sz. mell_ (3)"/>
      <sheetName val=" 14. sz. mell_Gördülő"/>
      <sheetName val="17.sz.mell_Tartozások"/>
      <sheetName val="8.3.sz.mell_(4)"/>
      <sheetName val="9.sz.mell. Támogatások"/>
      <sheetName val="10.a.Tételes módosítás ÖNK"/>
      <sheetName val="10.b.Tételes módosítás PH"/>
      <sheetName val="10.c.Tételes módosítás Iskola"/>
      <sheetName val="10.d.Tételes módosítás Óvoda "/>
      <sheetName val="10.e.Tételes mód.Műv. Iskola"/>
      <sheetName val="10.f.Tételes módosítás BBKP"/>
      <sheetName val="10.g.Konszolidált módosítás"/>
    </sheetNames>
    <sheetDataSet>
      <sheetData sheetId="32">
        <row r="15">
          <cell r="AE15">
            <v>0</v>
          </cell>
          <cell r="AG15">
            <v>0</v>
          </cell>
        </row>
      </sheetData>
      <sheetData sheetId="34">
        <row r="14">
          <cell r="AG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9"/>
  <sheetViews>
    <sheetView tabSelected="1" zoomScale="106" zoomScaleNormal="106" zoomScalePageLayoutView="0" workbookViewId="0" topLeftCell="A1">
      <selection activeCell="A4" sqref="A4:F4"/>
    </sheetView>
  </sheetViews>
  <sheetFormatPr defaultColWidth="9.00390625" defaultRowHeight="12.75"/>
  <cols>
    <col min="1" max="1" width="7.375" style="1" customWidth="1"/>
    <col min="2" max="2" width="59.625" style="2" customWidth="1"/>
    <col min="3" max="5" width="12.125" style="2" customWidth="1"/>
    <col min="6" max="6" width="7.375" style="2" customWidth="1"/>
    <col min="7" max="7" width="10.50390625" style="4" bestFit="1" customWidth="1"/>
    <col min="8" max="8" width="9.875" style="4" bestFit="1" customWidth="1"/>
    <col min="9" max="31" width="9.375" style="4" customWidth="1"/>
    <col min="32" max="16384" width="9.375" style="2" customWidth="1"/>
  </cols>
  <sheetData>
    <row r="1" ht="15.75">
      <c r="F1" s="3"/>
    </row>
    <row r="3" spans="1:6" ht="15.75">
      <c r="A3" s="1162" t="s">
        <v>512</v>
      </c>
      <c r="B3" s="1162"/>
      <c r="C3" s="1162"/>
      <c r="D3" s="1162"/>
      <c r="E3" s="1162"/>
      <c r="F3" s="1162"/>
    </row>
    <row r="4" spans="1:6" ht="15.75">
      <c r="A4" s="1162" t="s">
        <v>831</v>
      </c>
      <c r="B4" s="1162"/>
      <c r="C4" s="1162"/>
      <c r="D4" s="1162"/>
      <c r="E4" s="1162"/>
      <c r="F4" s="1162"/>
    </row>
    <row r="6" spans="1:6" ht="15.75" customHeight="1">
      <c r="A6" s="5" t="s">
        <v>13</v>
      </c>
      <c r="B6" s="6"/>
      <c r="C6" s="6"/>
      <c r="D6" s="6"/>
      <c r="E6" s="6"/>
      <c r="F6" s="6"/>
    </row>
    <row r="7" spans="1:6" ht="15.75" customHeight="1" thickBot="1">
      <c r="A7" s="1163" t="s">
        <v>14</v>
      </c>
      <c r="B7" s="1163"/>
      <c r="C7" s="1164" t="s">
        <v>192</v>
      </c>
      <c r="D7" s="1164"/>
      <c r="E7" s="1164"/>
      <c r="F7" s="1164"/>
    </row>
    <row r="8" spans="1:6" ht="48" customHeight="1">
      <c r="A8" s="493" t="s">
        <v>16</v>
      </c>
      <c r="B8" s="494" t="s">
        <v>17</v>
      </c>
      <c r="C8" s="494" t="s">
        <v>410</v>
      </c>
      <c r="D8" s="507" t="s">
        <v>696</v>
      </c>
      <c r="E8" s="507" t="s">
        <v>697</v>
      </c>
      <c r="F8" s="495" t="s">
        <v>404</v>
      </c>
    </row>
    <row r="9" spans="1:6" s="4" customFormat="1" ht="12" customHeight="1" thickBot="1">
      <c r="A9" s="501" t="s">
        <v>412</v>
      </c>
      <c r="B9" s="502" t="s">
        <v>413</v>
      </c>
      <c r="C9" s="502" t="s">
        <v>414</v>
      </c>
      <c r="D9" s="508" t="s">
        <v>415</v>
      </c>
      <c r="E9" s="508" t="s">
        <v>416</v>
      </c>
      <c r="F9" s="503" t="s">
        <v>417</v>
      </c>
    </row>
    <row r="10" spans="1:31" s="14" customFormat="1" ht="12" customHeight="1" thickBot="1">
      <c r="A10" s="15" t="s">
        <v>19</v>
      </c>
      <c r="B10" s="22" t="s">
        <v>501</v>
      </c>
      <c r="C10" s="17">
        <f>C11+C18+C19+C20+C27+C28</f>
        <v>633811</v>
      </c>
      <c r="D10" s="17">
        <f>D11+D18+D20+D27+D19</f>
        <v>6119</v>
      </c>
      <c r="E10" s="17">
        <f>E11+E18+E20+E27+E19</f>
        <v>639930</v>
      </c>
      <c r="F10" s="49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4" customFormat="1" ht="12" customHeight="1">
      <c r="A11" s="496" t="s">
        <v>20</v>
      </c>
      <c r="B11" s="499" t="s">
        <v>493</v>
      </c>
      <c r="C11" s="498">
        <f>SUM(C12:C17)</f>
        <v>169778</v>
      </c>
      <c r="D11" s="498">
        <f>SUM(D12:D17)</f>
        <v>0</v>
      </c>
      <c r="E11" s="498">
        <f>SUM(E12:E17)</f>
        <v>169778</v>
      </c>
      <c r="F11" s="56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4" customFormat="1" ht="12" customHeight="1">
      <c r="A12" s="19" t="s">
        <v>64</v>
      </c>
      <c r="B12" s="20" t="s">
        <v>547</v>
      </c>
      <c r="C12" s="567">
        <f>'8.2. Polgármesteri Hivatal'!D11</f>
        <v>1200</v>
      </c>
      <c r="D12" s="567">
        <f>'8.2. Polgármesteri Hivatal'!H11</f>
        <v>0</v>
      </c>
      <c r="E12" s="567">
        <f>SUM(C12:D12)</f>
        <v>1200</v>
      </c>
      <c r="F12" s="56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4" customFormat="1" ht="12" customHeight="1">
      <c r="A13" s="19" t="s">
        <v>66</v>
      </c>
      <c r="B13" s="20" t="s">
        <v>495</v>
      </c>
      <c r="C13" s="567">
        <v>15897</v>
      </c>
      <c r="D13" s="567"/>
      <c r="E13" s="567">
        <f aca="true" t="shared" si="0" ref="E13:E27">SUM(C13:D13)</f>
        <v>15897</v>
      </c>
      <c r="F13" s="56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4" customFormat="1" ht="12" customHeight="1">
      <c r="A14" s="19" t="s">
        <v>68</v>
      </c>
      <c r="B14" s="56" t="s">
        <v>548</v>
      </c>
      <c r="C14" s="567"/>
      <c r="D14" s="567"/>
      <c r="E14" s="567">
        <f t="shared" si="0"/>
        <v>0</v>
      </c>
      <c r="F14" s="56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14" customFormat="1" ht="12" customHeight="1">
      <c r="A15" s="19" t="s">
        <v>70</v>
      </c>
      <c r="B15" s="20" t="s">
        <v>496</v>
      </c>
      <c r="C15" s="21">
        <v>135440</v>
      </c>
      <c r="D15" s="21"/>
      <c r="E15" s="567">
        <f t="shared" si="0"/>
        <v>135440</v>
      </c>
      <c r="F15" s="56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14" customFormat="1" ht="12" customHeight="1">
      <c r="A16" s="25" t="s">
        <v>492</v>
      </c>
      <c r="B16" s="56" t="s">
        <v>497</v>
      </c>
      <c r="C16" s="28">
        <v>9241</v>
      </c>
      <c r="D16" s="28"/>
      <c r="E16" s="567">
        <f t="shared" si="0"/>
        <v>9241</v>
      </c>
      <c r="F16" s="68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14" customFormat="1" ht="12" customHeight="1">
      <c r="A17" s="19" t="s">
        <v>74</v>
      </c>
      <c r="B17" s="20" t="s">
        <v>498</v>
      </c>
      <c r="C17" s="21">
        <v>8000</v>
      </c>
      <c r="D17" s="21"/>
      <c r="E17" s="567">
        <f t="shared" si="0"/>
        <v>8000</v>
      </c>
      <c r="F17" s="56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14" customFormat="1" ht="12" customHeight="1">
      <c r="A18" s="496" t="s">
        <v>21</v>
      </c>
      <c r="B18" s="499" t="s">
        <v>491</v>
      </c>
      <c r="C18" s="43">
        <f>'8.1. sz. mell_Önk.'!D12+'8.3. sz. mell_össz.'!D11</f>
        <v>41628</v>
      </c>
      <c r="D18" s="43">
        <f>'8.1. sz. mell_Önk.'!H12+'8.3. sz. mell_össz.'!H11</f>
        <v>3067</v>
      </c>
      <c r="E18" s="567">
        <f t="shared" si="0"/>
        <v>44695</v>
      </c>
      <c r="F18" s="56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14" customFormat="1" ht="12" customHeight="1">
      <c r="A19" s="496" t="s">
        <v>24</v>
      </c>
      <c r="B19" s="499" t="s">
        <v>549</v>
      </c>
      <c r="C19" s="717">
        <v>274987</v>
      </c>
      <c r="D19" s="717">
        <v>3052</v>
      </c>
      <c r="E19" s="498">
        <f t="shared" si="0"/>
        <v>278039</v>
      </c>
      <c r="F19" s="56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14" customFormat="1" ht="12" customHeight="1">
      <c r="A20" s="496" t="s">
        <v>25</v>
      </c>
      <c r="B20" s="504" t="s">
        <v>550</v>
      </c>
      <c r="C20" s="38">
        <f>SUM(C21:C26)</f>
        <v>147376</v>
      </c>
      <c r="D20" s="32"/>
      <c r="E20" s="498">
        <f t="shared" si="0"/>
        <v>147376</v>
      </c>
      <c r="F20" s="56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14" customFormat="1" ht="12" customHeight="1">
      <c r="A21" s="19" t="s">
        <v>554</v>
      </c>
      <c r="B21" s="27" t="s">
        <v>485</v>
      </c>
      <c r="C21" s="21"/>
      <c r="D21" s="460"/>
      <c r="E21" s="567">
        <f t="shared" si="0"/>
        <v>0</v>
      </c>
      <c r="F21" s="56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14" customFormat="1" ht="12" customHeight="1">
      <c r="A22" s="19" t="s">
        <v>555</v>
      </c>
      <c r="B22" s="27" t="s">
        <v>486</v>
      </c>
      <c r="C22" s="21">
        <v>15020</v>
      </c>
      <c r="D22" s="460"/>
      <c r="E22" s="567">
        <f t="shared" si="0"/>
        <v>15020</v>
      </c>
      <c r="F22" s="56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14" customFormat="1" ht="12" customHeight="1">
      <c r="A23" s="19" t="s">
        <v>556</v>
      </c>
      <c r="B23" s="27" t="s">
        <v>487</v>
      </c>
      <c r="C23" s="21">
        <v>116055</v>
      </c>
      <c r="D23" s="460"/>
      <c r="E23" s="567">
        <f t="shared" si="0"/>
        <v>116055</v>
      </c>
      <c r="F23" s="56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14" customFormat="1" ht="12" customHeight="1">
      <c r="A24" s="19" t="s">
        <v>557</v>
      </c>
      <c r="B24" s="27" t="s">
        <v>488</v>
      </c>
      <c r="C24" s="21">
        <v>11520</v>
      </c>
      <c r="D24" s="460"/>
      <c r="E24" s="567">
        <f t="shared" si="0"/>
        <v>11520</v>
      </c>
      <c r="F24" s="56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s="14" customFormat="1" ht="12" customHeight="1">
      <c r="A25" s="19" t="s">
        <v>558</v>
      </c>
      <c r="B25" s="27" t="s">
        <v>489</v>
      </c>
      <c r="C25" s="21">
        <v>0</v>
      </c>
      <c r="D25" s="460"/>
      <c r="E25" s="567">
        <f t="shared" si="0"/>
        <v>0</v>
      </c>
      <c r="F25" s="56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14" customFormat="1" ht="12" customHeight="1">
      <c r="A26" s="19" t="s">
        <v>559</v>
      </c>
      <c r="B26" s="27" t="s">
        <v>490</v>
      </c>
      <c r="C26" s="21">
        <v>4781</v>
      </c>
      <c r="D26" s="460"/>
      <c r="E26" s="567">
        <f t="shared" si="0"/>
        <v>4781</v>
      </c>
      <c r="F26" s="56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14" customFormat="1" ht="12" customHeight="1">
      <c r="A27" s="496" t="s">
        <v>27</v>
      </c>
      <c r="B27" s="499" t="s">
        <v>551</v>
      </c>
      <c r="C27" s="43">
        <v>42</v>
      </c>
      <c r="D27" s="33"/>
      <c r="E27" s="498">
        <f t="shared" si="0"/>
        <v>42</v>
      </c>
      <c r="F27" s="56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14" customFormat="1" ht="12" customHeight="1" thickBot="1">
      <c r="A28" s="893" t="s">
        <v>30</v>
      </c>
      <c r="B28" s="695" t="s">
        <v>552</v>
      </c>
      <c r="C28" s="693"/>
      <c r="D28" s="689"/>
      <c r="E28" s="690"/>
      <c r="F28" s="68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14" customFormat="1" ht="12" customHeight="1" thickBot="1">
      <c r="A29" s="15" t="s">
        <v>31</v>
      </c>
      <c r="B29" s="892" t="s">
        <v>502</v>
      </c>
      <c r="C29" s="17">
        <f>C30+C35+C36+C37</f>
        <v>174151</v>
      </c>
      <c r="D29" s="17">
        <f>D30+D35+D36+D37</f>
        <v>0</v>
      </c>
      <c r="E29" s="17">
        <f>E30+E35+E36+E37</f>
        <v>174151</v>
      </c>
      <c r="F29" s="69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4" customFormat="1" ht="12" customHeight="1">
      <c r="A30" s="36" t="s">
        <v>32</v>
      </c>
      <c r="B30" s="691" t="s">
        <v>503</v>
      </c>
      <c r="C30" s="692">
        <f>SUM(C31:C33)</f>
        <v>0</v>
      </c>
      <c r="D30" s="692"/>
      <c r="E30" s="692"/>
      <c r="F30" s="56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14" customFormat="1" ht="12" customHeight="1">
      <c r="A31" s="19" t="s">
        <v>560</v>
      </c>
      <c r="B31" s="20" t="s">
        <v>505</v>
      </c>
      <c r="C31" s="21"/>
      <c r="D31" s="21"/>
      <c r="E31" s="21"/>
      <c r="F31" s="56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14" customFormat="1" ht="12" customHeight="1">
      <c r="A32" s="19" t="s">
        <v>561</v>
      </c>
      <c r="B32" s="20" t="s">
        <v>506</v>
      </c>
      <c r="C32" s="21"/>
      <c r="D32" s="460"/>
      <c r="E32" s="509"/>
      <c r="F32" s="56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14" customFormat="1" ht="12" customHeight="1">
      <c r="A33" s="19" t="s">
        <v>562</v>
      </c>
      <c r="B33" s="505" t="s">
        <v>507</v>
      </c>
      <c r="C33" s="28"/>
      <c r="D33" s="461"/>
      <c r="E33" s="509"/>
      <c r="F33" s="56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14" customFormat="1" ht="12" customHeight="1">
      <c r="A34" s="718" t="s">
        <v>35</v>
      </c>
      <c r="B34" s="688" t="s">
        <v>553</v>
      </c>
      <c r="C34" s="28"/>
      <c r="D34" s="461"/>
      <c r="E34" s="509"/>
      <c r="F34" s="56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14" customFormat="1" ht="12" customHeight="1">
      <c r="A35" s="718" t="s">
        <v>36</v>
      </c>
      <c r="B35" s="688" t="s">
        <v>677</v>
      </c>
      <c r="C35" s="21">
        <f>'8.1. sz. mell_Önk.'!D18+'8.2. Polgármesteri Hivatal'!D16+'8.3. sz. mell_össz.'!D16-C23</f>
        <v>174151</v>
      </c>
      <c r="D35" s="460"/>
      <c r="E35" s="471">
        <f>SUM(C35:D35)</f>
        <v>174151</v>
      </c>
      <c r="F35" s="56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14" customFormat="1" ht="12" customHeight="1">
      <c r="A36" s="718" t="s">
        <v>37</v>
      </c>
      <c r="B36" s="688" t="s">
        <v>494</v>
      </c>
      <c r="C36" s="21"/>
      <c r="D36" s="33"/>
      <c r="E36" s="30"/>
      <c r="F36" s="56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14" customFormat="1" ht="12" customHeight="1" thickBot="1">
      <c r="A37" s="718" t="s">
        <v>38</v>
      </c>
      <c r="B37" s="695" t="s">
        <v>500</v>
      </c>
      <c r="C37" s="696"/>
      <c r="D37" s="696"/>
      <c r="E37" s="697"/>
      <c r="F37" s="56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s="14" customFormat="1" ht="12" customHeight="1" thickBot="1">
      <c r="A38" s="15" t="s">
        <v>41</v>
      </c>
      <c r="B38" s="55" t="s">
        <v>513</v>
      </c>
      <c r="C38" s="694">
        <f>C10+C29</f>
        <v>807962</v>
      </c>
      <c r="D38" s="694">
        <f>D10+D29</f>
        <v>6119</v>
      </c>
      <c r="E38" s="694">
        <f>E10+E29</f>
        <v>814081</v>
      </c>
      <c r="F38" s="492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41" customFormat="1" ht="12" customHeight="1">
      <c r="A39" s="36" t="s">
        <v>111</v>
      </c>
      <c r="B39" s="37" t="s">
        <v>504</v>
      </c>
      <c r="C39" s="38">
        <f>SUM(C40:C41)</f>
        <v>774674</v>
      </c>
      <c r="D39" s="38">
        <f>SUM(D40:D41)</f>
        <v>85094</v>
      </c>
      <c r="E39" s="38">
        <f>SUM(E40:E41)</f>
        <v>859768</v>
      </c>
      <c r="F39" s="687"/>
      <c r="G39" s="39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14" customFormat="1" ht="12" customHeight="1">
      <c r="A40" s="19" t="s">
        <v>514</v>
      </c>
      <c r="B40" s="20" t="s">
        <v>508</v>
      </c>
      <c r="C40" s="21">
        <f>'8.1. sz. mell_Önk.'!D25</f>
        <v>60000</v>
      </c>
      <c r="D40" s="460">
        <v>85094</v>
      </c>
      <c r="E40" s="460">
        <f>SUM(C40:D40)</f>
        <v>145094</v>
      </c>
      <c r="F40" s="563"/>
      <c r="G40" s="3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s="14" customFormat="1" ht="12" customHeight="1">
      <c r="A41" s="19" t="s">
        <v>515</v>
      </c>
      <c r="B41" s="20" t="s">
        <v>509</v>
      </c>
      <c r="C41" s="21">
        <f>'8.1. sz. mell_Önk.'!D26</f>
        <v>714674</v>
      </c>
      <c r="D41" s="460"/>
      <c r="E41" s="460">
        <f>SUM(C41:D41)</f>
        <v>714674</v>
      </c>
      <c r="F41" s="56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14" customFormat="1" ht="12" customHeight="1">
      <c r="A42" s="496" t="s">
        <v>113</v>
      </c>
      <c r="B42" s="497" t="s">
        <v>536</v>
      </c>
      <c r="C42" s="500">
        <f>C43+C46+C47</f>
        <v>0</v>
      </c>
      <c r="D42" s="500"/>
      <c r="E42" s="460">
        <f>SUM(C42:D42)</f>
        <v>0</v>
      </c>
      <c r="F42" s="56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41" customFormat="1" ht="12" customHeight="1">
      <c r="A43" s="496" t="s">
        <v>114</v>
      </c>
      <c r="B43" s="497" t="s">
        <v>537</v>
      </c>
      <c r="C43" s="43"/>
      <c r="D43" s="466"/>
      <c r="E43" s="460">
        <f>SUM(C43:D43)</f>
        <v>0</v>
      </c>
      <c r="F43" s="563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14" customFormat="1" ht="12" customHeight="1">
      <c r="A44" s="19" t="s">
        <v>516</v>
      </c>
      <c r="B44" s="20" t="s">
        <v>510</v>
      </c>
      <c r="C44" s="21"/>
      <c r="D44" s="460"/>
      <c r="E44" s="460">
        <f>SUM(C44:D44)</f>
        <v>0</v>
      </c>
      <c r="F44" s="56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14" customFormat="1" ht="12" customHeight="1">
      <c r="A45" s="19" t="s">
        <v>517</v>
      </c>
      <c r="B45" s="20" t="s">
        <v>511</v>
      </c>
      <c r="C45" s="21"/>
      <c r="D45" s="460"/>
      <c r="E45" s="460">
        <f>SUM(C45:D45)</f>
        <v>0</v>
      </c>
      <c r="F45" s="56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14" customFormat="1" ht="12" customHeight="1">
      <c r="A46" s="496" t="s">
        <v>518</v>
      </c>
      <c r="B46" s="688" t="s">
        <v>499</v>
      </c>
      <c r="C46" s="21"/>
      <c r="D46" s="460"/>
      <c r="E46" s="460"/>
      <c r="F46" s="56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14" customFormat="1" ht="12" customHeight="1">
      <c r="A47" s="496" t="s">
        <v>116</v>
      </c>
      <c r="B47" s="497" t="s">
        <v>538</v>
      </c>
      <c r="C47" s="43"/>
      <c r="D47" s="466"/>
      <c r="E47" s="466"/>
      <c r="F47" s="56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14" customFormat="1" ht="12" customHeight="1">
      <c r="A48" s="44" t="s">
        <v>519</v>
      </c>
      <c r="B48" s="26" t="s">
        <v>539</v>
      </c>
      <c r="C48" s="33"/>
      <c r="D48" s="463"/>
      <c r="E48" s="463"/>
      <c r="F48" s="56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14" customFormat="1" ht="12" customHeight="1">
      <c r="A49" s="19" t="s">
        <v>520</v>
      </c>
      <c r="B49" s="27" t="s">
        <v>39</v>
      </c>
      <c r="C49" s="21"/>
      <c r="D49" s="460"/>
      <c r="E49" s="460"/>
      <c r="F49" s="56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14" customFormat="1" ht="12" customHeight="1">
      <c r="A50" s="19" t="s">
        <v>521</v>
      </c>
      <c r="B50" s="27" t="s">
        <v>40</v>
      </c>
      <c r="C50" s="21"/>
      <c r="D50" s="460"/>
      <c r="E50" s="460"/>
      <c r="F50" s="56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s="14" customFormat="1" ht="12" customHeight="1">
      <c r="A51" s="44" t="s">
        <v>522</v>
      </c>
      <c r="B51" s="26" t="s">
        <v>540</v>
      </c>
      <c r="C51" s="33"/>
      <c r="D51" s="463"/>
      <c r="E51" s="463"/>
      <c r="F51" s="56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s="14" customFormat="1" ht="12" customHeight="1">
      <c r="A52" s="19" t="s">
        <v>523</v>
      </c>
      <c r="B52" s="27" t="s">
        <v>39</v>
      </c>
      <c r="C52" s="21"/>
      <c r="D52" s="460"/>
      <c r="E52" s="460"/>
      <c r="F52" s="56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s="14" customFormat="1" ht="12" customHeight="1" thickBot="1">
      <c r="A53" s="25" t="s">
        <v>524</v>
      </c>
      <c r="B53" s="29" t="s">
        <v>40</v>
      </c>
      <c r="C53" s="28"/>
      <c r="D53" s="461"/>
      <c r="E53" s="461"/>
      <c r="F53" s="56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s="14" customFormat="1" ht="15" customHeight="1" thickBot="1">
      <c r="A54" s="15" t="s">
        <v>117</v>
      </c>
      <c r="B54" s="45" t="s">
        <v>541</v>
      </c>
      <c r="C54" s="17">
        <f>C38+C39+C42</f>
        <v>1582636</v>
      </c>
      <c r="D54" s="17">
        <f>D38+D39+D42</f>
        <v>91213</v>
      </c>
      <c r="E54" s="17">
        <f>E38+E39+E42</f>
        <v>1673849</v>
      </c>
      <c r="F54" s="492"/>
      <c r="G54" s="3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s="14" customFormat="1" ht="22.5" customHeight="1">
      <c r="A55" s="685"/>
      <c r="B55" s="685"/>
      <c r="C55" s="685"/>
      <c r="D55" s="685"/>
      <c r="E55" s="685"/>
      <c r="F55" s="68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6" s="4" customFormat="1" ht="12.75" customHeight="1">
      <c r="A56" s="46"/>
      <c r="B56" s="47"/>
      <c r="C56" s="47"/>
      <c r="D56" s="47"/>
      <c r="E56" s="47"/>
      <c r="F56" s="47"/>
    </row>
    <row r="57" s="4" customFormat="1" ht="12.75" customHeight="1"/>
    <row r="58" spans="1:6" s="4" customFormat="1" ht="12.75" customHeight="1">
      <c r="A58" s="46"/>
      <c r="B58" s="47"/>
      <c r="C58" s="47"/>
      <c r="D58" s="47"/>
      <c r="E58" s="47"/>
      <c r="F58" s="47"/>
    </row>
    <row r="59" spans="1:6" ht="16.5" customHeight="1">
      <c r="A59" s="1165" t="s">
        <v>42</v>
      </c>
      <c r="B59" s="1166"/>
      <c r="C59" s="1166"/>
      <c r="D59" s="1166"/>
      <c r="E59" s="1166"/>
      <c r="F59" s="1166"/>
    </row>
    <row r="60" spans="1:6" ht="16.5" customHeight="1" thickBot="1">
      <c r="A60" s="1163" t="s">
        <v>43</v>
      </c>
      <c r="B60" s="1163"/>
      <c r="C60" s="684"/>
      <c r="D60" s="684"/>
      <c r="E60" s="684"/>
      <c r="F60" s="684"/>
    </row>
    <row r="61" spans="1:6" ht="47.25" customHeight="1" thickBot="1">
      <c r="A61" s="8" t="s">
        <v>44</v>
      </c>
      <c r="B61" s="9" t="s">
        <v>45</v>
      </c>
      <c r="C61" s="9" t="s">
        <v>18</v>
      </c>
      <c r="D61" s="507" t="s">
        <v>696</v>
      </c>
      <c r="E61" s="507" t="s">
        <v>697</v>
      </c>
      <c r="F61" s="10" t="s">
        <v>404</v>
      </c>
    </row>
    <row r="62" spans="1:6" ht="12" customHeight="1" thickBot="1">
      <c r="A62" s="11" t="s">
        <v>412</v>
      </c>
      <c r="B62" s="12" t="s">
        <v>418</v>
      </c>
      <c r="C62" s="12" t="s">
        <v>414</v>
      </c>
      <c r="D62" s="12" t="s">
        <v>415</v>
      </c>
      <c r="E62" s="12" t="s">
        <v>416</v>
      </c>
      <c r="F62" s="565" t="s">
        <v>417</v>
      </c>
    </row>
    <row r="63" spans="1:6" ht="12" customHeight="1" thickBot="1">
      <c r="A63" s="13" t="s">
        <v>19</v>
      </c>
      <c r="B63" s="48" t="s">
        <v>546</v>
      </c>
      <c r="C63" s="55">
        <f>SUM(C64:C71)</f>
        <v>670584</v>
      </c>
      <c r="D63" s="55">
        <f>SUM(D64:D71)</f>
        <v>4946</v>
      </c>
      <c r="E63" s="55">
        <f>SUM(E64:E71)</f>
        <v>675530</v>
      </c>
      <c r="F63" s="506"/>
    </row>
    <row r="64" spans="1:6" ht="12" customHeight="1">
      <c r="A64" s="49" t="s">
        <v>46</v>
      </c>
      <c r="B64" s="50" t="s">
        <v>47</v>
      </c>
      <c r="C64" s="470">
        <f>'8.1. sz. mell_Önk.'!D31+'8.2. Polgármesteri Hivatal'!D32+'8.3. sz. mell_össz.'!D32</f>
        <v>227135</v>
      </c>
      <c r="D64" s="470">
        <f>'8.1. sz. mell_Önk.'!H31+'8.2. Polgármesteri Hivatal'!H32+'8.3. sz. mell_össz.'!H32</f>
        <v>3294</v>
      </c>
      <c r="E64" s="470">
        <f>SUM(C64:D64)</f>
        <v>230429</v>
      </c>
      <c r="F64" s="559"/>
    </row>
    <row r="65" spans="1:6" ht="12" customHeight="1">
      <c r="A65" s="19" t="s">
        <v>48</v>
      </c>
      <c r="B65" s="20" t="s">
        <v>544</v>
      </c>
      <c r="C65" s="470">
        <f>'8.1. sz. mell_Önk.'!D32+'8.2. Polgármesteri Hivatal'!D33+'8.3. sz. mell_össz.'!D33</f>
        <v>59477</v>
      </c>
      <c r="D65" s="470">
        <f>'8.1. sz. mell_Önk.'!H32+'8.2. Polgármesteri Hivatal'!H33+'8.3. sz. mell_össz.'!H33</f>
        <v>888</v>
      </c>
      <c r="E65" s="470">
        <f aca="true" t="shared" si="1" ref="E65:E71">SUM(C65:D65)</f>
        <v>60365</v>
      </c>
      <c r="F65" s="560"/>
    </row>
    <row r="66" spans="1:6" ht="12" customHeight="1">
      <c r="A66" s="19" t="s">
        <v>50</v>
      </c>
      <c r="B66" s="20" t="s">
        <v>545</v>
      </c>
      <c r="C66" s="470">
        <f>'8.1. sz. mell_Önk.'!D33+'8.2. Polgármesteri Hivatal'!D34+'8.3. sz. mell_össz.'!D34</f>
        <v>216542</v>
      </c>
      <c r="D66" s="470">
        <f>'8.1. sz. mell_Önk.'!H33+'8.2. Polgármesteri Hivatal'!H34+'8.3. sz. mell_össz.'!H34</f>
        <v>764</v>
      </c>
      <c r="E66" s="470">
        <f t="shared" si="1"/>
        <v>217306</v>
      </c>
      <c r="F66" s="560"/>
    </row>
    <row r="67" spans="1:6" ht="12" customHeight="1">
      <c r="A67" s="19" t="s">
        <v>52</v>
      </c>
      <c r="B67" s="51" t="s">
        <v>477</v>
      </c>
      <c r="C67" s="470"/>
      <c r="D67" s="470"/>
      <c r="E67" s="470">
        <f t="shared" si="1"/>
        <v>0</v>
      </c>
      <c r="F67" s="560"/>
    </row>
    <row r="68" spans="1:6" ht="12" customHeight="1">
      <c r="A68" s="19" t="s">
        <v>54</v>
      </c>
      <c r="B68" s="20" t="s">
        <v>563</v>
      </c>
      <c r="C68" s="470">
        <f>'8.1. sz. mell_Önk.'!D35</f>
        <v>8498</v>
      </c>
      <c r="D68" s="470">
        <f>'8.1. sz. mell_Önk.'!H35+'8.2. Polgármesteri Hivatal'!H36+'8.3. sz. mell_össz.'!H36</f>
        <v>0</v>
      </c>
      <c r="E68" s="470">
        <f t="shared" si="1"/>
        <v>8498</v>
      </c>
      <c r="F68" s="560"/>
    </row>
    <row r="69" spans="1:6" ht="12" customHeight="1">
      <c r="A69" s="19" t="s">
        <v>56</v>
      </c>
      <c r="B69" s="20" t="s">
        <v>478</v>
      </c>
      <c r="C69" s="470">
        <f>'8.1. sz. mell_Önk.'!D36+'8.2. Polgármesteri Hivatal'!D37+'8.3. sz. mell_össz.'!D37</f>
        <v>0</v>
      </c>
      <c r="D69" s="470">
        <f>'8.1. sz. mell_Önk.'!H36+'8.2. Polgármesteri Hivatal'!H37+'8.3. sz. mell_össz.'!H37</f>
        <v>0</v>
      </c>
      <c r="E69" s="470">
        <f t="shared" si="1"/>
        <v>0</v>
      </c>
      <c r="F69" s="560"/>
    </row>
    <row r="70" spans="1:6" ht="12" customHeight="1">
      <c r="A70" s="19" t="s">
        <v>58</v>
      </c>
      <c r="B70" s="52" t="s">
        <v>61</v>
      </c>
      <c r="C70" s="470">
        <f>'8.1. sz. mell_Önk.'!D37+'8.2. Polgármesteri Hivatal'!D38+'8.3. sz. mell_össz.'!D38</f>
        <v>143790</v>
      </c>
      <c r="D70" s="470">
        <f>'8.1. sz. mell_Önk.'!H37+'8.2. Polgármesteri Hivatal'!H38+'8.3. sz. mell_össz.'!H38</f>
        <v>0</v>
      </c>
      <c r="E70" s="470">
        <f t="shared" si="1"/>
        <v>143790</v>
      </c>
      <c r="F70" s="560"/>
    </row>
    <row r="71" spans="1:6" ht="12" customHeight="1" thickBot="1">
      <c r="A71" s="19" t="s">
        <v>60</v>
      </c>
      <c r="B71" s="54" t="s">
        <v>402</v>
      </c>
      <c r="C71" s="470">
        <f>'8.1. sz. mell_Önk.'!D38+'8.2. Polgármesteri Hivatal'!D39+'8.3. sz. mell_össz.'!D39</f>
        <v>15142</v>
      </c>
      <c r="D71" s="470">
        <f>'8.1. sz. mell_Önk.'!H38+'8.2. Polgármesteri Hivatal'!H39+'8.3. sz. mell_össz.'!H39</f>
        <v>0</v>
      </c>
      <c r="E71" s="470">
        <f t="shared" si="1"/>
        <v>15142</v>
      </c>
      <c r="F71" s="560"/>
    </row>
    <row r="72" spans="1:6" ht="12" customHeight="1" thickBot="1">
      <c r="A72" s="15" t="s">
        <v>20</v>
      </c>
      <c r="B72" s="55" t="s">
        <v>63</v>
      </c>
      <c r="C72" s="469">
        <f>SUM(C73:C79)</f>
        <v>643298</v>
      </c>
      <c r="D72" s="469">
        <f>SUM(D73:D79)</f>
        <v>14276</v>
      </c>
      <c r="E72" s="469">
        <f>SUM(E73:E79)</f>
        <v>657574</v>
      </c>
      <c r="F72" s="506"/>
    </row>
    <row r="73" spans="1:6" ht="12" customHeight="1">
      <c r="A73" s="23" t="s">
        <v>64</v>
      </c>
      <c r="B73" s="24" t="s">
        <v>534</v>
      </c>
      <c r="C73" s="470">
        <f>'8.1. sz. mell_Önk.'!D41+'8.2. Polgármesteri Hivatal'!D42+'8.3. sz. mell_össz.'!D42</f>
        <v>84296</v>
      </c>
      <c r="D73" s="470">
        <f>'8.1. sz. mell_Önk.'!H41+'8.2. Polgármesteri Hivatal'!H42+'8.3. sz. mell_össz.'!H42</f>
        <v>5895</v>
      </c>
      <c r="E73" s="470">
        <f>SUM(C73:D73)</f>
        <v>90191</v>
      </c>
      <c r="F73" s="559"/>
    </row>
    <row r="74" spans="1:6" ht="12" customHeight="1">
      <c r="A74" s="23" t="s">
        <v>66</v>
      </c>
      <c r="B74" s="20" t="s">
        <v>533</v>
      </c>
      <c r="C74" s="470">
        <f>'8.1. sz. mell_Önk.'!D42+'8.2. Polgármesteri Hivatal'!D43+'8.3. sz. mell_össz.'!D43</f>
        <v>540438</v>
      </c>
      <c r="D74" s="470">
        <f>'8.1. sz. mell_Önk.'!H42+'8.2. Polgármesteri Hivatal'!H43+'8.3. sz. mell_össz.'!H43</f>
        <v>8381</v>
      </c>
      <c r="E74" s="470">
        <f aca="true" t="shared" si="2" ref="E74:E79">SUM(C74:D74)</f>
        <v>548819</v>
      </c>
      <c r="F74" s="560"/>
    </row>
    <row r="75" spans="1:6" ht="12" customHeight="1">
      <c r="A75" s="23" t="s">
        <v>68</v>
      </c>
      <c r="B75" s="51" t="s">
        <v>479</v>
      </c>
      <c r="C75" s="470"/>
      <c r="D75" s="470"/>
      <c r="E75" s="470">
        <f t="shared" si="2"/>
        <v>0</v>
      </c>
      <c r="F75" s="560"/>
    </row>
    <row r="76" spans="1:6" ht="12" customHeight="1">
      <c r="A76" s="23" t="s">
        <v>68</v>
      </c>
      <c r="B76" s="20" t="s">
        <v>480</v>
      </c>
      <c r="C76" s="470">
        <f>'8.1. sz. mell_Önk.'!D44+'8.2. Polgármesteri Hivatal'!D45+'8.3. sz. mell_össz.'!D45</f>
        <v>0</v>
      </c>
      <c r="D76" s="470"/>
      <c r="E76" s="470">
        <f t="shared" si="2"/>
        <v>0</v>
      </c>
      <c r="F76" s="560"/>
    </row>
    <row r="77" spans="1:6" ht="12" customHeight="1">
      <c r="A77" s="23" t="s">
        <v>70</v>
      </c>
      <c r="B77" s="20" t="s">
        <v>71</v>
      </c>
      <c r="C77" s="470">
        <f>'8.1. sz. mell_Önk.'!D45+'8.2. Polgármesteri Hivatal'!D46+'8.3. sz. mell_össz.'!D46</f>
        <v>0</v>
      </c>
      <c r="D77" s="470"/>
      <c r="E77" s="470">
        <f t="shared" si="2"/>
        <v>0</v>
      </c>
      <c r="F77" s="560"/>
    </row>
    <row r="78" spans="1:6" ht="12" customHeight="1">
      <c r="A78" s="23" t="s">
        <v>72</v>
      </c>
      <c r="B78" s="20" t="s">
        <v>481</v>
      </c>
      <c r="C78" s="470">
        <f>'8.1. sz. mell_Önk.'!D46+'8.2. Polgármesteri Hivatal'!D47+'8.3. sz. mell_össz.'!D47</f>
        <v>0</v>
      </c>
      <c r="D78" s="470"/>
      <c r="E78" s="470">
        <f t="shared" si="2"/>
        <v>0</v>
      </c>
      <c r="F78" s="560"/>
    </row>
    <row r="79" spans="1:6" ht="12" customHeight="1" thickBot="1">
      <c r="A79" s="546" t="s">
        <v>74</v>
      </c>
      <c r="B79" s="20" t="s">
        <v>73</v>
      </c>
      <c r="C79" s="470">
        <f>'8.1. sz. mell_Önk.'!D47+'8.2. Polgármesteri Hivatal'!D48+'8.3. sz. mell_össz.'!D48</f>
        <v>18564</v>
      </c>
      <c r="D79" s="547"/>
      <c r="E79" s="470">
        <f t="shared" si="2"/>
        <v>18564</v>
      </c>
      <c r="F79" s="561"/>
    </row>
    <row r="80" spans="1:6" ht="12" customHeight="1" thickBot="1">
      <c r="A80" s="15" t="s">
        <v>21</v>
      </c>
      <c r="B80" s="16" t="s">
        <v>484</v>
      </c>
      <c r="C80" s="550">
        <f>SUM(C81:C83)</f>
        <v>0</v>
      </c>
      <c r="D80" s="550">
        <f>SUM(D81:D83)</f>
        <v>0</v>
      </c>
      <c r="E80" s="550">
        <f>SUM(E81:E83)</f>
        <v>0</v>
      </c>
      <c r="F80" s="506"/>
    </row>
    <row r="81" spans="1:6" ht="12" customHeight="1">
      <c r="A81" s="548" t="s">
        <v>425</v>
      </c>
      <c r="B81" s="24" t="s">
        <v>426</v>
      </c>
      <c r="C81" s="549"/>
      <c r="D81" s="549"/>
      <c r="E81" s="549">
        <f>SUM(C81:D81)</f>
        <v>0</v>
      </c>
      <c r="F81" s="559"/>
    </row>
    <row r="82" spans="1:6" ht="12" customHeight="1">
      <c r="A82" s="548" t="s">
        <v>427</v>
      </c>
      <c r="B82" s="20" t="s">
        <v>428</v>
      </c>
      <c r="C82" s="681"/>
      <c r="D82" s="681"/>
      <c r="E82" s="549"/>
      <c r="F82" s="680"/>
    </row>
    <row r="83" spans="1:6" ht="12" customHeight="1" thickBot="1">
      <c r="A83" s="31" t="s">
        <v>482</v>
      </c>
      <c r="B83" s="54" t="s">
        <v>483</v>
      </c>
      <c r="C83" s="682"/>
      <c r="D83" s="682"/>
      <c r="E83" s="549">
        <f>SUM(C83:D83)</f>
        <v>0</v>
      </c>
      <c r="F83" s="561"/>
    </row>
    <row r="84" spans="1:6" ht="12" customHeight="1" thickBot="1">
      <c r="A84" s="15" t="s">
        <v>21</v>
      </c>
      <c r="B84" s="55" t="s">
        <v>127</v>
      </c>
      <c r="C84" s="469">
        <f>SUM(C85:C86)</f>
        <v>232432</v>
      </c>
      <c r="D84" s="469">
        <f>SUM(D85:D86)</f>
        <v>71991</v>
      </c>
      <c r="E84" s="469">
        <f>SUM(E85:E86)</f>
        <v>304423</v>
      </c>
      <c r="F84" s="506"/>
    </row>
    <row r="85" spans="1:6" ht="12" customHeight="1">
      <c r="A85" s="23" t="s">
        <v>22</v>
      </c>
      <c r="B85" s="24" t="s">
        <v>76</v>
      </c>
      <c r="C85" s="470">
        <v>4022</v>
      </c>
      <c r="D85" s="470">
        <v>44222</v>
      </c>
      <c r="E85" s="470">
        <f>SUM(C85:D85)</f>
        <v>48244</v>
      </c>
      <c r="F85" s="559"/>
    </row>
    <row r="86" spans="1:6" ht="12" customHeight="1" thickBot="1">
      <c r="A86" s="19" t="s">
        <v>23</v>
      </c>
      <c r="B86" s="20" t="s">
        <v>77</v>
      </c>
      <c r="C86" s="468">
        <f>248664+53-20307</f>
        <v>228410</v>
      </c>
      <c r="D86" s="510">
        <v>27769</v>
      </c>
      <c r="E86" s="470">
        <f>SUM(C86:D86)</f>
        <v>256179</v>
      </c>
      <c r="F86" s="561"/>
    </row>
    <row r="87" spans="1:6" ht="12" customHeight="1" thickBot="1">
      <c r="A87" s="15" t="s">
        <v>24</v>
      </c>
      <c r="B87" s="34" t="s">
        <v>78</v>
      </c>
      <c r="C87" s="55">
        <f>C63+C72+C80+C84</f>
        <v>1546314</v>
      </c>
      <c r="D87" s="55">
        <f>D63+D72+D80+D84</f>
        <v>91213</v>
      </c>
      <c r="E87" s="55">
        <f>E63+E72+E80+E84</f>
        <v>1637527</v>
      </c>
      <c r="F87" s="506"/>
    </row>
    <row r="88" spans="1:6" ht="12" customHeight="1" thickBot="1">
      <c r="A88" s="15" t="s">
        <v>25</v>
      </c>
      <c r="B88" s="22" t="s">
        <v>330</v>
      </c>
      <c r="C88" s="469"/>
      <c r="D88" s="469"/>
      <c r="E88" s="469"/>
      <c r="F88" s="506"/>
    </row>
    <row r="89" spans="1:31" s="57" customFormat="1" ht="12" customHeight="1">
      <c r="A89" s="36" t="s">
        <v>27</v>
      </c>
      <c r="B89" s="37" t="s">
        <v>79</v>
      </c>
      <c r="C89" s="464"/>
      <c r="D89" s="464"/>
      <c r="E89" s="464"/>
      <c r="F89" s="559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6" ht="12" customHeight="1">
      <c r="A90" s="31" t="s">
        <v>28</v>
      </c>
      <c r="B90" s="20" t="s">
        <v>80</v>
      </c>
      <c r="C90" s="460"/>
      <c r="D90" s="460"/>
      <c r="E90" s="460"/>
      <c r="F90" s="560"/>
    </row>
    <row r="91" spans="1:6" ht="12" customHeight="1" thickBot="1">
      <c r="A91" s="25" t="s">
        <v>29</v>
      </c>
      <c r="B91" s="20" t="s">
        <v>81</v>
      </c>
      <c r="C91" s="460"/>
      <c r="D91" s="460"/>
      <c r="E91" s="460"/>
      <c r="F91" s="561"/>
    </row>
    <row r="92" spans="1:10" ht="12" customHeight="1" thickBot="1">
      <c r="A92" s="15" t="s">
        <v>30</v>
      </c>
      <c r="B92" s="55" t="s">
        <v>535</v>
      </c>
      <c r="C92" s="55">
        <f>C93+C96+C97</f>
        <v>36322</v>
      </c>
      <c r="D92" s="55">
        <f>D93+D96+D97</f>
        <v>0</v>
      </c>
      <c r="E92" s="55">
        <f>E93+E96+E97</f>
        <v>36322</v>
      </c>
      <c r="F92" s="506"/>
      <c r="H92" s="35"/>
      <c r="I92" s="35"/>
      <c r="J92" s="35"/>
    </row>
    <row r="93" spans="1:10" ht="12" customHeight="1">
      <c r="A93" s="42" t="s">
        <v>31</v>
      </c>
      <c r="B93" s="37" t="s">
        <v>82</v>
      </c>
      <c r="C93" s="465"/>
      <c r="D93" s="465"/>
      <c r="E93" s="465"/>
      <c r="F93" s="559"/>
      <c r="H93" s="35"/>
      <c r="I93" s="35"/>
      <c r="J93" s="35"/>
    </row>
    <row r="94" spans="1:10" ht="12" customHeight="1">
      <c r="A94" s="23" t="s">
        <v>83</v>
      </c>
      <c r="B94" s="24" t="s">
        <v>84</v>
      </c>
      <c r="C94" s="462"/>
      <c r="D94" s="462"/>
      <c r="E94" s="462"/>
      <c r="F94" s="560"/>
      <c r="H94" s="35"/>
      <c r="I94" s="35"/>
      <c r="J94" s="35"/>
    </row>
    <row r="95" spans="1:10" ht="12" customHeight="1">
      <c r="A95" s="19" t="s">
        <v>85</v>
      </c>
      <c r="B95" s="20" t="s">
        <v>86</v>
      </c>
      <c r="C95" s="460"/>
      <c r="D95" s="460"/>
      <c r="E95" s="460"/>
      <c r="F95" s="560"/>
      <c r="H95" s="35"/>
      <c r="I95" s="58"/>
      <c r="J95" s="35"/>
    </row>
    <row r="96" spans="1:10" ht="12" customHeight="1">
      <c r="A96" s="36" t="s">
        <v>32</v>
      </c>
      <c r="B96" s="37" t="s">
        <v>87</v>
      </c>
      <c r="C96" s="466">
        <v>20307</v>
      </c>
      <c r="D96" s="466"/>
      <c r="E96" s="466">
        <f>SUM(C96:D96)</f>
        <v>20307</v>
      </c>
      <c r="F96" s="560"/>
      <c r="H96" s="35"/>
      <c r="I96" s="58"/>
      <c r="J96" s="35"/>
    </row>
    <row r="97" spans="1:10" ht="12" customHeight="1">
      <c r="A97" s="36" t="s">
        <v>35</v>
      </c>
      <c r="B97" s="37" t="s">
        <v>88</v>
      </c>
      <c r="C97" s="467">
        <f>C98+C101</f>
        <v>16015</v>
      </c>
      <c r="D97" s="467">
        <f>D98+D101</f>
        <v>0</v>
      </c>
      <c r="E97" s="467">
        <f>E98+E101</f>
        <v>16015</v>
      </c>
      <c r="F97" s="560"/>
      <c r="H97" s="35"/>
      <c r="I97" s="58"/>
      <c r="J97" s="35"/>
    </row>
    <row r="98" spans="1:10" ht="12" customHeight="1">
      <c r="A98" s="44" t="s">
        <v>89</v>
      </c>
      <c r="B98" s="26" t="s">
        <v>90</v>
      </c>
      <c r="C98" s="463">
        <f>SUM(C99:C100)</f>
        <v>16015</v>
      </c>
      <c r="D98" s="463"/>
      <c r="E98" s="463">
        <f>SUM(C98:D98)</f>
        <v>16015</v>
      </c>
      <c r="F98" s="560"/>
      <c r="H98" s="35"/>
      <c r="I98" s="58"/>
      <c r="J98" s="35"/>
    </row>
    <row r="99" spans="1:10" ht="12" customHeight="1">
      <c r="A99" s="19" t="s">
        <v>91</v>
      </c>
      <c r="B99" s="27" t="s">
        <v>92</v>
      </c>
      <c r="C99" s="460"/>
      <c r="D99" s="460"/>
      <c r="E99" s="460"/>
      <c r="F99" s="560"/>
      <c r="H99" s="35"/>
      <c r="I99" s="58"/>
      <c r="J99" s="35"/>
    </row>
    <row r="100" spans="1:9" ht="12" customHeight="1">
      <c r="A100" s="19" t="s">
        <v>93</v>
      </c>
      <c r="B100" s="27" t="s">
        <v>605</v>
      </c>
      <c r="C100" s="460">
        <v>16015</v>
      </c>
      <c r="D100" s="460"/>
      <c r="E100" s="460">
        <f>SUM(C100:D100)</f>
        <v>16015</v>
      </c>
      <c r="F100" s="560"/>
      <c r="I100" s="58"/>
    </row>
    <row r="101" spans="1:6" ht="12" customHeight="1">
      <c r="A101" s="44" t="s">
        <v>95</v>
      </c>
      <c r="B101" s="26" t="s">
        <v>96</v>
      </c>
      <c r="C101" s="463">
        <f>SUM(C102:C103)</f>
        <v>0</v>
      </c>
      <c r="D101" s="463"/>
      <c r="E101" s="463"/>
      <c r="F101" s="560"/>
    </row>
    <row r="102" spans="1:6" ht="12" customHeight="1">
      <c r="A102" s="19" t="s">
        <v>97</v>
      </c>
      <c r="B102" s="27" t="s">
        <v>92</v>
      </c>
      <c r="C102" s="460"/>
      <c r="D102" s="460"/>
      <c r="E102" s="460"/>
      <c r="F102" s="560"/>
    </row>
    <row r="103" spans="1:6" ht="12" customHeight="1" thickBot="1">
      <c r="A103" s="25" t="s">
        <v>98</v>
      </c>
      <c r="B103" s="29" t="s">
        <v>94</v>
      </c>
      <c r="C103" s="461"/>
      <c r="D103" s="461"/>
      <c r="E103" s="461"/>
      <c r="F103" s="561"/>
    </row>
    <row r="104" spans="1:12" ht="15" customHeight="1" thickBot="1">
      <c r="A104" s="15" t="s">
        <v>36</v>
      </c>
      <c r="B104" s="59" t="s">
        <v>99</v>
      </c>
      <c r="C104" s="55">
        <f>C87+C88+C92</f>
        <v>1582636</v>
      </c>
      <c r="D104" s="55">
        <f>D87+D88+D92</f>
        <v>91213</v>
      </c>
      <c r="E104" s="55">
        <f>E87+E88+E92</f>
        <v>1673849</v>
      </c>
      <c r="F104" s="506"/>
      <c r="I104" s="40"/>
      <c r="J104" s="40"/>
      <c r="K104" s="40"/>
      <c r="L104" s="40"/>
    </row>
    <row r="105" spans="1:31" s="14" customFormat="1" ht="12.75" customHeight="1">
      <c r="A105" s="683"/>
      <c r="B105" s="683"/>
      <c r="C105" s="683"/>
      <c r="D105" s="683"/>
      <c r="E105" s="683"/>
      <c r="F105" s="68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="4" customFormat="1" ht="11.25">
      <c r="A106" s="60"/>
    </row>
    <row r="107" spans="1:6" ht="15.75">
      <c r="A107" s="1162" t="s">
        <v>100</v>
      </c>
      <c r="B107" s="1162"/>
      <c r="C107" s="1162"/>
      <c r="D107" s="1162"/>
      <c r="E107" s="1162"/>
      <c r="F107" s="1162"/>
    </row>
    <row r="108" spans="1:2" ht="16.5" thickBot="1">
      <c r="A108" s="61" t="s">
        <v>101</v>
      </c>
      <c r="B108" s="7"/>
    </row>
    <row r="109" spans="1:7" ht="23.25" customHeight="1" thickBot="1">
      <c r="A109" s="15">
        <v>1</v>
      </c>
      <c r="B109" s="55" t="s">
        <v>527</v>
      </c>
      <c r="C109" s="17">
        <f>C54-C87</f>
        <v>36322</v>
      </c>
      <c r="D109" s="17">
        <f>D54-D87</f>
        <v>0</v>
      </c>
      <c r="E109" s="17">
        <f>E54-E87</f>
        <v>36322</v>
      </c>
      <c r="F109" s="492"/>
      <c r="G109" s="62"/>
    </row>
    <row r="110" spans="1:6" ht="15.75">
      <c r="A110" s="60"/>
      <c r="B110" s="4"/>
      <c r="C110" s="4"/>
      <c r="D110" s="4"/>
      <c r="E110" s="4"/>
      <c r="F110" s="4"/>
    </row>
    <row r="111" spans="1:6" ht="15.75">
      <c r="A111" s="1162" t="s">
        <v>102</v>
      </c>
      <c r="B111" s="1162"/>
      <c r="C111" s="1162"/>
      <c r="D111" s="1162"/>
      <c r="E111" s="1162"/>
      <c r="F111" s="1162"/>
    </row>
    <row r="112" spans="1:2" ht="16.5" thickBot="1">
      <c r="A112" s="61" t="s">
        <v>103</v>
      </c>
      <c r="B112" s="7"/>
    </row>
    <row r="113" spans="1:6" ht="12" customHeight="1" thickBot="1">
      <c r="A113" s="15" t="s">
        <v>19</v>
      </c>
      <c r="B113" s="55" t="s">
        <v>329</v>
      </c>
      <c r="C113" s="459">
        <f>C114-C115</f>
        <v>-36322</v>
      </c>
      <c r="D113" s="459"/>
      <c r="E113" s="459"/>
      <c r="F113" s="18"/>
    </row>
    <row r="114" spans="1:6" ht="12.75" customHeight="1">
      <c r="A114" s="23" t="s">
        <v>46</v>
      </c>
      <c r="B114" s="24" t="s">
        <v>525</v>
      </c>
      <c r="C114" s="471">
        <f>C42</f>
        <v>0</v>
      </c>
      <c r="D114" s="471">
        <f>D42</f>
        <v>0</v>
      </c>
      <c r="E114" s="471">
        <f>E42</f>
        <v>0</v>
      </c>
      <c r="F114" s="63"/>
    </row>
    <row r="115" spans="1:6" ht="12.75" customHeight="1" thickBot="1">
      <c r="A115" s="53" t="s">
        <v>48</v>
      </c>
      <c r="B115" s="54" t="s">
        <v>526</v>
      </c>
      <c r="C115" s="472">
        <f>C92</f>
        <v>36322</v>
      </c>
      <c r="D115" s="472">
        <f>D92</f>
        <v>0</v>
      </c>
      <c r="E115" s="472">
        <f>E92</f>
        <v>36322</v>
      </c>
      <c r="F115" s="64"/>
    </row>
    <row r="116" spans="1:6" ht="15.75">
      <c r="A116" s="60"/>
      <c r="B116" s="4"/>
      <c r="C116" s="4"/>
      <c r="D116" s="4"/>
      <c r="E116" s="4"/>
      <c r="F116" s="4"/>
    </row>
    <row r="117" spans="1:2" ht="16.5" thickBot="1">
      <c r="A117" s="61" t="s">
        <v>542</v>
      </c>
      <c r="B117" s="7"/>
    </row>
    <row r="118" spans="1:6" ht="12" customHeight="1" thickBot="1">
      <c r="A118" s="15"/>
      <c r="B118" s="55" t="s">
        <v>543</v>
      </c>
      <c r="C118" s="459">
        <f>C119-C120</f>
        <v>0</v>
      </c>
      <c r="D118" s="459">
        <v>0</v>
      </c>
      <c r="E118" s="459">
        <v>0</v>
      </c>
      <c r="F118" s="18"/>
    </row>
    <row r="119" spans="1:6" ht="15.75">
      <c r="A119" s="60"/>
      <c r="B119" s="4"/>
      <c r="C119" s="4"/>
      <c r="D119" s="4"/>
      <c r="E119" s="4"/>
      <c r="F119" s="4"/>
    </row>
    <row r="120" spans="1:6" ht="15.75">
      <c r="A120" s="60"/>
      <c r="B120" s="4"/>
      <c r="C120" s="4"/>
      <c r="D120" s="4"/>
      <c r="E120" s="4"/>
      <c r="F120" s="4"/>
    </row>
    <row r="121" spans="1:6" ht="15.75">
      <c r="A121" s="60"/>
      <c r="B121" s="4"/>
      <c r="C121" s="4"/>
      <c r="D121" s="4"/>
      <c r="E121" s="4"/>
      <c r="F121" s="4"/>
    </row>
    <row r="122" spans="1:6" ht="15.75">
      <c r="A122" s="60"/>
      <c r="B122" s="4"/>
      <c r="C122" s="4"/>
      <c r="D122" s="4"/>
      <c r="E122" s="4"/>
      <c r="F122" s="4"/>
    </row>
    <row r="123" spans="1:6" ht="15.75">
      <c r="A123" s="60"/>
      <c r="B123" s="4"/>
      <c r="C123" s="4"/>
      <c r="D123" s="4"/>
      <c r="E123" s="4"/>
      <c r="F123" s="4"/>
    </row>
    <row r="124" spans="1:6" ht="15.75">
      <c r="A124" s="60"/>
      <c r="B124" s="4"/>
      <c r="C124" s="4"/>
      <c r="D124" s="4"/>
      <c r="E124" s="4"/>
      <c r="F124" s="4"/>
    </row>
    <row r="125" spans="1:6" ht="15.75">
      <c r="A125" s="60"/>
      <c r="B125" s="4"/>
      <c r="C125" s="4"/>
      <c r="D125" s="4"/>
      <c r="E125" s="4"/>
      <c r="F125" s="4"/>
    </row>
    <row r="126" spans="1:6" ht="15.75">
      <c r="A126" s="60"/>
      <c r="B126" s="4"/>
      <c r="C126" s="4"/>
      <c r="D126" s="4"/>
      <c r="E126" s="4"/>
      <c r="F126" s="4"/>
    </row>
    <row r="127" spans="1:6" ht="15.75">
      <c r="A127" s="60"/>
      <c r="B127" s="4"/>
      <c r="C127" s="4"/>
      <c r="D127" s="4"/>
      <c r="E127" s="4"/>
      <c r="F127" s="4"/>
    </row>
    <row r="128" spans="1:6" ht="15.75">
      <c r="A128" s="60"/>
      <c r="B128" s="4"/>
      <c r="C128" s="4"/>
      <c r="D128" s="4"/>
      <c r="E128" s="4"/>
      <c r="F128" s="4"/>
    </row>
    <row r="129" spans="1:6" ht="15.75">
      <c r="A129" s="60"/>
      <c r="B129" s="4"/>
      <c r="C129" s="4"/>
      <c r="D129" s="4"/>
      <c r="E129" s="4"/>
      <c r="F129" s="4"/>
    </row>
    <row r="130" spans="1:6" ht="15.75">
      <c r="A130" s="60"/>
      <c r="B130" s="4"/>
      <c r="C130" s="4"/>
      <c r="D130" s="4"/>
      <c r="E130" s="4"/>
      <c r="F130" s="4"/>
    </row>
    <row r="131" spans="1:6" ht="15.75">
      <c r="A131" s="60"/>
      <c r="B131" s="4"/>
      <c r="C131" s="4"/>
      <c r="D131" s="4"/>
      <c r="E131" s="4"/>
      <c r="F131" s="4"/>
    </row>
    <row r="132" spans="1:6" ht="15.75">
      <c r="A132" s="60"/>
      <c r="B132" s="4"/>
      <c r="C132" s="4"/>
      <c r="D132" s="4"/>
      <c r="E132" s="4"/>
      <c r="F132" s="4"/>
    </row>
    <row r="133" spans="1:6" ht="15.75">
      <c r="A133" s="60"/>
      <c r="B133" s="4"/>
      <c r="C133" s="4"/>
      <c r="D133" s="4"/>
      <c r="E133" s="4"/>
      <c r="F133" s="4"/>
    </row>
    <row r="134" spans="1:6" ht="15.75">
      <c r="A134" s="60"/>
      <c r="B134" s="4"/>
      <c r="C134" s="4"/>
      <c r="D134" s="4"/>
      <c r="E134" s="4"/>
      <c r="F134" s="4"/>
    </row>
    <row r="135" spans="1:6" ht="15.75">
      <c r="A135" s="60"/>
      <c r="B135" s="4"/>
      <c r="C135" s="4"/>
      <c r="D135" s="4"/>
      <c r="E135" s="4"/>
      <c r="F135" s="4"/>
    </row>
    <row r="136" spans="1:6" ht="15.75">
      <c r="A136" s="60"/>
      <c r="B136" s="4"/>
      <c r="C136" s="4"/>
      <c r="D136" s="4"/>
      <c r="E136" s="4"/>
      <c r="F136" s="4"/>
    </row>
    <row r="137" spans="1:6" ht="15.75">
      <c r="A137" s="60"/>
      <c r="B137" s="4"/>
      <c r="C137" s="4"/>
      <c r="D137" s="4"/>
      <c r="E137" s="4"/>
      <c r="F137" s="4"/>
    </row>
    <row r="138" spans="1:6" ht="15.75">
      <c r="A138" s="60"/>
      <c r="B138" s="4"/>
      <c r="C138" s="4"/>
      <c r="D138" s="4"/>
      <c r="E138" s="4"/>
      <c r="F138" s="4"/>
    </row>
    <row r="139" spans="1:6" ht="15.75">
      <c r="A139" s="60"/>
      <c r="B139" s="4"/>
      <c r="C139" s="4"/>
      <c r="D139" s="4"/>
      <c r="E139" s="4"/>
      <c r="F139" s="4"/>
    </row>
    <row r="140" spans="1:6" ht="15.75">
      <c r="A140" s="60"/>
      <c r="B140" s="4"/>
      <c r="C140" s="4"/>
      <c r="D140" s="4"/>
      <c r="E140" s="4"/>
      <c r="F140" s="4"/>
    </row>
    <row r="141" spans="1:6" ht="15.75">
      <c r="A141" s="60"/>
      <c r="B141" s="4"/>
      <c r="C141" s="4"/>
      <c r="D141" s="4"/>
      <c r="E141" s="4"/>
      <c r="F141" s="4"/>
    </row>
    <row r="142" spans="1:6" ht="15.75">
      <c r="A142" s="60"/>
      <c r="B142" s="4"/>
      <c r="C142" s="4"/>
      <c r="D142" s="4"/>
      <c r="E142" s="4"/>
      <c r="F142" s="4"/>
    </row>
    <row r="143" spans="1:6" ht="15.75">
      <c r="A143" s="60"/>
      <c r="B143" s="4"/>
      <c r="C143" s="4"/>
      <c r="D143" s="4"/>
      <c r="E143" s="4"/>
      <c r="F143" s="4"/>
    </row>
    <row r="144" spans="1:6" ht="15.75">
      <c r="A144" s="60"/>
      <c r="B144" s="4"/>
      <c r="C144" s="4"/>
      <c r="D144" s="4"/>
      <c r="E144" s="4"/>
      <c r="F144" s="4"/>
    </row>
    <row r="145" spans="1:6" ht="15.75">
      <c r="A145" s="60"/>
      <c r="B145" s="4"/>
      <c r="C145" s="4"/>
      <c r="D145" s="4"/>
      <c r="E145" s="4"/>
      <c r="F145" s="4"/>
    </row>
    <row r="146" spans="1:6" ht="15.75">
      <c r="A146" s="60"/>
      <c r="B146" s="4"/>
      <c r="C146" s="4"/>
      <c r="D146" s="4"/>
      <c r="E146" s="4"/>
      <c r="F146" s="4"/>
    </row>
    <row r="147" spans="1:6" ht="15.75">
      <c r="A147" s="60"/>
      <c r="B147" s="4"/>
      <c r="C147" s="4"/>
      <c r="D147" s="4"/>
      <c r="E147" s="4"/>
      <c r="F147" s="4"/>
    </row>
    <row r="148" spans="1:6" ht="15.75">
      <c r="A148" s="60"/>
      <c r="B148" s="4"/>
      <c r="C148" s="4"/>
      <c r="D148" s="4"/>
      <c r="E148" s="4"/>
      <c r="F148" s="4"/>
    </row>
    <row r="149" spans="1:6" ht="15.75">
      <c r="A149" s="60"/>
      <c r="B149" s="4"/>
      <c r="C149" s="4"/>
      <c r="D149" s="4"/>
      <c r="E149" s="4"/>
      <c r="F149" s="4"/>
    </row>
    <row r="150" spans="1:6" ht="15.75">
      <c r="A150" s="60"/>
      <c r="B150" s="4"/>
      <c r="C150" s="4"/>
      <c r="D150" s="4"/>
      <c r="E150" s="4"/>
      <c r="F150" s="4"/>
    </row>
    <row r="151" spans="1:6" ht="15.75">
      <c r="A151" s="60"/>
      <c r="B151" s="4"/>
      <c r="C151" s="4"/>
      <c r="D151" s="4"/>
      <c r="E151" s="4"/>
      <c r="F151" s="4"/>
    </row>
    <row r="152" spans="1:6" ht="15.75">
      <c r="A152" s="60"/>
      <c r="B152" s="4"/>
      <c r="C152" s="4"/>
      <c r="D152" s="4"/>
      <c r="E152" s="4"/>
      <c r="F152" s="4"/>
    </row>
    <row r="153" spans="1:6" ht="15.75">
      <c r="A153" s="60"/>
      <c r="B153" s="4"/>
      <c r="C153" s="4"/>
      <c r="D153" s="4"/>
      <c r="E153" s="4"/>
      <c r="F153" s="4"/>
    </row>
    <row r="154" spans="1:6" ht="15.75">
      <c r="A154" s="60"/>
      <c r="B154" s="4"/>
      <c r="C154" s="4"/>
      <c r="D154" s="4"/>
      <c r="E154" s="4"/>
      <c r="F154" s="4"/>
    </row>
    <row r="155" spans="1:6" ht="15.75">
      <c r="A155" s="60"/>
      <c r="B155" s="4"/>
      <c r="C155" s="4"/>
      <c r="D155" s="4"/>
      <c r="E155" s="4"/>
      <c r="F155" s="4"/>
    </row>
    <row r="156" spans="1:6" ht="15.75">
      <c r="A156" s="60"/>
      <c r="B156" s="4"/>
      <c r="C156" s="4"/>
      <c r="D156" s="4"/>
      <c r="E156" s="4"/>
      <c r="F156" s="4"/>
    </row>
    <row r="157" spans="1:6" ht="15.75">
      <c r="A157" s="60"/>
      <c r="B157" s="4"/>
      <c r="C157" s="4"/>
      <c r="D157" s="4"/>
      <c r="E157" s="4"/>
      <c r="F157" s="4"/>
    </row>
    <row r="158" spans="1:6" ht="15.75">
      <c r="A158" s="60"/>
      <c r="B158" s="4"/>
      <c r="C158" s="4"/>
      <c r="D158" s="4"/>
      <c r="E158" s="4"/>
      <c r="F158" s="4"/>
    </row>
    <row r="159" spans="1:6" ht="15.75">
      <c r="A159" s="60"/>
      <c r="B159" s="4"/>
      <c r="C159" s="4"/>
      <c r="D159" s="4"/>
      <c r="E159" s="4"/>
      <c r="F159" s="4"/>
    </row>
    <row r="160" spans="1:6" ht="15.75">
      <c r="A160" s="60"/>
      <c r="B160" s="4"/>
      <c r="C160" s="4"/>
      <c r="D160" s="4"/>
      <c r="E160" s="4"/>
      <c r="F160" s="4"/>
    </row>
    <row r="161" spans="1:6" ht="15.75">
      <c r="A161" s="60"/>
      <c r="B161" s="4"/>
      <c r="C161" s="4"/>
      <c r="D161" s="4"/>
      <c r="E161" s="4"/>
      <c r="F161" s="4"/>
    </row>
    <row r="162" spans="1:6" ht="15.75">
      <c r="A162" s="60"/>
      <c r="B162" s="4"/>
      <c r="C162" s="4"/>
      <c r="D162" s="4"/>
      <c r="E162" s="4"/>
      <c r="F162" s="4"/>
    </row>
    <row r="163" spans="1:6" ht="15.75">
      <c r="A163" s="60"/>
      <c r="B163" s="4"/>
      <c r="C163" s="4"/>
      <c r="D163" s="4"/>
      <c r="E163" s="4"/>
      <c r="F163" s="4"/>
    </row>
    <row r="164" spans="1:6" ht="15.75">
      <c r="A164" s="60"/>
      <c r="B164" s="4"/>
      <c r="C164" s="4"/>
      <c r="D164" s="4"/>
      <c r="E164" s="4"/>
      <c r="F164" s="4"/>
    </row>
    <row r="165" spans="1:6" ht="15.75">
      <c r="A165" s="60"/>
      <c r="B165" s="4"/>
      <c r="C165" s="4"/>
      <c r="D165" s="4"/>
      <c r="E165" s="4"/>
      <c r="F165" s="4"/>
    </row>
    <row r="166" spans="1:6" ht="15.75">
      <c r="A166" s="60"/>
      <c r="B166" s="4"/>
      <c r="C166" s="4"/>
      <c r="D166" s="4"/>
      <c r="E166" s="4"/>
      <c r="F166" s="4"/>
    </row>
    <row r="167" spans="1:6" ht="15.75">
      <c r="A167" s="60"/>
      <c r="B167" s="4"/>
      <c r="C167" s="4"/>
      <c r="D167" s="4"/>
      <c r="E167" s="4"/>
      <c r="F167" s="4"/>
    </row>
    <row r="168" spans="1:6" ht="15.75">
      <c r="A168" s="60"/>
      <c r="B168" s="4"/>
      <c r="C168" s="4"/>
      <c r="D168" s="4"/>
      <c r="E168" s="4"/>
      <c r="F168" s="4"/>
    </row>
    <row r="169" spans="1:6" ht="15.75">
      <c r="A169" s="60"/>
      <c r="B169" s="4"/>
      <c r="C169" s="4"/>
      <c r="D169" s="4"/>
      <c r="E169" s="4"/>
      <c r="F169" s="4"/>
    </row>
    <row r="170" spans="1:6" ht="15.75">
      <c r="A170" s="60"/>
      <c r="B170" s="4"/>
      <c r="C170" s="4"/>
      <c r="D170" s="4"/>
      <c r="E170" s="4"/>
      <c r="F170" s="4"/>
    </row>
    <row r="171" spans="1:6" ht="15.75">
      <c r="A171" s="60"/>
      <c r="B171" s="4"/>
      <c r="C171" s="4"/>
      <c r="D171" s="4"/>
      <c r="E171" s="4"/>
      <c r="F171" s="4"/>
    </row>
    <row r="172" spans="1:6" ht="15.75">
      <c r="A172" s="60"/>
      <c r="B172" s="4"/>
      <c r="C172" s="4"/>
      <c r="D172" s="4"/>
      <c r="E172" s="4"/>
      <c r="F172" s="4"/>
    </row>
    <row r="173" spans="1:6" ht="15.75">
      <c r="A173" s="60"/>
      <c r="B173" s="4"/>
      <c r="C173" s="4"/>
      <c r="D173" s="4"/>
      <c r="E173" s="4"/>
      <c r="F173" s="4"/>
    </row>
    <row r="174" spans="1:6" ht="15.75">
      <c r="A174" s="60"/>
      <c r="B174" s="4"/>
      <c r="C174" s="4"/>
      <c r="D174" s="4"/>
      <c r="E174" s="4"/>
      <c r="F174" s="4"/>
    </row>
    <row r="175" spans="1:6" ht="15.75">
      <c r="A175" s="60"/>
      <c r="B175" s="4"/>
      <c r="C175" s="4"/>
      <c r="D175" s="4"/>
      <c r="E175" s="4"/>
      <c r="F175" s="4"/>
    </row>
    <row r="176" spans="1:6" ht="15.75">
      <c r="A176" s="60"/>
      <c r="B176" s="4"/>
      <c r="C176" s="4"/>
      <c r="D176" s="4"/>
      <c r="E176" s="4"/>
      <c r="F176" s="4"/>
    </row>
    <row r="177" s="4" customFormat="1" ht="11.25">
      <c r="A177" s="60"/>
    </row>
    <row r="178" s="4" customFormat="1" ht="11.25">
      <c r="A178" s="60"/>
    </row>
    <row r="179" s="4" customFormat="1" ht="11.25">
      <c r="A179" s="60"/>
    </row>
    <row r="180" s="4" customFormat="1" ht="11.25">
      <c r="A180" s="60"/>
    </row>
    <row r="181" s="4" customFormat="1" ht="11.25">
      <c r="A181" s="60"/>
    </row>
    <row r="182" s="4" customFormat="1" ht="11.25">
      <c r="A182" s="60"/>
    </row>
    <row r="183" s="4" customFormat="1" ht="11.25">
      <c r="A183" s="60"/>
    </row>
    <row r="184" s="4" customFormat="1" ht="11.25">
      <c r="A184" s="60"/>
    </row>
    <row r="185" s="4" customFormat="1" ht="11.25">
      <c r="A185" s="60"/>
    </row>
    <row r="186" s="4" customFormat="1" ht="11.25">
      <c r="A186" s="60"/>
    </row>
    <row r="187" s="4" customFormat="1" ht="11.25">
      <c r="A187" s="60"/>
    </row>
    <row r="188" s="4" customFormat="1" ht="11.25">
      <c r="A188" s="60"/>
    </row>
    <row r="189" s="4" customFormat="1" ht="11.25">
      <c r="A189" s="60"/>
    </row>
  </sheetData>
  <sheetProtection/>
  <mergeCells count="8">
    <mergeCell ref="A107:F107"/>
    <mergeCell ref="A111:F111"/>
    <mergeCell ref="A7:B7"/>
    <mergeCell ref="A60:B60"/>
    <mergeCell ref="A3:F3"/>
    <mergeCell ref="A4:F4"/>
    <mergeCell ref="C7:F7"/>
    <mergeCell ref="A59:F59"/>
  </mergeCells>
  <printOptions horizontalCentered="1"/>
  <pageMargins left="0.5511811023622047" right="0.5511811023622047" top="0.3937007874015748" bottom="0.5118110236220472" header="0.2362204724409449" footer="0.3937007874015748"/>
  <pageSetup fitToHeight="2" horizontalDpi="600" verticalDpi="600" orientation="portrait" paperSize="9" scale="92" r:id="rId1"/>
  <headerFooter>
    <oddHeader>&amp;C&amp;"Times New Roman CE,Félkövér"&amp;12Martonvásár Város Képviselőtestület  ..../2013 (......) önkormányzati rendelete Martonvásár Város 2013. évi költségvetésének módosításáról
&amp;R&amp;"Times New Roman CE,Félkövér"&amp;12
 1. melléklet</oddHeader>
  </headerFooter>
  <rowBreaks count="1" manualBreakCount="1">
    <brk id="5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zoomScalePageLayoutView="0" workbookViewId="0" topLeftCell="D34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5" width="13.125" style="330" customWidth="1"/>
    <col min="6" max="6" width="12.125" style="330" customWidth="1"/>
    <col min="7" max="7" width="11.00390625" style="330" customWidth="1"/>
    <col min="8" max="9" width="13.125" style="330" customWidth="1"/>
    <col min="10" max="10" width="12.125" style="330" customWidth="1"/>
    <col min="11" max="11" width="11.00390625" style="330" customWidth="1"/>
    <col min="12" max="13" width="13.125" style="330" customWidth="1"/>
    <col min="14" max="14" width="12.125" style="330" customWidth="1"/>
    <col min="15" max="15" width="11.00390625" style="330" customWidth="1"/>
    <col min="16" max="16384" width="9.375" style="330" customWidth="1"/>
  </cols>
  <sheetData>
    <row r="1" spans="1:13" s="327" customFormat="1" ht="21" customHeight="1" thickBot="1">
      <c r="A1" s="287"/>
      <c r="B1" s="288"/>
      <c r="C1" s="288"/>
      <c r="D1" s="66"/>
      <c r="E1" s="66"/>
      <c r="H1" s="66"/>
      <c r="I1" s="66"/>
      <c r="L1" s="66"/>
      <c r="M1" s="66"/>
    </row>
    <row r="2" spans="1:15" s="327" customFormat="1" ht="29.25" customHeight="1" thickBot="1">
      <c r="A2" s="1206" t="s">
        <v>588</v>
      </c>
      <c r="B2" s="1207"/>
      <c r="C2" s="1207"/>
      <c r="D2" s="1207"/>
      <c r="E2" s="1207"/>
      <c r="F2" s="1208"/>
      <c r="G2" s="1208"/>
      <c r="H2" s="1208"/>
      <c r="I2" s="1208"/>
      <c r="J2" s="1208"/>
      <c r="K2" s="1208"/>
      <c r="L2" s="1208"/>
      <c r="M2" s="1208"/>
      <c r="N2" s="1208"/>
      <c r="O2" s="1209"/>
    </row>
    <row r="3" spans="1:15" s="328" customFormat="1" ht="15.75">
      <c r="A3" s="1050" t="s">
        <v>211</v>
      </c>
      <c r="B3" s="1051"/>
      <c r="C3" s="1052" t="s">
        <v>462</v>
      </c>
      <c r="D3" s="1210" t="s">
        <v>683</v>
      </c>
      <c r="E3" s="1211"/>
      <c r="F3" s="1211"/>
      <c r="G3" s="1212"/>
      <c r="H3" s="1216" t="s">
        <v>684</v>
      </c>
      <c r="I3" s="1211"/>
      <c r="J3" s="1211"/>
      <c r="K3" s="1212"/>
      <c r="L3" s="1216" t="s">
        <v>685</v>
      </c>
      <c r="M3" s="1211"/>
      <c r="N3" s="1211"/>
      <c r="O3" s="1212"/>
    </row>
    <row r="4" spans="1:15" s="328" customFormat="1" ht="16.5" thickBot="1">
      <c r="A4" s="524" t="s">
        <v>213</v>
      </c>
      <c r="B4" s="525"/>
      <c r="C4" s="473" t="s">
        <v>343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686</v>
      </c>
      <c r="I6" s="1200" t="s">
        <v>585</v>
      </c>
      <c r="J6" s="1202" t="s">
        <v>586</v>
      </c>
      <c r="K6" s="1204" t="s">
        <v>587</v>
      </c>
      <c r="L6" s="1200" t="s">
        <v>10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670">
        <f>SUM(D11:D13)</f>
        <v>0</v>
      </c>
      <c r="E10" s="670"/>
      <c r="F10" s="670">
        <f>SUM(F11:F13)</f>
        <v>0</v>
      </c>
      <c r="G10" s="670">
        <f>SUM(G11:G13)</f>
        <v>0</v>
      </c>
      <c r="H10" s="670">
        <f>SUM(H11:H13)</f>
        <v>0</v>
      </c>
      <c r="I10" s="670"/>
      <c r="J10" s="670">
        <f>SUM(J11:J13)</f>
        <v>0</v>
      </c>
      <c r="K10" s="670">
        <f>SUM(K11:K13)</f>
        <v>0</v>
      </c>
      <c r="L10" s="670">
        <f>SUM(L11:L13)</f>
        <v>0</v>
      </c>
      <c r="M10" s="670"/>
      <c r="N10" s="670">
        <f>SUM(N11:N13)</f>
        <v>0</v>
      </c>
      <c r="O10" s="670">
        <f>SUM(O11:O13)</f>
        <v>0</v>
      </c>
    </row>
    <row r="11" spans="1:15" ht="12.75">
      <c r="A11" s="615"/>
      <c r="B11" s="297">
        <v>1</v>
      </c>
      <c r="C11" s="602" t="s">
        <v>241</v>
      </c>
      <c r="D11" s="618">
        <v>0</v>
      </c>
      <c r="E11" s="618"/>
      <c r="F11" s="622"/>
      <c r="G11" s="623">
        <v>0</v>
      </c>
      <c r="H11" s="618">
        <v>0</v>
      </c>
      <c r="I11" s="618"/>
      <c r="J11" s="622"/>
      <c r="K11" s="623">
        <v>0</v>
      </c>
      <c r="L11" s="618">
        <v>0</v>
      </c>
      <c r="M11" s="618"/>
      <c r="N11" s="622"/>
      <c r="O11" s="623">
        <v>0</v>
      </c>
    </row>
    <row r="12" spans="1:15" s="348" customFormat="1" ht="15">
      <c r="A12" s="628"/>
      <c r="B12" s="297">
        <v>2</v>
      </c>
      <c r="C12" s="603" t="s">
        <v>224</v>
      </c>
      <c r="D12" s="627"/>
      <c r="E12" s="627"/>
      <c r="F12" s="622"/>
      <c r="G12" s="675"/>
      <c r="H12" s="627"/>
      <c r="I12" s="627"/>
      <c r="J12" s="622"/>
      <c r="K12" s="675"/>
      <c r="L12" s="627"/>
      <c r="M12" s="627"/>
      <c r="N12" s="622"/>
      <c r="O12" s="675"/>
    </row>
    <row r="13" spans="1:15" s="348" customFormat="1" ht="15.75" thickBot="1">
      <c r="A13" s="615"/>
      <c r="B13" s="297">
        <v>3</v>
      </c>
      <c r="C13" s="604" t="s">
        <v>255</v>
      </c>
      <c r="D13" s="618"/>
      <c r="E13" s="618"/>
      <c r="F13" s="622"/>
      <c r="G13" s="623"/>
      <c r="H13" s="618"/>
      <c r="I13" s="618"/>
      <c r="J13" s="622"/>
      <c r="K13" s="623"/>
      <c r="L13" s="618"/>
      <c r="M13" s="618"/>
      <c r="N13" s="622"/>
      <c r="O13" s="623"/>
    </row>
    <row r="14" spans="1:15" s="338" customFormat="1" ht="14.25" thickBot="1">
      <c r="A14" s="637">
        <v>2</v>
      </c>
      <c r="B14" s="293"/>
      <c r="C14" s="601" t="s">
        <v>461</v>
      </c>
      <c r="D14" s="671">
        <f>SUM(D15:D17)</f>
        <v>0</v>
      </c>
      <c r="E14" s="671"/>
      <c r="F14" s="671">
        <f>SUM(F15:F17)</f>
        <v>0</v>
      </c>
      <c r="G14" s="671">
        <f>SUM(G15:G17)</f>
        <v>0</v>
      </c>
      <c r="H14" s="671">
        <f>SUM(H15:H17)</f>
        <v>0</v>
      </c>
      <c r="I14" s="671"/>
      <c r="J14" s="671">
        <f>SUM(J15:J17)</f>
        <v>0</v>
      </c>
      <c r="K14" s="671">
        <f>SUM(K15:K17)</f>
        <v>0</v>
      </c>
      <c r="L14" s="671">
        <f>SUM(L15:L17)</f>
        <v>0</v>
      </c>
      <c r="M14" s="671"/>
      <c r="N14" s="671">
        <f>SUM(N15:N17)</f>
        <v>0</v>
      </c>
      <c r="O14" s="671">
        <f>SUM(O15:O17)</f>
        <v>0</v>
      </c>
    </row>
    <row r="15" spans="1:15" ht="13.5">
      <c r="A15" s="652"/>
      <c r="B15" s="641">
        <v>1</v>
      </c>
      <c r="C15" s="605" t="s">
        <v>460</v>
      </c>
      <c r="D15" s="172"/>
      <c r="E15" s="172"/>
      <c r="F15" s="595"/>
      <c r="G15" s="596"/>
      <c r="H15" s="172"/>
      <c r="I15" s="172"/>
      <c r="J15" s="595"/>
      <c r="K15" s="596"/>
      <c r="L15" s="172"/>
      <c r="M15" s="172"/>
      <c r="N15" s="595"/>
      <c r="O15" s="596"/>
    </row>
    <row r="16" spans="1:15" s="348" customFormat="1" ht="15">
      <c r="A16" s="615"/>
      <c r="B16" s="616">
        <v>2</v>
      </c>
      <c r="C16" s="602" t="s">
        <v>225</v>
      </c>
      <c r="D16" s="122"/>
      <c r="E16" s="122"/>
      <c r="F16" s="515"/>
      <c r="G16" s="516"/>
      <c r="H16" s="122"/>
      <c r="I16" s="122"/>
      <c r="J16" s="515"/>
      <c r="K16" s="516"/>
      <c r="L16" s="122"/>
      <c r="M16" s="122"/>
      <c r="N16" s="515"/>
      <c r="O16" s="516"/>
    </row>
    <row r="17" spans="1:15" s="348" customFormat="1" ht="15.75" thickBot="1">
      <c r="A17" s="643"/>
      <c r="B17" s="644">
        <v>3</v>
      </c>
      <c r="C17" s="606" t="s">
        <v>452</v>
      </c>
      <c r="D17" s="209"/>
      <c r="E17" s="209"/>
      <c r="F17" s="599"/>
      <c r="G17" s="600"/>
      <c r="H17" s="209"/>
      <c r="I17" s="209"/>
      <c r="J17" s="599"/>
      <c r="K17" s="600"/>
      <c r="L17" s="209"/>
      <c r="M17" s="209"/>
      <c r="N17" s="599"/>
      <c r="O17" s="600"/>
    </row>
    <row r="18" spans="1:15" ht="13.5">
      <c r="A18" s="659">
        <v>3</v>
      </c>
      <c r="B18" s="594">
        <v>1</v>
      </c>
      <c r="C18" s="607" t="s">
        <v>453</v>
      </c>
      <c r="D18" s="595"/>
      <c r="E18" s="595"/>
      <c r="F18" s="595"/>
      <c r="G18" s="596"/>
      <c r="H18" s="595"/>
      <c r="I18" s="595"/>
      <c r="J18" s="595"/>
      <c r="K18" s="596"/>
      <c r="L18" s="595"/>
      <c r="M18" s="595"/>
      <c r="N18" s="595"/>
      <c r="O18" s="596"/>
    </row>
    <row r="19" spans="1:15" ht="12.75">
      <c r="A19" s="660"/>
      <c r="B19" s="597">
        <v>2</v>
      </c>
      <c r="C19" s="608" t="s">
        <v>454</v>
      </c>
      <c r="D19" s="515"/>
      <c r="E19" s="515"/>
      <c r="F19" s="515"/>
      <c r="G19" s="516"/>
      <c r="H19" s="515"/>
      <c r="I19" s="515"/>
      <c r="J19" s="515"/>
      <c r="K19" s="516"/>
      <c r="L19" s="515"/>
      <c r="M19" s="515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599"/>
      <c r="E20" s="599"/>
      <c r="F20" s="599"/>
      <c r="G20" s="600"/>
      <c r="H20" s="599"/>
      <c r="I20" s="599"/>
      <c r="J20" s="599"/>
      <c r="K20" s="600"/>
      <c r="L20" s="599"/>
      <c r="M20" s="59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517">
        <f>D10+D14+D18+D19+D20</f>
        <v>0</v>
      </c>
      <c r="E21" s="517"/>
      <c r="F21" s="517">
        <f>F10+F14+F18+F19+F20</f>
        <v>0</v>
      </c>
      <c r="G21" s="517">
        <f>G10+G14+G18+G19+G20</f>
        <v>0</v>
      </c>
      <c r="H21" s="517">
        <f>H10+H14+H18+H19+H20</f>
        <v>0</v>
      </c>
      <c r="I21" s="517"/>
      <c r="J21" s="517">
        <f>J10+J14+J18+J19+J20</f>
        <v>0</v>
      </c>
      <c r="K21" s="517">
        <f>K10+K14+K18+K19+K20</f>
        <v>0</v>
      </c>
      <c r="L21" s="517">
        <f>L10+L14+L18+L19+L20</f>
        <v>0</v>
      </c>
      <c r="M21" s="517"/>
      <c r="N21" s="517">
        <f>N10+N14+N18+N19+N20</f>
        <v>0</v>
      </c>
      <c r="O21" s="517">
        <f>O10+O14+O18+O19+O20</f>
        <v>0</v>
      </c>
    </row>
    <row r="22" spans="1:15" ht="13.5">
      <c r="A22" s="659">
        <v>5</v>
      </c>
      <c r="B22" s="595"/>
      <c r="C22" s="607" t="s">
        <v>457</v>
      </c>
      <c r="D22" s="595"/>
      <c r="E22" s="595"/>
      <c r="F22" s="595"/>
      <c r="G22" s="596"/>
      <c r="H22" s="595"/>
      <c r="I22" s="595"/>
      <c r="J22" s="595"/>
      <c r="K22" s="596"/>
      <c r="L22" s="59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599"/>
      <c r="E23" s="599"/>
      <c r="F23" s="599"/>
      <c r="G23" s="600"/>
      <c r="H23" s="599"/>
      <c r="I23" s="599"/>
      <c r="J23" s="599"/>
      <c r="K23" s="600"/>
      <c r="L23" s="599"/>
      <c r="M23" s="599"/>
      <c r="N23" s="599"/>
      <c r="O23" s="600"/>
    </row>
    <row r="24" spans="1:15" ht="14.25" thickBot="1">
      <c r="A24" s="637">
        <v>7</v>
      </c>
      <c r="B24" s="241"/>
      <c r="C24" s="601" t="s">
        <v>244</v>
      </c>
      <c r="D24" s="670">
        <f>D21+D22+D23</f>
        <v>0</v>
      </c>
      <c r="E24" s="670"/>
      <c r="F24" s="670">
        <f>F21+F22+F23</f>
        <v>0</v>
      </c>
      <c r="G24" s="670">
        <f>G21+G22+G23</f>
        <v>0</v>
      </c>
      <c r="H24" s="670">
        <f>H21+H22+H23</f>
        <v>0</v>
      </c>
      <c r="I24" s="670"/>
      <c r="J24" s="670">
        <f>J21+J22+J23</f>
        <v>0</v>
      </c>
      <c r="K24" s="670">
        <f>K21+K22+K23</f>
        <v>0</v>
      </c>
      <c r="L24" s="670">
        <f>L21+L22+L23</f>
        <v>0</v>
      </c>
      <c r="M24" s="670"/>
      <c r="N24" s="670">
        <f>N21+N22+N23</f>
        <v>0</v>
      </c>
      <c r="O24" s="670">
        <f>O21+O22+O23</f>
        <v>0</v>
      </c>
    </row>
    <row r="25" spans="1:15" ht="14.25" thickBot="1">
      <c r="A25" s="637">
        <v>8</v>
      </c>
      <c r="B25" s="311"/>
      <c r="C25" s="666" t="s">
        <v>229</v>
      </c>
      <c r="D25" s="513"/>
      <c r="E25" s="513"/>
      <c r="F25" s="538"/>
      <c r="G25" s="539"/>
      <c r="H25" s="513"/>
      <c r="I25" s="513"/>
      <c r="J25" s="538"/>
      <c r="K25" s="539"/>
      <c r="L25" s="513"/>
      <c r="M25" s="513"/>
      <c r="N25" s="538"/>
      <c r="O25" s="539"/>
    </row>
    <row r="26" spans="1:15" ht="13.5">
      <c r="A26" s="652"/>
      <c r="B26" s="318">
        <v>1</v>
      </c>
      <c r="C26" s="610" t="s">
        <v>33</v>
      </c>
      <c r="D26" s="642"/>
      <c r="E26" s="627"/>
      <c r="F26" s="674"/>
      <c r="G26" s="675"/>
      <c r="H26" s="642"/>
      <c r="I26" s="627"/>
      <c r="J26" s="674"/>
      <c r="K26" s="675"/>
      <c r="L26" s="642"/>
      <c r="M26" s="627"/>
      <c r="N26" s="674"/>
      <c r="O26" s="675"/>
    </row>
    <row r="27" spans="1:15" ht="14.25" thickBot="1">
      <c r="A27" s="663"/>
      <c r="B27" s="297">
        <v>2</v>
      </c>
      <c r="C27" s="611" t="s">
        <v>34</v>
      </c>
      <c r="D27" s="618"/>
      <c r="E27" s="626"/>
      <c r="F27" s="633"/>
      <c r="G27" s="634"/>
      <c r="H27" s="618"/>
      <c r="I27" s="626"/>
      <c r="J27" s="633"/>
      <c r="K27" s="634"/>
      <c r="L27" s="618"/>
      <c r="M27" s="626"/>
      <c r="N27" s="633"/>
      <c r="O27" s="634"/>
    </row>
    <row r="28" spans="1:15" s="348" customFormat="1" ht="15.75" thickBot="1">
      <c r="A28" s="637">
        <v>9</v>
      </c>
      <c r="B28" s="311"/>
      <c r="C28" s="612" t="s">
        <v>230</v>
      </c>
      <c r="D28" s="668">
        <f>D24+D25</f>
        <v>0</v>
      </c>
      <c r="E28" s="668"/>
      <c r="F28" s="668">
        <f>F24+F25</f>
        <v>0</v>
      </c>
      <c r="G28" s="668">
        <f>G24+G25</f>
        <v>0</v>
      </c>
      <c r="H28" s="668">
        <f>H24+H25</f>
        <v>0</v>
      </c>
      <c r="I28" s="668"/>
      <c r="J28" s="668">
        <f>J24+J25</f>
        <v>0</v>
      </c>
      <c r="K28" s="668">
        <f>K24+K25</f>
        <v>0</v>
      </c>
      <c r="L28" s="668">
        <f>L24+L25</f>
        <v>0</v>
      </c>
      <c r="M28" s="668"/>
      <c r="N28" s="668">
        <f>N24+N25</f>
        <v>0</v>
      </c>
      <c r="O28" s="668">
        <f>O24+O25</f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671">
        <f aca="true" t="shared" si="0" ref="D31:O31">SUM(D32:D40)</f>
        <v>16142</v>
      </c>
      <c r="E31" s="671">
        <f t="shared" si="0"/>
        <v>16142</v>
      </c>
      <c r="F31" s="671">
        <f t="shared" si="0"/>
        <v>0</v>
      </c>
      <c r="G31" s="671">
        <f t="shared" si="0"/>
        <v>0</v>
      </c>
      <c r="H31" s="671">
        <f t="shared" si="0"/>
        <v>0</v>
      </c>
      <c r="I31" s="671">
        <f t="shared" si="0"/>
        <v>0</v>
      </c>
      <c r="J31" s="671">
        <f t="shared" si="0"/>
        <v>0</v>
      </c>
      <c r="K31" s="671">
        <f t="shared" si="0"/>
        <v>0</v>
      </c>
      <c r="L31" s="671">
        <f t="shared" si="0"/>
        <v>16142</v>
      </c>
      <c r="M31" s="671">
        <f t="shared" si="0"/>
        <v>16142</v>
      </c>
      <c r="N31" s="671">
        <f t="shared" si="0"/>
        <v>0</v>
      </c>
      <c r="O31" s="671">
        <f t="shared" si="0"/>
        <v>0</v>
      </c>
    </row>
    <row r="32" spans="1:15" ht="12.75">
      <c r="A32" s="615"/>
      <c r="B32" s="616">
        <v>1</v>
      </c>
      <c r="C32" s="617" t="s">
        <v>47</v>
      </c>
      <c r="D32" s="618"/>
      <c r="E32" s="627"/>
      <c r="F32" s="619"/>
      <c r="G32" s="620"/>
      <c r="H32" s="618"/>
      <c r="I32" s="627"/>
      <c r="J32" s="619"/>
      <c r="K32" s="620"/>
      <c r="L32" s="618"/>
      <c r="M32" s="627"/>
      <c r="N32" s="619"/>
      <c r="O32" s="620"/>
    </row>
    <row r="33" spans="1:15" ht="12.75">
      <c r="A33" s="615"/>
      <c r="B33" s="616">
        <v>2</v>
      </c>
      <c r="C33" s="621" t="s">
        <v>49</v>
      </c>
      <c r="D33" s="618"/>
      <c r="E33" s="618"/>
      <c r="F33" s="622"/>
      <c r="G33" s="623"/>
      <c r="H33" s="618"/>
      <c r="I33" s="618"/>
      <c r="J33" s="622"/>
      <c r="K33" s="623"/>
      <c r="L33" s="618"/>
      <c r="M33" s="618"/>
      <c r="N33" s="622"/>
      <c r="O33" s="623"/>
    </row>
    <row r="34" spans="1:15" ht="12.75">
      <c r="A34" s="624"/>
      <c r="B34" s="625">
        <v>3</v>
      </c>
      <c r="C34" s="621" t="s">
        <v>440</v>
      </c>
      <c r="D34" s="626">
        <v>1000</v>
      </c>
      <c r="E34" s="626">
        <v>1000</v>
      </c>
      <c r="F34" s="622"/>
      <c r="G34" s="623"/>
      <c r="H34" s="626">
        <f>SUM(I34:K34)</f>
        <v>0</v>
      </c>
      <c r="I34" s="626"/>
      <c r="J34" s="622"/>
      <c r="K34" s="623"/>
      <c r="L34" s="626">
        <f>SUM(M34:O34)</f>
        <v>1000</v>
      </c>
      <c r="M34" s="626">
        <f>E34+I34</f>
        <v>1000</v>
      </c>
      <c r="N34" s="622"/>
      <c r="O34" s="623"/>
    </row>
    <row r="35" spans="1:15" ht="12.75">
      <c r="A35" s="624"/>
      <c r="B35" s="625">
        <v>5</v>
      </c>
      <c r="C35" s="621" t="s">
        <v>441</v>
      </c>
      <c r="D35" s="618"/>
      <c r="E35" s="618"/>
      <c r="F35" s="622"/>
      <c r="G35" s="623"/>
      <c r="H35" s="626">
        <f>SUM(I35:K35)</f>
        <v>0</v>
      </c>
      <c r="I35" s="618"/>
      <c r="J35" s="622"/>
      <c r="K35" s="623"/>
      <c r="L35" s="626">
        <f aca="true" t="shared" si="1" ref="L35:L40">SUM(M35:O35)</f>
        <v>0</v>
      </c>
      <c r="M35" s="626">
        <f aca="true" t="shared" si="2" ref="M35:M40">E35+I35</f>
        <v>0</v>
      </c>
      <c r="N35" s="622"/>
      <c r="O35" s="623"/>
    </row>
    <row r="36" spans="1:15" ht="12.75">
      <c r="A36" s="615"/>
      <c r="B36" s="616">
        <v>6</v>
      </c>
      <c r="C36" s="621" t="s">
        <v>59</v>
      </c>
      <c r="D36" s="627"/>
      <c r="E36" s="627"/>
      <c r="F36" s="514"/>
      <c r="G36" s="623"/>
      <c r="H36" s="626">
        <f>SUM(I36:K36)</f>
        <v>0</v>
      </c>
      <c r="I36" s="627"/>
      <c r="J36" s="514"/>
      <c r="K36" s="623"/>
      <c r="L36" s="626">
        <f t="shared" si="1"/>
        <v>0</v>
      </c>
      <c r="M36" s="626">
        <f t="shared" si="2"/>
        <v>0</v>
      </c>
      <c r="N36" s="514"/>
      <c r="O36" s="623"/>
    </row>
    <row r="37" spans="1:15" s="338" customFormat="1" ht="12.75">
      <c r="A37" s="628"/>
      <c r="B37" s="616">
        <v>7</v>
      </c>
      <c r="C37" s="621" t="s">
        <v>442</v>
      </c>
      <c r="D37" s="514"/>
      <c r="E37" s="514"/>
      <c r="F37" s="514"/>
      <c r="G37" s="623"/>
      <c r="H37" s="626">
        <f>SUM(I37:K37)</f>
        <v>0</v>
      </c>
      <c r="I37" s="514"/>
      <c r="J37" s="514"/>
      <c r="K37" s="623"/>
      <c r="L37" s="626">
        <f t="shared" si="1"/>
        <v>0</v>
      </c>
      <c r="M37" s="626">
        <f t="shared" si="2"/>
        <v>0</v>
      </c>
      <c r="N37" s="514"/>
      <c r="O37" s="623"/>
    </row>
    <row r="38" spans="1:15" s="338" customFormat="1" ht="12.75">
      <c r="A38" s="628"/>
      <c r="B38" s="629">
        <v>8</v>
      </c>
      <c r="C38" s="630" t="s">
        <v>443</v>
      </c>
      <c r="D38" s="631"/>
      <c r="E38" s="631"/>
      <c r="F38" s="622"/>
      <c r="G38" s="623"/>
      <c r="H38" s="626">
        <f>SUM(I38:K38)</f>
        <v>0</v>
      </c>
      <c r="I38" s="631"/>
      <c r="J38" s="622"/>
      <c r="K38" s="623"/>
      <c r="L38" s="626">
        <f t="shared" si="1"/>
        <v>0</v>
      </c>
      <c r="M38" s="626">
        <f t="shared" si="2"/>
        <v>0</v>
      </c>
      <c r="N38" s="622"/>
      <c r="O38" s="623"/>
    </row>
    <row r="39" spans="1:15" ht="12.75">
      <c r="A39" s="615"/>
      <c r="B39" s="616">
        <v>9</v>
      </c>
      <c r="C39" s="632" t="s">
        <v>444</v>
      </c>
      <c r="D39" s="626">
        <v>15142</v>
      </c>
      <c r="E39" s="626">
        <v>15142</v>
      </c>
      <c r="F39" s="633"/>
      <c r="G39" s="634"/>
      <c r="H39" s="626">
        <f>SUM(I39:K39)</f>
        <v>0</v>
      </c>
      <c r="I39" s="626"/>
      <c r="J39" s="633"/>
      <c r="K39" s="634"/>
      <c r="L39" s="626">
        <f t="shared" si="1"/>
        <v>15142</v>
      </c>
      <c r="M39" s="626">
        <f t="shared" si="2"/>
        <v>15142</v>
      </c>
      <c r="N39" s="633"/>
      <c r="O39" s="634"/>
    </row>
    <row r="40" spans="1:15" ht="13.5" thickBot="1">
      <c r="A40" s="635"/>
      <c r="B40" s="636">
        <v>10</v>
      </c>
      <c r="C40" s="632" t="s">
        <v>402</v>
      </c>
      <c r="D40" s="626"/>
      <c r="E40" s="626"/>
      <c r="F40" s="633"/>
      <c r="G40" s="633"/>
      <c r="H40" s="626"/>
      <c r="I40" s="626"/>
      <c r="J40" s="633"/>
      <c r="K40" s="633"/>
      <c r="L40" s="626">
        <f t="shared" si="1"/>
        <v>0</v>
      </c>
      <c r="M40" s="626">
        <f t="shared" si="2"/>
        <v>0</v>
      </c>
      <c r="N40" s="633"/>
      <c r="O40" s="633"/>
    </row>
    <row r="41" spans="1:15" s="338" customFormat="1" ht="14.25" thickBot="1">
      <c r="A41" s="637">
        <v>11</v>
      </c>
      <c r="B41" s="613"/>
      <c r="C41" s="601" t="s">
        <v>233</v>
      </c>
      <c r="D41" s="614">
        <f aca="true" t="shared" si="3" ref="D41:O41">SUM(D42:D48)</f>
        <v>0</v>
      </c>
      <c r="E41" s="614">
        <f t="shared" si="3"/>
        <v>0</v>
      </c>
      <c r="F41" s="614">
        <f t="shared" si="3"/>
        <v>0</v>
      </c>
      <c r="G41" s="638">
        <f t="shared" si="3"/>
        <v>0</v>
      </c>
      <c r="H41" s="614">
        <f t="shared" si="3"/>
        <v>0</v>
      </c>
      <c r="I41" s="614">
        <f t="shared" si="3"/>
        <v>0</v>
      </c>
      <c r="J41" s="614">
        <f t="shared" si="3"/>
        <v>0</v>
      </c>
      <c r="K41" s="638">
        <f t="shared" si="3"/>
        <v>0</v>
      </c>
      <c r="L41" s="614">
        <f t="shared" si="3"/>
        <v>0</v>
      </c>
      <c r="M41" s="614">
        <f t="shared" si="3"/>
        <v>0</v>
      </c>
      <c r="N41" s="614">
        <f t="shared" si="3"/>
        <v>0</v>
      </c>
      <c r="O41" s="638">
        <f t="shared" si="3"/>
        <v>0</v>
      </c>
    </row>
    <row r="42" spans="1:15" ht="12.75">
      <c r="A42" s="615"/>
      <c r="B42" s="616">
        <v>1</v>
      </c>
      <c r="C42" s="639" t="s">
        <v>65</v>
      </c>
      <c r="D42" s="618"/>
      <c r="E42" s="627"/>
      <c r="F42" s="619"/>
      <c r="G42" s="620"/>
      <c r="H42" s="618"/>
      <c r="I42" s="627"/>
      <c r="J42" s="619"/>
      <c r="K42" s="620"/>
      <c r="L42" s="618"/>
      <c r="M42" s="627"/>
      <c r="N42" s="619"/>
      <c r="O42" s="620"/>
    </row>
    <row r="43" spans="1:15" ht="12.75">
      <c r="A43" s="615"/>
      <c r="B43" s="616">
        <v>2</v>
      </c>
      <c r="C43" s="621" t="s">
        <v>67</v>
      </c>
      <c r="D43" s="618"/>
      <c r="E43" s="618"/>
      <c r="F43" s="622"/>
      <c r="G43" s="623"/>
      <c r="H43" s="618"/>
      <c r="I43" s="618"/>
      <c r="J43" s="622"/>
      <c r="K43" s="623"/>
      <c r="L43" s="618"/>
      <c r="M43" s="618"/>
      <c r="N43" s="622"/>
      <c r="O43" s="623"/>
    </row>
    <row r="44" spans="1:15" ht="12.75">
      <c r="A44" s="615"/>
      <c r="B44" s="616">
        <v>3</v>
      </c>
      <c r="C44" s="621" t="s">
        <v>445</v>
      </c>
      <c r="D44" s="618"/>
      <c r="E44" s="618"/>
      <c r="F44" s="622"/>
      <c r="G44" s="623"/>
      <c r="H44" s="618"/>
      <c r="I44" s="618"/>
      <c r="J44" s="622"/>
      <c r="K44" s="623"/>
      <c r="L44" s="618"/>
      <c r="M44" s="618"/>
      <c r="N44" s="622"/>
      <c r="O44" s="623"/>
    </row>
    <row r="45" spans="1:15" ht="12.75">
      <c r="A45" s="615"/>
      <c r="B45" s="616">
        <v>3</v>
      </c>
      <c r="C45" s="621" t="s">
        <v>446</v>
      </c>
      <c r="D45" s="618"/>
      <c r="E45" s="618"/>
      <c r="F45" s="622"/>
      <c r="G45" s="623"/>
      <c r="H45" s="618"/>
      <c r="I45" s="618"/>
      <c r="J45" s="622"/>
      <c r="K45" s="623"/>
      <c r="L45" s="618"/>
      <c r="M45" s="618"/>
      <c r="N45" s="622"/>
      <c r="O45" s="623"/>
    </row>
    <row r="46" spans="1:15" ht="12.75">
      <c r="A46" s="615"/>
      <c r="B46" s="616">
        <v>4</v>
      </c>
      <c r="C46" s="621" t="s">
        <v>71</v>
      </c>
      <c r="D46" s="618"/>
      <c r="E46" s="618"/>
      <c r="F46" s="622"/>
      <c r="G46" s="623"/>
      <c r="H46" s="618"/>
      <c r="I46" s="618"/>
      <c r="J46" s="622"/>
      <c r="K46" s="623"/>
      <c r="L46" s="618"/>
      <c r="M46" s="618"/>
      <c r="N46" s="622"/>
      <c r="O46" s="623"/>
    </row>
    <row r="47" spans="1:15" ht="12.75">
      <c r="A47" s="615"/>
      <c r="B47" s="616">
        <v>5</v>
      </c>
      <c r="C47" s="621" t="s">
        <v>447</v>
      </c>
      <c r="D47" s="618"/>
      <c r="E47" s="618"/>
      <c r="F47" s="622"/>
      <c r="G47" s="623"/>
      <c r="H47" s="618"/>
      <c r="I47" s="618"/>
      <c r="J47" s="622"/>
      <c r="K47" s="623"/>
      <c r="L47" s="618"/>
      <c r="M47" s="618"/>
      <c r="N47" s="622"/>
      <c r="O47" s="623"/>
    </row>
    <row r="48" spans="1:15" ht="13.5" thickBot="1">
      <c r="A48" s="624"/>
      <c r="B48" s="625">
        <v>6</v>
      </c>
      <c r="C48" s="632" t="s">
        <v>448</v>
      </c>
      <c r="D48" s="626"/>
      <c r="E48" s="626"/>
      <c r="F48" s="633"/>
      <c r="G48" s="634"/>
      <c r="H48" s="626"/>
      <c r="I48" s="626"/>
      <c r="J48" s="633"/>
      <c r="K48" s="634"/>
      <c r="L48" s="626"/>
      <c r="M48" s="626"/>
      <c r="N48" s="633"/>
      <c r="O48" s="634"/>
    </row>
    <row r="49" spans="1:15" ht="13.5">
      <c r="A49" s="640">
        <v>12</v>
      </c>
      <c r="B49" s="641">
        <v>1</v>
      </c>
      <c r="C49" s="617" t="s">
        <v>449</v>
      </c>
      <c r="D49" s="642"/>
      <c r="E49" s="642"/>
      <c r="F49" s="619"/>
      <c r="G49" s="620"/>
      <c r="H49" s="642"/>
      <c r="I49" s="642"/>
      <c r="J49" s="619"/>
      <c r="K49" s="620"/>
      <c r="L49" s="642"/>
      <c r="M49" s="642"/>
      <c r="N49" s="619"/>
      <c r="O49" s="620"/>
    </row>
    <row r="50" spans="1:15" ht="12.75">
      <c r="A50" s="615"/>
      <c r="B50" s="616">
        <v>2</v>
      </c>
      <c r="C50" s="621" t="s">
        <v>450</v>
      </c>
      <c r="D50" s="618"/>
      <c r="E50" s="618"/>
      <c r="F50" s="622"/>
      <c r="G50" s="623"/>
      <c r="H50" s="618"/>
      <c r="I50" s="618"/>
      <c r="J50" s="622"/>
      <c r="K50" s="623"/>
      <c r="L50" s="618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646"/>
      <c r="E51" s="646"/>
      <c r="F51" s="647"/>
      <c r="G51" s="648"/>
      <c r="H51" s="646"/>
      <c r="I51" s="646"/>
      <c r="J51" s="647"/>
      <c r="K51" s="648"/>
      <c r="L51" s="646"/>
      <c r="M51" s="64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670">
        <f aca="true" t="shared" si="4" ref="D52:O52">D31+D41</f>
        <v>16142</v>
      </c>
      <c r="E52" s="670">
        <f t="shared" si="4"/>
        <v>16142</v>
      </c>
      <c r="F52" s="670">
        <f t="shared" si="4"/>
        <v>0</v>
      </c>
      <c r="G52" s="142">
        <f t="shared" si="4"/>
        <v>0</v>
      </c>
      <c r="H52" s="670">
        <f t="shared" si="4"/>
        <v>0</v>
      </c>
      <c r="I52" s="670">
        <f t="shared" si="4"/>
        <v>0</v>
      </c>
      <c r="J52" s="670">
        <f t="shared" si="4"/>
        <v>0</v>
      </c>
      <c r="K52" s="142">
        <f t="shared" si="4"/>
        <v>0</v>
      </c>
      <c r="L52" s="670">
        <f t="shared" si="4"/>
        <v>16142</v>
      </c>
      <c r="M52" s="670">
        <f t="shared" si="4"/>
        <v>16142</v>
      </c>
      <c r="N52" s="670">
        <f t="shared" si="4"/>
        <v>0</v>
      </c>
      <c r="O52" s="142">
        <f t="shared" si="4"/>
        <v>0</v>
      </c>
    </row>
    <row r="53" spans="1:15" ht="14.25" thickBot="1">
      <c r="A53" s="637">
        <v>14</v>
      </c>
      <c r="B53" s="650"/>
      <c r="C53" s="666" t="s">
        <v>235</v>
      </c>
      <c r="D53" s="672">
        <f>SUM(D54:D55)</f>
        <v>0</v>
      </c>
      <c r="E53" s="672"/>
      <c r="F53" s="158">
        <f>SUM(F54:F55)</f>
        <v>0</v>
      </c>
      <c r="G53" s="673">
        <f>SUM(G54:G55)</f>
        <v>0</v>
      </c>
      <c r="H53" s="672">
        <f>SUM(H54:H55)</f>
        <v>0</v>
      </c>
      <c r="I53" s="672"/>
      <c r="J53" s="158">
        <f>SUM(J54:J55)</f>
        <v>0</v>
      </c>
      <c r="K53" s="673">
        <f>SUM(K54:K55)</f>
        <v>0</v>
      </c>
      <c r="L53" s="67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654"/>
      <c r="E54" s="654"/>
      <c r="F54" s="619"/>
      <c r="G54" s="620"/>
      <c r="H54" s="654"/>
      <c r="I54" s="654"/>
      <c r="J54" s="619"/>
      <c r="K54" s="620"/>
      <c r="L54" s="654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657"/>
      <c r="E55" s="657"/>
      <c r="F55" s="633"/>
      <c r="G55" s="634"/>
      <c r="H55" s="657"/>
      <c r="I55" s="657"/>
      <c r="J55" s="633"/>
      <c r="K55" s="634"/>
      <c r="L55" s="657"/>
      <c r="M55" s="657"/>
      <c r="N55" s="633"/>
      <c r="O55" s="634"/>
    </row>
    <row r="56" spans="1:15" ht="15" customHeight="1" thickBot="1">
      <c r="A56" s="324"/>
      <c r="B56" s="311"/>
      <c r="C56" s="325" t="s">
        <v>238</v>
      </c>
      <c r="D56" s="668">
        <f aca="true" t="shared" si="5" ref="D56:O56">D52+D53</f>
        <v>16142</v>
      </c>
      <c r="E56" s="668">
        <f t="shared" si="5"/>
        <v>16142</v>
      </c>
      <c r="F56" s="668">
        <f t="shared" si="5"/>
        <v>0</v>
      </c>
      <c r="G56" s="669">
        <f t="shared" si="5"/>
        <v>0</v>
      </c>
      <c r="H56" s="668">
        <f t="shared" si="5"/>
        <v>0</v>
      </c>
      <c r="I56" s="668">
        <f t="shared" si="5"/>
        <v>0</v>
      </c>
      <c r="J56" s="668">
        <f t="shared" si="5"/>
        <v>0</v>
      </c>
      <c r="K56" s="669">
        <f t="shared" si="5"/>
        <v>0</v>
      </c>
      <c r="L56" s="668">
        <f t="shared" si="5"/>
        <v>16142</v>
      </c>
      <c r="M56" s="668">
        <f t="shared" si="5"/>
        <v>16142</v>
      </c>
      <c r="N56" s="668">
        <f t="shared" si="5"/>
        <v>0</v>
      </c>
      <c r="O56" s="669">
        <f t="shared" si="5"/>
        <v>0</v>
      </c>
    </row>
    <row r="57" spans="1:15" ht="14.25" customHeight="1">
      <c r="A57" s="1199"/>
      <c r="B57" s="1199"/>
      <c r="C57" s="1199"/>
      <c r="D57" s="1199"/>
      <c r="E57" s="719"/>
      <c r="F57" s="528"/>
      <c r="G57" s="528"/>
      <c r="I57" s="992"/>
      <c r="J57" s="528"/>
      <c r="K57" s="528"/>
      <c r="M57" s="992"/>
      <c r="N57" s="528"/>
      <c r="O57" s="528"/>
    </row>
  </sheetData>
  <sheetProtection/>
  <mergeCells count="18">
    <mergeCell ref="I6:I7"/>
    <mergeCell ref="J6:J7"/>
    <mergeCell ref="K6:K7"/>
    <mergeCell ref="L6:L7"/>
    <mergeCell ref="A2:O2"/>
    <mergeCell ref="M6:M7"/>
    <mergeCell ref="N6:N7"/>
    <mergeCell ref="O6:O7"/>
    <mergeCell ref="D3:G4"/>
    <mergeCell ref="H3:K4"/>
    <mergeCell ref="L3:O4"/>
    <mergeCell ref="H6:H7"/>
    <mergeCell ref="A57:D57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&amp;C&amp;"Times New Roman CE,Félkövér"Martonvásár Város Képviselőtestület  ..../2013 (......) önkormányzati rendelete Martonvásár Város 2013. évi költségvetésnek módosításáról
&amp;R&amp;"Times New Roman CE,Félkövér"
8.1.b  melléklet</oddHeader>
  </headerFooter>
  <rowBreaks count="1" manualBreakCount="1">
    <brk id="202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D37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5" width="13.125" style="330" customWidth="1"/>
    <col min="6" max="6" width="12.125" style="330" customWidth="1"/>
    <col min="7" max="7" width="11.00390625" style="330" customWidth="1"/>
    <col min="8" max="9" width="13.125" style="330" customWidth="1"/>
    <col min="10" max="10" width="12.125" style="330" customWidth="1"/>
    <col min="11" max="11" width="11.00390625" style="330" customWidth="1"/>
    <col min="12" max="13" width="13.125" style="330" customWidth="1"/>
    <col min="14" max="14" width="12.125" style="330" customWidth="1"/>
    <col min="15" max="15" width="11.00390625" style="330" customWidth="1"/>
    <col min="16" max="16384" width="9.375" style="330" customWidth="1"/>
  </cols>
  <sheetData>
    <row r="1" spans="1:13" s="327" customFormat="1" ht="21" customHeight="1" thickBot="1">
      <c r="A1" s="287"/>
      <c r="B1" s="288"/>
      <c r="C1" s="288"/>
      <c r="D1" s="66"/>
      <c r="E1" s="66"/>
      <c r="H1" s="66"/>
      <c r="I1" s="66"/>
      <c r="L1" s="66"/>
      <c r="M1" s="66"/>
    </row>
    <row r="2" spans="1:15" s="327" customFormat="1" ht="29.25" customHeight="1" thickBot="1">
      <c r="A2" s="1206" t="s">
        <v>588</v>
      </c>
      <c r="B2" s="1207"/>
      <c r="C2" s="1207"/>
      <c r="D2" s="1207"/>
      <c r="E2" s="1207"/>
      <c r="F2" s="1208"/>
      <c r="G2" s="1208"/>
      <c r="H2" s="1208"/>
      <c r="I2" s="1208"/>
      <c r="J2" s="1208"/>
      <c r="K2" s="1208"/>
      <c r="L2" s="1208"/>
      <c r="M2" s="1208"/>
      <c r="N2" s="1208"/>
      <c r="O2" s="1209"/>
    </row>
    <row r="3" spans="1:15" s="328" customFormat="1" ht="15.75">
      <c r="A3" s="1050" t="s">
        <v>211</v>
      </c>
      <c r="B3" s="1051"/>
      <c r="C3" s="1052" t="s">
        <v>462</v>
      </c>
      <c r="D3" s="1210" t="s">
        <v>683</v>
      </c>
      <c r="E3" s="1211"/>
      <c r="F3" s="1211"/>
      <c r="G3" s="1212"/>
      <c r="H3" s="1216" t="s">
        <v>684</v>
      </c>
      <c r="I3" s="1211"/>
      <c r="J3" s="1211"/>
      <c r="K3" s="1212"/>
      <c r="L3" s="1216" t="s">
        <v>685</v>
      </c>
      <c r="M3" s="1211"/>
      <c r="N3" s="1211"/>
      <c r="O3" s="1212"/>
    </row>
    <row r="4" spans="1:15" s="328" customFormat="1" ht="16.5" thickBot="1">
      <c r="A4" s="524" t="s">
        <v>213</v>
      </c>
      <c r="B4" s="525"/>
      <c r="C4" s="473" t="s">
        <v>387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686</v>
      </c>
      <c r="I6" s="1200" t="s">
        <v>585</v>
      </c>
      <c r="J6" s="1202" t="s">
        <v>586</v>
      </c>
      <c r="K6" s="1204" t="s">
        <v>587</v>
      </c>
      <c r="L6" s="1200" t="s">
        <v>10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670">
        <f aca="true" t="shared" si="0" ref="D10:O10">SUM(D11:D13)</f>
        <v>23139</v>
      </c>
      <c r="E10" s="670">
        <f t="shared" si="0"/>
        <v>23139</v>
      </c>
      <c r="F10" s="670">
        <f t="shared" si="0"/>
        <v>0</v>
      </c>
      <c r="G10" s="670">
        <f t="shared" si="0"/>
        <v>0</v>
      </c>
      <c r="H10" s="670">
        <f t="shared" si="0"/>
        <v>0</v>
      </c>
      <c r="I10" s="670">
        <f t="shared" si="0"/>
        <v>0</v>
      </c>
      <c r="J10" s="670">
        <f t="shared" si="0"/>
        <v>0</v>
      </c>
      <c r="K10" s="670">
        <f t="shared" si="0"/>
        <v>0</v>
      </c>
      <c r="L10" s="670">
        <f t="shared" si="0"/>
        <v>23139</v>
      </c>
      <c r="M10" s="670">
        <f t="shared" si="0"/>
        <v>23139</v>
      </c>
      <c r="N10" s="670">
        <f t="shared" si="0"/>
        <v>0</v>
      </c>
      <c r="O10" s="670">
        <f t="shared" si="0"/>
        <v>0</v>
      </c>
    </row>
    <row r="11" spans="1:15" ht="12.75">
      <c r="A11" s="615"/>
      <c r="B11" s="297">
        <v>1</v>
      </c>
      <c r="C11" s="602" t="s">
        <v>241</v>
      </c>
      <c r="D11" s="618">
        <v>23139</v>
      </c>
      <c r="E11" s="618">
        <v>23139</v>
      </c>
      <c r="F11" s="622"/>
      <c r="G11" s="623">
        <v>0</v>
      </c>
      <c r="H11" s="618">
        <f>SUM(I11:K11)</f>
        <v>0</v>
      </c>
      <c r="I11" s="618"/>
      <c r="J11" s="622"/>
      <c r="K11" s="623">
        <v>0</v>
      </c>
      <c r="L11" s="618">
        <f>SUM(M11:O11)</f>
        <v>23139</v>
      </c>
      <c r="M11" s="618">
        <f>E11+I11</f>
        <v>23139</v>
      </c>
      <c r="N11" s="622"/>
      <c r="O11" s="623">
        <v>0</v>
      </c>
    </row>
    <row r="12" spans="1:15" s="348" customFormat="1" ht="15">
      <c r="A12" s="628"/>
      <c r="B12" s="297">
        <v>2</v>
      </c>
      <c r="C12" s="603" t="s">
        <v>224</v>
      </c>
      <c r="D12" s="627"/>
      <c r="E12" s="627"/>
      <c r="F12" s="622"/>
      <c r="G12" s="675"/>
      <c r="H12" s="627"/>
      <c r="I12" s="627"/>
      <c r="J12" s="622"/>
      <c r="K12" s="675"/>
      <c r="L12" s="627"/>
      <c r="M12" s="627"/>
      <c r="N12" s="622"/>
      <c r="O12" s="675"/>
    </row>
    <row r="13" spans="1:15" s="348" customFormat="1" ht="15.75" thickBot="1">
      <c r="A13" s="615"/>
      <c r="B13" s="297">
        <v>3</v>
      </c>
      <c r="C13" s="604" t="s">
        <v>255</v>
      </c>
      <c r="D13" s="618"/>
      <c r="E13" s="618"/>
      <c r="F13" s="622"/>
      <c r="G13" s="623"/>
      <c r="H13" s="618"/>
      <c r="I13" s="618"/>
      <c r="J13" s="622"/>
      <c r="K13" s="623"/>
      <c r="L13" s="618"/>
      <c r="M13" s="618"/>
      <c r="N13" s="622"/>
      <c r="O13" s="623"/>
    </row>
    <row r="14" spans="1:15" s="338" customFormat="1" ht="14.25" thickBot="1">
      <c r="A14" s="637">
        <v>2</v>
      </c>
      <c r="B14" s="293"/>
      <c r="C14" s="601" t="s">
        <v>461</v>
      </c>
      <c r="D14" s="671">
        <f>SUM(D15:D17)</f>
        <v>0</v>
      </c>
      <c r="E14" s="671"/>
      <c r="F14" s="671">
        <f>SUM(F15:F17)</f>
        <v>0</v>
      </c>
      <c r="G14" s="671">
        <f>SUM(G15:G17)</f>
        <v>0</v>
      </c>
      <c r="H14" s="671">
        <f>SUM(H15:H17)</f>
        <v>0</v>
      </c>
      <c r="I14" s="671"/>
      <c r="J14" s="671">
        <f>SUM(J15:J17)</f>
        <v>0</v>
      </c>
      <c r="K14" s="671">
        <f>SUM(K15:K17)</f>
        <v>0</v>
      </c>
      <c r="L14" s="671">
        <f>SUM(L15:L17)</f>
        <v>0</v>
      </c>
      <c r="M14" s="671"/>
      <c r="N14" s="671">
        <f>SUM(N15:N17)</f>
        <v>0</v>
      </c>
      <c r="O14" s="671">
        <f>SUM(O15:O17)</f>
        <v>0</v>
      </c>
    </row>
    <row r="15" spans="1:15" ht="13.5">
      <c r="A15" s="652"/>
      <c r="B15" s="641">
        <v>1</v>
      </c>
      <c r="C15" s="605" t="s">
        <v>460</v>
      </c>
      <c r="D15" s="172"/>
      <c r="E15" s="172"/>
      <c r="F15" s="595"/>
      <c r="G15" s="596"/>
      <c r="H15" s="172"/>
      <c r="I15" s="172"/>
      <c r="J15" s="595"/>
      <c r="K15" s="596"/>
      <c r="L15" s="172"/>
      <c r="M15" s="172"/>
      <c r="N15" s="595"/>
      <c r="O15" s="596"/>
    </row>
    <row r="16" spans="1:15" s="348" customFormat="1" ht="15">
      <c r="A16" s="615"/>
      <c r="B16" s="616">
        <v>2</v>
      </c>
      <c r="C16" s="602" t="s">
        <v>225</v>
      </c>
      <c r="D16" s="122"/>
      <c r="E16" s="122"/>
      <c r="F16" s="515"/>
      <c r="G16" s="516"/>
      <c r="H16" s="122"/>
      <c r="I16" s="122"/>
      <c r="J16" s="515"/>
      <c r="K16" s="516"/>
      <c r="L16" s="122"/>
      <c r="M16" s="122"/>
      <c r="N16" s="515"/>
      <c r="O16" s="516"/>
    </row>
    <row r="17" spans="1:15" s="348" customFormat="1" ht="15.75" thickBot="1">
      <c r="A17" s="643"/>
      <c r="B17" s="644">
        <v>3</v>
      </c>
      <c r="C17" s="606" t="s">
        <v>452</v>
      </c>
      <c r="D17" s="209"/>
      <c r="E17" s="209"/>
      <c r="F17" s="599"/>
      <c r="G17" s="600"/>
      <c r="H17" s="209"/>
      <c r="I17" s="209"/>
      <c r="J17" s="599"/>
      <c r="K17" s="600"/>
      <c r="L17" s="209"/>
      <c r="M17" s="209"/>
      <c r="N17" s="599"/>
      <c r="O17" s="600"/>
    </row>
    <row r="18" spans="1:15" ht="13.5">
      <c r="A18" s="659">
        <v>3</v>
      </c>
      <c r="B18" s="594">
        <v>1</v>
      </c>
      <c r="C18" s="607" t="s">
        <v>453</v>
      </c>
      <c r="D18" s="595"/>
      <c r="E18" s="595"/>
      <c r="F18" s="595"/>
      <c r="G18" s="596"/>
      <c r="H18" s="595"/>
      <c r="I18" s="595"/>
      <c r="J18" s="595"/>
      <c r="K18" s="596"/>
      <c r="L18" s="595"/>
      <c r="M18" s="595"/>
      <c r="N18" s="595"/>
      <c r="O18" s="596"/>
    </row>
    <row r="19" spans="1:15" ht="12.75">
      <c r="A19" s="660"/>
      <c r="B19" s="597">
        <v>2</v>
      </c>
      <c r="C19" s="608" t="s">
        <v>454</v>
      </c>
      <c r="D19" s="515"/>
      <c r="E19" s="515"/>
      <c r="F19" s="515"/>
      <c r="G19" s="516"/>
      <c r="H19" s="515"/>
      <c r="I19" s="515"/>
      <c r="J19" s="515"/>
      <c r="K19" s="516"/>
      <c r="L19" s="515"/>
      <c r="M19" s="515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599"/>
      <c r="E20" s="599"/>
      <c r="F20" s="599"/>
      <c r="G20" s="600"/>
      <c r="H20" s="599"/>
      <c r="I20" s="599"/>
      <c r="J20" s="599"/>
      <c r="K20" s="600"/>
      <c r="L20" s="599"/>
      <c r="M20" s="59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517">
        <f aca="true" t="shared" si="1" ref="D21:O21">D10+D14+D18+D19+D20</f>
        <v>23139</v>
      </c>
      <c r="E21" s="517">
        <f t="shared" si="1"/>
        <v>23139</v>
      </c>
      <c r="F21" s="517">
        <f t="shared" si="1"/>
        <v>0</v>
      </c>
      <c r="G21" s="517">
        <f t="shared" si="1"/>
        <v>0</v>
      </c>
      <c r="H21" s="517">
        <f t="shared" si="1"/>
        <v>0</v>
      </c>
      <c r="I21" s="517">
        <f t="shared" si="1"/>
        <v>0</v>
      </c>
      <c r="J21" s="517">
        <f t="shared" si="1"/>
        <v>0</v>
      </c>
      <c r="K21" s="517">
        <f t="shared" si="1"/>
        <v>0</v>
      </c>
      <c r="L21" s="517">
        <f t="shared" si="1"/>
        <v>23139</v>
      </c>
      <c r="M21" s="517">
        <f t="shared" si="1"/>
        <v>23139</v>
      </c>
      <c r="N21" s="517">
        <f t="shared" si="1"/>
        <v>0</v>
      </c>
      <c r="O21" s="517">
        <f t="shared" si="1"/>
        <v>0</v>
      </c>
    </row>
    <row r="22" spans="1:15" ht="13.5">
      <c r="A22" s="659">
        <v>5</v>
      </c>
      <c r="B22" s="595"/>
      <c r="C22" s="607" t="s">
        <v>457</v>
      </c>
      <c r="D22" s="595"/>
      <c r="E22" s="595"/>
      <c r="F22" s="595"/>
      <c r="G22" s="596"/>
      <c r="H22" s="595"/>
      <c r="I22" s="595"/>
      <c r="J22" s="595"/>
      <c r="K22" s="596"/>
      <c r="L22" s="59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599"/>
      <c r="E23" s="599"/>
      <c r="F23" s="599"/>
      <c r="G23" s="600"/>
      <c r="H23" s="599"/>
      <c r="I23" s="599"/>
      <c r="J23" s="599"/>
      <c r="K23" s="600"/>
      <c r="L23" s="599"/>
      <c r="M23" s="599"/>
      <c r="N23" s="599"/>
      <c r="O23" s="600"/>
    </row>
    <row r="24" spans="1:15" ht="14.25" thickBot="1">
      <c r="A24" s="637">
        <v>7</v>
      </c>
      <c r="B24" s="241"/>
      <c r="C24" s="601" t="s">
        <v>244</v>
      </c>
      <c r="D24" s="670">
        <f aca="true" t="shared" si="2" ref="D24:O24">D21+D22+D23</f>
        <v>23139</v>
      </c>
      <c r="E24" s="670">
        <f t="shared" si="2"/>
        <v>23139</v>
      </c>
      <c r="F24" s="670">
        <f t="shared" si="2"/>
        <v>0</v>
      </c>
      <c r="G24" s="670">
        <f t="shared" si="2"/>
        <v>0</v>
      </c>
      <c r="H24" s="670">
        <f t="shared" si="2"/>
        <v>0</v>
      </c>
      <c r="I24" s="670">
        <f t="shared" si="2"/>
        <v>0</v>
      </c>
      <c r="J24" s="670">
        <f t="shared" si="2"/>
        <v>0</v>
      </c>
      <c r="K24" s="670">
        <f t="shared" si="2"/>
        <v>0</v>
      </c>
      <c r="L24" s="670">
        <f t="shared" si="2"/>
        <v>23139</v>
      </c>
      <c r="M24" s="670">
        <f t="shared" si="2"/>
        <v>23139</v>
      </c>
      <c r="N24" s="670">
        <f t="shared" si="2"/>
        <v>0</v>
      </c>
      <c r="O24" s="670">
        <f t="shared" si="2"/>
        <v>0</v>
      </c>
    </row>
    <row r="25" spans="1:15" ht="14.25" thickBot="1">
      <c r="A25" s="637">
        <v>8</v>
      </c>
      <c r="B25" s="311"/>
      <c r="C25" s="666" t="s">
        <v>229</v>
      </c>
      <c r="D25" s="513"/>
      <c r="E25" s="513"/>
      <c r="F25" s="538"/>
      <c r="G25" s="539"/>
      <c r="H25" s="513"/>
      <c r="I25" s="513"/>
      <c r="J25" s="538"/>
      <c r="K25" s="539"/>
      <c r="L25" s="513"/>
      <c r="M25" s="513"/>
      <c r="N25" s="538"/>
      <c r="O25" s="539"/>
    </row>
    <row r="26" spans="1:15" ht="13.5">
      <c r="A26" s="652"/>
      <c r="B26" s="318">
        <v>1</v>
      </c>
      <c r="C26" s="610" t="s">
        <v>33</v>
      </c>
      <c r="D26" s="642"/>
      <c r="E26" s="627"/>
      <c r="F26" s="674"/>
      <c r="G26" s="675"/>
      <c r="H26" s="642"/>
      <c r="I26" s="627"/>
      <c r="J26" s="674"/>
      <c r="K26" s="675"/>
      <c r="L26" s="642"/>
      <c r="M26" s="627"/>
      <c r="N26" s="674"/>
      <c r="O26" s="675"/>
    </row>
    <row r="27" spans="1:15" ht="14.25" thickBot="1">
      <c r="A27" s="663"/>
      <c r="B27" s="297">
        <v>2</v>
      </c>
      <c r="C27" s="611" t="s">
        <v>34</v>
      </c>
      <c r="D27" s="618"/>
      <c r="E27" s="626"/>
      <c r="F27" s="633"/>
      <c r="G27" s="634"/>
      <c r="H27" s="618"/>
      <c r="I27" s="626"/>
      <c r="J27" s="633"/>
      <c r="K27" s="634"/>
      <c r="L27" s="618"/>
      <c r="M27" s="626"/>
      <c r="N27" s="633"/>
      <c r="O27" s="634"/>
    </row>
    <row r="28" spans="1:15" s="348" customFormat="1" ht="15.75" thickBot="1">
      <c r="A28" s="637">
        <v>9</v>
      </c>
      <c r="B28" s="311"/>
      <c r="C28" s="612" t="s">
        <v>230</v>
      </c>
      <c r="D28" s="668">
        <f aca="true" t="shared" si="3" ref="D28:O28">D24+D25</f>
        <v>23139</v>
      </c>
      <c r="E28" s="668">
        <f t="shared" si="3"/>
        <v>23139</v>
      </c>
      <c r="F28" s="668">
        <f t="shared" si="3"/>
        <v>0</v>
      </c>
      <c r="G28" s="668">
        <f t="shared" si="3"/>
        <v>0</v>
      </c>
      <c r="H28" s="668">
        <f t="shared" si="3"/>
        <v>0</v>
      </c>
      <c r="I28" s="668">
        <f t="shared" si="3"/>
        <v>0</v>
      </c>
      <c r="J28" s="668">
        <f t="shared" si="3"/>
        <v>0</v>
      </c>
      <c r="K28" s="668">
        <f t="shared" si="3"/>
        <v>0</v>
      </c>
      <c r="L28" s="668">
        <f t="shared" si="3"/>
        <v>23139</v>
      </c>
      <c r="M28" s="668">
        <f t="shared" si="3"/>
        <v>23139</v>
      </c>
      <c r="N28" s="668">
        <f t="shared" si="3"/>
        <v>0</v>
      </c>
      <c r="O28" s="668">
        <f t="shared" si="3"/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671">
        <f aca="true" t="shared" si="4" ref="D31:O31">SUM(D32:D40)</f>
        <v>57786</v>
      </c>
      <c r="E31" s="671">
        <f t="shared" si="4"/>
        <v>57786</v>
      </c>
      <c r="F31" s="671">
        <f t="shared" si="4"/>
        <v>0</v>
      </c>
      <c r="G31" s="671">
        <f t="shared" si="4"/>
        <v>0</v>
      </c>
      <c r="H31" s="671">
        <f t="shared" si="4"/>
        <v>1677</v>
      </c>
      <c r="I31" s="671">
        <f t="shared" si="4"/>
        <v>1677</v>
      </c>
      <c r="J31" s="671">
        <f t="shared" si="4"/>
        <v>0</v>
      </c>
      <c r="K31" s="671">
        <f t="shared" si="4"/>
        <v>0</v>
      </c>
      <c r="L31" s="671">
        <f t="shared" si="4"/>
        <v>59463</v>
      </c>
      <c r="M31" s="671">
        <f t="shared" si="4"/>
        <v>59463</v>
      </c>
      <c r="N31" s="671">
        <f t="shared" si="4"/>
        <v>0</v>
      </c>
      <c r="O31" s="671">
        <f t="shared" si="4"/>
        <v>0</v>
      </c>
    </row>
    <row r="32" spans="1:15" ht="12.75">
      <c r="A32" s="615"/>
      <c r="B32" s="616">
        <v>1</v>
      </c>
      <c r="C32" s="617" t="s">
        <v>47</v>
      </c>
      <c r="D32" s="618">
        <v>6795</v>
      </c>
      <c r="E32" s="618">
        <v>6795</v>
      </c>
      <c r="F32" s="619"/>
      <c r="G32" s="620"/>
      <c r="H32" s="618">
        <f>SUM(I32:K32)</f>
        <v>0</v>
      </c>
      <c r="I32" s="618"/>
      <c r="J32" s="619"/>
      <c r="K32" s="620"/>
      <c r="L32" s="618">
        <f>SUM(M32:O32)</f>
        <v>6795</v>
      </c>
      <c r="M32" s="618">
        <f>E32+I32</f>
        <v>6795</v>
      </c>
      <c r="N32" s="619"/>
      <c r="O32" s="620"/>
    </row>
    <row r="33" spans="1:15" ht="12.75">
      <c r="A33" s="615"/>
      <c r="B33" s="616">
        <v>2</v>
      </c>
      <c r="C33" s="621" t="s">
        <v>49</v>
      </c>
      <c r="D33" s="618">
        <v>1835</v>
      </c>
      <c r="E33" s="618">
        <v>1835</v>
      </c>
      <c r="F33" s="622"/>
      <c r="G33" s="623"/>
      <c r="H33" s="618">
        <f aca="true" t="shared" si="5" ref="H33:H40">SUM(I33:K33)</f>
        <v>0</v>
      </c>
      <c r="I33" s="618"/>
      <c r="J33" s="622"/>
      <c r="K33" s="623"/>
      <c r="L33" s="618">
        <f aca="true" t="shared" si="6" ref="L33:L40">SUM(M33:O33)</f>
        <v>1835</v>
      </c>
      <c r="M33" s="618">
        <f aca="true" t="shared" si="7" ref="M33:M40">E33+I33</f>
        <v>1835</v>
      </c>
      <c r="N33" s="622"/>
      <c r="O33" s="623"/>
    </row>
    <row r="34" spans="1:15" ht="12.75">
      <c r="A34" s="624"/>
      <c r="B34" s="625">
        <v>3</v>
      </c>
      <c r="C34" s="621" t="s">
        <v>440</v>
      </c>
      <c r="D34" s="626">
        <v>500</v>
      </c>
      <c r="E34" s="626">
        <v>500</v>
      </c>
      <c r="F34" s="622"/>
      <c r="G34" s="623"/>
      <c r="H34" s="618">
        <f t="shared" si="5"/>
        <v>1677</v>
      </c>
      <c r="I34" s="626">
        <v>1677</v>
      </c>
      <c r="J34" s="622"/>
      <c r="K34" s="623"/>
      <c r="L34" s="618">
        <f t="shared" si="6"/>
        <v>2177</v>
      </c>
      <c r="M34" s="618">
        <f t="shared" si="7"/>
        <v>2177</v>
      </c>
      <c r="N34" s="622"/>
      <c r="O34" s="623"/>
    </row>
    <row r="35" spans="1:15" ht="12.75">
      <c r="A35" s="624"/>
      <c r="B35" s="625">
        <v>5</v>
      </c>
      <c r="C35" s="621" t="s">
        <v>441</v>
      </c>
      <c r="D35" s="618"/>
      <c r="E35" s="618"/>
      <c r="F35" s="622"/>
      <c r="G35" s="623"/>
      <c r="H35" s="618">
        <f t="shared" si="5"/>
        <v>0</v>
      </c>
      <c r="I35" s="618"/>
      <c r="J35" s="622"/>
      <c r="K35" s="623"/>
      <c r="L35" s="618">
        <f t="shared" si="6"/>
        <v>0</v>
      </c>
      <c r="M35" s="618">
        <f t="shared" si="7"/>
        <v>0</v>
      </c>
      <c r="N35" s="622"/>
      <c r="O35" s="623"/>
    </row>
    <row r="36" spans="1:15" ht="12.75">
      <c r="A36" s="615"/>
      <c r="B36" s="616">
        <v>6</v>
      </c>
      <c r="C36" s="621" t="s">
        <v>59</v>
      </c>
      <c r="D36" s="627"/>
      <c r="E36" s="627"/>
      <c r="F36" s="514"/>
      <c r="G36" s="623"/>
      <c r="H36" s="618">
        <f t="shared" si="5"/>
        <v>0</v>
      </c>
      <c r="I36" s="627"/>
      <c r="J36" s="514"/>
      <c r="K36" s="623"/>
      <c r="L36" s="618">
        <f t="shared" si="6"/>
        <v>0</v>
      </c>
      <c r="M36" s="618">
        <f t="shared" si="7"/>
        <v>0</v>
      </c>
      <c r="N36" s="514"/>
      <c r="O36" s="623"/>
    </row>
    <row r="37" spans="1:15" s="338" customFormat="1" ht="12.75">
      <c r="A37" s="628"/>
      <c r="B37" s="616">
        <v>7</v>
      </c>
      <c r="C37" s="621" t="s">
        <v>442</v>
      </c>
      <c r="D37" s="514"/>
      <c r="E37" s="514"/>
      <c r="F37" s="514"/>
      <c r="G37" s="623"/>
      <c r="H37" s="618">
        <f t="shared" si="5"/>
        <v>0</v>
      </c>
      <c r="I37" s="514"/>
      <c r="J37" s="514"/>
      <c r="K37" s="623"/>
      <c r="L37" s="618">
        <f t="shared" si="6"/>
        <v>0</v>
      </c>
      <c r="M37" s="618">
        <f t="shared" si="7"/>
        <v>0</v>
      </c>
      <c r="N37" s="514"/>
      <c r="O37" s="623"/>
    </row>
    <row r="38" spans="1:15" s="338" customFormat="1" ht="12.75">
      <c r="A38" s="628"/>
      <c r="B38" s="629">
        <v>8</v>
      </c>
      <c r="C38" s="630" t="s">
        <v>443</v>
      </c>
      <c r="D38" s="577">
        <v>48656</v>
      </c>
      <c r="E38" s="577">
        <v>48656</v>
      </c>
      <c r="F38" s="622"/>
      <c r="G38" s="623"/>
      <c r="H38" s="618">
        <f t="shared" si="5"/>
        <v>0</v>
      </c>
      <c r="I38" s="577"/>
      <c r="J38" s="622"/>
      <c r="K38" s="623"/>
      <c r="L38" s="618">
        <f t="shared" si="6"/>
        <v>48656</v>
      </c>
      <c r="M38" s="618">
        <f t="shared" si="7"/>
        <v>48656</v>
      </c>
      <c r="N38" s="622"/>
      <c r="O38" s="623"/>
    </row>
    <row r="39" spans="1:15" ht="12.75">
      <c r="A39" s="615"/>
      <c r="B39" s="616">
        <v>9</v>
      </c>
      <c r="C39" s="632" t="s">
        <v>444</v>
      </c>
      <c r="D39" s="626"/>
      <c r="E39" s="626"/>
      <c r="F39" s="633"/>
      <c r="G39" s="634"/>
      <c r="H39" s="618">
        <f t="shared" si="5"/>
        <v>0</v>
      </c>
      <c r="I39" s="626"/>
      <c r="J39" s="633"/>
      <c r="K39" s="634"/>
      <c r="L39" s="618">
        <f t="shared" si="6"/>
        <v>0</v>
      </c>
      <c r="M39" s="618">
        <f t="shared" si="7"/>
        <v>0</v>
      </c>
      <c r="N39" s="633"/>
      <c r="O39" s="634"/>
    </row>
    <row r="40" spans="1:15" ht="13.5" thickBot="1">
      <c r="A40" s="635"/>
      <c r="B40" s="636">
        <v>10</v>
      </c>
      <c r="C40" s="632" t="s">
        <v>402</v>
      </c>
      <c r="D40" s="626"/>
      <c r="E40" s="626"/>
      <c r="F40" s="633"/>
      <c r="G40" s="633"/>
      <c r="H40" s="618">
        <f t="shared" si="5"/>
        <v>0</v>
      </c>
      <c r="I40" s="626"/>
      <c r="J40" s="633"/>
      <c r="K40" s="633"/>
      <c r="L40" s="618">
        <f t="shared" si="6"/>
        <v>0</v>
      </c>
      <c r="M40" s="618">
        <f t="shared" si="7"/>
        <v>0</v>
      </c>
      <c r="N40" s="633"/>
      <c r="O40" s="633"/>
    </row>
    <row r="41" spans="1:15" s="338" customFormat="1" ht="14.25" thickBot="1">
      <c r="A41" s="637">
        <v>11</v>
      </c>
      <c r="B41" s="613"/>
      <c r="C41" s="601" t="s">
        <v>233</v>
      </c>
      <c r="D41" s="614">
        <f>SUM(D42:D48)</f>
        <v>0</v>
      </c>
      <c r="E41" s="614"/>
      <c r="F41" s="614">
        <f>SUM(F42:F48)</f>
        <v>0</v>
      </c>
      <c r="G41" s="638">
        <f>SUM(G42:G48)</f>
        <v>0</v>
      </c>
      <c r="H41" s="614">
        <f>SUM(H42:H48)</f>
        <v>6000</v>
      </c>
      <c r="I41" s="614">
        <f>SUM(I42:I48)</f>
        <v>6000</v>
      </c>
      <c r="J41" s="614">
        <f>SUM(J42:J48)</f>
        <v>0</v>
      </c>
      <c r="K41" s="614">
        <f>SUM(K42:K48)</f>
        <v>0</v>
      </c>
      <c r="L41" s="614">
        <f>SUM(L42:L48)</f>
        <v>6000</v>
      </c>
      <c r="M41" s="614"/>
      <c r="N41" s="614">
        <f>SUM(N42:N48)</f>
        <v>0</v>
      </c>
      <c r="O41" s="638">
        <f>SUM(O42:O48)</f>
        <v>0</v>
      </c>
    </row>
    <row r="42" spans="1:15" ht="12.75">
      <c r="A42" s="615"/>
      <c r="B42" s="616">
        <v>1</v>
      </c>
      <c r="C42" s="639" t="s">
        <v>65</v>
      </c>
      <c r="D42" s="618"/>
      <c r="E42" s="627"/>
      <c r="F42" s="619"/>
      <c r="G42" s="620"/>
      <c r="H42" s="618">
        <f>SUM(I42:K42)</f>
        <v>6000</v>
      </c>
      <c r="I42" s="627">
        <v>6000</v>
      </c>
      <c r="J42" s="619"/>
      <c r="K42" s="620"/>
      <c r="L42" s="618">
        <f>SUM(M42:O42)</f>
        <v>6000</v>
      </c>
      <c r="M42" s="627">
        <f>E42+I42</f>
        <v>6000</v>
      </c>
      <c r="N42" s="619"/>
      <c r="O42" s="620"/>
    </row>
    <row r="43" spans="1:15" ht="12.75">
      <c r="A43" s="615"/>
      <c r="B43" s="616">
        <v>2</v>
      </c>
      <c r="C43" s="621" t="s">
        <v>67</v>
      </c>
      <c r="D43" s="618"/>
      <c r="E43" s="618"/>
      <c r="F43" s="622"/>
      <c r="G43" s="623"/>
      <c r="H43" s="618"/>
      <c r="I43" s="618"/>
      <c r="J43" s="622"/>
      <c r="K43" s="623"/>
      <c r="L43" s="618"/>
      <c r="M43" s="618"/>
      <c r="N43" s="622"/>
      <c r="O43" s="623"/>
    </row>
    <row r="44" spans="1:15" ht="12.75">
      <c r="A44" s="615"/>
      <c r="B44" s="616">
        <v>3</v>
      </c>
      <c r="C44" s="621" t="s">
        <v>445</v>
      </c>
      <c r="D44" s="618"/>
      <c r="E44" s="618"/>
      <c r="F44" s="622"/>
      <c r="G44" s="623"/>
      <c r="H44" s="618"/>
      <c r="I44" s="618"/>
      <c r="J44" s="622"/>
      <c r="K44" s="623"/>
      <c r="L44" s="618"/>
      <c r="M44" s="618"/>
      <c r="N44" s="622"/>
      <c r="O44" s="623"/>
    </row>
    <row r="45" spans="1:15" ht="12.75">
      <c r="A45" s="615"/>
      <c r="B45" s="616">
        <v>3</v>
      </c>
      <c r="C45" s="621" t="s">
        <v>446</v>
      </c>
      <c r="D45" s="618"/>
      <c r="E45" s="618"/>
      <c r="F45" s="622"/>
      <c r="G45" s="623"/>
      <c r="H45" s="618"/>
      <c r="I45" s="618"/>
      <c r="J45" s="622"/>
      <c r="K45" s="623"/>
      <c r="L45" s="618"/>
      <c r="M45" s="618"/>
      <c r="N45" s="622"/>
      <c r="O45" s="623"/>
    </row>
    <row r="46" spans="1:15" ht="12.75">
      <c r="A46" s="615"/>
      <c r="B46" s="616">
        <v>4</v>
      </c>
      <c r="C46" s="621" t="s">
        <v>71</v>
      </c>
      <c r="D46" s="618"/>
      <c r="E46" s="618"/>
      <c r="F46" s="622"/>
      <c r="G46" s="623"/>
      <c r="H46" s="618"/>
      <c r="I46" s="618"/>
      <c r="J46" s="622"/>
      <c r="K46" s="623"/>
      <c r="L46" s="618"/>
      <c r="M46" s="618"/>
      <c r="N46" s="622"/>
      <c r="O46" s="623"/>
    </row>
    <row r="47" spans="1:15" ht="12.75">
      <c r="A47" s="615"/>
      <c r="B47" s="616">
        <v>5</v>
      </c>
      <c r="C47" s="621" t="s">
        <v>447</v>
      </c>
      <c r="D47" s="618"/>
      <c r="E47" s="618"/>
      <c r="F47" s="622"/>
      <c r="G47" s="623"/>
      <c r="H47" s="618"/>
      <c r="I47" s="618"/>
      <c r="J47" s="622"/>
      <c r="K47" s="623"/>
      <c r="L47" s="618"/>
      <c r="M47" s="618"/>
      <c r="N47" s="622"/>
      <c r="O47" s="623"/>
    </row>
    <row r="48" spans="1:15" ht="13.5" thickBot="1">
      <c r="A48" s="624"/>
      <c r="B48" s="625">
        <v>6</v>
      </c>
      <c r="C48" s="632" t="s">
        <v>448</v>
      </c>
      <c r="D48" s="626"/>
      <c r="E48" s="626"/>
      <c r="F48" s="633"/>
      <c r="G48" s="634"/>
      <c r="H48" s="626"/>
      <c r="I48" s="626"/>
      <c r="J48" s="633"/>
      <c r="K48" s="634"/>
      <c r="L48" s="626"/>
      <c r="M48" s="626"/>
      <c r="N48" s="633"/>
      <c r="O48" s="634"/>
    </row>
    <row r="49" spans="1:15" ht="13.5">
      <c r="A49" s="640">
        <v>12</v>
      </c>
      <c r="B49" s="641">
        <v>1</v>
      </c>
      <c r="C49" s="617" t="s">
        <v>449</v>
      </c>
      <c r="D49" s="642"/>
      <c r="E49" s="642"/>
      <c r="F49" s="619"/>
      <c r="G49" s="620"/>
      <c r="H49" s="642"/>
      <c r="I49" s="642"/>
      <c r="J49" s="619"/>
      <c r="K49" s="620"/>
      <c r="L49" s="642"/>
      <c r="M49" s="642"/>
      <c r="N49" s="619"/>
      <c r="O49" s="620"/>
    </row>
    <row r="50" spans="1:15" ht="12.75">
      <c r="A50" s="615"/>
      <c r="B50" s="616">
        <v>2</v>
      </c>
      <c r="C50" s="621" t="s">
        <v>450</v>
      </c>
      <c r="D50" s="618"/>
      <c r="E50" s="618"/>
      <c r="F50" s="622"/>
      <c r="G50" s="623"/>
      <c r="H50" s="618"/>
      <c r="I50" s="618"/>
      <c r="J50" s="622"/>
      <c r="K50" s="623"/>
      <c r="L50" s="618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646"/>
      <c r="E51" s="646"/>
      <c r="F51" s="647"/>
      <c r="G51" s="648"/>
      <c r="H51" s="646"/>
      <c r="I51" s="646"/>
      <c r="J51" s="647"/>
      <c r="K51" s="648"/>
      <c r="L51" s="646"/>
      <c r="M51" s="64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670">
        <f aca="true" t="shared" si="8" ref="D52:O52">D31+D41</f>
        <v>57786</v>
      </c>
      <c r="E52" s="670">
        <f t="shared" si="8"/>
        <v>57786</v>
      </c>
      <c r="F52" s="670">
        <f t="shared" si="8"/>
        <v>0</v>
      </c>
      <c r="G52" s="142">
        <f t="shared" si="8"/>
        <v>0</v>
      </c>
      <c r="H52" s="670">
        <f t="shared" si="8"/>
        <v>7677</v>
      </c>
      <c r="I52" s="670">
        <f t="shared" si="8"/>
        <v>7677</v>
      </c>
      <c r="J52" s="670">
        <f t="shared" si="8"/>
        <v>0</v>
      </c>
      <c r="K52" s="142">
        <f t="shared" si="8"/>
        <v>0</v>
      </c>
      <c r="L52" s="670">
        <f t="shared" si="8"/>
        <v>65463</v>
      </c>
      <c r="M52" s="670">
        <f t="shared" si="8"/>
        <v>59463</v>
      </c>
      <c r="N52" s="670">
        <f t="shared" si="8"/>
        <v>0</v>
      </c>
      <c r="O52" s="142">
        <f t="shared" si="8"/>
        <v>0</v>
      </c>
    </row>
    <row r="53" spans="1:15" ht="14.25" thickBot="1">
      <c r="A53" s="637">
        <v>14</v>
      </c>
      <c r="B53" s="650"/>
      <c r="C53" s="666" t="s">
        <v>235</v>
      </c>
      <c r="D53" s="672">
        <f>SUM(D54:D55)</f>
        <v>0</v>
      </c>
      <c r="E53" s="672"/>
      <c r="F53" s="158">
        <f>SUM(F54:F55)</f>
        <v>0</v>
      </c>
      <c r="G53" s="673">
        <f>SUM(G54:G55)</f>
        <v>0</v>
      </c>
      <c r="H53" s="672">
        <f>SUM(H54:H55)</f>
        <v>0</v>
      </c>
      <c r="I53" s="672"/>
      <c r="J53" s="158">
        <f>SUM(J54:J55)</f>
        <v>0</v>
      </c>
      <c r="K53" s="673">
        <f>SUM(K54:K55)</f>
        <v>0</v>
      </c>
      <c r="L53" s="67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654"/>
      <c r="E54" s="654"/>
      <c r="F54" s="619"/>
      <c r="G54" s="620"/>
      <c r="H54" s="654"/>
      <c r="I54" s="654"/>
      <c r="J54" s="619"/>
      <c r="K54" s="620"/>
      <c r="L54" s="654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657"/>
      <c r="E55" s="657"/>
      <c r="F55" s="633"/>
      <c r="G55" s="634"/>
      <c r="H55" s="657"/>
      <c r="I55" s="657"/>
      <c r="J55" s="633"/>
      <c r="K55" s="634"/>
      <c r="L55" s="657"/>
      <c r="M55" s="657"/>
      <c r="N55" s="633"/>
      <c r="O55" s="634"/>
    </row>
    <row r="56" spans="1:15" ht="15" customHeight="1" thickBot="1">
      <c r="A56" s="324"/>
      <c r="B56" s="311"/>
      <c r="C56" s="325" t="s">
        <v>238</v>
      </c>
      <c r="D56" s="668">
        <f aca="true" t="shared" si="9" ref="D56:O56">D52+D53</f>
        <v>57786</v>
      </c>
      <c r="E56" s="668">
        <f t="shared" si="9"/>
        <v>57786</v>
      </c>
      <c r="F56" s="668">
        <f t="shared" si="9"/>
        <v>0</v>
      </c>
      <c r="G56" s="669">
        <f t="shared" si="9"/>
        <v>0</v>
      </c>
      <c r="H56" s="668">
        <f t="shared" si="9"/>
        <v>7677</v>
      </c>
      <c r="I56" s="668">
        <f t="shared" si="9"/>
        <v>7677</v>
      </c>
      <c r="J56" s="668">
        <f t="shared" si="9"/>
        <v>0</v>
      </c>
      <c r="K56" s="669">
        <f t="shared" si="9"/>
        <v>0</v>
      </c>
      <c r="L56" s="668">
        <f t="shared" si="9"/>
        <v>65463</v>
      </c>
      <c r="M56" s="668">
        <f t="shared" si="9"/>
        <v>59463</v>
      </c>
      <c r="N56" s="668">
        <f t="shared" si="9"/>
        <v>0</v>
      </c>
      <c r="O56" s="669">
        <f t="shared" si="9"/>
        <v>0</v>
      </c>
    </row>
    <row r="57" spans="1:15" ht="14.25" customHeight="1">
      <c r="A57" s="1199"/>
      <c r="B57" s="1199"/>
      <c r="C57" s="1199"/>
      <c r="D57" s="1199"/>
      <c r="E57" s="719"/>
      <c r="F57" s="528"/>
      <c r="G57" s="528"/>
      <c r="I57" s="992"/>
      <c r="J57" s="528"/>
      <c r="K57" s="528"/>
      <c r="M57" s="992"/>
      <c r="N57" s="528"/>
      <c r="O57" s="528"/>
    </row>
  </sheetData>
  <sheetProtection/>
  <mergeCells count="18">
    <mergeCell ref="I6:I7"/>
    <mergeCell ref="J6:J7"/>
    <mergeCell ref="K6:K7"/>
    <mergeCell ref="L6:L7"/>
    <mergeCell ref="A2:O2"/>
    <mergeCell ref="M6:M7"/>
    <mergeCell ref="N6:N7"/>
    <mergeCell ref="O6:O7"/>
    <mergeCell ref="D3:G4"/>
    <mergeCell ref="H3:K4"/>
    <mergeCell ref="L3:O4"/>
    <mergeCell ref="H6:H7"/>
    <mergeCell ref="A57:D57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&amp;C&amp;"Times New Roman CE,Félkövér"Martonvásár Város Képviselőtestület  ..../2013 (......) önkormányzati rendelete Martonvásár Város 2013. évi költségvetésének módosításáról
&amp;R&amp;"Times New Roman CE,Félkövér"
8.1.c  melléklet</oddHeader>
  </headerFooter>
  <rowBreaks count="1" manualBreakCount="1">
    <brk id="202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F34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5" width="13.125" style="330" customWidth="1"/>
    <col min="6" max="6" width="12.125" style="330" customWidth="1"/>
    <col min="7" max="7" width="11.00390625" style="330" customWidth="1"/>
    <col min="8" max="9" width="13.125" style="330" customWidth="1"/>
    <col min="10" max="10" width="12.125" style="330" customWidth="1"/>
    <col min="11" max="11" width="11.00390625" style="330" customWidth="1"/>
    <col min="12" max="13" width="13.125" style="330" customWidth="1"/>
    <col min="14" max="14" width="12.125" style="330" customWidth="1"/>
    <col min="15" max="15" width="11.00390625" style="330" customWidth="1"/>
    <col min="16" max="16384" width="9.375" style="330" customWidth="1"/>
  </cols>
  <sheetData>
    <row r="1" spans="1:13" s="327" customFormat="1" ht="21" customHeight="1" thickBot="1">
      <c r="A1" s="287"/>
      <c r="B1" s="288"/>
      <c r="C1" s="288"/>
      <c r="D1" s="66"/>
      <c r="E1" s="66"/>
      <c r="H1" s="66"/>
      <c r="I1" s="66"/>
      <c r="L1" s="66"/>
      <c r="M1" s="66"/>
    </row>
    <row r="2" spans="1:15" s="327" customFormat="1" ht="29.25" customHeight="1" thickBot="1">
      <c r="A2" s="1206" t="s">
        <v>588</v>
      </c>
      <c r="B2" s="1207"/>
      <c r="C2" s="1207"/>
      <c r="D2" s="1207"/>
      <c r="E2" s="1207"/>
      <c r="F2" s="1208"/>
      <c r="G2" s="1208"/>
      <c r="H2" s="1208"/>
      <c r="I2" s="1208"/>
      <c r="J2" s="1208"/>
      <c r="K2" s="1208"/>
      <c r="L2" s="1208"/>
      <c r="M2" s="1208"/>
      <c r="N2" s="1208"/>
      <c r="O2" s="1209"/>
    </row>
    <row r="3" spans="1:15" s="328" customFormat="1" ht="15.75">
      <c r="A3" s="1050" t="s">
        <v>211</v>
      </c>
      <c r="B3" s="1051"/>
      <c r="C3" s="1052" t="s">
        <v>462</v>
      </c>
      <c r="D3" s="1210" t="s">
        <v>695</v>
      </c>
      <c r="E3" s="1211"/>
      <c r="F3" s="1211"/>
      <c r="G3" s="1212"/>
      <c r="H3" s="1216" t="s">
        <v>684</v>
      </c>
      <c r="I3" s="1211"/>
      <c r="J3" s="1211"/>
      <c r="K3" s="1212"/>
      <c r="L3" s="1216" t="s">
        <v>685</v>
      </c>
      <c r="M3" s="1211"/>
      <c r="N3" s="1211"/>
      <c r="O3" s="1212"/>
    </row>
    <row r="4" spans="1:15" s="328" customFormat="1" ht="16.5" thickBot="1">
      <c r="A4" s="524" t="s">
        <v>213</v>
      </c>
      <c r="B4" s="525"/>
      <c r="C4" s="473" t="s">
        <v>674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423</v>
      </c>
      <c r="I6" s="1200" t="s">
        <v>585</v>
      </c>
      <c r="J6" s="1202" t="s">
        <v>586</v>
      </c>
      <c r="K6" s="1204" t="s">
        <v>587</v>
      </c>
      <c r="L6" s="1200" t="s">
        <v>423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670">
        <f>SUM(D11:D13)</f>
        <v>0</v>
      </c>
      <c r="E10" s="670"/>
      <c r="F10" s="670">
        <f>SUM(F11:F13)</f>
        <v>0</v>
      </c>
      <c r="G10" s="670">
        <f>SUM(G11:G13)</f>
        <v>0</v>
      </c>
      <c r="H10" s="670">
        <f>SUM(H11:H13)</f>
        <v>0</v>
      </c>
      <c r="I10" s="670"/>
      <c r="J10" s="670">
        <f>SUM(J11:J13)</f>
        <v>0</v>
      </c>
      <c r="K10" s="670">
        <f>SUM(K11:K13)</f>
        <v>0</v>
      </c>
      <c r="L10" s="670">
        <f>SUM(L11:L13)</f>
        <v>0</v>
      </c>
      <c r="M10" s="670"/>
      <c r="N10" s="670">
        <f>SUM(N11:N13)</f>
        <v>0</v>
      </c>
      <c r="O10" s="670">
        <f>SUM(O11:O13)</f>
        <v>0</v>
      </c>
    </row>
    <row r="11" spans="1:15" ht="12.75">
      <c r="A11" s="615"/>
      <c r="B11" s="297">
        <v>1</v>
      </c>
      <c r="C11" s="602" t="s">
        <v>241</v>
      </c>
      <c r="D11" s="618">
        <v>0</v>
      </c>
      <c r="E11" s="618"/>
      <c r="F11" s="622"/>
      <c r="G11" s="623">
        <v>0</v>
      </c>
      <c r="H11" s="618">
        <v>0</v>
      </c>
      <c r="I11" s="618"/>
      <c r="J11" s="622"/>
      <c r="K11" s="623">
        <v>0</v>
      </c>
      <c r="L11" s="618">
        <v>0</v>
      </c>
      <c r="M11" s="618"/>
      <c r="N11" s="622"/>
      <c r="O11" s="623">
        <v>0</v>
      </c>
    </row>
    <row r="12" spans="1:15" s="348" customFormat="1" ht="15">
      <c r="A12" s="628"/>
      <c r="B12" s="297">
        <v>2</v>
      </c>
      <c r="C12" s="603" t="s">
        <v>224</v>
      </c>
      <c r="D12" s="627"/>
      <c r="E12" s="627"/>
      <c r="F12" s="622"/>
      <c r="G12" s="675"/>
      <c r="H12" s="627"/>
      <c r="I12" s="627"/>
      <c r="J12" s="622"/>
      <c r="K12" s="675"/>
      <c r="L12" s="627"/>
      <c r="M12" s="627"/>
      <c r="N12" s="622"/>
      <c r="O12" s="675"/>
    </row>
    <row r="13" spans="1:15" s="348" customFormat="1" ht="15.75" thickBot="1">
      <c r="A13" s="615"/>
      <c r="B13" s="297">
        <v>3</v>
      </c>
      <c r="C13" s="604" t="s">
        <v>255</v>
      </c>
      <c r="D13" s="618"/>
      <c r="E13" s="618"/>
      <c r="F13" s="622"/>
      <c r="G13" s="623"/>
      <c r="H13" s="618"/>
      <c r="I13" s="618"/>
      <c r="J13" s="622"/>
      <c r="K13" s="623"/>
      <c r="L13" s="618"/>
      <c r="M13" s="618"/>
      <c r="N13" s="622"/>
      <c r="O13" s="623"/>
    </row>
    <row r="14" spans="1:15" s="338" customFormat="1" ht="14.25" thickBot="1">
      <c r="A14" s="637">
        <v>2</v>
      </c>
      <c r="B14" s="293"/>
      <c r="C14" s="601" t="s">
        <v>461</v>
      </c>
      <c r="D14" s="671">
        <f>SUM(D15:D17)</f>
        <v>0</v>
      </c>
      <c r="E14" s="671"/>
      <c r="F14" s="671">
        <f>SUM(F15:F17)</f>
        <v>0</v>
      </c>
      <c r="G14" s="671">
        <f>SUM(G15:G17)</f>
        <v>0</v>
      </c>
      <c r="H14" s="671">
        <f>SUM(H15:H17)</f>
        <v>0</v>
      </c>
      <c r="I14" s="671"/>
      <c r="J14" s="671">
        <f>SUM(J15:J17)</f>
        <v>0</v>
      </c>
      <c r="K14" s="671">
        <f>SUM(K15:K17)</f>
        <v>0</v>
      </c>
      <c r="L14" s="671">
        <f>SUM(L15:L17)</f>
        <v>0</v>
      </c>
      <c r="M14" s="671"/>
      <c r="N14" s="671">
        <f>SUM(N15:N17)</f>
        <v>0</v>
      </c>
      <c r="O14" s="671">
        <f>SUM(O15:O17)</f>
        <v>0</v>
      </c>
    </row>
    <row r="15" spans="1:15" ht="13.5">
      <c r="A15" s="652"/>
      <c r="B15" s="641">
        <v>1</v>
      </c>
      <c r="C15" s="605" t="s">
        <v>460</v>
      </c>
      <c r="D15" s="172"/>
      <c r="E15" s="172"/>
      <c r="F15" s="595"/>
      <c r="G15" s="596"/>
      <c r="H15" s="172"/>
      <c r="I15" s="172"/>
      <c r="J15" s="595"/>
      <c r="K15" s="596"/>
      <c r="L15" s="172"/>
      <c r="M15" s="172"/>
      <c r="N15" s="595"/>
      <c r="O15" s="596"/>
    </row>
    <row r="16" spans="1:15" s="348" customFormat="1" ht="15">
      <c r="A16" s="615"/>
      <c r="B16" s="616">
        <v>2</v>
      </c>
      <c r="C16" s="602" t="s">
        <v>225</v>
      </c>
      <c r="D16" s="122"/>
      <c r="E16" s="122"/>
      <c r="F16" s="515"/>
      <c r="G16" s="516"/>
      <c r="H16" s="122"/>
      <c r="I16" s="122"/>
      <c r="J16" s="515"/>
      <c r="K16" s="516"/>
      <c r="L16" s="122"/>
      <c r="M16" s="122"/>
      <c r="N16" s="515"/>
      <c r="O16" s="516"/>
    </row>
    <row r="17" spans="1:15" s="348" customFormat="1" ht="15.75" thickBot="1">
      <c r="A17" s="643"/>
      <c r="B17" s="644">
        <v>3</v>
      </c>
      <c r="C17" s="606" t="s">
        <v>452</v>
      </c>
      <c r="D17" s="209"/>
      <c r="E17" s="209"/>
      <c r="F17" s="599"/>
      <c r="G17" s="600"/>
      <c r="H17" s="209"/>
      <c r="I17" s="209"/>
      <c r="J17" s="599"/>
      <c r="K17" s="600"/>
      <c r="L17" s="209"/>
      <c r="M17" s="209"/>
      <c r="N17" s="599"/>
      <c r="O17" s="600"/>
    </row>
    <row r="18" spans="1:15" ht="13.5">
      <c r="A18" s="659">
        <v>3</v>
      </c>
      <c r="B18" s="594">
        <v>1</v>
      </c>
      <c r="C18" s="607" t="s">
        <v>453</v>
      </c>
      <c r="D18" s="595"/>
      <c r="E18" s="595"/>
      <c r="F18" s="595"/>
      <c r="G18" s="596"/>
      <c r="H18" s="595"/>
      <c r="I18" s="595"/>
      <c r="J18" s="595"/>
      <c r="K18" s="596"/>
      <c r="L18" s="595"/>
      <c r="M18" s="595"/>
      <c r="N18" s="595"/>
      <c r="O18" s="596"/>
    </row>
    <row r="19" spans="1:15" ht="12.75">
      <c r="A19" s="660"/>
      <c r="B19" s="597">
        <v>2</v>
      </c>
      <c r="C19" s="608" t="s">
        <v>454</v>
      </c>
      <c r="D19" s="515"/>
      <c r="E19" s="515"/>
      <c r="F19" s="515"/>
      <c r="G19" s="516"/>
      <c r="H19" s="515"/>
      <c r="I19" s="515"/>
      <c r="J19" s="515"/>
      <c r="K19" s="516"/>
      <c r="L19" s="515"/>
      <c r="M19" s="515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599"/>
      <c r="E20" s="599"/>
      <c r="F20" s="599"/>
      <c r="G20" s="600"/>
      <c r="H20" s="599"/>
      <c r="I20" s="599"/>
      <c r="J20" s="599"/>
      <c r="K20" s="600"/>
      <c r="L20" s="599"/>
      <c r="M20" s="59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517">
        <f>D10+D14+D18+D19+D20</f>
        <v>0</v>
      </c>
      <c r="E21" s="517"/>
      <c r="F21" s="517">
        <f>F10+F14+F18+F19+F20</f>
        <v>0</v>
      </c>
      <c r="G21" s="517">
        <f>G10+G14+G18+G19+G20</f>
        <v>0</v>
      </c>
      <c r="H21" s="517">
        <f>H10+H14+H18+H19+H20</f>
        <v>0</v>
      </c>
      <c r="I21" s="517"/>
      <c r="J21" s="517">
        <f>J10+J14+J18+J19+J20</f>
        <v>0</v>
      </c>
      <c r="K21" s="517">
        <f>K10+K14+K18+K19+K20</f>
        <v>0</v>
      </c>
      <c r="L21" s="517">
        <f>L10+L14+L18+L19+L20</f>
        <v>0</v>
      </c>
      <c r="M21" s="517"/>
      <c r="N21" s="517">
        <f>N10+N14+N18+N19+N20</f>
        <v>0</v>
      </c>
      <c r="O21" s="517">
        <f>O10+O14+O18+O19+O20</f>
        <v>0</v>
      </c>
    </row>
    <row r="22" spans="1:15" ht="13.5">
      <c r="A22" s="659">
        <v>5</v>
      </c>
      <c r="B22" s="595"/>
      <c r="C22" s="607" t="s">
        <v>457</v>
      </c>
      <c r="D22" s="595"/>
      <c r="E22" s="595"/>
      <c r="F22" s="595"/>
      <c r="G22" s="596"/>
      <c r="H22" s="595"/>
      <c r="I22" s="595"/>
      <c r="J22" s="595"/>
      <c r="K22" s="596"/>
      <c r="L22" s="59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599"/>
      <c r="E23" s="599"/>
      <c r="F23" s="599"/>
      <c r="G23" s="600"/>
      <c r="H23" s="599"/>
      <c r="I23" s="599"/>
      <c r="J23" s="599"/>
      <c r="K23" s="600"/>
      <c r="L23" s="599"/>
      <c r="M23" s="599"/>
      <c r="N23" s="599"/>
      <c r="O23" s="600"/>
    </row>
    <row r="24" spans="1:15" ht="14.25" thickBot="1">
      <c r="A24" s="637">
        <v>7</v>
      </c>
      <c r="B24" s="241"/>
      <c r="C24" s="601" t="s">
        <v>244</v>
      </c>
      <c r="D24" s="670">
        <f>D21+D22+D23</f>
        <v>0</v>
      </c>
      <c r="E24" s="670"/>
      <c r="F24" s="670">
        <f>F21+F22+F23</f>
        <v>0</v>
      </c>
      <c r="G24" s="670">
        <f>G21+G22+G23</f>
        <v>0</v>
      </c>
      <c r="H24" s="670">
        <f>H21+H22+H23</f>
        <v>0</v>
      </c>
      <c r="I24" s="670"/>
      <c r="J24" s="670">
        <f>J21+J22+J23</f>
        <v>0</v>
      </c>
      <c r="K24" s="670">
        <f>K21+K22+K23</f>
        <v>0</v>
      </c>
      <c r="L24" s="670">
        <f>L21+L22+L23</f>
        <v>0</v>
      </c>
      <c r="M24" s="670"/>
      <c r="N24" s="670">
        <f>N21+N22+N23</f>
        <v>0</v>
      </c>
      <c r="O24" s="670">
        <f>O21+O22+O23</f>
        <v>0</v>
      </c>
    </row>
    <row r="25" spans="1:15" ht="14.25" thickBot="1">
      <c r="A25" s="637">
        <v>8</v>
      </c>
      <c r="B25" s="311"/>
      <c r="C25" s="666" t="s">
        <v>229</v>
      </c>
      <c r="D25" s="513"/>
      <c r="E25" s="513"/>
      <c r="F25" s="538"/>
      <c r="G25" s="539"/>
      <c r="H25" s="513"/>
      <c r="I25" s="513"/>
      <c r="J25" s="538"/>
      <c r="K25" s="539"/>
      <c r="L25" s="513"/>
      <c r="M25" s="513"/>
      <c r="N25" s="538"/>
      <c r="O25" s="539"/>
    </row>
    <row r="26" spans="1:15" ht="13.5">
      <c r="A26" s="652"/>
      <c r="B26" s="318">
        <v>1</v>
      </c>
      <c r="C26" s="610" t="s">
        <v>33</v>
      </c>
      <c r="D26" s="642"/>
      <c r="E26" s="627"/>
      <c r="F26" s="674"/>
      <c r="G26" s="675"/>
      <c r="H26" s="642"/>
      <c r="I26" s="627"/>
      <c r="J26" s="674"/>
      <c r="K26" s="675"/>
      <c r="L26" s="642"/>
      <c r="M26" s="627"/>
      <c r="N26" s="674"/>
      <c r="O26" s="675"/>
    </row>
    <row r="27" spans="1:15" ht="14.25" thickBot="1">
      <c r="A27" s="663"/>
      <c r="B27" s="297">
        <v>2</v>
      </c>
      <c r="C27" s="611" t="s">
        <v>34</v>
      </c>
      <c r="D27" s="618"/>
      <c r="E27" s="626"/>
      <c r="F27" s="633"/>
      <c r="G27" s="634"/>
      <c r="H27" s="618"/>
      <c r="I27" s="626"/>
      <c r="J27" s="633"/>
      <c r="K27" s="634"/>
      <c r="L27" s="618"/>
      <c r="M27" s="626"/>
      <c r="N27" s="633"/>
      <c r="O27" s="634"/>
    </row>
    <row r="28" spans="1:15" s="348" customFormat="1" ht="15.75" thickBot="1">
      <c r="A28" s="637">
        <v>9</v>
      </c>
      <c r="B28" s="311"/>
      <c r="C28" s="612" t="s">
        <v>230</v>
      </c>
      <c r="D28" s="668">
        <f>D24+D25</f>
        <v>0</v>
      </c>
      <c r="E28" s="668"/>
      <c r="F28" s="668">
        <f>F24+F25</f>
        <v>0</v>
      </c>
      <c r="G28" s="668">
        <f>G24+G25</f>
        <v>0</v>
      </c>
      <c r="H28" s="668">
        <f>H24+H25</f>
        <v>0</v>
      </c>
      <c r="I28" s="668"/>
      <c r="J28" s="668">
        <f>J24+J25</f>
        <v>0</v>
      </c>
      <c r="K28" s="668">
        <f>K24+K25</f>
        <v>0</v>
      </c>
      <c r="L28" s="668">
        <f>L24+L25</f>
        <v>0</v>
      </c>
      <c r="M28" s="668"/>
      <c r="N28" s="668">
        <f>N24+N25</f>
        <v>0</v>
      </c>
      <c r="O28" s="668">
        <f>O24+O25</f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671">
        <f aca="true" t="shared" si="0" ref="D31:O31">SUM(D32:D40)</f>
        <v>14762</v>
      </c>
      <c r="E31" s="671">
        <f t="shared" si="0"/>
        <v>0</v>
      </c>
      <c r="F31" s="671">
        <f t="shared" si="0"/>
        <v>14762</v>
      </c>
      <c r="G31" s="671">
        <f t="shared" si="0"/>
        <v>0</v>
      </c>
      <c r="H31" s="671">
        <f t="shared" si="0"/>
        <v>-6471</v>
      </c>
      <c r="I31" s="671">
        <f t="shared" si="0"/>
        <v>0</v>
      </c>
      <c r="J31" s="671">
        <f t="shared" si="0"/>
        <v>-6471</v>
      </c>
      <c r="K31" s="671">
        <f t="shared" si="0"/>
        <v>0</v>
      </c>
      <c r="L31" s="671">
        <f t="shared" si="0"/>
        <v>8291</v>
      </c>
      <c r="M31" s="671">
        <f t="shared" si="0"/>
        <v>0</v>
      </c>
      <c r="N31" s="671">
        <f t="shared" si="0"/>
        <v>8291</v>
      </c>
      <c r="O31" s="671">
        <f t="shared" si="0"/>
        <v>0</v>
      </c>
    </row>
    <row r="32" spans="1:15" ht="12.75">
      <c r="A32" s="615"/>
      <c r="B32" s="616">
        <v>1</v>
      </c>
      <c r="C32" s="617" t="s">
        <v>47</v>
      </c>
      <c r="D32" s="618">
        <f>SUM(E32:F32)</f>
        <v>992</v>
      </c>
      <c r="E32" s="627"/>
      <c r="F32" s="619">
        <v>992</v>
      </c>
      <c r="G32" s="620"/>
      <c r="H32" s="618">
        <f>SUM(I32:K32)</f>
        <v>0</v>
      </c>
      <c r="I32" s="627"/>
      <c r="J32" s="619"/>
      <c r="K32" s="620"/>
      <c r="L32" s="618">
        <f>SUM(M32:N32)</f>
        <v>992</v>
      </c>
      <c r="M32" s="627"/>
      <c r="N32" s="619">
        <f>F32+J32</f>
        <v>992</v>
      </c>
      <c r="O32" s="620"/>
    </row>
    <row r="33" spans="1:15" ht="12.75">
      <c r="A33" s="615"/>
      <c r="B33" s="616">
        <v>2</v>
      </c>
      <c r="C33" s="621" t="s">
        <v>49</v>
      </c>
      <c r="D33" s="618">
        <f aca="true" t="shared" si="1" ref="D33:D40">SUM(E33:F33)</f>
        <v>267</v>
      </c>
      <c r="E33" s="618"/>
      <c r="F33" s="622">
        <v>267</v>
      </c>
      <c r="G33" s="623"/>
      <c r="H33" s="618">
        <f aca="true" t="shared" si="2" ref="H33:H40">SUM(I33:K33)</f>
        <v>0</v>
      </c>
      <c r="I33" s="618"/>
      <c r="J33" s="622"/>
      <c r="K33" s="623"/>
      <c r="L33" s="618">
        <f aca="true" t="shared" si="3" ref="L33:L40">SUM(M33:N33)</f>
        <v>267</v>
      </c>
      <c r="M33" s="618"/>
      <c r="N33" s="622">
        <f aca="true" t="shared" si="4" ref="N33:N40">F33+J33</f>
        <v>267</v>
      </c>
      <c r="O33" s="623"/>
    </row>
    <row r="34" spans="1:15" ht="12.75">
      <c r="A34" s="624"/>
      <c r="B34" s="625">
        <v>3</v>
      </c>
      <c r="C34" s="621" t="s">
        <v>440</v>
      </c>
      <c r="D34" s="618">
        <f t="shared" si="1"/>
        <v>13503</v>
      </c>
      <c r="E34" s="626"/>
      <c r="F34" s="622">
        <v>13503</v>
      </c>
      <c r="G34" s="623"/>
      <c r="H34" s="618">
        <f t="shared" si="2"/>
        <v>-6471</v>
      </c>
      <c r="I34" s="626"/>
      <c r="J34" s="622">
        <v>-6471</v>
      </c>
      <c r="K34" s="623"/>
      <c r="L34" s="618">
        <f t="shared" si="3"/>
        <v>7032</v>
      </c>
      <c r="M34" s="626"/>
      <c r="N34" s="622">
        <f t="shared" si="4"/>
        <v>7032</v>
      </c>
      <c r="O34" s="623"/>
    </row>
    <row r="35" spans="1:15" ht="12.75">
      <c r="A35" s="624"/>
      <c r="B35" s="625">
        <v>5</v>
      </c>
      <c r="C35" s="621" t="s">
        <v>441</v>
      </c>
      <c r="D35" s="618">
        <f t="shared" si="1"/>
        <v>0</v>
      </c>
      <c r="E35" s="618"/>
      <c r="F35" s="622"/>
      <c r="G35" s="623"/>
      <c r="H35" s="618">
        <f t="shared" si="2"/>
        <v>0</v>
      </c>
      <c r="I35" s="618"/>
      <c r="J35" s="622"/>
      <c r="K35" s="623"/>
      <c r="L35" s="618">
        <f t="shared" si="3"/>
        <v>0</v>
      </c>
      <c r="M35" s="618"/>
      <c r="N35" s="622">
        <f t="shared" si="4"/>
        <v>0</v>
      </c>
      <c r="O35" s="623"/>
    </row>
    <row r="36" spans="1:15" ht="12.75">
      <c r="A36" s="615"/>
      <c r="B36" s="616">
        <v>6</v>
      </c>
      <c r="C36" s="621" t="s">
        <v>59</v>
      </c>
      <c r="D36" s="618">
        <f t="shared" si="1"/>
        <v>0</v>
      </c>
      <c r="E36" s="627"/>
      <c r="F36" s="514"/>
      <c r="G36" s="623"/>
      <c r="H36" s="618">
        <f t="shared" si="2"/>
        <v>0</v>
      </c>
      <c r="I36" s="627"/>
      <c r="J36" s="514"/>
      <c r="K36" s="623"/>
      <c r="L36" s="618">
        <f t="shared" si="3"/>
        <v>0</v>
      </c>
      <c r="M36" s="627"/>
      <c r="N36" s="622">
        <f t="shared" si="4"/>
        <v>0</v>
      </c>
      <c r="O36" s="623"/>
    </row>
    <row r="37" spans="1:15" s="338" customFormat="1" ht="12.75">
      <c r="A37" s="628"/>
      <c r="B37" s="616">
        <v>7</v>
      </c>
      <c r="C37" s="621" t="s">
        <v>442</v>
      </c>
      <c r="D37" s="618">
        <f t="shared" si="1"/>
        <v>0</v>
      </c>
      <c r="E37" s="514"/>
      <c r="F37" s="514"/>
      <c r="G37" s="623"/>
      <c r="H37" s="618">
        <f t="shared" si="2"/>
        <v>0</v>
      </c>
      <c r="I37" s="514"/>
      <c r="J37" s="514"/>
      <c r="K37" s="623"/>
      <c r="L37" s="618">
        <f t="shared" si="3"/>
        <v>0</v>
      </c>
      <c r="M37" s="514"/>
      <c r="N37" s="622">
        <f t="shared" si="4"/>
        <v>0</v>
      </c>
      <c r="O37" s="623"/>
    </row>
    <row r="38" spans="1:15" s="338" customFormat="1" ht="12.75">
      <c r="A38" s="628"/>
      <c r="B38" s="629">
        <v>8</v>
      </c>
      <c r="C38" s="630" t="s">
        <v>443</v>
      </c>
      <c r="D38" s="618">
        <f t="shared" si="1"/>
        <v>0</v>
      </c>
      <c r="E38" s="631"/>
      <c r="F38" s="622"/>
      <c r="G38" s="623"/>
      <c r="H38" s="618">
        <f t="shared" si="2"/>
        <v>0</v>
      </c>
      <c r="I38" s="631"/>
      <c r="J38" s="622"/>
      <c r="K38" s="623"/>
      <c r="L38" s="618">
        <f t="shared" si="3"/>
        <v>0</v>
      </c>
      <c r="M38" s="631"/>
      <c r="N38" s="622">
        <f t="shared" si="4"/>
        <v>0</v>
      </c>
      <c r="O38" s="623"/>
    </row>
    <row r="39" spans="1:15" ht="12.75">
      <c r="A39" s="615"/>
      <c r="B39" s="616">
        <v>9</v>
      </c>
      <c r="C39" s="632" t="s">
        <v>444</v>
      </c>
      <c r="D39" s="618">
        <f t="shared" si="1"/>
        <v>0</v>
      </c>
      <c r="E39" s="626"/>
      <c r="F39" s="633"/>
      <c r="G39" s="634"/>
      <c r="H39" s="618">
        <f t="shared" si="2"/>
        <v>0</v>
      </c>
      <c r="I39" s="626"/>
      <c r="J39" s="633"/>
      <c r="K39" s="634"/>
      <c r="L39" s="618">
        <f t="shared" si="3"/>
        <v>0</v>
      </c>
      <c r="M39" s="626"/>
      <c r="N39" s="622">
        <f t="shared" si="4"/>
        <v>0</v>
      </c>
      <c r="O39" s="634"/>
    </row>
    <row r="40" spans="1:15" ht="13.5" thickBot="1">
      <c r="A40" s="635"/>
      <c r="B40" s="636">
        <v>10</v>
      </c>
      <c r="C40" s="632" t="s">
        <v>402</v>
      </c>
      <c r="D40" s="618">
        <f t="shared" si="1"/>
        <v>0</v>
      </c>
      <c r="E40" s="626"/>
      <c r="F40" s="633"/>
      <c r="G40" s="633"/>
      <c r="H40" s="618">
        <f t="shared" si="2"/>
        <v>0</v>
      </c>
      <c r="I40" s="626"/>
      <c r="J40" s="633"/>
      <c r="K40" s="633"/>
      <c r="L40" s="618">
        <f t="shared" si="3"/>
        <v>0</v>
      </c>
      <c r="M40" s="626"/>
      <c r="N40" s="647">
        <f t="shared" si="4"/>
        <v>0</v>
      </c>
      <c r="O40" s="633"/>
    </row>
    <row r="41" spans="1:15" s="338" customFormat="1" ht="14.25" thickBot="1">
      <c r="A41" s="637">
        <v>11</v>
      </c>
      <c r="B41" s="613"/>
      <c r="C41" s="601" t="s">
        <v>233</v>
      </c>
      <c r="D41" s="614">
        <f aca="true" t="shared" si="5" ref="D41:O41">SUM(D42:D48)</f>
        <v>451195</v>
      </c>
      <c r="E41" s="614">
        <f t="shared" si="5"/>
        <v>0</v>
      </c>
      <c r="F41" s="614">
        <f t="shared" si="5"/>
        <v>451195</v>
      </c>
      <c r="G41" s="638">
        <f t="shared" si="5"/>
        <v>0</v>
      </c>
      <c r="H41" s="614">
        <f t="shared" si="5"/>
        <v>6336</v>
      </c>
      <c r="I41" s="614">
        <f t="shared" si="5"/>
        <v>0</v>
      </c>
      <c r="J41" s="614">
        <f t="shared" si="5"/>
        <v>6336</v>
      </c>
      <c r="K41" s="638">
        <f t="shared" si="5"/>
        <v>0</v>
      </c>
      <c r="L41" s="614">
        <f t="shared" si="5"/>
        <v>457531</v>
      </c>
      <c r="M41" s="614">
        <f t="shared" si="5"/>
        <v>0</v>
      </c>
      <c r="N41" s="614">
        <f t="shared" si="5"/>
        <v>457531</v>
      </c>
      <c r="O41" s="638">
        <f t="shared" si="5"/>
        <v>0</v>
      </c>
    </row>
    <row r="42" spans="1:15" ht="12.75">
      <c r="A42" s="615"/>
      <c r="B42" s="616">
        <v>1</v>
      </c>
      <c r="C42" s="639" t="s">
        <v>65</v>
      </c>
      <c r="D42" s="618">
        <f>SUM(E42:F42)</f>
        <v>84296</v>
      </c>
      <c r="E42" s="627"/>
      <c r="F42" s="619">
        <v>84296</v>
      </c>
      <c r="G42" s="620"/>
      <c r="H42" s="618">
        <f>SUM(I42:K42)</f>
        <v>-105</v>
      </c>
      <c r="I42" s="627"/>
      <c r="J42" s="619">
        <v>-105</v>
      </c>
      <c r="K42" s="620"/>
      <c r="L42" s="618">
        <f>SUM(M42:N42)</f>
        <v>84191</v>
      </c>
      <c r="M42" s="627"/>
      <c r="N42" s="619">
        <f>F42+J42</f>
        <v>84191</v>
      </c>
      <c r="O42" s="620"/>
    </row>
    <row r="43" spans="1:15" ht="12.75">
      <c r="A43" s="615"/>
      <c r="B43" s="616">
        <v>2</v>
      </c>
      <c r="C43" s="621" t="s">
        <v>67</v>
      </c>
      <c r="D43" s="618">
        <f aca="true" t="shared" si="6" ref="D43:D48">SUM(E43:F43)</f>
        <v>348335</v>
      </c>
      <c r="E43" s="618"/>
      <c r="F43" s="622">
        <v>348335</v>
      </c>
      <c r="G43" s="623"/>
      <c r="H43" s="618">
        <f aca="true" t="shared" si="7" ref="H43:H48">SUM(I43:K43)</f>
        <v>6441</v>
      </c>
      <c r="I43" s="618"/>
      <c r="J43" s="622">
        <v>6441</v>
      </c>
      <c r="K43" s="623"/>
      <c r="L43" s="618">
        <f aca="true" t="shared" si="8" ref="L43:L48">SUM(M43:N43)</f>
        <v>354776</v>
      </c>
      <c r="M43" s="618"/>
      <c r="N43" s="622">
        <f aca="true" t="shared" si="9" ref="N43:N48">F43+J43</f>
        <v>354776</v>
      </c>
      <c r="O43" s="623"/>
    </row>
    <row r="44" spans="1:15" ht="12.75">
      <c r="A44" s="615"/>
      <c r="B44" s="616">
        <v>3</v>
      </c>
      <c r="C44" s="621" t="s">
        <v>445</v>
      </c>
      <c r="D44" s="618">
        <f t="shared" si="6"/>
        <v>0</v>
      </c>
      <c r="E44" s="618"/>
      <c r="F44" s="622"/>
      <c r="G44" s="623"/>
      <c r="H44" s="618">
        <f t="shared" si="7"/>
        <v>0</v>
      </c>
      <c r="I44" s="618"/>
      <c r="J44" s="622"/>
      <c r="K44" s="623"/>
      <c r="L44" s="618">
        <f t="shared" si="8"/>
        <v>0</v>
      </c>
      <c r="M44" s="618"/>
      <c r="N44" s="622">
        <f t="shared" si="9"/>
        <v>0</v>
      </c>
      <c r="O44" s="623"/>
    </row>
    <row r="45" spans="1:15" ht="12.75">
      <c r="A45" s="615"/>
      <c r="B45" s="616">
        <v>3</v>
      </c>
      <c r="C45" s="621" t="s">
        <v>446</v>
      </c>
      <c r="D45" s="618">
        <f t="shared" si="6"/>
        <v>0</v>
      </c>
      <c r="E45" s="618"/>
      <c r="F45" s="622"/>
      <c r="G45" s="623"/>
      <c r="H45" s="618">
        <f t="shared" si="7"/>
        <v>0</v>
      </c>
      <c r="I45" s="618"/>
      <c r="J45" s="622"/>
      <c r="K45" s="623"/>
      <c r="L45" s="618">
        <f t="shared" si="8"/>
        <v>0</v>
      </c>
      <c r="M45" s="618"/>
      <c r="N45" s="622">
        <f t="shared" si="9"/>
        <v>0</v>
      </c>
      <c r="O45" s="623"/>
    </row>
    <row r="46" spans="1:15" ht="12.75">
      <c r="A46" s="615"/>
      <c r="B46" s="616">
        <v>4</v>
      </c>
      <c r="C46" s="621" t="s">
        <v>71</v>
      </c>
      <c r="D46" s="618">
        <f t="shared" si="6"/>
        <v>0</v>
      </c>
      <c r="E46" s="618"/>
      <c r="F46" s="622"/>
      <c r="G46" s="623"/>
      <c r="H46" s="618">
        <f t="shared" si="7"/>
        <v>0</v>
      </c>
      <c r="I46" s="618"/>
      <c r="J46" s="622"/>
      <c r="K46" s="623"/>
      <c r="L46" s="618">
        <f t="shared" si="8"/>
        <v>0</v>
      </c>
      <c r="M46" s="618"/>
      <c r="N46" s="622">
        <f t="shared" si="9"/>
        <v>0</v>
      </c>
      <c r="O46" s="623"/>
    </row>
    <row r="47" spans="1:15" ht="12.75">
      <c r="A47" s="615"/>
      <c r="B47" s="616">
        <v>5</v>
      </c>
      <c r="C47" s="621" t="s">
        <v>447</v>
      </c>
      <c r="D47" s="618">
        <f t="shared" si="6"/>
        <v>0</v>
      </c>
      <c r="E47" s="618"/>
      <c r="F47" s="622"/>
      <c r="G47" s="623"/>
      <c r="H47" s="618">
        <f t="shared" si="7"/>
        <v>0</v>
      </c>
      <c r="I47" s="618"/>
      <c r="J47" s="622"/>
      <c r="K47" s="623"/>
      <c r="L47" s="618">
        <f t="shared" si="8"/>
        <v>0</v>
      </c>
      <c r="M47" s="618"/>
      <c r="N47" s="622">
        <f t="shared" si="9"/>
        <v>0</v>
      </c>
      <c r="O47" s="623"/>
    </row>
    <row r="48" spans="1:15" ht="13.5" thickBot="1">
      <c r="A48" s="624"/>
      <c r="B48" s="625">
        <v>6</v>
      </c>
      <c r="C48" s="632" t="s">
        <v>448</v>
      </c>
      <c r="D48" s="618">
        <f t="shared" si="6"/>
        <v>18564</v>
      </c>
      <c r="E48" s="626"/>
      <c r="F48" s="633">
        <v>18564</v>
      </c>
      <c r="G48" s="634"/>
      <c r="H48" s="618">
        <f t="shared" si="7"/>
        <v>0</v>
      </c>
      <c r="I48" s="626"/>
      <c r="J48" s="633"/>
      <c r="K48" s="634"/>
      <c r="L48" s="618">
        <f t="shared" si="8"/>
        <v>18564</v>
      </c>
      <c r="M48" s="626"/>
      <c r="N48" s="647">
        <f t="shared" si="9"/>
        <v>18564</v>
      </c>
      <c r="O48" s="634"/>
    </row>
    <row r="49" spans="1:15" ht="13.5">
      <c r="A49" s="640">
        <v>12</v>
      </c>
      <c r="B49" s="641">
        <v>1</v>
      </c>
      <c r="C49" s="617" t="s">
        <v>449</v>
      </c>
      <c r="D49" s="642"/>
      <c r="E49" s="642"/>
      <c r="F49" s="619"/>
      <c r="G49" s="620"/>
      <c r="H49" s="642"/>
      <c r="I49" s="642"/>
      <c r="J49" s="619"/>
      <c r="K49" s="620"/>
      <c r="L49" s="642"/>
      <c r="M49" s="642"/>
      <c r="N49" s="619"/>
      <c r="O49" s="620"/>
    </row>
    <row r="50" spans="1:15" ht="12.75">
      <c r="A50" s="615"/>
      <c r="B50" s="616">
        <v>2</v>
      </c>
      <c r="C50" s="621" t="s">
        <v>450</v>
      </c>
      <c r="D50" s="618"/>
      <c r="E50" s="618"/>
      <c r="F50" s="622"/>
      <c r="G50" s="623"/>
      <c r="H50" s="618"/>
      <c r="I50" s="618"/>
      <c r="J50" s="622"/>
      <c r="K50" s="623"/>
      <c r="L50" s="618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646"/>
      <c r="E51" s="646"/>
      <c r="F51" s="647"/>
      <c r="G51" s="648"/>
      <c r="H51" s="646"/>
      <c r="I51" s="646"/>
      <c r="J51" s="647"/>
      <c r="K51" s="648"/>
      <c r="L51" s="646"/>
      <c r="M51" s="64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670">
        <f aca="true" t="shared" si="10" ref="D52:O52">D31+D41</f>
        <v>465957</v>
      </c>
      <c r="E52" s="670">
        <f t="shared" si="10"/>
        <v>0</v>
      </c>
      <c r="F52" s="670">
        <f t="shared" si="10"/>
        <v>465957</v>
      </c>
      <c r="G52" s="142">
        <f t="shared" si="10"/>
        <v>0</v>
      </c>
      <c r="H52" s="670">
        <f t="shared" si="10"/>
        <v>-135</v>
      </c>
      <c r="I52" s="670">
        <f t="shared" si="10"/>
        <v>0</v>
      </c>
      <c r="J52" s="670">
        <f t="shared" si="10"/>
        <v>-135</v>
      </c>
      <c r="K52" s="142">
        <f t="shared" si="10"/>
        <v>0</v>
      </c>
      <c r="L52" s="670">
        <f t="shared" si="10"/>
        <v>465822</v>
      </c>
      <c r="M52" s="670">
        <f t="shared" si="10"/>
        <v>0</v>
      </c>
      <c r="N52" s="670">
        <f t="shared" si="10"/>
        <v>465822</v>
      </c>
      <c r="O52" s="142">
        <f t="shared" si="10"/>
        <v>0</v>
      </c>
    </row>
    <row r="53" spans="1:15" ht="14.25" thickBot="1">
      <c r="A53" s="637">
        <v>14</v>
      </c>
      <c r="B53" s="650"/>
      <c r="C53" s="666" t="s">
        <v>235</v>
      </c>
      <c r="D53" s="672">
        <f>SUM(D54:D55)</f>
        <v>0</v>
      </c>
      <c r="E53" s="672"/>
      <c r="F53" s="158">
        <f>SUM(F54:F55)</f>
        <v>0</v>
      </c>
      <c r="G53" s="673">
        <f>SUM(G54:G55)</f>
        <v>0</v>
      </c>
      <c r="H53" s="672">
        <f>SUM(H54:H55)</f>
        <v>0</v>
      </c>
      <c r="I53" s="672"/>
      <c r="J53" s="158">
        <f>SUM(J54:J55)</f>
        <v>0</v>
      </c>
      <c r="K53" s="673">
        <f>SUM(K54:K55)</f>
        <v>0</v>
      </c>
      <c r="L53" s="67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654"/>
      <c r="E54" s="654"/>
      <c r="F54" s="619"/>
      <c r="G54" s="620"/>
      <c r="H54" s="654"/>
      <c r="I54" s="654"/>
      <c r="J54" s="619"/>
      <c r="K54" s="620"/>
      <c r="L54" s="654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657"/>
      <c r="E55" s="657"/>
      <c r="F55" s="633"/>
      <c r="G55" s="634"/>
      <c r="H55" s="657"/>
      <c r="I55" s="657"/>
      <c r="J55" s="633"/>
      <c r="K55" s="634"/>
      <c r="L55" s="657"/>
      <c r="M55" s="657"/>
      <c r="N55" s="633"/>
      <c r="O55" s="634"/>
    </row>
    <row r="56" spans="1:15" ht="15" customHeight="1" thickBot="1">
      <c r="A56" s="324"/>
      <c r="B56" s="311"/>
      <c r="C56" s="325" t="s">
        <v>238</v>
      </c>
      <c r="D56" s="668">
        <f aca="true" t="shared" si="11" ref="D56:O56">D52+D53</f>
        <v>465957</v>
      </c>
      <c r="E56" s="668">
        <f t="shared" si="11"/>
        <v>0</v>
      </c>
      <c r="F56" s="668">
        <f t="shared" si="11"/>
        <v>465957</v>
      </c>
      <c r="G56" s="669">
        <f t="shared" si="11"/>
        <v>0</v>
      </c>
      <c r="H56" s="668">
        <f t="shared" si="11"/>
        <v>-135</v>
      </c>
      <c r="I56" s="668">
        <f t="shared" si="11"/>
        <v>0</v>
      </c>
      <c r="J56" s="668">
        <f t="shared" si="11"/>
        <v>-135</v>
      </c>
      <c r="K56" s="669">
        <f t="shared" si="11"/>
        <v>0</v>
      </c>
      <c r="L56" s="668">
        <f t="shared" si="11"/>
        <v>465822</v>
      </c>
      <c r="M56" s="668">
        <f t="shared" si="11"/>
        <v>0</v>
      </c>
      <c r="N56" s="668">
        <f t="shared" si="11"/>
        <v>465822</v>
      </c>
      <c r="O56" s="669">
        <f t="shared" si="11"/>
        <v>0</v>
      </c>
    </row>
    <row r="57" spans="1:15" ht="14.25" customHeight="1">
      <c r="A57" s="1199"/>
      <c r="B57" s="1199"/>
      <c r="C57" s="1199"/>
      <c r="D57" s="1199"/>
      <c r="E57" s="831"/>
      <c r="F57" s="528"/>
      <c r="G57" s="528"/>
      <c r="I57" s="992"/>
      <c r="J57" s="528"/>
      <c r="K57" s="528"/>
      <c r="M57" s="992"/>
      <c r="N57" s="528"/>
      <c r="O57" s="528"/>
    </row>
  </sheetData>
  <sheetProtection/>
  <mergeCells count="18">
    <mergeCell ref="J6:J7"/>
    <mergeCell ref="K6:K7"/>
    <mergeCell ref="L6:L7"/>
    <mergeCell ref="G6:G7"/>
    <mergeCell ref="A2:O2"/>
    <mergeCell ref="M6:M7"/>
    <mergeCell ref="N6:N7"/>
    <mergeCell ref="O6:O7"/>
    <mergeCell ref="D3:G4"/>
    <mergeCell ref="H3:K4"/>
    <mergeCell ref="L3:O4"/>
    <mergeCell ref="H6:H7"/>
    <mergeCell ref="I6:I7"/>
    <mergeCell ref="A57:D5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&amp;C&amp;"Times New Roman CE,Félkövér"&amp;12Martonvásár Város Képviselőtestület  ..../2013 (......) önkormányzati rendelete Martonvásár Város 2013. évi költségvetéséről&amp;R&amp;"Times New Roman CE,Félkövér"&amp;12
8.1.d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D40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5" width="13.125" style="330" customWidth="1"/>
    <col min="6" max="6" width="12.125" style="330" customWidth="1"/>
    <col min="7" max="7" width="11.00390625" style="330" customWidth="1"/>
    <col min="8" max="9" width="13.125" style="330" customWidth="1"/>
    <col min="10" max="10" width="12.125" style="330" customWidth="1"/>
    <col min="11" max="11" width="11.00390625" style="330" customWidth="1"/>
    <col min="12" max="13" width="13.125" style="330" customWidth="1"/>
    <col min="14" max="14" width="12.125" style="330" customWidth="1"/>
    <col min="15" max="15" width="11.00390625" style="330" customWidth="1"/>
    <col min="16" max="16384" width="9.375" style="330" customWidth="1"/>
  </cols>
  <sheetData>
    <row r="1" spans="1:15" s="327" customFormat="1" ht="21" customHeight="1" thickBot="1">
      <c r="A1" s="1053"/>
      <c r="B1" s="1054"/>
      <c r="C1" s="1054"/>
      <c r="D1" s="1055"/>
      <c r="E1" s="1055"/>
      <c r="F1" s="1056"/>
      <c r="G1" s="1056"/>
      <c r="H1" s="1055"/>
      <c r="I1" s="1055"/>
      <c r="J1" s="1056"/>
      <c r="K1" s="1056"/>
      <c r="L1" s="1055"/>
      <c r="M1" s="1055"/>
      <c r="N1" s="1056"/>
      <c r="O1" s="1056"/>
    </row>
    <row r="2" spans="1:15" s="327" customFormat="1" ht="29.25" customHeight="1">
      <c r="A2" s="1226" t="s">
        <v>588</v>
      </c>
      <c r="B2" s="1227"/>
      <c r="C2" s="1227"/>
      <c r="D2" s="1227"/>
      <c r="E2" s="1227"/>
      <c r="F2" s="1228"/>
      <c r="G2" s="1228"/>
      <c r="H2" s="1228"/>
      <c r="I2" s="1228"/>
      <c r="J2" s="1228"/>
      <c r="K2" s="1228"/>
      <c r="L2" s="1228"/>
      <c r="M2" s="1228"/>
      <c r="N2" s="1228"/>
      <c r="O2" s="1229"/>
    </row>
    <row r="3" spans="1:15" s="328" customFormat="1" ht="15.75">
      <c r="A3" s="529" t="s">
        <v>211</v>
      </c>
      <c r="B3" s="530"/>
      <c r="C3" s="531" t="s">
        <v>462</v>
      </c>
      <c r="D3" s="1222" t="s">
        <v>683</v>
      </c>
      <c r="E3" s="1223"/>
      <c r="F3" s="1223"/>
      <c r="G3" s="1224"/>
      <c r="H3" s="1225" t="s">
        <v>684</v>
      </c>
      <c r="I3" s="1223"/>
      <c r="J3" s="1223"/>
      <c r="K3" s="1224"/>
      <c r="L3" s="1225" t="s">
        <v>685</v>
      </c>
      <c r="M3" s="1223"/>
      <c r="N3" s="1223"/>
      <c r="O3" s="1224"/>
    </row>
    <row r="4" spans="1:15" s="328" customFormat="1" ht="16.5" thickBot="1">
      <c r="A4" s="524" t="s">
        <v>213</v>
      </c>
      <c r="B4" s="525"/>
      <c r="C4" s="473" t="s">
        <v>671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682</v>
      </c>
      <c r="I6" s="1200" t="s">
        <v>585</v>
      </c>
      <c r="J6" s="1202" t="s">
        <v>586</v>
      </c>
      <c r="K6" s="1204" t="s">
        <v>587</v>
      </c>
      <c r="L6" s="1200" t="s">
        <v>10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670">
        <f>SUM(D11:D13)</f>
        <v>0</v>
      </c>
      <c r="E10" s="670"/>
      <c r="F10" s="670">
        <f>SUM(F11:F13)</f>
        <v>0</v>
      </c>
      <c r="G10" s="670">
        <f>SUM(G11:G13)</f>
        <v>0</v>
      </c>
      <c r="H10" s="670">
        <f>SUM(H11:H13)</f>
        <v>0</v>
      </c>
      <c r="I10" s="670"/>
      <c r="J10" s="670">
        <f>SUM(J11:J13)</f>
        <v>0</v>
      </c>
      <c r="K10" s="670">
        <f>SUM(K11:K13)</f>
        <v>0</v>
      </c>
      <c r="L10" s="670">
        <f>SUM(L11:L13)</f>
        <v>0</v>
      </c>
      <c r="M10" s="670"/>
      <c r="N10" s="670">
        <f>SUM(N11:N13)</f>
        <v>0</v>
      </c>
      <c r="O10" s="670">
        <f>SUM(O11:O13)</f>
        <v>0</v>
      </c>
    </row>
    <row r="11" spans="1:15" ht="12.75">
      <c r="A11" s="615"/>
      <c r="B11" s="297">
        <v>1</v>
      </c>
      <c r="C11" s="602" t="s">
        <v>241</v>
      </c>
      <c r="D11" s="618">
        <v>0</v>
      </c>
      <c r="E11" s="618"/>
      <c r="F11" s="622"/>
      <c r="G11" s="623">
        <v>0</v>
      </c>
      <c r="H11" s="618">
        <v>0</v>
      </c>
      <c r="I11" s="618"/>
      <c r="J11" s="622"/>
      <c r="K11" s="623">
        <v>0</v>
      </c>
      <c r="L11" s="618">
        <v>0</v>
      </c>
      <c r="M11" s="618"/>
      <c r="N11" s="622"/>
      <c r="O11" s="623">
        <v>0</v>
      </c>
    </row>
    <row r="12" spans="1:15" s="348" customFormat="1" ht="15">
      <c r="A12" s="628"/>
      <c r="B12" s="297">
        <v>2</v>
      </c>
      <c r="C12" s="603" t="s">
        <v>224</v>
      </c>
      <c r="D12" s="627"/>
      <c r="E12" s="627"/>
      <c r="F12" s="622"/>
      <c r="G12" s="675"/>
      <c r="H12" s="627"/>
      <c r="I12" s="627"/>
      <c r="J12" s="622"/>
      <c r="K12" s="675"/>
      <c r="L12" s="627"/>
      <c r="M12" s="627"/>
      <c r="N12" s="622"/>
      <c r="O12" s="675"/>
    </row>
    <row r="13" spans="1:15" s="348" customFormat="1" ht="15.75" thickBot="1">
      <c r="A13" s="615"/>
      <c r="B13" s="297">
        <v>3</v>
      </c>
      <c r="C13" s="604" t="s">
        <v>255</v>
      </c>
      <c r="D13" s="618"/>
      <c r="E13" s="618"/>
      <c r="F13" s="622"/>
      <c r="G13" s="623"/>
      <c r="H13" s="618"/>
      <c r="I13" s="618"/>
      <c r="J13" s="622"/>
      <c r="K13" s="623"/>
      <c r="L13" s="618"/>
      <c r="M13" s="618"/>
      <c r="N13" s="622"/>
      <c r="O13" s="623"/>
    </row>
    <row r="14" spans="1:15" s="338" customFormat="1" ht="14.25" thickBot="1">
      <c r="A14" s="637">
        <v>2</v>
      </c>
      <c r="B14" s="293"/>
      <c r="C14" s="601" t="s">
        <v>461</v>
      </c>
      <c r="D14" s="671">
        <f>SUM(D15:D17)</f>
        <v>0</v>
      </c>
      <c r="E14" s="671"/>
      <c r="F14" s="671">
        <f>SUM(F15:F17)</f>
        <v>0</v>
      </c>
      <c r="G14" s="671">
        <f>SUM(G15:G17)</f>
        <v>0</v>
      </c>
      <c r="H14" s="671">
        <f>SUM(H15:H17)</f>
        <v>0</v>
      </c>
      <c r="I14" s="671"/>
      <c r="J14" s="671">
        <f>SUM(J15:J17)</f>
        <v>0</v>
      </c>
      <c r="K14" s="671">
        <f>SUM(K15:K17)</f>
        <v>0</v>
      </c>
      <c r="L14" s="671">
        <f>SUM(L15:L17)</f>
        <v>0</v>
      </c>
      <c r="M14" s="671"/>
      <c r="N14" s="671">
        <f>SUM(N15:N17)</f>
        <v>0</v>
      </c>
      <c r="O14" s="671">
        <f>SUM(O15:O17)</f>
        <v>0</v>
      </c>
    </row>
    <row r="15" spans="1:15" ht="13.5">
      <c r="A15" s="652"/>
      <c r="B15" s="641">
        <v>1</v>
      </c>
      <c r="C15" s="605" t="s">
        <v>460</v>
      </c>
      <c r="D15" s="172"/>
      <c r="E15" s="172"/>
      <c r="F15" s="595"/>
      <c r="G15" s="596"/>
      <c r="H15" s="172"/>
      <c r="I15" s="172"/>
      <c r="J15" s="595"/>
      <c r="K15" s="596"/>
      <c r="L15" s="172"/>
      <c r="M15" s="172"/>
      <c r="N15" s="595"/>
      <c r="O15" s="596"/>
    </row>
    <row r="16" spans="1:15" s="348" customFormat="1" ht="15">
      <c r="A16" s="615"/>
      <c r="B16" s="616">
        <v>2</v>
      </c>
      <c r="C16" s="602" t="s">
        <v>225</v>
      </c>
      <c r="D16" s="122"/>
      <c r="E16" s="122"/>
      <c r="F16" s="515"/>
      <c r="G16" s="516"/>
      <c r="H16" s="122"/>
      <c r="I16" s="122"/>
      <c r="J16" s="515"/>
      <c r="K16" s="516"/>
      <c r="L16" s="122"/>
      <c r="M16" s="122"/>
      <c r="N16" s="515"/>
      <c r="O16" s="516"/>
    </row>
    <row r="17" spans="1:15" s="348" customFormat="1" ht="15.75" thickBot="1">
      <c r="A17" s="643"/>
      <c r="B17" s="644">
        <v>3</v>
      </c>
      <c r="C17" s="606" t="s">
        <v>452</v>
      </c>
      <c r="D17" s="209"/>
      <c r="E17" s="209"/>
      <c r="F17" s="599"/>
      <c r="G17" s="600"/>
      <c r="H17" s="209"/>
      <c r="I17" s="209"/>
      <c r="J17" s="599"/>
      <c r="K17" s="600"/>
      <c r="L17" s="209"/>
      <c r="M17" s="209"/>
      <c r="N17" s="599"/>
      <c r="O17" s="600"/>
    </row>
    <row r="18" spans="1:15" ht="13.5">
      <c r="A18" s="659">
        <v>3</v>
      </c>
      <c r="B18" s="594">
        <v>1</v>
      </c>
      <c r="C18" s="607" t="s">
        <v>453</v>
      </c>
      <c r="D18" s="595"/>
      <c r="E18" s="595"/>
      <c r="F18" s="595"/>
      <c r="G18" s="596"/>
      <c r="H18" s="595"/>
      <c r="I18" s="595"/>
      <c r="J18" s="595"/>
      <c r="K18" s="596"/>
      <c r="L18" s="595"/>
      <c r="M18" s="595"/>
      <c r="N18" s="595"/>
      <c r="O18" s="596"/>
    </row>
    <row r="19" spans="1:15" ht="12.75">
      <c r="A19" s="660"/>
      <c r="B19" s="597">
        <v>2</v>
      </c>
      <c r="C19" s="608" t="s">
        <v>454</v>
      </c>
      <c r="D19" s="515"/>
      <c r="E19" s="515"/>
      <c r="F19" s="515"/>
      <c r="G19" s="516"/>
      <c r="H19" s="515"/>
      <c r="I19" s="515"/>
      <c r="J19" s="515"/>
      <c r="K19" s="516"/>
      <c r="L19" s="515"/>
      <c r="M19" s="515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599"/>
      <c r="E20" s="599"/>
      <c r="F20" s="599"/>
      <c r="G20" s="600"/>
      <c r="H20" s="599"/>
      <c r="I20" s="599"/>
      <c r="J20" s="599"/>
      <c r="K20" s="600"/>
      <c r="L20" s="599"/>
      <c r="M20" s="59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517">
        <f>D10+D14+D18+D19+D20</f>
        <v>0</v>
      </c>
      <c r="E21" s="517"/>
      <c r="F21" s="517">
        <f>F10+F14+F18+F19+F20</f>
        <v>0</v>
      </c>
      <c r="G21" s="517">
        <f>G10+G14+G18+G19+G20</f>
        <v>0</v>
      </c>
      <c r="H21" s="517">
        <f>H10+H14+H18+H19+H20</f>
        <v>0</v>
      </c>
      <c r="I21" s="517"/>
      <c r="J21" s="517">
        <f>J10+J14+J18+J19+J20</f>
        <v>0</v>
      </c>
      <c r="K21" s="517">
        <f>K10+K14+K18+K19+K20</f>
        <v>0</v>
      </c>
      <c r="L21" s="517">
        <f>L10+L14+L18+L19+L20</f>
        <v>0</v>
      </c>
      <c r="M21" s="517"/>
      <c r="N21" s="517">
        <f>N10+N14+N18+N19+N20</f>
        <v>0</v>
      </c>
      <c r="O21" s="517">
        <f>O10+O14+O18+O19+O20</f>
        <v>0</v>
      </c>
    </row>
    <row r="22" spans="1:15" ht="13.5">
      <c r="A22" s="659">
        <v>5</v>
      </c>
      <c r="B22" s="595"/>
      <c r="C22" s="607" t="s">
        <v>457</v>
      </c>
      <c r="D22" s="595"/>
      <c r="E22" s="595"/>
      <c r="F22" s="595"/>
      <c r="G22" s="596"/>
      <c r="H22" s="595"/>
      <c r="I22" s="595"/>
      <c r="J22" s="595"/>
      <c r="K22" s="596"/>
      <c r="L22" s="59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599"/>
      <c r="E23" s="599"/>
      <c r="F23" s="599"/>
      <c r="G23" s="600"/>
      <c r="H23" s="599"/>
      <c r="I23" s="599"/>
      <c r="J23" s="599"/>
      <c r="K23" s="600"/>
      <c r="L23" s="599"/>
      <c r="M23" s="599"/>
      <c r="N23" s="599"/>
      <c r="O23" s="600"/>
    </row>
    <row r="24" spans="1:15" ht="14.25" thickBot="1">
      <c r="A24" s="637">
        <v>7</v>
      </c>
      <c r="B24" s="241"/>
      <c r="C24" s="601" t="s">
        <v>244</v>
      </c>
      <c r="D24" s="670">
        <f>D21+D22+D23</f>
        <v>0</v>
      </c>
      <c r="E24" s="670"/>
      <c r="F24" s="670">
        <f>F21+F22+F23</f>
        <v>0</v>
      </c>
      <c r="G24" s="670">
        <f>G21+G22+G23</f>
        <v>0</v>
      </c>
      <c r="H24" s="670">
        <f>H21+H22+H23</f>
        <v>0</v>
      </c>
      <c r="I24" s="670"/>
      <c r="J24" s="670">
        <f>J21+J22+J23</f>
        <v>0</v>
      </c>
      <c r="K24" s="670">
        <f>K21+K22+K23</f>
        <v>0</v>
      </c>
      <c r="L24" s="670">
        <f>L21+L22+L23</f>
        <v>0</v>
      </c>
      <c r="M24" s="670"/>
      <c r="N24" s="670">
        <f>N21+N22+N23</f>
        <v>0</v>
      </c>
      <c r="O24" s="670">
        <f>O21+O22+O23</f>
        <v>0</v>
      </c>
    </row>
    <row r="25" spans="1:15" ht="14.25" thickBot="1">
      <c r="A25" s="637">
        <v>8</v>
      </c>
      <c r="B25" s="311"/>
      <c r="C25" s="666" t="s">
        <v>229</v>
      </c>
      <c r="D25" s="513"/>
      <c r="E25" s="513"/>
      <c r="F25" s="538"/>
      <c r="G25" s="539"/>
      <c r="H25" s="513"/>
      <c r="I25" s="513"/>
      <c r="J25" s="538"/>
      <c r="K25" s="539"/>
      <c r="L25" s="513"/>
      <c r="M25" s="513"/>
      <c r="N25" s="538"/>
      <c r="O25" s="539"/>
    </row>
    <row r="26" spans="1:15" ht="13.5">
      <c r="A26" s="652"/>
      <c r="B26" s="318">
        <v>1</v>
      </c>
      <c r="C26" s="610" t="s">
        <v>33</v>
      </c>
      <c r="D26" s="642"/>
      <c r="E26" s="627"/>
      <c r="F26" s="674"/>
      <c r="G26" s="675"/>
      <c r="H26" s="642"/>
      <c r="I26" s="627"/>
      <c r="J26" s="674"/>
      <c r="K26" s="675"/>
      <c r="L26" s="642"/>
      <c r="M26" s="627"/>
      <c r="N26" s="674"/>
      <c r="O26" s="675"/>
    </row>
    <row r="27" spans="1:15" ht="14.25" thickBot="1">
      <c r="A27" s="663"/>
      <c r="B27" s="297">
        <v>2</v>
      </c>
      <c r="C27" s="611" t="s">
        <v>34</v>
      </c>
      <c r="D27" s="618"/>
      <c r="E27" s="626"/>
      <c r="F27" s="633"/>
      <c r="G27" s="634"/>
      <c r="H27" s="618"/>
      <c r="I27" s="626"/>
      <c r="J27" s="633"/>
      <c r="K27" s="634"/>
      <c r="L27" s="618"/>
      <c r="M27" s="626"/>
      <c r="N27" s="633"/>
      <c r="O27" s="634"/>
    </row>
    <row r="28" spans="1:15" s="348" customFormat="1" ht="15.75" thickBot="1">
      <c r="A28" s="637">
        <v>9</v>
      </c>
      <c r="B28" s="311"/>
      <c r="C28" s="612" t="s">
        <v>230</v>
      </c>
      <c r="D28" s="668">
        <f>D24+D25</f>
        <v>0</v>
      </c>
      <c r="E28" s="668"/>
      <c r="F28" s="668">
        <f>F24+F25</f>
        <v>0</v>
      </c>
      <c r="G28" s="668">
        <f>G24+G25</f>
        <v>0</v>
      </c>
      <c r="H28" s="668">
        <f>H24+H25</f>
        <v>0</v>
      </c>
      <c r="I28" s="668"/>
      <c r="J28" s="668">
        <f>J24+J25</f>
        <v>0</v>
      </c>
      <c r="K28" s="668">
        <f>K24+K25</f>
        <v>0</v>
      </c>
      <c r="L28" s="668">
        <f>L24+L25</f>
        <v>0</v>
      </c>
      <c r="M28" s="668"/>
      <c r="N28" s="668">
        <f>N24+N25</f>
        <v>0</v>
      </c>
      <c r="O28" s="668">
        <f>O24+O25</f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671">
        <f aca="true" t="shared" si="0" ref="D31:O31">SUM(D32:D40)</f>
        <v>49663</v>
      </c>
      <c r="E31" s="671">
        <f t="shared" si="0"/>
        <v>0</v>
      </c>
      <c r="F31" s="671">
        <f t="shared" si="0"/>
        <v>49663</v>
      </c>
      <c r="G31" s="671">
        <f t="shared" si="0"/>
        <v>0</v>
      </c>
      <c r="H31" s="671">
        <f t="shared" si="0"/>
        <v>0</v>
      </c>
      <c r="I31" s="671">
        <f t="shared" si="0"/>
        <v>0</v>
      </c>
      <c r="J31" s="671">
        <f t="shared" si="0"/>
        <v>0</v>
      </c>
      <c r="K31" s="671">
        <f t="shared" si="0"/>
        <v>0</v>
      </c>
      <c r="L31" s="671">
        <f t="shared" si="0"/>
        <v>49663</v>
      </c>
      <c r="M31" s="671">
        <f t="shared" si="0"/>
        <v>0</v>
      </c>
      <c r="N31" s="671">
        <f t="shared" si="0"/>
        <v>49663</v>
      </c>
      <c r="O31" s="671">
        <f t="shared" si="0"/>
        <v>0</v>
      </c>
    </row>
    <row r="32" spans="1:15" ht="12.75">
      <c r="A32" s="615"/>
      <c r="B32" s="616">
        <v>1</v>
      </c>
      <c r="C32" s="617" t="s">
        <v>47</v>
      </c>
      <c r="D32" s="618">
        <f>SUM(E32:F32)</f>
        <v>1431</v>
      </c>
      <c r="E32" s="627"/>
      <c r="F32" s="619">
        <v>1431</v>
      </c>
      <c r="G32" s="620"/>
      <c r="H32" s="618">
        <f>SUM(I32:J32)</f>
        <v>0</v>
      </c>
      <c r="I32" s="627"/>
      <c r="J32" s="619"/>
      <c r="K32" s="620"/>
      <c r="L32" s="618">
        <f>SUM(M32:O32)</f>
        <v>1431</v>
      </c>
      <c r="M32" s="627"/>
      <c r="N32" s="619">
        <f>F32+J32</f>
        <v>1431</v>
      </c>
      <c r="O32" s="620"/>
    </row>
    <row r="33" spans="1:15" ht="12.75">
      <c r="A33" s="615"/>
      <c r="B33" s="616">
        <v>2</v>
      </c>
      <c r="C33" s="621" t="s">
        <v>49</v>
      </c>
      <c r="D33" s="618">
        <f aca="true" t="shared" si="1" ref="D33:D39">SUM(E33:F33)</f>
        <v>365</v>
      </c>
      <c r="E33" s="618"/>
      <c r="F33" s="622">
        <v>365</v>
      </c>
      <c r="G33" s="623"/>
      <c r="H33" s="618">
        <f aca="true" t="shared" si="2" ref="H33:H39">SUM(I33:J33)</f>
        <v>0</v>
      </c>
      <c r="I33" s="618"/>
      <c r="J33" s="622"/>
      <c r="K33" s="623"/>
      <c r="L33" s="618">
        <f aca="true" t="shared" si="3" ref="L33:L39">SUM(M33:O33)</f>
        <v>365</v>
      </c>
      <c r="M33" s="618"/>
      <c r="N33" s="622">
        <f aca="true" t="shared" si="4" ref="N33:N39">F33+J33</f>
        <v>365</v>
      </c>
      <c r="O33" s="623"/>
    </row>
    <row r="34" spans="1:15" ht="12.75">
      <c r="A34" s="624"/>
      <c r="B34" s="625">
        <v>3</v>
      </c>
      <c r="C34" s="621" t="s">
        <v>440</v>
      </c>
      <c r="D34" s="618">
        <f t="shared" si="1"/>
        <v>47867</v>
      </c>
      <c r="E34" s="626"/>
      <c r="F34" s="622">
        <v>47867</v>
      </c>
      <c r="G34" s="623"/>
      <c r="H34" s="618">
        <f t="shared" si="2"/>
        <v>0</v>
      </c>
      <c r="I34" s="626"/>
      <c r="J34" s="622"/>
      <c r="K34" s="623"/>
      <c r="L34" s="618">
        <f t="shared" si="3"/>
        <v>47867</v>
      </c>
      <c r="M34" s="626"/>
      <c r="N34" s="622">
        <f t="shared" si="4"/>
        <v>47867</v>
      </c>
      <c r="O34" s="623"/>
    </row>
    <row r="35" spans="1:15" ht="12.75">
      <c r="A35" s="624"/>
      <c r="B35" s="625">
        <v>5</v>
      </c>
      <c r="C35" s="621" t="s">
        <v>441</v>
      </c>
      <c r="D35" s="618">
        <f t="shared" si="1"/>
        <v>0</v>
      </c>
      <c r="E35" s="618"/>
      <c r="F35" s="622"/>
      <c r="G35" s="623"/>
      <c r="H35" s="618">
        <f t="shared" si="2"/>
        <v>0</v>
      </c>
      <c r="I35" s="618"/>
      <c r="J35" s="622"/>
      <c r="K35" s="623"/>
      <c r="L35" s="618">
        <f t="shared" si="3"/>
        <v>0</v>
      </c>
      <c r="M35" s="618"/>
      <c r="N35" s="622">
        <f t="shared" si="4"/>
        <v>0</v>
      </c>
      <c r="O35" s="623"/>
    </row>
    <row r="36" spans="1:15" ht="12.75">
      <c r="A36" s="615"/>
      <c r="B36" s="616">
        <v>6</v>
      </c>
      <c r="C36" s="621" t="s">
        <v>59</v>
      </c>
      <c r="D36" s="618">
        <f t="shared" si="1"/>
        <v>0</v>
      </c>
      <c r="E36" s="627"/>
      <c r="F36" s="514"/>
      <c r="G36" s="623"/>
      <c r="H36" s="618">
        <f t="shared" si="2"/>
        <v>0</v>
      </c>
      <c r="I36" s="627"/>
      <c r="J36" s="514"/>
      <c r="K36" s="623"/>
      <c r="L36" s="618">
        <f t="shared" si="3"/>
        <v>0</v>
      </c>
      <c r="M36" s="627"/>
      <c r="N36" s="622">
        <f t="shared" si="4"/>
        <v>0</v>
      </c>
      <c r="O36" s="623"/>
    </row>
    <row r="37" spans="1:15" s="338" customFormat="1" ht="12.75">
      <c r="A37" s="628"/>
      <c r="B37" s="616">
        <v>7</v>
      </c>
      <c r="C37" s="621" t="s">
        <v>442</v>
      </c>
      <c r="D37" s="618">
        <f t="shared" si="1"/>
        <v>0</v>
      </c>
      <c r="E37" s="514"/>
      <c r="F37" s="514"/>
      <c r="G37" s="623"/>
      <c r="H37" s="618">
        <f t="shared" si="2"/>
        <v>0</v>
      </c>
      <c r="I37" s="514"/>
      <c r="J37" s="514"/>
      <c r="K37" s="623"/>
      <c r="L37" s="618">
        <f t="shared" si="3"/>
        <v>0</v>
      </c>
      <c r="M37" s="514"/>
      <c r="N37" s="622">
        <f t="shared" si="4"/>
        <v>0</v>
      </c>
      <c r="O37" s="623"/>
    </row>
    <row r="38" spans="1:15" s="338" customFormat="1" ht="12.75">
      <c r="A38" s="628"/>
      <c r="B38" s="629">
        <v>8</v>
      </c>
      <c r="C38" s="630" t="s">
        <v>443</v>
      </c>
      <c r="D38" s="618">
        <f t="shared" si="1"/>
        <v>0</v>
      </c>
      <c r="E38" s="631"/>
      <c r="F38" s="622"/>
      <c r="G38" s="623"/>
      <c r="H38" s="618">
        <f t="shared" si="2"/>
        <v>0</v>
      </c>
      <c r="I38" s="631"/>
      <c r="J38" s="622"/>
      <c r="K38" s="623"/>
      <c r="L38" s="618">
        <f t="shared" si="3"/>
        <v>0</v>
      </c>
      <c r="M38" s="631"/>
      <c r="N38" s="622">
        <f t="shared" si="4"/>
        <v>0</v>
      </c>
      <c r="O38" s="623"/>
    </row>
    <row r="39" spans="1:15" ht="12.75">
      <c r="A39" s="615"/>
      <c r="B39" s="616">
        <v>9</v>
      </c>
      <c r="C39" s="632" t="s">
        <v>444</v>
      </c>
      <c r="D39" s="618">
        <f t="shared" si="1"/>
        <v>0</v>
      </c>
      <c r="E39" s="626"/>
      <c r="F39" s="633"/>
      <c r="G39" s="634"/>
      <c r="H39" s="618">
        <f t="shared" si="2"/>
        <v>0</v>
      </c>
      <c r="I39" s="626"/>
      <c r="J39" s="633"/>
      <c r="K39" s="634"/>
      <c r="L39" s="618">
        <f t="shared" si="3"/>
        <v>0</v>
      </c>
      <c r="M39" s="626"/>
      <c r="N39" s="622">
        <f t="shared" si="4"/>
        <v>0</v>
      </c>
      <c r="O39" s="634"/>
    </row>
    <row r="40" spans="1:15" ht="13.5" thickBot="1">
      <c r="A40" s="635"/>
      <c r="B40" s="636">
        <v>10</v>
      </c>
      <c r="C40" s="632" t="s">
        <v>402</v>
      </c>
      <c r="D40" s="626"/>
      <c r="E40" s="626"/>
      <c r="F40" s="633"/>
      <c r="G40" s="633"/>
      <c r="H40" s="626"/>
      <c r="I40" s="626"/>
      <c r="J40" s="633"/>
      <c r="K40" s="633"/>
      <c r="L40" s="626"/>
      <c r="M40" s="626"/>
      <c r="N40" s="647"/>
      <c r="O40" s="633"/>
    </row>
    <row r="41" spans="1:15" s="338" customFormat="1" ht="14.25" thickBot="1">
      <c r="A41" s="637">
        <v>11</v>
      </c>
      <c r="B41" s="613"/>
      <c r="C41" s="601" t="s">
        <v>233</v>
      </c>
      <c r="D41" s="614">
        <f aca="true" t="shared" si="5" ref="D41:O41">SUM(D42:D48)</f>
        <v>182151</v>
      </c>
      <c r="E41" s="614">
        <f t="shared" si="5"/>
        <v>0</v>
      </c>
      <c r="F41" s="614">
        <f t="shared" si="5"/>
        <v>182151</v>
      </c>
      <c r="G41" s="638">
        <f t="shared" si="5"/>
        <v>0</v>
      </c>
      <c r="H41" s="614">
        <f t="shared" si="5"/>
        <v>0</v>
      </c>
      <c r="I41" s="614">
        <f t="shared" si="5"/>
        <v>0</v>
      </c>
      <c r="J41" s="614">
        <f t="shared" si="5"/>
        <v>0</v>
      </c>
      <c r="K41" s="638">
        <f t="shared" si="5"/>
        <v>0</v>
      </c>
      <c r="L41" s="614">
        <f t="shared" si="5"/>
        <v>182151</v>
      </c>
      <c r="M41" s="614">
        <f t="shared" si="5"/>
        <v>0</v>
      </c>
      <c r="N41" s="614">
        <f t="shared" si="5"/>
        <v>182151</v>
      </c>
      <c r="O41" s="638">
        <f t="shared" si="5"/>
        <v>0</v>
      </c>
    </row>
    <row r="42" spans="1:15" ht="12.75">
      <c r="A42" s="615"/>
      <c r="B42" s="616">
        <v>1</v>
      </c>
      <c r="C42" s="639" t="s">
        <v>65</v>
      </c>
      <c r="D42" s="618">
        <f>SUM(E42:F42)</f>
        <v>0</v>
      </c>
      <c r="E42" s="627"/>
      <c r="F42" s="619"/>
      <c r="G42" s="620"/>
      <c r="H42" s="618">
        <f>SUM(I42:J42)</f>
        <v>0</v>
      </c>
      <c r="I42" s="627"/>
      <c r="J42" s="619"/>
      <c r="K42" s="620"/>
      <c r="L42" s="618">
        <f>SUM(M42:N42)</f>
        <v>0</v>
      </c>
      <c r="M42" s="627"/>
      <c r="N42" s="619"/>
      <c r="O42" s="620"/>
    </row>
    <row r="43" spans="1:15" ht="12.75">
      <c r="A43" s="615"/>
      <c r="B43" s="616">
        <v>2</v>
      </c>
      <c r="C43" s="621" t="s">
        <v>67</v>
      </c>
      <c r="D43" s="618">
        <f>SUM(E43:F43)</f>
        <v>182151</v>
      </c>
      <c r="E43" s="618"/>
      <c r="F43" s="622">
        <v>182151</v>
      </c>
      <c r="G43" s="623"/>
      <c r="H43" s="618">
        <f>SUM(I43:J43)</f>
        <v>0</v>
      </c>
      <c r="I43" s="618"/>
      <c r="J43" s="622"/>
      <c r="K43" s="623"/>
      <c r="L43" s="618">
        <f>SUM(M43:N43)</f>
        <v>182151</v>
      </c>
      <c r="M43" s="618"/>
      <c r="N43" s="622">
        <f>F43+J43</f>
        <v>182151</v>
      </c>
      <c r="O43" s="623"/>
    </row>
    <row r="44" spans="1:15" ht="12.75">
      <c r="A44" s="615"/>
      <c r="B44" s="616">
        <v>3</v>
      </c>
      <c r="C44" s="621" t="s">
        <v>445</v>
      </c>
      <c r="D44" s="618">
        <f>SUM(E44:F44)</f>
        <v>0</v>
      </c>
      <c r="E44" s="618"/>
      <c r="F44" s="622"/>
      <c r="G44" s="623"/>
      <c r="H44" s="618">
        <f>SUM(I44:J44)</f>
        <v>0</v>
      </c>
      <c r="I44" s="618"/>
      <c r="J44" s="622"/>
      <c r="K44" s="623"/>
      <c r="L44" s="618">
        <f>SUM(M44:N44)</f>
        <v>0</v>
      </c>
      <c r="M44" s="618"/>
      <c r="N44" s="622"/>
      <c r="O44" s="623"/>
    </row>
    <row r="45" spans="1:15" ht="12.75">
      <c r="A45" s="615"/>
      <c r="B45" s="616">
        <v>3</v>
      </c>
      <c r="C45" s="621" t="s">
        <v>446</v>
      </c>
      <c r="D45" s="618">
        <f>SUM(E45:F45)</f>
        <v>0</v>
      </c>
      <c r="E45" s="618"/>
      <c r="F45" s="622"/>
      <c r="G45" s="623"/>
      <c r="H45" s="618">
        <f>SUM(I45:J45)</f>
        <v>0</v>
      </c>
      <c r="I45" s="618"/>
      <c r="J45" s="622"/>
      <c r="K45" s="623"/>
      <c r="L45" s="618">
        <f>SUM(M45:N45)</f>
        <v>0</v>
      </c>
      <c r="M45" s="618"/>
      <c r="N45" s="622"/>
      <c r="O45" s="623"/>
    </row>
    <row r="46" spans="1:15" ht="12.75">
      <c r="A46" s="615"/>
      <c r="B46" s="616">
        <v>4</v>
      </c>
      <c r="C46" s="621" t="s">
        <v>71</v>
      </c>
      <c r="D46" s="618">
        <f>SUM(E46:F46)</f>
        <v>0</v>
      </c>
      <c r="E46" s="618"/>
      <c r="F46" s="622"/>
      <c r="G46" s="623"/>
      <c r="H46" s="618">
        <f>SUM(I46:J46)</f>
        <v>0</v>
      </c>
      <c r="I46" s="618"/>
      <c r="J46" s="622"/>
      <c r="K46" s="623"/>
      <c r="L46" s="618">
        <f>SUM(M46:N46)</f>
        <v>0</v>
      </c>
      <c r="M46" s="618"/>
      <c r="N46" s="622"/>
      <c r="O46" s="623"/>
    </row>
    <row r="47" spans="1:15" ht="12.75">
      <c r="A47" s="615"/>
      <c r="B47" s="616">
        <v>5</v>
      </c>
      <c r="C47" s="621" t="s">
        <v>447</v>
      </c>
      <c r="D47" s="618">
        <f>SUM(E47:F47)</f>
        <v>0</v>
      </c>
      <c r="E47" s="618"/>
      <c r="F47" s="622"/>
      <c r="G47" s="623"/>
      <c r="H47" s="618">
        <f>SUM(I47:J47)</f>
        <v>0</v>
      </c>
      <c r="I47" s="618"/>
      <c r="J47" s="622"/>
      <c r="K47" s="623"/>
      <c r="L47" s="618">
        <f>SUM(M47:N47)</f>
        <v>0</v>
      </c>
      <c r="M47" s="618"/>
      <c r="N47" s="622"/>
      <c r="O47" s="623"/>
    </row>
    <row r="48" spans="1:15" ht="13.5" thickBot="1">
      <c r="A48" s="624"/>
      <c r="B48" s="625">
        <v>6</v>
      </c>
      <c r="C48" s="632" t="s">
        <v>448</v>
      </c>
      <c r="D48" s="626"/>
      <c r="E48" s="626"/>
      <c r="F48" s="633"/>
      <c r="G48" s="634"/>
      <c r="H48" s="626"/>
      <c r="I48" s="626"/>
      <c r="J48" s="633"/>
      <c r="K48" s="634"/>
      <c r="L48" s="626"/>
      <c r="M48" s="626"/>
      <c r="N48" s="633"/>
      <c r="O48" s="634"/>
    </row>
    <row r="49" spans="1:15" ht="13.5">
      <c r="A49" s="640">
        <v>12</v>
      </c>
      <c r="B49" s="641">
        <v>1</v>
      </c>
      <c r="C49" s="617" t="s">
        <v>449</v>
      </c>
      <c r="D49" s="642"/>
      <c r="E49" s="642"/>
      <c r="F49" s="619"/>
      <c r="G49" s="620"/>
      <c r="H49" s="642"/>
      <c r="I49" s="642"/>
      <c r="J49" s="619"/>
      <c r="K49" s="620"/>
      <c r="L49" s="642"/>
      <c r="M49" s="642"/>
      <c r="N49" s="619"/>
      <c r="O49" s="620"/>
    </row>
    <row r="50" spans="1:15" ht="12.75">
      <c r="A50" s="615"/>
      <c r="B50" s="616">
        <v>2</v>
      </c>
      <c r="C50" s="621" t="s">
        <v>450</v>
      </c>
      <c r="D50" s="618"/>
      <c r="E50" s="618"/>
      <c r="F50" s="622"/>
      <c r="G50" s="623"/>
      <c r="H50" s="618"/>
      <c r="I50" s="618"/>
      <c r="J50" s="622"/>
      <c r="K50" s="623"/>
      <c r="L50" s="618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646"/>
      <c r="E51" s="646"/>
      <c r="F51" s="647"/>
      <c r="G51" s="648"/>
      <c r="H51" s="646"/>
      <c r="I51" s="646"/>
      <c r="J51" s="647"/>
      <c r="K51" s="648"/>
      <c r="L51" s="646"/>
      <c r="M51" s="64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670">
        <f aca="true" t="shared" si="6" ref="D52:O52">D31+D41</f>
        <v>231814</v>
      </c>
      <c r="E52" s="670">
        <f t="shared" si="6"/>
        <v>0</v>
      </c>
      <c r="F52" s="670">
        <f t="shared" si="6"/>
        <v>231814</v>
      </c>
      <c r="G52" s="142">
        <f t="shared" si="6"/>
        <v>0</v>
      </c>
      <c r="H52" s="670">
        <f t="shared" si="6"/>
        <v>0</v>
      </c>
      <c r="I52" s="670">
        <f t="shared" si="6"/>
        <v>0</v>
      </c>
      <c r="J52" s="670">
        <f t="shared" si="6"/>
        <v>0</v>
      </c>
      <c r="K52" s="142">
        <f t="shared" si="6"/>
        <v>0</v>
      </c>
      <c r="L52" s="670">
        <f t="shared" si="6"/>
        <v>231814</v>
      </c>
      <c r="M52" s="670">
        <f t="shared" si="6"/>
        <v>0</v>
      </c>
      <c r="N52" s="670">
        <f t="shared" si="6"/>
        <v>231814</v>
      </c>
      <c r="O52" s="142">
        <f t="shared" si="6"/>
        <v>0</v>
      </c>
    </row>
    <row r="53" spans="1:15" ht="14.25" thickBot="1">
      <c r="A53" s="637">
        <v>14</v>
      </c>
      <c r="B53" s="650"/>
      <c r="C53" s="666" t="s">
        <v>235</v>
      </c>
      <c r="D53" s="672">
        <f>SUM(D54:D55)</f>
        <v>0</v>
      </c>
      <c r="E53" s="672"/>
      <c r="F53" s="158">
        <f>SUM(F54:F55)</f>
        <v>0</v>
      </c>
      <c r="G53" s="673">
        <f>SUM(G54:G55)</f>
        <v>0</v>
      </c>
      <c r="H53" s="672">
        <f>SUM(H54:H55)</f>
        <v>0</v>
      </c>
      <c r="I53" s="672"/>
      <c r="J53" s="158">
        <f>SUM(J54:J55)</f>
        <v>0</v>
      </c>
      <c r="K53" s="673">
        <f>SUM(K54:K55)</f>
        <v>0</v>
      </c>
      <c r="L53" s="67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654"/>
      <c r="E54" s="654"/>
      <c r="F54" s="619"/>
      <c r="G54" s="620"/>
      <c r="H54" s="654"/>
      <c r="I54" s="654"/>
      <c r="J54" s="619"/>
      <c r="K54" s="620"/>
      <c r="L54" s="654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657"/>
      <c r="E55" s="657"/>
      <c r="F55" s="633"/>
      <c r="G55" s="634"/>
      <c r="H55" s="657"/>
      <c r="I55" s="657"/>
      <c r="J55" s="633"/>
      <c r="K55" s="634"/>
      <c r="L55" s="657"/>
      <c r="M55" s="657"/>
      <c r="N55" s="633"/>
      <c r="O55" s="634"/>
    </row>
    <row r="56" spans="1:15" ht="15" customHeight="1" thickBot="1">
      <c r="A56" s="324"/>
      <c r="B56" s="311"/>
      <c r="C56" s="325" t="s">
        <v>238</v>
      </c>
      <c r="D56" s="668">
        <f aca="true" t="shared" si="7" ref="D56:O56">D52+D53</f>
        <v>231814</v>
      </c>
      <c r="E56" s="668">
        <f t="shared" si="7"/>
        <v>0</v>
      </c>
      <c r="F56" s="668">
        <f t="shared" si="7"/>
        <v>231814</v>
      </c>
      <c r="G56" s="669">
        <f t="shared" si="7"/>
        <v>0</v>
      </c>
      <c r="H56" s="668">
        <f t="shared" si="7"/>
        <v>0</v>
      </c>
      <c r="I56" s="668">
        <f t="shared" si="7"/>
        <v>0</v>
      </c>
      <c r="J56" s="668">
        <f t="shared" si="7"/>
        <v>0</v>
      </c>
      <c r="K56" s="669">
        <f t="shared" si="7"/>
        <v>0</v>
      </c>
      <c r="L56" s="668">
        <f t="shared" si="7"/>
        <v>231814</v>
      </c>
      <c r="M56" s="668">
        <f t="shared" si="7"/>
        <v>0</v>
      </c>
      <c r="N56" s="668">
        <f t="shared" si="7"/>
        <v>231814</v>
      </c>
      <c r="O56" s="669">
        <f t="shared" si="7"/>
        <v>0</v>
      </c>
    </row>
    <row r="57" spans="1:15" ht="14.25" customHeight="1">
      <c r="A57" s="1199"/>
      <c r="B57" s="1199"/>
      <c r="C57" s="1199"/>
      <c r="D57" s="1199"/>
      <c r="E57" s="831"/>
      <c r="F57" s="528"/>
      <c r="G57" s="528"/>
      <c r="I57" s="992"/>
      <c r="J57" s="528"/>
      <c r="K57" s="528"/>
      <c r="M57" s="992"/>
      <c r="N57" s="528"/>
      <c r="O57" s="528"/>
    </row>
  </sheetData>
  <sheetProtection/>
  <mergeCells count="18">
    <mergeCell ref="J6:J7"/>
    <mergeCell ref="K6:K7"/>
    <mergeCell ref="L6:L7"/>
    <mergeCell ref="G6:G7"/>
    <mergeCell ref="A2:O2"/>
    <mergeCell ref="M6:M7"/>
    <mergeCell ref="N6:N7"/>
    <mergeCell ref="O6:O7"/>
    <mergeCell ref="D3:G4"/>
    <mergeCell ref="H3:K4"/>
    <mergeCell ref="L3:O4"/>
    <mergeCell ref="H6:H7"/>
    <mergeCell ref="I6:I7"/>
    <mergeCell ref="A57:D57"/>
    <mergeCell ref="C6:C7"/>
    <mergeCell ref="D6:D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&amp;C&amp;"Times New Roman CE,Félkövér"&amp;12Martonvásár Város Képviselőtestület  ..../2013 (......) önkormányzati rendelete Martonvásár Város 2013. évi költségvetésének módosításáról&amp;R&amp;"Times New Roman CE,Félkövér"&amp;12
8.1.e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zoomScalePageLayoutView="0" workbookViewId="0" topLeftCell="B22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5" width="13.125" style="330" customWidth="1"/>
    <col min="6" max="6" width="12.125" style="330" customWidth="1"/>
    <col min="7" max="7" width="11.00390625" style="330" customWidth="1"/>
    <col min="8" max="9" width="13.125" style="330" customWidth="1"/>
    <col min="10" max="10" width="12.125" style="330" customWidth="1"/>
    <col min="11" max="11" width="11.00390625" style="330" customWidth="1"/>
    <col min="12" max="13" width="13.125" style="330" customWidth="1"/>
    <col min="14" max="14" width="12.125" style="330" customWidth="1"/>
    <col min="15" max="15" width="11.00390625" style="330" customWidth="1"/>
    <col min="16" max="16384" width="9.375" style="330" customWidth="1"/>
  </cols>
  <sheetData>
    <row r="1" spans="1:13" s="327" customFormat="1" ht="21" customHeight="1" thickBot="1">
      <c r="A1" s="287"/>
      <c r="B1" s="288"/>
      <c r="C1" s="288"/>
      <c r="D1" s="66"/>
      <c r="E1" s="66"/>
      <c r="H1" s="66"/>
      <c r="I1" s="66"/>
      <c r="L1" s="66"/>
      <c r="M1" s="66"/>
    </row>
    <row r="2" spans="1:15" s="327" customFormat="1" ht="29.25" customHeight="1" thickBot="1">
      <c r="A2" s="1206" t="s">
        <v>588</v>
      </c>
      <c r="B2" s="1207"/>
      <c r="C2" s="1207"/>
      <c r="D2" s="1207"/>
      <c r="E2" s="1207"/>
      <c r="F2" s="1208"/>
      <c r="G2" s="1208"/>
      <c r="H2" s="1208"/>
      <c r="I2" s="1208"/>
      <c r="J2" s="1208"/>
      <c r="K2" s="1208"/>
      <c r="L2" s="1208"/>
      <c r="M2" s="1208"/>
      <c r="N2" s="1208"/>
      <c r="O2" s="1209"/>
    </row>
    <row r="3" spans="1:15" s="328" customFormat="1" ht="15.75">
      <c r="A3" s="1050" t="s">
        <v>211</v>
      </c>
      <c r="B3" s="1051"/>
      <c r="C3" s="1052" t="s">
        <v>465</v>
      </c>
      <c r="D3" s="1210" t="s">
        <v>683</v>
      </c>
      <c r="E3" s="1211"/>
      <c r="F3" s="1211"/>
      <c r="G3" s="1212"/>
      <c r="H3" s="1216" t="s">
        <v>684</v>
      </c>
      <c r="I3" s="1211"/>
      <c r="J3" s="1211"/>
      <c r="K3" s="1212"/>
      <c r="L3" s="1216" t="s">
        <v>685</v>
      </c>
      <c r="M3" s="1211"/>
      <c r="N3" s="1211"/>
      <c r="O3" s="1212"/>
    </row>
    <row r="4" spans="1:15" s="328" customFormat="1" ht="16.5" thickBot="1">
      <c r="A4" s="524" t="s">
        <v>213</v>
      </c>
      <c r="B4" s="525"/>
      <c r="C4" s="473" t="s">
        <v>464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686</v>
      </c>
      <c r="I6" s="1200" t="s">
        <v>585</v>
      </c>
      <c r="J6" s="1202" t="s">
        <v>586</v>
      </c>
      <c r="K6" s="1204" t="s">
        <v>587</v>
      </c>
      <c r="L6" s="1200" t="s">
        <v>694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670">
        <f>SUM(D11:D13)</f>
        <v>0</v>
      </c>
      <c r="E10" s="670"/>
      <c r="F10" s="670">
        <f>SUM(F11:F13)</f>
        <v>0</v>
      </c>
      <c r="G10" s="670">
        <f>SUM(G11:G13)</f>
        <v>0</v>
      </c>
      <c r="H10" s="670">
        <f>SUM(H11:H13)</f>
        <v>0</v>
      </c>
      <c r="I10" s="670"/>
      <c r="J10" s="670">
        <f>SUM(J11:J13)</f>
        <v>0</v>
      </c>
      <c r="K10" s="670">
        <f>SUM(K11:K13)</f>
        <v>0</v>
      </c>
      <c r="L10" s="670">
        <f>SUM(L11:L13)</f>
        <v>0</v>
      </c>
      <c r="M10" s="670"/>
      <c r="N10" s="670">
        <f>SUM(N11:N13)</f>
        <v>0</v>
      </c>
      <c r="O10" s="670">
        <f>SUM(O11:O13)</f>
        <v>0</v>
      </c>
    </row>
    <row r="11" spans="1:15" ht="12.75">
      <c r="A11" s="615"/>
      <c r="B11" s="297">
        <v>1</v>
      </c>
      <c r="C11" s="602" t="s">
        <v>241</v>
      </c>
      <c r="D11" s="618">
        <v>0</v>
      </c>
      <c r="E11" s="618"/>
      <c r="F11" s="622"/>
      <c r="G11" s="623">
        <v>0</v>
      </c>
      <c r="H11" s="618">
        <v>0</v>
      </c>
      <c r="I11" s="618"/>
      <c r="J11" s="622"/>
      <c r="K11" s="623">
        <v>0</v>
      </c>
      <c r="L11" s="618">
        <v>0</v>
      </c>
      <c r="M11" s="618"/>
      <c r="N11" s="622"/>
      <c r="O11" s="623">
        <v>0</v>
      </c>
    </row>
    <row r="12" spans="1:15" s="348" customFormat="1" ht="15">
      <c r="A12" s="628"/>
      <c r="B12" s="297">
        <v>2</v>
      </c>
      <c r="C12" s="603" t="s">
        <v>224</v>
      </c>
      <c r="D12" s="627"/>
      <c r="E12" s="627"/>
      <c r="F12" s="622"/>
      <c r="G12" s="675"/>
      <c r="H12" s="627"/>
      <c r="I12" s="627"/>
      <c r="J12" s="622"/>
      <c r="K12" s="675"/>
      <c r="L12" s="627"/>
      <c r="M12" s="627"/>
      <c r="N12" s="622"/>
      <c r="O12" s="675"/>
    </row>
    <row r="13" spans="1:15" s="348" customFormat="1" ht="15.75" thickBot="1">
      <c r="A13" s="615"/>
      <c r="B13" s="297">
        <v>3</v>
      </c>
      <c r="C13" s="604" t="s">
        <v>255</v>
      </c>
      <c r="D13" s="618"/>
      <c r="E13" s="618"/>
      <c r="F13" s="622"/>
      <c r="G13" s="623"/>
      <c r="H13" s="618"/>
      <c r="I13" s="618"/>
      <c r="J13" s="622"/>
      <c r="K13" s="623"/>
      <c r="L13" s="618"/>
      <c r="M13" s="618"/>
      <c r="N13" s="622"/>
      <c r="O13" s="623"/>
    </row>
    <row r="14" spans="1:15" s="338" customFormat="1" ht="14.25" thickBot="1">
      <c r="A14" s="637">
        <v>2</v>
      </c>
      <c r="B14" s="293"/>
      <c r="C14" s="601" t="s">
        <v>461</v>
      </c>
      <c r="D14" s="671">
        <f>SUM(D15:D17)</f>
        <v>0</v>
      </c>
      <c r="E14" s="671"/>
      <c r="F14" s="671">
        <f>SUM(F15:F17)</f>
        <v>0</v>
      </c>
      <c r="G14" s="671">
        <f>SUM(G15:G17)</f>
        <v>0</v>
      </c>
      <c r="H14" s="671">
        <f>SUM(H15:H17)</f>
        <v>0</v>
      </c>
      <c r="I14" s="671"/>
      <c r="J14" s="671">
        <f>SUM(J15:J17)</f>
        <v>0</v>
      </c>
      <c r="K14" s="671">
        <f>SUM(K15:K17)</f>
        <v>0</v>
      </c>
      <c r="L14" s="671">
        <f>SUM(L15:L17)</f>
        <v>0</v>
      </c>
      <c r="M14" s="671"/>
      <c r="N14" s="671">
        <f>SUM(N15:N17)</f>
        <v>0</v>
      </c>
      <c r="O14" s="671">
        <f>SUM(O15:O17)</f>
        <v>0</v>
      </c>
    </row>
    <row r="15" spans="1:15" ht="13.5">
      <c r="A15" s="652"/>
      <c r="B15" s="641">
        <v>1</v>
      </c>
      <c r="C15" s="605" t="s">
        <v>460</v>
      </c>
      <c r="D15" s="172"/>
      <c r="E15" s="172"/>
      <c r="F15" s="595"/>
      <c r="G15" s="596"/>
      <c r="H15" s="172"/>
      <c r="I15" s="172"/>
      <c r="J15" s="595"/>
      <c r="K15" s="596"/>
      <c r="L15" s="172"/>
      <c r="M15" s="172"/>
      <c r="N15" s="595"/>
      <c r="O15" s="596"/>
    </row>
    <row r="16" spans="1:15" s="348" customFormat="1" ht="15">
      <c r="A16" s="615"/>
      <c r="B16" s="616">
        <v>2</v>
      </c>
      <c r="C16" s="602" t="s">
        <v>225</v>
      </c>
      <c r="D16" s="122"/>
      <c r="E16" s="122"/>
      <c r="F16" s="515"/>
      <c r="G16" s="516"/>
      <c r="H16" s="122"/>
      <c r="I16" s="122"/>
      <c r="J16" s="515"/>
      <c r="K16" s="516"/>
      <c r="L16" s="122"/>
      <c r="M16" s="122"/>
      <c r="N16" s="515"/>
      <c r="O16" s="516"/>
    </row>
    <row r="17" spans="1:15" s="348" customFormat="1" ht="15.75" thickBot="1">
      <c r="A17" s="643"/>
      <c r="B17" s="644">
        <v>3</v>
      </c>
      <c r="C17" s="606" t="s">
        <v>452</v>
      </c>
      <c r="D17" s="209"/>
      <c r="E17" s="209"/>
      <c r="F17" s="599"/>
      <c r="G17" s="600"/>
      <c r="H17" s="209"/>
      <c r="I17" s="209"/>
      <c r="J17" s="599"/>
      <c r="K17" s="600"/>
      <c r="L17" s="209"/>
      <c r="M17" s="209"/>
      <c r="N17" s="599"/>
      <c r="O17" s="600"/>
    </row>
    <row r="18" spans="1:15" ht="13.5">
      <c r="A18" s="659">
        <v>3</v>
      </c>
      <c r="B18" s="594">
        <v>1</v>
      </c>
      <c r="C18" s="607" t="s">
        <v>453</v>
      </c>
      <c r="D18" s="595"/>
      <c r="E18" s="595"/>
      <c r="F18" s="595"/>
      <c r="G18" s="596"/>
      <c r="H18" s="595"/>
      <c r="I18" s="595"/>
      <c r="J18" s="595"/>
      <c r="K18" s="596"/>
      <c r="L18" s="595"/>
      <c r="M18" s="595"/>
      <c r="N18" s="595"/>
      <c r="O18" s="596"/>
    </row>
    <row r="19" spans="1:15" ht="12.75">
      <c r="A19" s="660"/>
      <c r="B19" s="597">
        <v>2</v>
      </c>
      <c r="C19" s="608" t="s">
        <v>454</v>
      </c>
      <c r="D19" s="515"/>
      <c r="E19" s="515"/>
      <c r="F19" s="515"/>
      <c r="G19" s="516"/>
      <c r="H19" s="515"/>
      <c r="I19" s="515"/>
      <c r="J19" s="515"/>
      <c r="K19" s="516"/>
      <c r="L19" s="515"/>
      <c r="M19" s="515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599"/>
      <c r="E20" s="599"/>
      <c r="F20" s="599"/>
      <c r="G20" s="600"/>
      <c r="H20" s="599"/>
      <c r="I20" s="599"/>
      <c r="J20" s="599"/>
      <c r="K20" s="600"/>
      <c r="L20" s="599"/>
      <c r="M20" s="59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517">
        <f>D10+D14+D18+D19+D20</f>
        <v>0</v>
      </c>
      <c r="E21" s="517"/>
      <c r="F21" s="517">
        <f>F10+F14+F18+F19+F20</f>
        <v>0</v>
      </c>
      <c r="G21" s="517">
        <f>G10+G14+G18+G19+G20</f>
        <v>0</v>
      </c>
      <c r="H21" s="517">
        <f>H10+H14+H18+H19+H20</f>
        <v>0</v>
      </c>
      <c r="I21" s="517"/>
      <c r="J21" s="517">
        <f>J10+J14+J18+J19+J20</f>
        <v>0</v>
      </c>
      <c r="K21" s="517">
        <f>K10+K14+K18+K19+K20</f>
        <v>0</v>
      </c>
      <c r="L21" s="517">
        <f>L10+L14+L18+L19+L20</f>
        <v>0</v>
      </c>
      <c r="M21" s="517"/>
      <c r="N21" s="517">
        <f>N10+N14+N18+N19+N20</f>
        <v>0</v>
      </c>
      <c r="O21" s="517">
        <f>O10+O14+O18+O19+O20</f>
        <v>0</v>
      </c>
    </row>
    <row r="22" spans="1:15" ht="13.5">
      <c r="A22" s="659">
        <v>5</v>
      </c>
      <c r="B22" s="595"/>
      <c r="C22" s="607" t="s">
        <v>457</v>
      </c>
      <c r="D22" s="595"/>
      <c r="E22" s="595"/>
      <c r="F22" s="595"/>
      <c r="G22" s="596"/>
      <c r="H22" s="595"/>
      <c r="I22" s="595"/>
      <c r="J22" s="595"/>
      <c r="K22" s="596"/>
      <c r="L22" s="59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599"/>
      <c r="E23" s="599"/>
      <c r="F23" s="599"/>
      <c r="G23" s="600"/>
      <c r="H23" s="599"/>
      <c r="I23" s="599"/>
      <c r="J23" s="599"/>
      <c r="K23" s="600"/>
      <c r="L23" s="599"/>
      <c r="M23" s="599"/>
      <c r="N23" s="599"/>
      <c r="O23" s="600"/>
    </row>
    <row r="24" spans="1:15" ht="14.25" thickBot="1">
      <c r="A24" s="637">
        <v>7</v>
      </c>
      <c r="B24" s="241"/>
      <c r="C24" s="601" t="s">
        <v>244</v>
      </c>
      <c r="D24" s="670">
        <f>D21+D22+D23</f>
        <v>0</v>
      </c>
      <c r="E24" s="670"/>
      <c r="F24" s="670">
        <f>F21+F22+F23</f>
        <v>0</v>
      </c>
      <c r="G24" s="670">
        <f>G21+G22+G23</f>
        <v>0</v>
      </c>
      <c r="H24" s="670">
        <f>H21+H22+H23</f>
        <v>0</v>
      </c>
      <c r="I24" s="670"/>
      <c r="J24" s="670">
        <f>J21+J22+J23</f>
        <v>0</v>
      </c>
      <c r="K24" s="670">
        <f>K21+K22+K23</f>
        <v>0</v>
      </c>
      <c r="L24" s="670">
        <f>L21+L22+L23</f>
        <v>0</v>
      </c>
      <c r="M24" s="670"/>
      <c r="N24" s="670">
        <f>N21+N22+N23</f>
        <v>0</v>
      </c>
      <c r="O24" s="670">
        <f>O21+O22+O23</f>
        <v>0</v>
      </c>
    </row>
    <row r="25" spans="1:15" ht="14.25" thickBot="1">
      <c r="A25" s="637">
        <v>8</v>
      </c>
      <c r="B25" s="311"/>
      <c r="C25" s="666" t="s">
        <v>229</v>
      </c>
      <c r="D25" s="513"/>
      <c r="E25" s="513"/>
      <c r="F25" s="538"/>
      <c r="G25" s="539"/>
      <c r="H25" s="513"/>
      <c r="I25" s="513"/>
      <c r="J25" s="538"/>
      <c r="K25" s="539"/>
      <c r="L25" s="513"/>
      <c r="M25" s="513"/>
      <c r="N25" s="538"/>
      <c r="O25" s="539"/>
    </row>
    <row r="26" spans="1:15" ht="13.5">
      <c r="A26" s="652"/>
      <c r="B26" s="318">
        <v>1</v>
      </c>
      <c r="C26" s="610" t="s">
        <v>33</v>
      </c>
      <c r="D26" s="642"/>
      <c r="E26" s="627"/>
      <c r="F26" s="674"/>
      <c r="G26" s="675"/>
      <c r="H26" s="642"/>
      <c r="I26" s="627"/>
      <c r="J26" s="674"/>
      <c r="K26" s="675"/>
      <c r="L26" s="642"/>
      <c r="M26" s="627"/>
      <c r="N26" s="674"/>
      <c r="O26" s="675"/>
    </row>
    <row r="27" spans="1:15" ht="14.25" thickBot="1">
      <c r="A27" s="663"/>
      <c r="B27" s="297">
        <v>2</v>
      </c>
      <c r="C27" s="611" t="s">
        <v>34</v>
      </c>
      <c r="D27" s="618"/>
      <c r="E27" s="626"/>
      <c r="F27" s="633"/>
      <c r="G27" s="634"/>
      <c r="H27" s="618"/>
      <c r="I27" s="626"/>
      <c r="J27" s="633"/>
      <c r="K27" s="634"/>
      <c r="L27" s="618"/>
      <c r="M27" s="626"/>
      <c r="N27" s="633"/>
      <c r="O27" s="634"/>
    </row>
    <row r="28" spans="1:15" s="348" customFormat="1" ht="15.75" thickBot="1">
      <c r="A28" s="637">
        <v>9</v>
      </c>
      <c r="B28" s="311"/>
      <c r="C28" s="612" t="s">
        <v>230</v>
      </c>
      <c r="D28" s="668">
        <f>D24+D25</f>
        <v>0</v>
      </c>
      <c r="E28" s="668"/>
      <c r="F28" s="668">
        <f>F24+F25</f>
        <v>0</v>
      </c>
      <c r="G28" s="668">
        <f>G24+G25</f>
        <v>0</v>
      </c>
      <c r="H28" s="668">
        <f>H24+H25</f>
        <v>0</v>
      </c>
      <c r="I28" s="668"/>
      <c r="J28" s="668">
        <f>J24+J25</f>
        <v>0</v>
      </c>
      <c r="K28" s="668">
        <f>K24+K25</f>
        <v>0</v>
      </c>
      <c r="L28" s="668">
        <f>L24+L25</f>
        <v>0</v>
      </c>
      <c r="M28" s="668"/>
      <c r="N28" s="668">
        <f>N24+N25</f>
        <v>0</v>
      </c>
      <c r="O28" s="668">
        <f>O24+O25</f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671">
        <f aca="true" t="shared" si="0" ref="D31:O31">SUM(D32:D40)</f>
        <v>10065</v>
      </c>
      <c r="E31" s="671">
        <f t="shared" si="0"/>
        <v>10065</v>
      </c>
      <c r="F31" s="671">
        <f t="shared" si="0"/>
        <v>0</v>
      </c>
      <c r="G31" s="671">
        <f t="shared" si="0"/>
        <v>0</v>
      </c>
      <c r="H31" s="671">
        <f t="shared" si="0"/>
        <v>60</v>
      </c>
      <c r="I31" s="671">
        <f t="shared" si="0"/>
        <v>60</v>
      </c>
      <c r="J31" s="671">
        <f t="shared" si="0"/>
        <v>0</v>
      </c>
      <c r="K31" s="671">
        <f t="shared" si="0"/>
        <v>0</v>
      </c>
      <c r="L31" s="671">
        <f t="shared" si="0"/>
        <v>10125</v>
      </c>
      <c r="M31" s="671">
        <f t="shared" si="0"/>
        <v>10125</v>
      </c>
      <c r="N31" s="671">
        <f t="shared" si="0"/>
        <v>0</v>
      </c>
      <c r="O31" s="671">
        <f t="shared" si="0"/>
        <v>0</v>
      </c>
    </row>
    <row r="32" spans="1:15" ht="12.75">
      <c r="A32" s="615"/>
      <c r="B32" s="616">
        <v>1</v>
      </c>
      <c r="C32" s="617" t="s">
        <v>47</v>
      </c>
      <c r="D32" s="618">
        <v>6537</v>
      </c>
      <c r="E32" s="618">
        <v>6537</v>
      </c>
      <c r="F32" s="619"/>
      <c r="G32" s="620"/>
      <c r="H32" s="618">
        <f>SUM(I32:K32)</f>
        <v>13</v>
      </c>
      <c r="I32" s="618">
        <v>13</v>
      </c>
      <c r="J32" s="619"/>
      <c r="K32" s="620"/>
      <c r="L32" s="618">
        <f>SUM(M32:O32)</f>
        <v>6550</v>
      </c>
      <c r="M32" s="618">
        <f>E32+I32</f>
        <v>6550</v>
      </c>
      <c r="N32" s="619"/>
      <c r="O32" s="620"/>
    </row>
    <row r="33" spans="1:15" ht="12.75">
      <c r="A33" s="615"/>
      <c r="B33" s="616">
        <v>2</v>
      </c>
      <c r="C33" s="621" t="s">
        <v>49</v>
      </c>
      <c r="D33" s="618">
        <v>1740</v>
      </c>
      <c r="E33" s="618">
        <v>1740</v>
      </c>
      <c r="F33" s="622"/>
      <c r="G33" s="623"/>
      <c r="H33" s="618">
        <f aca="true" t="shared" si="1" ref="H33:H40">SUM(I33:K33)</f>
        <v>3</v>
      </c>
      <c r="I33" s="618">
        <v>3</v>
      </c>
      <c r="J33" s="622"/>
      <c r="K33" s="623"/>
      <c r="L33" s="618">
        <f aca="true" t="shared" si="2" ref="L33:L40">SUM(M33:O33)</f>
        <v>1743</v>
      </c>
      <c r="M33" s="618">
        <f aca="true" t="shared" si="3" ref="M33:M40">E33+I33</f>
        <v>1743</v>
      </c>
      <c r="N33" s="622"/>
      <c r="O33" s="623"/>
    </row>
    <row r="34" spans="1:15" ht="12.75">
      <c r="A34" s="624"/>
      <c r="B34" s="625">
        <v>3</v>
      </c>
      <c r="C34" s="621" t="s">
        <v>440</v>
      </c>
      <c r="D34" s="626">
        <v>1788</v>
      </c>
      <c r="E34" s="626">
        <v>1788</v>
      </c>
      <c r="F34" s="622"/>
      <c r="G34" s="623"/>
      <c r="H34" s="618">
        <f t="shared" si="1"/>
        <v>44</v>
      </c>
      <c r="I34" s="626">
        <v>44</v>
      </c>
      <c r="J34" s="622"/>
      <c r="K34" s="623"/>
      <c r="L34" s="618">
        <f t="shared" si="2"/>
        <v>1832</v>
      </c>
      <c r="M34" s="618">
        <f t="shared" si="3"/>
        <v>1832</v>
      </c>
      <c r="N34" s="622"/>
      <c r="O34" s="623"/>
    </row>
    <row r="35" spans="1:15" ht="12.75">
      <c r="A35" s="624"/>
      <c r="B35" s="625">
        <v>5</v>
      </c>
      <c r="C35" s="621" t="s">
        <v>441</v>
      </c>
      <c r="D35" s="618"/>
      <c r="E35" s="618"/>
      <c r="F35" s="622"/>
      <c r="G35" s="623"/>
      <c r="H35" s="618">
        <f t="shared" si="1"/>
        <v>0</v>
      </c>
      <c r="I35" s="618"/>
      <c r="J35" s="622"/>
      <c r="K35" s="623"/>
      <c r="L35" s="618">
        <f t="shared" si="2"/>
        <v>0</v>
      </c>
      <c r="M35" s="618">
        <f t="shared" si="3"/>
        <v>0</v>
      </c>
      <c r="N35" s="622"/>
      <c r="O35" s="623"/>
    </row>
    <row r="36" spans="1:15" ht="12.75">
      <c r="A36" s="615"/>
      <c r="B36" s="616">
        <v>6</v>
      </c>
      <c r="C36" s="621" t="s">
        <v>59</v>
      </c>
      <c r="D36" s="627"/>
      <c r="E36" s="627"/>
      <c r="F36" s="514"/>
      <c r="G36" s="623"/>
      <c r="H36" s="618">
        <f t="shared" si="1"/>
        <v>0</v>
      </c>
      <c r="I36" s="627"/>
      <c r="J36" s="514"/>
      <c r="K36" s="623"/>
      <c r="L36" s="618">
        <f t="shared" si="2"/>
        <v>0</v>
      </c>
      <c r="M36" s="618">
        <f t="shared" si="3"/>
        <v>0</v>
      </c>
      <c r="N36" s="514"/>
      <c r="O36" s="623"/>
    </row>
    <row r="37" spans="1:15" s="338" customFormat="1" ht="12.75">
      <c r="A37" s="628"/>
      <c r="B37" s="616">
        <v>7</v>
      </c>
      <c r="C37" s="621" t="s">
        <v>442</v>
      </c>
      <c r="D37" s="514"/>
      <c r="E37" s="514"/>
      <c r="F37" s="514"/>
      <c r="G37" s="623"/>
      <c r="H37" s="618">
        <f t="shared" si="1"/>
        <v>0</v>
      </c>
      <c r="I37" s="514"/>
      <c r="J37" s="514"/>
      <c r="K37" s="623"/>
      <c r="L37" s="618">
        <f t="shared" si="2"/>
        <v>0</v>
      </c>
      <c r="M37" s="618">
        <f t="shared" si="3"/>
        <v>0</v>
      </c>
      <c r="N37" s="514"/>
      <c r="O37" s="623"/>
    </row>
    <row r="38" spans="1:15" s="338" customFormat="1" ht="12.75">
      <c r="A38" s="628"/>
      <c r="B38" s="629">
        <v>8</v>
      </c>
      <c r="C38" s="630" t="s">
        <v>443</v>
      </c>
      <c r="D38" s="631"/>
      <c r="E38" s="631"/>
      <c r="F38" s="622"/>
      <c r="G38" s="623"/>
      <c r="H38" s="618">
        <f t="shared" si="1"/>
        <v>0</v>
      </c>
      <c r="I38" s="631"/>
      <c r="J38" s="622"/>
      <c r="K38" s="623"/>
      <c r="L38" s="618">
        <f t="shared" si="2"/>
        <v>0</v>
      </c>
      <c r="M38" s="618">
        <f t="shared" si="3"/>
        <v>0</v>
      </c>
      <c r="N38" s="622"/>
      <c r="O38" s="623"/>
    </row>
    <row r="39" spans="1:15" ht="12.75">
      <c r="A39" s="615"/>
      <c r="B39" s="616">
        <v>9</v>
      </c>
      <c r="C39" s="632" t="s">
        <v>444</v>
      </c>
      <c r="D39" s="626"/>
      <c r="E39" s="626"/>
      <c r="F39" s="633"/>
      <c r="G39" s="634"/>
      <c r="H39" s="618">
        <f t="shared" si="1"/>
        <v>0</v>
      </c>
      <c r="I39" s="626"/>
      <c r="J39" s="633"/>
      <c r="K39" s="634"/>
      <c r="L39" s="618">
        <f t="shared" si="2"/>
        <v>0</v>
      </c>
      <c r="M39" s="618">
        <f t="shared" si="3"/>
        <v>0</v>
      </c>
      <c r="N39" s="633"/>
      <c r="O39" s="634"/>
    </row>
    <row r="40" spans="1:15" ht="13.5" thickBot="1">
      <c r="A40" s="635"/>
      <c r="B40" s="636">
        <v>10</v>
      </c>
      <c r="C40" s="632" t="s">
        <v>402</v>
      </c>
      <c r="D40" s="626"/>
      <c r="E40" s="626"/>
      <c r="F40" s="633"/>
      <c r="G40" s="633"/>
      <c r="H40" s="618">
        <f t="shared" si="1"/>
        <v>0</v>
      </c>
      <c r="I40" s="626"/>
      <c r="J40" s="633"/>
      <c r="K40" s="633"/>
      <c r="L40" s="618">
        <f t="shared" si="2"/>
        <v>0</v>
      </c>
      <c r="M40" s="618">
        <f t="shared" si="3"/>
        <v>0</v>
      </c>
      <c r="N40" s="633"/>
      <c r="O40" s="633"/>
    </row>
    <row r="41" spans="1:15" s="338" customFormat="1" ht="14.25" thickBot="1">
      <c r="A41" s="637">
        <v>11</v>
      </c>
      <c r="B41" s="613"/>
      <c r="C41" s="601" t="s">
        <v>233</v>
      </c>
      <c r="D41" s="671">
        <f aca="true" t="shared" si="4" ref="D41:O41">SUM(D42:D48)</f>
        <v>190</v>
      </c>
      <c r="E41" s="671">
        <f t="shared" si="4"/>
        <v>190</v>
      </c>
      <c r="F41" s="671">
        <f t="shared" si="4"/>
        <v>0</v>
      </c>
      <c r="G41" s="677">
        <f t="shared" si="4"/>
        <v>0</v>
      </c>
      <c r="H41" s="671">
        <f t="shared" si="4"/>
        <v>120</v>
      </c>
      <c r="I41" s="671">
        <f t="shared" si="4"/>
        <v>120</v>
      </c>
      <c r="J41" s="671">
        <f t="shared" si="4"/>
        <v>0</v>
      </c>
      <c r="K41" s="677">
        <f t="shared" si="4"/>
        <v>0</v>
      </c>
      <c r="L41" s="671">
        <f t="shared" si="4"/>
        <v>310</v>
      </c>
      <c r="M41" s="671">
        <f t="shared" si="4"/>
        <v>310</v>
      </c>
      <c r="N41" s="671">
        <f t="shared" si="4"/>
        <v>0</v>
      </c>
      <c r="O41" s="677">
        <f t="shared" si="4"/>
        <v>0</v>
      </c>
    </row>
    <row r="42" spans="1:15" ht="12.75">
      <c r="A42" s="615"/>
      <c r="B42" s="616">
        <v>1</v>
      </c>
      <c r="C42" s="639" t="s">
        <v>65</v>
      </c>
      <c r="D42" s="618"/>
      <c r="E42" s="618"/>
      <c r="F42" s="619"/>
      <c r="G42" s="620"/>
      <c r="H42" s="618"/>
      <c r="I42" s="618"/>
      <c r="J42" s="619"/>
      <c r="K42" s="620"/>
      <c r="L42" s="618"/>
      <c r="M42" s="618"/>
      <c r="N42" s="619"/>
      <c r="O42" s="620"/>
    </row>
    <row r="43" spans="1:15" ht="12.75">
      <c r="A43" s="615"/>
      <c r="B43" s="616">
        <v>2</v>
      </c>
      <c r="C43" s="621" t="s">
        <v>67</v>
      </c>
      <c r="D43" s="618">
        <v>190</v>
      </c>
      <c r="E43" s="618">
        <v>190</v>
      </c>
      <c r="F43" s="622"/>
      <c r="G43" s="623"/>
      <c r="H43" s="618">
        <f>SUM(I43:K43)</f>
        <v>120</v>
      </c>
      <c r="I43" s="618">
        <v>120</v>
      </c>
      <c r="J43" s="622"/>
      <c r="K43" s="623"/>
      <c r="L43" s="618">
        <f>SUM(M43:O43)</f>
        <v>310</v>
      </c>
      <c r="M43" s="618">
        <f>E43+I43</f>
        <v>310</v>
      </c>
      <c r="N43" s="622"/>
      <c r="O43" s="623"/>
    </row>
    <row r="44" spans="1:15" ht="12.75">
      <c r="A44" s="615"/>
      <c r="B44" s="616">
        <v>3</v>
      </c>
      <c r="C44" s="621" t="s">
        <v>445</v>
      </c>
      <c r="D44" s="618"/>
      <c r="E44" s="618"/>
      <c r="F44" s="622"/>
      <c r="G44" s="623"/>
      <c r="H44" s="618"/>
      <c r="I44" s="618"/>
      <c r="J44" s="622"/>
      <c r="K44" s="623"/>
      <c r="L44" s="618"/>
      <c r="M44" s="618"/>
      <c r="N44" s="622"/>
      <c r="O44" s="623"/>
    </row>
    <row r="45" spans="1:15" ht="12.75">
      <c r="A45" s="615"/>
      <c r="B45" s="616">
        <v>3</v>
      </c>
      <c r="C45" s="621" t="s">
        <v>446</v>
      </c>
      <c r="D45" s="618"/>
      <c r="E45" s="618"/>
      <c r="F45" s="622"/>
      <c r="G45" s="623"/>
      <c r="H45" s="618"/>
      <c r="I45" s="618"/>
      <c r="J45" s="622"/>
      <c r="K45" s="623"/>
      <c r="L45" s="618"/>
      <c r="M45" s="618"/>
      <c r="N45" s="622"/>
      <c r="O45" s="623"/>
    </row>
    <row r="46" spans="1:15" ht="12.75">
      <c r="A46" s="615"/>
      <c r="B46" s="616">
        <v>4</v>
      </c>
      <c r="C46" s="621" t="s">
        <v>71</v>
      </c>
      <c r="D46" s="618"/>
      <c r="E46" s="618"/>
      <c r="F46" s="622"/>
      <c r="G46" s="623"/>
      <c r="H46" s="618"/>
      <c r="I46" s="618"/>
      <c r="J46" s="622"/>
      <c r="K46" s="623"/>
      <c r="L46" s="618"/>
      <c r="M46" s="618"/>
      <c r="N46" s="622"/>
      <c r="O46" s="623"/>
    </row>
    <row r="47" spans="1:15" ht="12.75">
      <c r="A47" s="615"/>
      <c r="B47" s="616">
        <v>5</v>
      </c>
      <c r="C47" s="621" t="s">
        <v>447</v>
      </c>
      <c r="D47" s="618"/>
      <c r="E47" s="618"/>
      <c r="F47" s="622"/>
      <c r="G47" s="623"/>
      <c r="H47" s="618"/>
      <c r="I47" s="618"/>
      <c r="J47" s="622"/>
      <c r="K47" s="623"/>
      <c r="L47" s="618"/>
      <c r="M47" s="618"/>
      <c r="N47" s="622"/>
      <c r="O47" s="623"/>
    </row>
    <row r="48" spans="1:15" ht="13.5" thickBot="1">
      <c r="A48" s="624"/>
      <c r="B48" s="625">
        <v>6</v>
      </c>
      <c r="C48" s="632" t="s">
        <v>448</v>
      </c>
      <c r="D48" s="626"/>
      <c r="E48" s="626"/>
      <c r="F48" s="633"/>
      <c r="G48" s="634"/>
      <c r="H48" s="626"/>
      <c r="I48" s="626"/>
      <c r="J48" s="633"/>
      <c r="K48" s="634"/>
      <c r="L48" s="626"/>
      <c r="M48" s="626"/>
      <c r="N48" s="633"/>
      <c r="O48" s="634"/>
    </row>
    <row r="49" spans="1:15" ht="13.5">
      <c r="A49" s="640">
        <v>12</v>
      </c>
      <c r="B49" s="641">
        <v>1</v>
      </c>
      <c r="C49" s="617" t="s">
        <v>449</v>
      </c>
      <c r="D49" s="642"/>
      <c r="E49" s="642"/>
      <c r="F49" s="619"/>
      <c r="G49" s="620"/>
      <c r="H49" s="642"/>
      <c r="I49" s="642"/>
      <c r="J49" s="619"/>
      <c r="K49" s="620"/>
      <c r="L49" s="642"/>
      <c r="M49" s="642"/>
      <c r="N49" s="619"/>
      <c r="O49" s="620"/>
    </row>
    <row r="50" spans="1:15" ht="12.75">
      <c r="A50" s="615"/>
      <c r="B50" s="616">
        <v>2</v>
      </c>
      <c r="C50" s="621" t="s">
        <v>450</v>
      </c>
      <c r="D50" s="618"/>
      <c r="E50" s="618"/>
      <c r="F50" s="622"/>
      <c r="G50" s="623"/>
      <c r="H50" s="618"/>
      <c r="I50" s="618"/>
      <c r="J50" s="622"/>
      <c r="K50" s="623"/>
      <c r="L50" s="618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646"/>
      <c r="E51" s="646"/>
      <c r="F51" s="647"/>
      <c r="G51" s="648"/>
      <c r="H51" s="646"/>
      <c r="I51" s="646"/>
      <c r="J51" s="647"/>
      <c r="K51" s="648"/>
      <c r="L51" s="646"/>
      <c r="M51" s="64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670">
        <f aca="true" t="shared" si="5" ref="D52:O52">D31+D41</f>
        <v>10255</v>
      </c>
      <c r="E52" s="670">
        <f t="shared" si="5"/>
        <v>10255</v>
      </c>
      <c r="F52" s="670">
        <f t="shared" si="5"/>
        <v>0</v>
      </c>
      <c r="G52" s="142">
        <f t="shared" si="5"/>
        <v>0</v>
      </c>
      <c r="H52" s="670">
        <f t="shared" si="5"/>
        <v>180</v>
      </c>
      <c r="I52" s="670">
        <f t="shared" si="5"/>
        <v>180</v>
      </c>
      <c r="J52" s="670">
        <f t="shared" si="5"/>
        <v>0</v>
      </c>
      <c r="K52" s="142">
        <f t="shared" si="5"/>
        <v>0</v>
      </c>
      <c r="L52" s="670">
        <f t="shared" si="5"/>
        <v>10435</v>
      </c>
      <c r="M52" s="670">
        <f t="shared" si="5"/>
        <v>10435</v>
      </c>
      <c r="N52" s="670">
        <f t="shared" si="5"/>
        <v>0</v>
      </c>
      <c r="O52" s="142">
        <f t="shared" si="5"/>
        <v>0</v>
      </c>
    </row>
    <row r="53" spans="1:15" ht="14.25" thickBot="1">
      <c r="A53" s="637">
        <v>14</v>
      </c>
      <c r="B53" s="650"/>
      <c r="C53" s="666" t="s">
        <v>235</v>
      </c>
      <c r="D53" s="672">
        <f>SUM(D54:D55)</f>
        <v>0</v>
      </c>
      <c r="E53" s="672"/>
      <c r="F53" s="158">
        <f>SUM(F54:F55)</f>
        <v>0</v>
      </c>
      <c r="G53" s="673">
        <f>SUM(G54:G55)</f>
        <v>0</v>
      </c>
      <c r="H53" s="672">
        <f>SUM(H54:H55)</f>
        <v>0</v>
      </c>
      <c r="I53" s="672"/>
      <c r="J53" s="158">
        <f>SUM(J54:J55)</f>
        <v>0</v>
      </c>
      <c r="K53" s="673">
        <f>SUM(K54:K55)</f>
        <v>0</v>
      </c>
      <c r="L53" s="67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654"/>
      <c r="E54" s="654"/>
      <c r="F54" s="619"/>
      <c r="G54" s="620"/>
      <c r="H54" s="654"/>
      <c r="I54" s="654"/>
      <c r="J54" s="619"/>
      <c r="K54" s="620"/>
      <c r="L54" s="654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657"/>
      <c r="E55" s="657"/>
      <c r="F55" s="633"/>
      <c r="G55" s="634"/>
      <c r="H55" s="657"/>
      <c r="I55" s="657"/>
      <c r="J55" s="633"/>
      <c r="K55" s="634"/>
      <c r="L55" s="657"/>
      <c r="M55" s="657"/>
      <c r="N55" s="633"/>
      <c r="O55" s="634"/>
    </row>
    <row r="56" spans="1:15" ht="15" customHeight="1" thickBot="1">
      <c r="A56" s="324"/>
      <c r="B56" s="311"/>
      <c r="C56" s="325" t="s">
        <v>238</v>
      </c>
      <c r="D56" s="668">
        <f aca="true" t="shared" si="6" ref="D56:O56">D52+D53</f>
        <v>10255</v>
      </c>
      <c r="E56" s="668">
        <f t="shared" si="6"/>
        <v>10255</v>
      </c>
      <c r="F56" s="668">
        <f t="shared" si="6"/>
        <v>0</v>
      </c>
      <c r="G56" s="669">
        <f t="shared" si="6"/>
        <v>0</v>
      </c>
      <c r="H56" s="668">
        <f t="shared" si="6"/>
        <v>180</v>
      </c>
      <c r="I56" s="668">
        <f t="shared" si="6"/>
        <v>180</v>
      </c>
      <c r="J56" s="668">
        <f t="shared" si="6"/>
        <v>0</v>
      </c>
      <c r="K56" s="669">
        <f t="shared" si="6"/>
        <v>0</v>
      </c>
      <c r="L56" s="668">
        <f t="shared" si="6"/>
        <v>10435</v>
      </c>
      <c r="M56" s="668">
        <f t="shared" si="6"/>
        <v>10435</v>
      </c>
      <c r="N56" s="668">
        <f t="shared" si="6"/>
        <v>0</v>
      </c>
      <c r="O56" s="669">
        <f t="shared" si="6"/>
        <v>0</v>
      </c>
    </row>
    <row r="57" spans="1:15" ht="14.25" customHeight="1">
      <c r="A57" s="1199"/>
      <c r="B57" s="1199"/>
      <c r="C57" s="1199"/>
      <c r="D57" s="1199"/>
      <c r="E57" s="719"/>
      <c r="F57" s="528"/>
      <c r="G57" s="528"/>
      <c r="I57" s="992"/>
      <c r="J57" s="528"/>
      <c r="K57" s="528"/>
      <c r="M57" s="992"/>
      <c r="N57" s="528"/>
      <c r="O57" s="528"/>
    </row>
  </sheetData>
  <sheetProtection/>
  <mergeCells count="18">
    <mergeCell ref="I6:I7"/>
    <mergeCell ref="J6:J7"/>
    <mergeCell ref="K6:K7"/>
    <mergeCell ref="L6:L7"/>
    <mergeCell ref="A2:O2"/>
    <mergeCell ref="M6:M7"/>
    <mergeCell ref="N6:N7"/>
    <mergeCell ref="O6:O7"/>
    <mergeCell ref="D3:G4"/>
    <mergeCell ref="H3:K4"/>
    <mergeCell ref="L3:O4"/>
    <mergeCell ref="H6:H7"/>
    <mergeCell ref="A57:D57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&amp;C&amp;"Times New Roman CE,Félkövér"Martonvásár Város Képviselőtestület  ..../2013 (......) önkormányzati rendelete Martonvásár Város 2013. évi költségvetésének módosításáról&amp;R&amp;"Times New Roman CE,Félkövér"
8.1.f  melléklet</oddHeader>
  </headerFooter>
  <rowBreaks count="1" manualBreakCount="1">
    <brk id="202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zoomScalePageLayoutView="0" workbookViewId="0" topLeftCell="D25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5" width="13.125" style="330" customWidth="1"/>
    <col min="6" max="6" width="12.125" style="330" customWidth="1"/>
    <col min="7" max="7" width="11.00390625" style="330" customWidth="1"/>
    <col min="8" max="9" width="13.125" style="330" customWidth="1"/>
    <col min="10" max="10" width="12.125" style="330" customWidth="1"/>
    <col min="11" max="11" width="11.00390625" style="330" customWidth="1"/>
    <col min="12" max="13" width="13.125" style="330" customWidth="1"/>
    <col min="14" max="14" width="12.125" style="330" customWidth="1"/>
    <col min="15" max="15" width="11.00390625" style="330" customWidth="1"/>
    <col min="16" max="16384" width="9.375" style="330" customWidth="1"/>
  </cols>
  <sheetData>
    <row r="1" spans="1:13" s="327" customFormat="1" ht="21" customHeight="1" thickBot="1">
      <c r="A1" s="287"/>
      <c r="B1" s="288"/>
      <c r="C1" s="288"/>
      <c r="D1" s="66"/>
      <c r="E1" s="66"/>
      <c r="H1" s="66"/>
      <c r="I1" s="66"/>
      <c r="L1" s="66"/>
      <c r="M1" s="66"/>
    </row>
    <row r="2" spans="1:15" s="327" customFormat="1" ht="29.25" customHeight="1" thickBot="1">
      <c r="A2" s="1206" t="s">
        <v>588</v>
      </c>
      <c r="B2" s="1207"/>
      <c r="C2" s="1207"/>
      <c r="D2" s="1207"/>
      <c r="E2" s="1207"/>
      <c r="F2" s="1208"/>
      <c r="G2" s="1208"/>
      <c r="H2" s="1208"/>
      <c r="I2" s="1208"/>
      <c r="J2" s="1208"/>
      <c r="K2" s="1208"/>
      <c r="L2" s="1208"/>
      <c r="M2" s="1208"/>
      <c r="N2" s="1208"/>
      <c r="O2" s="1209"/>
    </row>
    <row r="3" spans="1:15" s="328" customFormat="1" ht="15.75">
      <c r="A3" s="1050" t="s">
        <v>211</v>
      </c>
      <c r="B3" s="1051"/>
      <c r="C3" s="1052" t="s">
        <v>462</v>
      </c>
      <c r="D3" s="1210" t="s">
        <v>683</v>
      </c>
      <c r="E3" s="1211"/>
      <c r="F3" s="1211"/>
      <c r="G3" s="1212"/>
      <c r="H3" s="1216" t="s">
        <v>684</v>
      </c>
      <c r="I3" s="1211"/>
      <c r="J3" s="1211"/>
      <c r="K3" s="1212"/>
      <c r="L3" s="1216" t="s">
        <v>685</v>
      </c>
      <c r="M3" s="1211"/>
      <c r="N3" s="1211"/>
      <c r="O3" s="1212"/>
    </row>
    <row r="4" spans="1:15" s="328" customFormat="1" ht="16.5" thickBot="1">
      <c r="A4" s="524" t="s">
        <v>213</v>
      </c>
      <c r="B4" s="525"/>
      <c r="C4" s="473" t="s">
        <v>388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686</v>
      </c>
      <c r="I6" s="1200" t="s">
        <v>585</v>
      </c>
      <c r="J6" s="1202" t="s">
        <v>586</v>
      </c>
      <c r="K6" s="1204" t="s">
        <v>587</v>
      </c>
      <c r="L6" s="1200" t="s">
        <v>694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670">
        <f>SUM(D11:D13)</f>
        <v>0</v>
      </c>
      <c r="E10" s="670"/>
      <c r="F10" s="670">
        <f>SUM(F11:F13)</f>
        <v>0</v>
      </c>
      <c r="G10" s="670">
        <f>SUM(G11:G13)</f>
        <v>0</v>
      </c>
      <c r="H10" s="670">
        <f>SUM(H11:H13)</f>
        <v>0</v>
      </c>
      <c r="I10" s="670"/>
      <c r="J10" s="670">
        <f>SUM(J11:J13)</f>
        <v>0</v>
      </c>
      <c r="K10" s="670">
        <f>SUM(K11:K13)</f>
        <v>0</v>
      </c>
      <c r="L10" s="670">
        <f>SUM(L11:L13)</f>
        <v>0</v>
      </c>
      <c r="M10" s="670"/>
      <c r="N10" s="670">
        <f>SUM(N11:N13)</f>
        <v>0</v>
      </c>
      <c r="O10" s="670">
        <f>SUM(O11:O13)</f>
        <v>0</v>
      </c>
    </row>
    <row r="11" spans="1:15" ht="12.75">
      <c r="A11" s="615"/>
      <c r="B11" s="297">
        <v>1</v>
      </c>
      <c r="C11" s="602" t="s">
        <v>241</v>
      </c>
      <c r="D11" s="618">
        <v>0</v>
      </c>
      <c r="E11" s="618"/>
      <c r="F11" s="622"/>
      <c r="G11" s="623">
        <v>0</v>
      </c>
      <c r="H11" s="618">
        <v>0</v>
      </c>
      <c r="I11" s="618"/>
      <c r="J11" s="622"/>
      <c r="K11" s="623">
        <v>0</v>
      </c>
      <c r="L11" s="618">
        <v>0</v>
      </c>
      <c r="M11" s="618"/>
      <c r="N11" s="622"/>
      <c r="O11" s="623">
        <v>0</v>
      </c>
    </row>
    <row r="12" spans="1:15" s="348" customFormat="1" ht="15">
      <c r="A12" s="628"/>
      <c r="B12" s="297">
        <v>2</v>
      </c>
      <c r="C12" s="603" t="s">
        <v>224</v>
      </c>
      <c r="D12" s="627"/>
      <c r="E12" s="627"/>
      <c r="F12" s="622"/>
      <c r="G12" s="675"/>
      <c r="H12" s="627"/>
      <c r="I12" s="627"/>
      <c r="J12" s="622"/>
      <c r="K12" s="675"/>
      <c r="L12" s="627"/>
      <c r="M12" s="627"/>
      <c r="N12" s="622"/>
      <c r="O12" s="675"/>
    </row>
    <row r="13" spans="1:15" s="348" customFormat="1" ht="15.75" thickBot="1">
      <c r="A13" s="615"/>
      <c r="B13" s="297">
        <v>3</v>
      </c>
      <c r="C13" s="604" t="s">
        <v>255</v>
      </c>
      <c r="D13" s="618"/>
      <c r="E13" s="618"/>
      <c r="F13" s="622"/>
      <c r="G13" s="623"/>
      <c r="H13" s="618"/>
      <c r="I13" s="618"/>
      <c r="J13" s="622"/>
      <c r="K13" s="623"/>
      <c r="L13" s="618"/>
      <c r="M13" s="618"/>
      <c r="N13" s="622"/>
      <c r="O13" s="623"/>
    </row>
    <row r="14" spans="1:15" s="338" customFormat="1" ht="14.25" thickBot="1">
      <c r="A14" s="637">
        <v>2</v>
      </c>
      <c r="B14" s="293"/>
      <c r="C14" s="601" t="s">
        <v>461</v>
      </c>
      <c r="D14" s="671">
        <f>SUM(D15:D17)</f>
        <v>0</v>
      </c>
      <c r="E14" s="671"/>
      <c r="F14" s="671">
        <f>SUM(F15:F17)</f>
        <v>0</v>
      </c>
      <c r="G14" s="671">
        <f>SUM(G15:G17)</f>
        <v>0</v>
      </c>
      <c r="H14" s="671">
        <f>SUM(H15:H17)</f>
        <v>0</v>
      </c>
      <c r="I14" s="671"/>
      <c r="J14" s="671">
        <f>SUM(J15:J17)</f>
        <v>0</v>
      </c>
      <c r="K14" s="671">
        <f>SUM(K15:K17)</f>
        <v>0</v>
      </c>
      <c r="L14" s="671">
        <f>SUM(L15:L17)</f>
        <v>0</v>
      </c>
      <c r="M14" s="671"/>
      <c r="N14" s="671">
        <f>SUM(N15:N17)</f>
        <v>0</v>
      </c>
      <c r="O14" s="671">
        <f>SUM(O15:O17)</f>
        <v>0</v>
      </c>
    </row>
    <row r="15" spans="1:15" ht="13.5">
      <c r="A15" s="652"/>
      <c r="B15" s="641">
        <v>1</v>
      </c>
      <c r="C15" s="605" t="s">
        <v>460</v>
      </c>
      <c r="D15" s="676"/>
      <c r="E15" s="676"/>
      <c r="F15" s="619"/>
      <c r="G15" s="620"/>
      <c r="H15" s="676"/>
      <c r="I15" s="676"/>
      <c r="J15" s="619"/>
      <c r="K15" s="620"/>
      <c r="L15" s="676"/>
      <c r="M15" s="676"/>
      <c r="N15" s="619"/>
      <c r="O15" s="620"/>
    </row>
    <row r="16" spans="1:15" s="348" customFormat="1" ht="15">
      <c r="A16" s="615"/>
      <c r="B16" s="616">
        <v>2</v>
      </c>
      <c r="C16" s="602" t="s">
        <v>225</v>
      </c>
      <c r="D16" s="618"/>
      <c r="E16" s="618"/>
      <c r="F16" s="622"/>
      <c r="G16" s="623"/>
      <c r="H16" s="618"/>
      <c r="I16" s="618"/>
      <c r="J16" s="622"/>
      <c r="K16" s="623"/>
      <c r="L16" s="618"/>
      <c r="M16" s="618"/>
      <c r="N16" s="622"/>
      <c r="O16" s="623"/>
    </row>
    <row r="17" spans="1:15" s="348" customFormat="1" ht="15.75" thickBot="1">
      <c r="A17" s="643"/>
      <c r="B17" s="644">
        <v>3</v>
      </c>
      <c r="C17" s="606" t="s">
        <v>452</v>
      </c>
      <c r="D17" s="646"/>
      <c r="E17" s="646"/>
      <c r="F17" s="647"/>
      <c r="G17" s="648"/>
      <c r="H17" s="646"/>
      <c r="I17" s="646"/>
      <c r="J17" s="647"/>
      <c r="K17" s="648"/>
      <c r="L17" s="646"/>
      <c r="M17" s="646"/>
      <c r="N17" s="647"/>
      <c r="O17" s="648"/>
    </row>
    <row r="18" spans="1:15" ht="13.5">
      <c r="A18" s="659">
        <v>3</v>
      </c>
      <c r="B18" s="594">
        <v>1</v>
      </c>
      <c r="C18" s="607" t="s">
        <v>453</v>
      </c>
      <c r="D18" s="595"/>
      <c r="E18" s="595"/>
      <c r="F18" s="595"/>
      <c r="G18" s="596"/>
      <c r="H18" s="595"/>
      <c r="I18" s="595"/>
      <c r="J18" s="595"/>
      <c r="K18" s="596"/>
      <c r="L18" s="595"/>
      <c r="M18" s="595"/>
      <c r="N18" s="595"/>
      <c r="O18" s="596"/>
    </row>
    <row r="19" spans="1:15" ht="12.75">
      <c r="A19" s="660"/>
      <c r="B19" s="597">
        <v>2</v>
      </c>
      <c r="C19" s="608" t="s">
        <v>454</v>
      </c>
      <c r="D19" s="515"/>
      <c r="E19" s="515"/>
      <c r="F19" s="515"/>
      <c r="G19" s="516"/>
      <c r="H19" s="515"/>
      <c r="I19" s="515"/>
      <c r="J19" s="515"/>
      <c r="K19" s="516"/>
      <c r="L19" s="515"/>
      <c r="M19" s="515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599"/>
      <c r="E20" s="599"/>
      <c r="F20" s="599"/>
      <c r="G20" s="600"/>
      <c r="H20" s="599"/>
      <c r="I20" s="599"/>
      <c r="J20" s="599"/>
      <c r="K20" s="600"/>
      <c r="L20" s="599"/>
      <c r="M20" s="59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517">
        <f>D10+D14+D18+D19+D20</f>
        <v>0</v>
      </c>
      <c r="E21" s="517"/>
      <c r="F21" s="517">
        <f>F10+F14+F18+F19+F20</f>
        <v>0</v>
      </c>
      <c r="G21" s="517">
        <f>G10+G14+G18+G19+G20</f>
        <v>0</v>
      </c>
      <c r="H21" s="517">
        <f>H10+H14+H18+H19+H20</f>
        <v>0</v>
      </c>
      <c r="I21" s="517"/>
      <c r="J21" s="517">
        <f>J10+J14+J18+J19+J20</f>
        <v>0</v>
      </c>
      <c r="K21" s="517">
        <f>K10+K14+K18+K19+K20</f>
        <v>0</v>
      </c>
      <c r="L21" s="517">
        <f>L10+L14+L18+L19+L20</f>
        <v>0</v>
      </c>
      <c r="M21" s="517"/>
      <c r="N21" s="517">
        <f>N10+N14+N18+N19+N20</f>
        <v>0</v>
      </c>
      <c r="O21" s="517">
        <f>O10+O14+O18+O19+O20</f>
        <v>0</v>
      </c>
    </row>
    <row r="22" spans="1:15" ht="13.5">
      <c r="A22" s="659">
        <v>5</v>
      </c>
      <c r="B22" s="595"/>
      <c r="C22" s="607" t="s">
        <v>457</v>
      </c>
      <c r="D22" s="595"/>
      <c r="E22" s="595"/>
      <c r="F22" s="595"/>
      <c r="G22" s="596"/>
      <c r="H22" s="595"/>
      <c r="I22" s="595"/>
      <c r="J22" s="595"/>
      <c r="K22" s="596"/>
      <c r="L22" s="59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599"/>
      <c r="E23" s="599"/>
      <c r="F23" s="599"/>
      <c r="G23" s="600"/>
      <c r="H23" s="599"/>
      <c r="I23" s="599"/>
      <c r="J23" s="599"/>
      <c r="K23" s="600"/>
      <c r="L23" s="599"/>
      <c r="M23" s="599"/>
      <c r="N23" s="599"/>
      <c r="O23" s="600"/>
    </row>
    <row r="24" spans="1:15" ht="14.25" thickBot="1">
      <c r="A24" s="637">
        <v>7</v>
      </c>
      <c r="B24" s="241"/>
      <c r="C24" s="601" t="s">
        <v>244</v>
      </c>
      <c r="D24" s="670">
        <f>D21+D22+D23</f>
        <v>0</v>
      </c>
      <c r="E24" s="670"/>
      <c r="F24" s="670">
        <f>F21+F22+F23</f>
        <v>0</v>
      </c>
      <c r="G24" s="670">
        <f>G21+G22+G23</f>
        <v>0</v>
      </c>
      <c r="H24" s="670">
        <f>H21+H22+H23</f>
        <v>0</v>
      </c>
      <c r="I24" s="670"/>
      <c r="J24" s="670">
        <f>J21+J22+J23</f>
        <v>0</v>
      </c>
      <c r="K24" s="670">
        <f>K21+K22+K23</f>
        <v>0</v>
      </c>
      <c r="L24" s="670">
        <f>L21+L22+L23</f>
        <v>0</v>
      </c>
      <c r="M24" s="670"/>
      <c r="N24" s="670">
        <f>N21+N22+N23</f>
        <v>0</v>
      </c>
      <c r="O24" s="670">
        <f>O21+O22+O23</f>
        <v>0</v>
      </c>
    </row>
    <row r="25" spans="1:15" ht="14.25" thickBot="1">
      <c r="A25" s="637">
        <v>8</v>
      </c>
      <c r="B25" s="311"/>
      <c r="C25" s="666" t="s">
        <v>229</v>
      </c>
      <c r="D25" s="513"/>
      <c r="E25" s="513"/>
      <c r="F25" s="538"/>
      <c r="G25" s="539"/>
      <c r="H25" s="513"/>
      <c r="I25" s="513"/>
      <c r="J25" s="538"/>
      <c r="K25" s="539"/>
      <c r="L25" s="513"/>
      <c r="M25" s="513"/>
      <c r="N25" s="538"/>
      <c r="O25" s="539"/>
    </row>
    <row r="26" spans="1:15" ht="13.5">
      <c r="A26" s="652"/>
      <c r="B26" s="318">
        <v>1</v>
      </c>
      <c r="C26" s="610" t="s">
        <v>33</v>
      </c>
      <c r="D26" s="642"/>
      <c r="E26" s="627"/>
      <c r="F26" s="674"/>
      <c r="G26" s="675"/>
      <c r="H26" s="642"/>
      <c r="I26" s="627"/>
      <c r="J26" s="674"/>
      <c r="K26" s="675"/>
      <c r="L26" s="642"/>
      <c r="M26" s="627"/>
      <c r="N26" s="674"/>
      <c r="O26" s="675"/>
    </row>
    <row r="27" spans="1:15" ht="14.25" thickBot="1">
      <c r="A27" s="663"/>
      <c r="B27" s="297">
        <v>2</v>
      </c>
      <c r="C27" s="611" t="s">
        <v>34</v>
      </c>
      <c r="D27" s="618"/>
      <c r="E27" s="626"/>
      <c r="F27" s="633"/>
      <c r="G27" s="634"/>
      <c r="H27" s="618"/>
      <c r="I27" s="626"/>
      <c r="J27" s="633"/>
      <c r="K27" s="634"/>
      <c r="L27" s="618"/>
      <c r="M27" s="626"/>
      <c r="N27" s="633"/>
      <c r="O27" s="634"/>
    </row>
    <row r="28" spans="1:15" s="348" customFormat="1" ht="15.75" thickBot="1">
      <c r="A28" s="637">
        <v>9</v>
      </c>
      <c r="B28" s="311"/>
      <c r="C28" s="612" t="s">
        <v>230</v>
      </c>
      <c r="D28" s="668">
        <f>D24+D25</f>
        <v>0</v>
      </c>
      <c r="E28" s="668"/>
      <c r="F28" s="668">
        <f>F24+F25</f>
        <v>0</v>
      </c>
      <c r="G28" s="668">
        <f>G24+G25</f>
        <v>0</v>
      </c>
      <c r="H28" s="668">
        <f>H24+H25</f>
        <v>0</v>
      </c>
      <c r="I28" s="668"/>
      <c r="J28" s="668">
        <f>J24+J25</f>
        <v>0</v>
      </c>
      <c r="K28" s="668">
        <f>K24+K25</f>
        <v>0</v>
      </c>
      <c r="L28" s="668">
        <f>L24+L25</f>
        <v>0</v>
      </c>
      <c r="M28" s="668"/>
      <c r="N28" s="668">
        <f>N24+N25</f>
        <v>0</v>
      </c>
      <c r="O28" s="668">
        <f>O24+O25</f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671">
        <f aca="true" t="shared" si="0" ref="D31:O31">SUM(D32:D40)</f>
        <v>3190</v>
      </c>
      <c r="E31" s="671">
        <f t="shared" si="0"/>
        <v>390</v>
      </c>
      <c r="F31" s="671">
        <f t="shared" si="0"/>
        <v>2800</v>
      </c>
      <c r="G31" s="671">
        <f t="shared" si="0"/>
        <v>0</v>
      </c>
      <c r="H31" s="671">
        <f t="shared" si="0"/>
        <v>0</v>
      </c>
      <c r="I31" s="671">
        <f t="shared" si="0"/>
        <v>0</v>
      </c>
      <c r="J31" s="671">
        <f t="shared" si="0"/>
        <v>0</v>
      </c>
      <c r="K31" s="671">
        <f t="shared" si="0"/>
        <v>0</v>
      </c>
      <c r="L31" s="671">
        <f t="shared" si="0"/>
        <v>3190</v>
      </c>
      <c r="M31" s="671">
        <f t="shared" si="0"/>
        <v>390</v>
      </c>
      <c r="N31" s="671">
        <f t="shared" si="0"/>
        <v>2800</v>
      </c>
      <c r="O31" s="671">
        <f t="shared" si="0"/>
        <v>0</v>
      </c>
    </row>
    <row r="32" spans="1:15" ht="12.75">
      <c r="A32" s="615"/>
      <c r="B32" s="616">
        <v>1</v>
      </c>
      <c r="C32" s="617" t="s">
        <v>47</v>
      </c>
      <c r="D32" s="618"/>
      <c r="E32" s="627"/>
      <c r="F32" s="619"/>
      <c r="G32" s="620"/>
      <c r="H32" s="618"/>
      <c r="I32" s="627"/>
      <c r="J32" s="619"/>
      <c r="K32" s="620"/>
      <c r="L32" s="618"/>
      <c r="M32" s="627"/>
      <c r="N32" s="619"/>
      <c r="O32" s="620"/>
    </row>
    <row r="33" spans="1:15" ht="12.75">
      <c r="A33" s="615"/>
      <c r="B33" s="616">
        <v>2</v>
      </c>
      <c r="C33" s="621" t="s">
        <v>49</v>
      </c>
      <c r="D33" s="618"/>
      <c r="E33" s="618"/>
      <c r="F33" s="622"/>
      <c r="G33" s="623"/>
      <c r="H33" s="618"/>
      <c r="I33" s="618"/>
      <c r="J33" s="622"/>
      <c r="K33" s="623"/>
      <c r="L33" s="618"/>
      <c r="M33" s="618"/>
      <c r="N33" s="622"/>
      <c r="O33" s="623"/>
    </row>
    <row r="34" spans="1:15" ht="12.75">
      <c r="A34" s="624"/>
      <c r="B34" s="625">
        <v>3</v>
      </c>
      <c r="C34" s="621" t="s">
        <v>440</v>
      </c>
      <c r="D34" s="626">
        <v>3190</v>
      </c>
      <c r="E34" s="626">
        <v>390</v>
      </c>
      <c r="F34" s="622">
        <v>2800</v>
      </c>
      <c r="G34" s="623"/>
      <c r="H34" s="626">
        <f>SUM(I34:J34)</f>
        <v>0</v>
      </c>
      <c r="I34" s="626"/>
      <c r="J34" s="622"/>
      <c r="K34" s="623"/>
      <c r="L34" s="626">
        <f>SUM(M34:N34)</f>
        <v>3190</v>
      </c>
      <c r="M34" s="626">
        <f>E34+I34</f>
        <v>390</v>
      </c>
      <c r="N34" s="622">
        <f>F34+J34</f>
        <v>2800</v>
      </c>
      <c r="O34" s="623"/>
    </row>
    <row r="35" spans="1:15" ht="12.75">
      <c r="A35" s="624"/>
      <c r="B35" s="625">
        <v>5</v>
      </c>
      <c r="C35" s="621" t="s">
        <v>441</v>
      </c>
      <c r="D35" s="618"/>
      <c r="E35" s="618"/>
      <c r="F35" s="622"/>
      <c r="G35" s="623"/>
      <c r="H35" s="618"/>
      <c r="I35" s="618"/>
      <c r="J35" s="622"/>
      <c r="K35" s="623"/>
      <c r="L35" s="618"/>
      <c r="M35" s="618"/>
      <c r="N35" s="622"/>
      <c r="O35" s="623"/>
    </row>
    <row r="36" spans="1:15" ht="12.75">
      <c r="A36" s="615"/>
      <c r="B36" s="616">
        <v>6</v>
      </c>
      <c r="C36" s="621" t="s">
        <v>59</v>
      </c>
      <c r="D36" s="627"/>
      <c r="E36" s="627"/>
      <c r="F36" s="514"/>
      <c r="G36" s="623"/>
      <c r="H36" s="627"/>
      <c r="I36" s="627"/>
      <c r="J36" s="514"/>
      <c r="K36" s="623"/>
      <c r="L36" s="627"/>
      <c r="M36" s="627"/>
      <c r="N36" s="514"/>
      <c r="O36" s="623"/>
    </row>
    <row r="37" spans="1:15" s="338" customFormat="1" ht="12.75">
      <c r="A37" s="628"/>
      <c r="B37" s="616">
        <v>7</v>
      </c>
      <c r="C37" s="621" t="s">
        <v>442</v>
      </c>
      <c r="D37" s="514"/>
      <c r="E37" s="514"/>
      <c r="F37" s="514"/>
      <c r="G37" s="623"/>
      <c r="H37" s="514"/>
      <c r="I37" s="514"/>
      <c r="J37" s="514"/>
      <c r="K37" s="623"/>
      <c r="L37" s="514"/>
      <c r="M37" s="514"/>
      <c r="N37" s="514"/>
      <c r="O37" s="623"/>
    </row>
    <row r="38" spans="1:15" s="338" customFormat="1" ht="12.75">
      <c r="A38" s="628"/>
      <c r="B38" s="629">
        <v>8</v>
      </c>
      <c r="C38" s="630" t="s">
        <v>443</v>
      </c>
      <c r="D38" s="631"/>
      <c r="E38" s="631"/>
      <c r="F38" s="622"/>
      <c r="G38" s="623"/>
      <c r="H38" s="631"/>
      <c r="I38" s="631"/>
      <c r="J38" s="622"/>
      <c r="K38" s="623"/>
      <c r="L38" s="631"/>
      <c r="M38" s="631"/>
      <c r="N38" s="622"/>
      <c r="O38" s="623"/>
    </row>
    <row r="39" spans="1:15" ht="12.75">
      <c r="A39" s="615"/>
      <c r="B39" s="616">
        <v>9</v>
      </c>
      <c r="C39" s="632" t="s">
        <v>444</v>
      </c>
      <c r="D39" s="626"/>
      <c r="E39" s="626"/>
      <c r="F39" s="633"/>
      <c r="G39" s="634"/>
      <c r="H39" s="626"/>
      <c r="I39" s="626"/>
      <c r="J39" s="633"/>
      <c r="K39" s="634"/>
      <c r="L39" s="626"/>
      <c r="M39" s="626"/>
      <c r="N39" s="633"/>
      <c r="O39" s="634"/>
    </row>
    <row r="40" spans="1:15" ht="13.5" thickBot="1">
      <c r="A40" s="635"/>
      <c r="B40" s="636">
        <v>10</v>
      </c>
      <c r="C40" s="632" t="s">
        <v>402</v>
      </c>
      <c r="D40" s="626"/>
      <c r="E40" s="626"/>
      <c r="F40" s="633"/>
      <c r="G40" s="633"/>
      <c r="H40" s="626"/>
      <c r="I40" s="626"/>
      <c r="J40" s="633"/>
      <c r="K40" s="633"/>
      <c r="L40" s="626"/>
      <c r="M40" s="626"/>
      <c r="N40" s="633"/>
      <c r="O40" s="633"/>
    </row>
    <row r="41" spans="1:15" s="338" customFormat="1" ht="14.25" thickBot="1">
      <c r="A41" s="637">
        <v>11</v>
      </c>
      <c r="B41" s="613"/>
      <c r="C41" s="601" t="s">
        <v>233</v>
      </c>
      <c r="D41" s="671">
        <f>SUM(D42:D48)</f>
        <v>0</v>
      </c>
      <c r="E41" s="671"/>
      <c r="F41" s="671">
        <f>SUM(F42:F48)</f>
        <v>0</v>
      </c>
      <c r="G41" s="677">
        <f>SUM(G42:G48)</f>
        <v>0</v>
      </c>
      <c r="H41" s="671">
        <f>SUM(H42:H48)</f>
        <v>0</v>
      </c>
      <c r="I41" s="671"/>
      <c r="J41" s="671">
        <f>SUM(J42:J48)</f>
        <v>0</v>
      </c>
      <c r="K41" s="677">
        <f>SUM(K42:K48)</f>
        <v>0</v>
      </c>
      <c r="L41" s="671">
        <f>SUM(L42:L48)</f>
        <v>0</v>
      </c>
      <c r="M41" s="671"/>
      <c r="N41" s="671">
        <f>SUM(N42:N48)</f>
        <v>0</v>
      </c>
      <c r="O41" s="677">
        <f>SUM(O42:O48)</f>
        <v>0</v>
      </c>
    </row>
    <row r="42" spans="1:15" ht="12.75">
      <c r="A42" s="615"/>
      <c r="B42" s="616">
        <v>1</v>
      </c>
      <c r="C42" s="639" t="s">
        <v>65</v>
      </c>
      <c r="D42" s="618"/>
      <c r="E42" s="627"/>
      <c r="F42" s="619"/>
      <c r="G42" s="620"/>
      <c r="H42" s="618"/>
      <c r="I42" s="627"/>
      <c r="J42" s="619"/>
      <c r="K42" s="620"/>
      <c r="L42" s="618"/>
      <c r="M42" s="627"/>
      <c r="N42" s="619"/>
      <c r="O42" s="620"/>
    </row>
    <row r="43" spans="1:15" ht="12.75">
      <c r="A43" s="615"/>
      <c r="B43" s="616">
        <v>2</v>
      </c>
      <c r="C43" s="621" t="s">
        <v>67</v>
      </c>
      <c r="D43" s="618"/>
      <c r="E43" s="618"/>
      <c r="F43" s="622"/>
      <c r="G43" s="623"/>
      <c r="H43" s="618"/>
      <c r="I43" s="618"/>
      <c r="J43" s="622"/>
      <c r="K43" s="623"/>
      <c r="L43" s="618"/>
      <c r="M43" s="618"/>
      <c r="N43" s="622"/>
      <c r="O43" s="623"/>
    </row>
    <row r="44" spans="1:15" ht="12.75">
      <c r="A44" s="615"/>
      <c r="B44" s="616">
        <v>3</v>
      </c>
      <c r="C44" s="621" t="s">
        <v>445</v>
      </c>
      <c r="D44" s="618"/>
      <c r="E44" s="618"/>
      <c r="F44" s="622"/>
      <c r="G44" s="623"/>
      <c r="H44" s="618"/>
      <c r="I44" s="618"/>
      <c r="J44" s="622"/>
      <c r="K44" s="623"/>
      <c r="L44" s="618"/>
      <c r="M44" s="618"/>
      <c r="N44" s="622"/>
      <c r="O44" s="623"/>
    </row>
    <row r="45" spans="1:15" ht="12.75">
      <c r="A45" s="615"/>
      <c r="B45" s="616">
        <v>3</v>
      </c>
      <c r="C45" s="621" t="s">
        <v>446</v>
      </c>
      <c r="D45" s="618"/>
      <c r="E45" s="618"/>
      <c r="F45" s="622"/>
      <c r="G45" s="623"/>
      <c r="H45" s="618"/>
      <c r="I45" s="618"/>
      <c r="J45" s="622"/>
      <c r="K45" s="623"/>
      <c r="L45" s="618"/>
      <c r="M45" s="618"/>
      <c r="N45" s="622"/>
      <c r="O45" s="623"/>
    </row>
    <row r="46" spans="1:15" ht="12.75">
      <c r="A46" s="615"/>
      <c r="B46" s="616">
        <v>4</v>
      </c>
      <c r="C46" s="621" t="s">
        <v>71</v>
      </c>
      <c r="D46" s="618"/>
      <c r="E46" s="618"/>
      <c r="F46" s="622"/>
      <c r="G46" s="623"/>
      <c r="H46" s="618"/>
      <c r="I46" s="618"/>
      <c r="J46" s="622"/>
      <c r="K46" s="623"/>
      <c r="L46" s="618"/>
      <c r="M46" s="618"/>
      <c r="N46" s="622"/>
      <c r="O46" s="623"/>
    </row>
    <row r="47" spans="1:15" ht="12.75">
      <c r="A47" s="615"/>
      <c r="B47" s="616">
        <v>5</v>
      </c>
      <c r="C47" s="621" t="s">
        <v>447</v>
      </c>
      <c r="D47" s="618"/>
      <c r="E47" s="618"/>
      <c r="F47" s="622"/>
      <c r="G47" s="623"/>
      <c r="H47" s="618"/>
      <c r="I47" s="618"/>
      <c r="J47" s="622"/>
      <c r="K47" s="623"/>
      <c r="L47" s="618"/>
      <c r="M47" s="618"/>
      <c r="N47" s="622"/>
      <c r="O47" s="623"/>
    </row>
    <row r="48" spans="1:15" ht="13.5" thickBot="1">
      <c r="A48" s="624"/>
      <c r="B48" s="625">
        <v>6</v>
      </c>
      <c r="C48" s="632" t="s">
        <v>448</v>
      </c>
      <c r="D48" s="626"/>
      <c r="E48" s="626"/>
      <c r="F48" s="633"/>
      <c r="G48" s="634"/>
      <c r="H48" s="626"/>
      <c r="I48" s="626"/>
      <c r="J48" s="633"/>
      <c r="K48" s="634"/>
      <c r="L48" s="626"/>
      <c r="M48" s="626"/>
      <c r="N48" s="633"/>
      <c r="O48" s="634"/>
    </row>
    <row r="49" spans="1:15" ht="13.5">
      <c r="A49" s="640">
        <v>12</v>
      </c>
      <c r="B49" s="641">
        <v>1</v>
      </c>
      <c r="C49" s="617" t="s">
        <v>449</v>
      </c>
      <c r="D49" s="642"/>
      <c r="E49" s="642"/>
      <c r="F49" s="619"/>
      <c r="G49" s="620"/>
      <c r="H49" s="642"/>
      <c r="I49" s="642"/>
      <c r="J49" s="619"/>
      <c r="K49" s="620"/>
      <c r="L49" s="642"/>
      <c r="M49" s="642"/>
      <c r="N49" s="619"/>
      <c r="O49" s="620"/>
    </row>
    <row r="50" spans="1:15" ht="12.75">
      <c r="A50" s="615"/>
      <c r="B50" s="616">
        <v>2</v>
      </c>
      <c r="C50" s="621" t="s">
        <v>450</v>
      </c>
      <c r="D50" s="618"/>
      <c r="E50" s="618"/>
      <c r="F50" s="622"/>
      <c r="G50" s="623"/>
      <c r="H50" s="618"/>
      <c r="I50" s="618"/>
      <c r="J50" s="622"/>
      <c r="K50" s="623"/>
      <c r="L50" s="618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646"/>
      <c r="E51" s="646"/>
      <c r="F51" s="647"/>
      <c r="G51" s="648"/>
      <c r="H51" s="646"/>
      <c r="I51" s="646"/>
      <c r="J51" s="647"/>
      <c r="K51" s="648"/>
      <c r="L51" s="646"/>
      <c r="M51" s="64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670">
        <f aca="true" t="shared" si="1" ref="D52:O52">D31+D41</f>
        <v>3190</v>
      </c>
      <c r="E52" s="670">
        <f t="shared" si="1"/>
        <v>390</v>
      </c>
      <c r="F52" s="670">
        <f t="shared" si="1"/>
        <v>2800</v>
      </c>
      <c r="G52" s="142">
        <f t="shared" si="1"/>
        <v>0</v>
      </c>
      <c r="H52" s="670">
        <f t="shared" si="1"/>
        <v>0</v>
      </c>
      <c r="I52" s="670">
        <f t="shared" si="1"/>
        <v>0</v>
      </c>
      <c r="J52" s="670">
        <f t="shared" si="1"/>
        <v>0</v>
      </c>
      <c r="K52" s="142">
        <f t="shared" si="1"/>
        <v>0</v>
      </c>
      <c r="L52" s="670">
        <f t="shared" si="1"/>
        <v>3190</v>
      </c>
      <c r="M52" s="670">
        <f t="shared" si="1"/>
        <v>390</v>
      </c>
      <c r="N52" s="670">
        <f t="shared" si="1"/>
        <v>2800</v>
      </c>
      <c r="O52" s="142">
        <f t="shared" si="1"/>
        <v>0</v>
      </c>
    </row>
    <row r="53" spans="1:15" ht="14.25" thickBot="1">
      <c r="A53" s="637">
        <v>14</v>
      </c>
      <c r="B53" s="650"/>
      <c r="C53" s="666" t="s">
        <v>235</v>
      </c>
      <c r="D53" s="672">
        <f>SUM(D54:D55)</f>
        <v>0</v>
      </c>
      <c r="E53" s="672"/>
      <c r="F53" s="158">
        <f>SUM(F54:F55)</f>
        <v>0</v>
      </c>
      <c r="G53" s="673">
        <f>SUM(G54:G55)</f>
        <v>0</v>
      </c>
      <c r="H53" s="672">
        <f>SUM(H54:H55)</f>
        <v>0</v>
      </c>
      <c r="I53" s="672"/>
      <c r="J53" s="158">
        <f>SUM(J54:J55)</f>
        <v>0</v>
      </c>
      <c r="K53" s="673">
        <f>SUM(K54:K55)</f>
        <v>0</v>
      </c>
      <c r="L53" s="67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654"/>
      <c r="E54" s="654"/>
      <c r="F54" s="619"/>
      <c r="G54" s="620"/>
      <c r="H54" s="654"/>
      <c r="I54" s="654"/>
      <c r="J54" s="619"/>
      <c r="K54" s="620"/>
      <c r="L54" s="654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657"/>
      <c r="E55" s="657"/>
      <c r="F55" s="633"/>
      <c r="G55" s="634"/>
      <c r="H55" s="657"/>
      <c r="I55" s="657"/>
      <c r="J55" s="633"/>
      <c r="K55" s="634"/>
      <c r="L55" s="657"/>
      <c r="M55" s="657"/>
      <c r="N55" s="633"/>
      <c r="O55" s="634"/>
    </row>
    <row r="56" spans="1:15" ht="15" customHeight="1" thickBot="1">
      <c r="A56" s="324"/>
      <c r="B56" s="311"/>
      <c r="C56" s="325" t="s">
        <v>238</v>
      </c>
      <c r="D56" s="668">
        <f aca="true" t="shared" si="2" ref="D56:O56">D52+D53</f>
        <v>3190</v>
      </c>
      <c r="E56" s="668">
        <f t="shared" si="2"/>
        <v>390</v>
      </c>
      <c r="F56" s="668">
        <f t="shared" si="2"/>
        <v>2800</v>
      </c>
      <c r="G56" s="669">
        <f t="shared" si="2"/>
        <v>0</v>
      </c>
      <c r="H56" s="668">
        <f t="shared" si="2"/>
        <v>0</v>
      </c>
      <c r="I56" s="668">
        <f t="shared" si="2"/>
        <v>0</v>
      </c>
      <c r="J56" s="668">
        <f t="shared" si="2"/>
        <v>0</v>
      </c>
      <c r="K56" s="669">
        <f t="shared" si="2"/>
        <v>0</v>
      </c>
      <c r="L56" s="668">
        <f t="shared" si="2"/>
        <v>3190</v>
      </c>
      <c r="M56" s="668">
        <f t="shared" si="2"/>
        <v>390</v>
      </c>
      <c r="N56" s="668">
        <f t="shared" si="2"/>
        <v>2800</v>
      </c>
      <c r="O56" s="669">
        <f t="shared" si="2"/>
        <v>0</v>
      </c>
    </row>
    <row r="57" spans="1:15" ht="14.25" customHeight="1">
      <c r="A57" s="1199"/>
      <c r="B57" s="1199"/>
      <c r="C57" s="1199"/>
      <c r="D57" s="1199"/>
      <c r="E57" s="719"/>
      <c r="F57" s="528"/>
      <c r="G57" s="528"/>
      <c r="I57" s="992"/>
      <c r="J57" s="528"/>
      <c r="K57" s="528"/>
      <c r="M57" s="992"/>
      <c r="N57" s="528"/>
      <c r="O57" s="528"/>
    </row>
  </sheetData>
  <sheetProtection/>
  <mergeCells count="18">
    <mergeCell ref="I6:I7"/>
    <mergeCell ref="J6:J7"/>
    <mergeCell ref="K6:K7"/>
    <mergeCell ref="L6:L7"/>
    <mergeCell ref="A2:O2"/>
    <mergeCell ref="M6:M7"/>
    <mergeCell ref="N6:N7"/>
    <mergeCell ref="O6:O7"/>
    <mergeCell ref="D3:G4"/>
    <mergeCell ref="H3:K4"/>
    <mergeCell ref="L3:O4"/>
    <mergeCell ref="H6:H7"/>
    <mergeCell ref="A57:D57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&amp;C&amp;"Times New Roman CE,Félkövér"Martonvásár Város Képviselőtestület  ..../2013 (......) önkormányzati rendelete Martonvásár Város 2013. évi költségvetésének módosításáról&amp;R&amp;"Times New Roman CE,Félkövér"
8.1.g  melléklet</oddHeader>
  </headerFooter>
  <rowBreaks count="1" manualBreakCount="1">
    <brk id="202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zoomScalePageLayoutView="0" workbookViewId="0" topLeftCell="D40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5" width="13.125" style="330" customWidth="1"/>
    <col min="6" max="6" width="12.125" style="330" customWidth="1"/>
    <col min="7" max="7" width="11.00390625" style="330" customWidth="1"/>
    <col min="8" max="9" width="13.125" style="330" customWidth="1"/>
    <col min="10" max="10" width="12.125" style="330" customWidth="1"/>
    <col min="11" max="11" width="11.00390625" style="330" customWidth="1"/>
    <col min="12" max="13" width="13.125" style="330" customWidth="1"/>
    <col min="14" max="14" width="12.125" style="330" customWidth="1"/>
    <col min="15" max="15" width="11.00390625" style="330" customWidth="1"/>
    <col min="16" max="16384" width="9.375" style="330" customWidth="1"/>
  </cols>
  <sheetData>
    <row r="1" spans="1:13" s="327" customFormat="1" ht="21" customHeight="1" thickBot="1">
      <c r="A1" s="287"/>
      <c r="B1" s="288"/>
      <c r="C1" s="288"/>
      <c r="D1" s="66"/>
      <c r="E1" s="66"/>
      <c r="H1" s="66"/>
      <c r="I1" s="66"/>
      <c r="L1" s="66"/>
      <c r="M1" s="66"/>
    </row>
    <row r="2" spans="1:15" s="327" customFormat="1" ht="29.25" customHeight="1" thickBot="1">
      <c r="A2" s="1206" t="s">
        <v>588</v>
      </c>
      <c r="B2" s="1207"/>
      <c r="C2" s="1207"/>
      <c r="D2" s="1207"/>
      <c r="E2" s="1207"/>
      <c r="F2" s="1208"/>
      <c r="G2" s="1208"/>
      <c r="H2" s="1208"/>
      <c r="I2" s="1208"/>
      <c r="J2" s="1208"/>
      <c r="K2" s="1208"/>
      <c r="L2" s="1208"/>
      <c r="M2" s="1208"/>
      <c r="N2" s="1208"/>
      <c r="O2" s="1209"/>
    </row>
    <row r="3" spans="1:15" s="328" customFormat="1" ht="15.75">
      <c r="A3" s="1050" t="s">
        <v>211</v>
      </c>
      <c r="B3" s="1051"/>
      <c r="C3" s="1052" t="s">
        <v>462</v>
      </c>
      <c r="D3" s="1210" t="s">
        <v>683</v>
      </c>
      <c r="E3" s="1211"/>
      <c r="F3" s="1211"/>
      <c r="G3" s="1212"/>
      <c r="H3" s="1216" t="s">
        <v>684</v>
      </c>
      <c r="I3" s="1211"/>
      <c r="J3" s="1211"/>
      <c r="K3" s="1212"/>
      <c r="L3" s="1216" t="s">
        <v>685</v>
      </c>
      <c r="M3" s="1211"/>
      <c r="N3" s="1211"/>
      <c r="O3" s="1212"/>
    </row>
    <row r="4" spans="1:15" s="328" customFormat="1" ht="16.5" thickBot="1">
      <c r="A4" s="524" t="s">
        <v>213</v>
      </c>
      <c r="B4" s="525"/>
      <c r="C4" s="473" t="s">
        <v>164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686</v>
      </c>
      <c r="I6" s="1200" t="s">
        <v>585</v>
      </c>
      <c r="J6" s="1202" t="s">
        <v>586</v>
      </c>
      <c r="K6" s="1204" t="s">
        <v>587</v>
      </c>
      <c r="L6" s="1200" t="s">
        <v>10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670">
        <f aca="true" t="shared" si="0" ref="D10:O10">SUM(D11:D13)</f>
        <v>16339</v>
      </c>
      <c r="E10" s="670">
        <f t="shared" si="0"/>
        <v>16339</v>
      </c>
      <c r="F10" s="670">
        <f t="shared" si="0"/>
        <v>0</v>
      </c>
      <c r="G10" s="670">
        <f t="shared" si="0"/>
        <v>0</v>
      </c>
      <c r="H10" s="670">
        <f t="shared" si="0"/>
        <v>0</v>
      </c>
      <c r="I10" s="670">
        <f t="shared" si="0"/>
        <v>0</v>
      </c>
      <c r="J10" s="670">
        <f t="shared" si="0"/>
        <v>0</v>
      </c>
      <c r="K10" s="670">
        <f t="shared" si="0"/>
        <v>0</v>
      </c>
      <c r="L10" s="670">
        <f t="shared" si="0"/>
        <v>16339</v>
      </c>
      <c r="M10" s="670">
        <f t="shared" si="0"/>
        <v>16339</v>
      </c>
      <c r="N10" s="670">
        <f t="shared" si="0"/>
        <v>0</v>
      </c>
      <c r="O10" s="670">
        <f t="shared" si="0"/>
        <v>0</v>
      </c>
    </row>
    <row r="11" spans="1:15" ht="12.75">
      <c r="A11" s="615"/>
      <c r="B11" s="297">
        <v>1</v>
      </c>
      <c r="C11" s="602" t="s">
        <v>241</v>
      </c>
      <c r="D11" s="618">
        <v>16339</v>
      </c>
      <c r="E11" s="618">
        <v>16339</v>
      </c>
      <c r="F11" s="622"/>
      <c r="G11" s="623">
        <v>0</v>
      </c>
      <c r="H11" s="618">
        <f>SUM(I11:K11)</f>
        <v>0</v>
      </c>
      <c r="I11" s="618"/>
      <c r="J11" s="622"/>
      <c r="K11" s="623">
        <v>0</v>
      </c>
      <c r="L11" s="618">
        <f>SUM(M11:O11)</f>
        <v>16339</v>
      </c>
      <c r="M11" s="618">
        <f>E11+I11</f>
        <v>16339</v>
      </c>
      <c r="N11" s="622"/>
      <c r="O11" s="623">
        <v>0</v>
      </c>
    </row>
    <row r="12" spans="1:15" s="348" customFormat="1" ht="15">
      <c r="A12" s="628"/>
      <c r="B12" s="297">
        <v>2</v>
      </c>
      <c r="C12" s="603" t="s">
        <v>224</v>
      </c>
      <c r="D12" s="627"/>
      <c r="E12" s="627"/>
      <c r="F12" s="622"/>
      <c r="G12" s="675"/>
      <c r="H12" s="627"/>
      <c r="I12" s="627"/>
      <c r="J12" s="622"/>
      <c r="K12" s="675"/>
      <c r="L12" s="627"/>
      <c r="M12" s="627"/>
      <c r="N12" s="622"/>
      <c r="O12" s="675"/>
    </row>
    <row r="13" spans="1:15" s="348" customFormat="1" ht="15.75" thickBot="1">
      <c r="A13" s="615"/>
      <c r="B13" s="297">
        <v>3</v>
      </c>
      <c r="C13" s="604" t="s">
        <v>255</v>
      </c>
      <c r="D13" s="618"/>
      <c r="E13" s="618"/>
      <c r="F13" s="622"/>
      <c r="G13" s="623"/>
      <c r="H13" s="618"/>
      <c r="I13" s="618"/>
      <c r="J13" s="622"/>
      <c r="K13" s="623"/>
      <c r="L13" s="618"/>
      <c r="M13" s="618"/>
      <c r="N13" s="622"/>
      <c r="O13" s="623"/>
    </row>
    <row r="14" spans="1:15" s="338" customFormat="1" ht="14.25" thickBot="1">
      <c r="A14" s="637">
        <v>2</v>
      </c>
      <c r="B14" s="293"/>
      <c r="C14" s="601" t="s">
        <v>461</v>
      </c>
      <c r="D14" s="671">
        <f>SUM(D15:D17)</f>
        <v>0</v>
      </c>
      <c r="E14" s="671"/>
      <c r="F14" s="671">
        <f>SUM(F15:F17)</f>
        <v>0</v>
      </c>
      <c r="G14" s="671">
        <f>SUM(G15:G17)</f>
        <v>0</v>
      </c>
      <c r="H14" s="671">
        <f>SUM(H15:H17)</f>
        <v>0</v>
      </c>
      <c r="I14" s="671"/>
      <c r="J14" s="671">
        <f>SUM(J15:J17)</f>
        <v>0</v>
      </c>
      <c r="K14" s="671">
        <f>SUM(K15:K17)</f>
        <v>0</v>
      </c>
      <c r="L14" s="671">
        <f>SUM(L15:L17)</f>
        <v>0</v>
      </c>
      <c r="M14" s="671"/>
      <c r="N14" s="671">
        <f>SUM(N15:N17)</f>
        <v>0</v>
      </c>
      <c r="O14" s="671">
        <f>SUM(O15:O17)</f>
        <v>0</v>
      </c>
    </row>
    <row r="15" spans="1:15" ht="13.5">
      <c r="A15" s="652"/>
      <c r="B15" s="641">
        <v>1</v>
      </c>
      <c r="C15" s="605" t="s">
        <v>460</v>
      </c>
      <c r="D15" s="676"/>
      <c r="E15" s="676"/>
      <c r="F15" s="619"/>
      <c r="G15" s="620"/>
      <c r="H15" s="676"/>
      <c r="I15" s="676"/>
      <c r="J15" s="619"/>
      <c r="K15" s="620"/>
      <c r="L15" s="676"/>
      <c r="M15" s="676"/>
      <c r="N15" s="619"/>
      <c r="O15" s="620"/>
    </row>
    <row r="16" spans="1:15" s="348" customFormat="1" ht="15">
      <c r="A16" s="615"/>
      <c r="B16" s="616">
        <v>2</v>
      </c>
      <c r="C16" s="602" t="s">
        <v>225</v>
      </c>
      <c r="D16" s="618"/>
      <c r="E16" s="618"/>
      <c r="F16" s="622"/>
      <c r="G16" s="623"/>
      <c r="H16" s="618"/>
      <c r="I16" s="618"/>
      <c r="J16" s="622"/>
      <c r="K16" s="623"/>
      <c r="L16" s="618"/>
      <c r="M16" s="618"/>
      <c r="N16" s="622"/>
      <c r="O16" s="623"/>
    </row>
    <row r="17" spans="1:15" s="348" customFormat="1" ht="15.75" thickBot="1">
      <c r="A17" s="643"/>
      <c r="B17" s="644">
        <v>3</v>
      </c>
      <c r="C17" s="606" t="s">
        <v>452</v>
      </c>
      <c r="D17" s="646"/>
      <c r="E17" s="646"/>
      <c r="F17" s="647"/>
      <c r="G17" s="648"/>
      <c r="H17" s="646"/>
      <c r="I17" s="646"/>
      <c r="J17" s="647"/>
      <c r="K17" s="648"/>
      <c r="L17" s="646"/>
      <c r="M17" s="646"/>
      <c r="N17" s="647"/>
      <c r="O17" s="648"/>
    </row>
    <row r="18" spans="1:15" ht="13.5">
      <c r="A18" s="659">
        <v>3</v>
      </c>
      <c r="B18" s="594">
        <v>1</v>
      </c>
      <c r="C18" s="607" t="s">
        <v>453</v>
      </c>
      <c r="D18" s="595"/>
      <c r="E18" s="595"/>
      <c r="F18" s="595"/>
      <c r="G18" s="596"/>
      <c r="H18" s="595"/>
      <c r="I18" s="595"/>
      <c r="J18" s="595"/>
      <c r="K18" s="596"/>
      <c r="L18" s="595"/>
      <c r="M18" s="595"/>
      <c r="N18" s="595"/>
      <c r="O18" s="596"/>
    </row>
    <row r="19" spans="1:15" ht="12.75">
      <c r="A19" s="660"/>
      <c r="B19" s="597">
        <v>2</v>
      </c>
      <c r="C19" s="608" t="s">
        <v>454</v>
      </c>
      <c r="D19" s="515"/>
      <c r="E19" s="515"/>
      <c r="F19" s="515"/>
      <c r="G19" s="516"/>
      <c r="H19" s="515"/>
      <c r="I19" s="515"/>
      <c r="J19" s="515"/>
      <c r="K19" s="516"/>
      <c r="L19" s="515"/>
      <c r="M19" s="515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599"/>
      <c r="E20" s="599"/>
      <c r="F20" s="599"/>
      <c r="G20" s="600"/>
      <c r="H20" s="599"/>
      <c r="I20" s="599"/>
      <c r="J20" s="599"/>
      <c r="K20" s="600"/>
      <c r="L20" s="599"/>
      <c r="M20" s="59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543">
        <f aca="true" t="shared" si="1" ref="D21:O21">D10+D14+D18+D19+D20</f>
        <v>16339</v>
      </c>
      <c r="E21" s="543">
        <f t="shared" si="1"/>
        <v>16339</v>
      </c>
      <c r="F21" s="517">
        <f t="shared" si="1"/>
        <v>0</v>
      </c>
      <c r="G21" s="517">
        <f t="shared" si="1"/>
        <v>0</v>
      </c>
      <c r="H21" s="543">
        <f t="shared" si="1"/>
        <v>0</v>
      </c>
      <c r="I21" s="543">
        <f t="shared" si="1"/>
        <v>0</v>
      </c>
      <c r="J21" s="517">
        <f t="shared" si="1"/>
        <v>0</v>
      </c>
      <c r="K21" s="517">
        <f t="shared" si="1"/>
        <v>0</v>
      </c>
      <c r="L21" s="543">
        <f t="shared" si="1"/>
        <v>16339</v>
      </c>
      <c r="M21" s="543">
        <f t="shared" si="1"/>
        <v>16339</v>
      </c>
      <c r="N21" s="517">
        <f t="shared" si="1"/>
        <v>0</v>
      </c>
      <c r="O21" s="517">
        <f t="shared" si="1"/>
        <v>0</v>
      </c>
    </row>
    <row r="22" spans="1:15" ht="13.5">
      <c r="A22" s="659">
        <v>5</v>
      </c>
      <c r="B22" s="595"/>
      <c r="C22" s="607" t="s">
        <v>457</v>
      </c>
      <c r="D22" s="595"/>
      <c r="E22" s="595"/>
      <c r="F22" s="595"/>
      <c r="G22" s="596"/>
      <c r="H22" s="595"/>
      <c r="I22" s="595"/>
      <c r="J22" s="595"/>
      <c r="K22" s="596"/>
      <c r="L22" s="59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599"/>
      <c r="E23" s="599"/>
      <c r="F23" s="599"/>
      <c r="G23" s="600"/>
      <c r="H23" s="599"/>
      <c r="I23" s="599"/>
      <c r="J23" s="599"/>
      <c r="K23" s="600"/>
      <c r="L23" s="599"/>
      <c r="M23" s="599"/>
      <c r="N23" s="599"/>
      <c r="O23" s="600"/>
    </row>
    <row r="24" spans="1:15" ht="14.25" thickBot="1">
      <c r="A24" s="637">
        <v>7</v>
      </c>
      <c r="B24" s="241"/>
      <c r="C24" s="601" t="s">
        <v>244</v>
      </c>
      <c r="D24" s="670">
        <f aca="true" t="shared" si="2" ref="D24:O24">D21+D22+D23</f>
        <v>16339</v>
      </c>
      <c r="E24" s="670">
        <f t="shared" si="2"/>
        <v>16339</v>
      </c>
      <c r="F24" s="670">
        <f t="shared" si="2"/>
        <v>0</v>
      </c>
      <c r="G24" s="670">
        <f t="shared" si="2"/>
        <v>0</v>
      </c>
      <c r="H24" s="670">
        <f t="shared" si="2"/>
        <v>0</v>
      </c>
      <c r="I24" s="670">
        <f t="shared" si="2"/>
        <v>0</v>
      </c>
      <c r="J24" s="670">
        <f t="shared" si="2"/>
        <v>0</v>
      </c>
      <c r="K24" s="670">
        <f t="shared" si="2"/>
        <v>0</v>
      </c>
      <c r="L24" s="670">
        <f t="shared" si="2"/>
        <v>16339</v>
      </c>
      <c r="M24" s="670">
        <f t="shared" si="2"/>
        <v>16339</v>
      </c>
      <c r="N24" s="670">
        <f t="shared" si="2"/>
        <v>0</v>
      </c>
      <c r="O24" s="670">
        <f t="shared" si="2"/>
        <v>0</v>
      </c>
    </row>
    <row r="25" spans="1:15" ht="14.25" thickBot="1">
      <c r="A25" s="637">
        <v>8</v>
      </c>
      <c r="B25" s="311"/>
      <c r="C25" s="666" t="s">
        <v>229</v>
      </c>
      <c r="D25" s="513"/>
      <c r="E25" s="513"/>
      <c r="F25" s="538"/>
      <c r="G25" s="539"/>
      <c r="H25" s="513"/>
      <c r="I25" s="513"/>
      <c r="J25" s="538"/>
      <c r="K25" s="539"/>
      <c r="L25" s="513"/>
      <c r="M25" s="513"/>
      <c r="N25" s="538"/>
      <c r="O25" s="539"/>
    </row>
    <row r="26" spans="1:15" ht="13.5">
      <c r="A26" s="652"/>
      <c r="B26" s="318">
        <v>1</v>
      </c>
      <c r="C26" s="610" t="s">
        <v>33</v>
      </c>
      <c r="D26" s="642"/>
      <c r="E26" s="627"/>
      <c r="F26" s="674"/>
      <c r="G26" s="675"/>
      <c r="H26" s="642"/>
      <c r="I26" s="627"/>
      <c r="J26" s="674"/>
      <c r="K26" s="675"/>
      <c r="L26" s="642"/>
      <c r="M26" s="627"/>
      <c r="N26" s="674"/>
      <c r="O26" s="675"/>
    </row>
    <row r="27" spans="1:15" ht="14.25" thickBot="1">
      <c r="A27" s="663"/>
      <c r="B27" s="297">
        <v>2</v>
      </c>
      <c r="C27" s="611" t="s">
        <v>34</v>
      </c>
      <c r="D27" s="618"/>
      <c r="E27" s="626"/>
      <c r="F27" s="633"/>
      <c r="G27" s="634"/>
      <c r="H27" s="618"/>
      <c r="I27" s="626"/>
      <c r="J27" s="633"/>
      <c r="K27" s="634"/>
      <c r="L27" s="618"/>
      <c r="M27" s="626"/>
      <c r="N27" s="633"/>
      <c r="O27" s="634"/>
    </row>
    <row r="28" spans="1:15" s="348" customFormat="1" ht="15.75" thickBot="1">
      <c r="A28" s="637">
        <v>9</v>
      </c>
      <c r="B28" s="311"/>
      <c r="C28" s="612" t="s">
        <v>230</v>
      </c>
      <c r="D28" s="668">
        <f aca="true" t="shared" si="3" ref="D28:O28">D24+D25</f>
        <v>16339</v>
      </c>
      <c r="E28" s="668">
        <f t="shared" si="3"/>
        <v>16339</v>
      </c>
      <c r="F28" s="668">
        <f t="shared" si="3"/>
        <v>0</v>
      </c>
      <c r="G28" s="668">
        <f t="shared" si="3"/>
        <v>0</v>
      </c>
      <c r="H28" s="668">
        <f t="shared" si="3"/>
        <v>0</v>
      </c>
      <c r="I28" s="668">
        <f t="shared" si="3"/>
        <v>0</v>
      </c>
      <c r="J28" s="668">
        <f t="shared" si="3"/>
        <v>0</v>
      </c>
      <c r="K28" s="668">
        <f t="shared" si="3"/>
        <v>0</v>
      </c>
      <c r="L28" s="668">
        <f t="shared" si="3"/>
        <v>16339</v>
      </c>
      <c r="M28" s="668">
        <f t="shared" si="3"/>
        <v>16339</v>
      </c>
      <c r="N28" s="668">
        <f t="shared" si="3"/>
        <v>0</v>
      </c>
      <c r="O28" s="668">
        <f t="shared" si="3"/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671">
        <f aca="true" t="shared" si="4" ref="D31:O31">SUM(D32:D40)</f>
        <v>124410</v>
      </c>
      <c r="E31" s="671">
        <f t="shared" si="4"/>
        <v>121910</v>
      </c>
      <c r="F31" s="671">
        <f t="shared" si="4"/>
        <v>2500</v>
      </c>
      <c r="G31" s="671">
        <f t="shared" si="4"/>
        <v>0</v>
      </c>
      <c r="H31" s="671">
        <f t="shared" si="4"/>
        <v>5889</v>
      </c>
      <c r="I31" s="671">
        <f t="shared" si="4"/>
        <v>5889</v>
      </c>
      <c r="J31" s="671">
        <f t="shared" si="4"/>
        <v>0</v>
      </c>
      <c r="K31" s="671">
        <f t="shared" si="4"/>
        <v>0</v>
      </c>
      <c r="L31" s="671">
        <f t="shared" si="4"/>
        <v>130299</v>
      </c>
      <c r="M31" s="671">
        <f t="shared" si="4"/>
        <v>127799</v>
      </c>
      <c r="N31" s="671">
        <f t="shared" si="4"/>
        <v>2500</v>
      </c>
      <c r="O31" s="671">
        <f t="shared" si="4"/>
        <v>0</v>
      </c>
    </row>
    <row r="32" spans="1:15" ht="12.75">
      <c r="A32" s="615"/>
      <c r="B32" s="616">
        <v>1</v>
      </c>
      <c r="C32" s="617" t="s">
        <v>47</v>
      </c>
      <c r="D32" s="618"/>
      <c r="E32" s="627"/>
      <c r="F32" s="619"/>
      <c r="G32" s="620"/>
      <c r="H32" s="618"/>
      <c r="I32" s="627"/>
      <c r="J32" s="619"/>
      <c r="K32" s="620"/>
      <c r="L32" s="618"/>
      <c r="M32" s="627"/>
      <c r="N32" s="619"/>
      <c r="O32" s="620"/>
    </row>
    <row r="33" spans="1:15" ht="12.75">
      <c r="A33" s="615"/>
      <c r="B33" s="616">
        <v>2</v>
      </c>
      <c r="C33" s="621" t="s">
        <v>49</v>
      </c>
      <c r="D33" s="618"/>
      <c r="E33" s="618"/>
      <c r="F33" s="622"/>
      <c r="G33" s="623"/>
      <c r="H33" s="618"/>
      <c r="I33" s="618"/>
      <c r="J33" s="622"/>
      <c r="K33" s="623"/>
      <c r="L33" s="618"/>
      <c r="M33" s="618"/>
      <c r="N33" s="622"/>
      <c r="O33" s="623"/>
    </row>
    <row r="34" spans="1:15" ht="12.75">
      <c r="A34" s="624"/>
      <c r="B34" s="625">
        <v>3</v>
      </c>
      <c r="C34" s="621" t="s">
        <v>440</v>
      </c>
      <c r="D34" s="626">
        <v>56743</v>
      </c>
      <c r="E34" s="626">
        <v>56743</v>
      </c>
      <c r="F34" s="622"/>
      <c r="G34" s="623"/>
      <c r="H34" s="626">
        <f>SUM(I34:K34)</f>
        <v>5889</v>
      </c>
      <c r="I34" s="626">
        <v>5889</v>
      </c>
      <c r="J34" s="622"/>
      <c r="K34" s="623"/>
      <c r="L34" s="626">
        <f>SUM(M34:O34)</f>
        <v>62632</v>
      </c>
      <c r="M34" s="626">
        <f>I34+E34</f>
        <v>62632</v>
      </c>
      <c r="N34" s="622"/>
      <c r="O34" s="623"/>
    </row>
    <row r="35" spans="1:15" ht="12.75">
      <c r="A35" s="624"/>
      <c r="B35" s="625">
        <v>5</v>
      </c>
      <c r="C35" s="621" t="s">
        <v>441</v>
      </c>
      <c r="D35" s="618"/>
      <c r="E35" s="618"/>
      <c r="F35" s="622"/>
      <c r="G35" s="623"/>
      <c r="H35" s="618"/>
      <c r="I35" s="618"/>
      <c r="J35" s="622"/>
      <c r="K35" s="623"/>
      <c r="L35" s="626">
        <f>SUM(M35:O35)</f>
        <v>0</v>
      </c>
      <c r="M35" s="626">
        <f>I35+E35</f>
        <v>0</v>
      </c>
      <c r="N35" s="622"/>
      <c r="O35" s="623"/>
    </row>
    <row r="36" spans="1:15" ht="12.75">
      <c r="A36" s="615"/>
      <c r="B36" s="616">
        <v>6</v>
      </c>
      <c r="C36" s="621" t="s">
        <v>59</v>
      </c>
      <c r="D36" s="627"/>
      <c r="E36" s="627"/>
      <c r="F36" s="514"/>
      <c r="G36" s="623"/>
      <c r="H36" s="627"/>
      <c r="I36" s="627"/>
      <c r="J36" s="514"/>
      <c r="K36" s="623"/>
      <c r="L36" s="626">
        <f>SUM(M36:O36)</f>
        <v>0</v>
      </c>
      <c r="M36" s="626">
        <f>I36+E36</f>
        <v>0</v>
      </c>
      <c r="N36" s="514"/>
      <c r="O36" s="623"/>
    </row>
    <row r="37" spans="1:15" s="338" customFormat="1" ht="12.75">
      <c r="A37" s="628"/>
      <c r="B37" s="616">
        <v>7</v>
      </c>
      <c r="C37" s="621" t="s">
        <v>442</v>
      </c>
      <c r="D37" s="514"/>
      <c r="E37" s="514"/>
      <c r="F37" s="514"/>
      <c r="G37" s="623"/>
      <c r="H37" s="514"/>
      <c r="I37" s="514"/>
      <c r="J37" s="514"/>
      <c r="K37" s="623"/>
      <c r="L37" s="626">
        <f>SUM(M37:O37)</f>
        <v>0</v>
      </c>
      <c r="M37" s="626">
        <f>I37+E37</f>
        <v>0</v>
      </c>
      <c r="N37" s="514"/>
      <c r="O37" s="623"/>
    </row>
    <row r="38" spans="1:15" s="338" customFormat="1" ht="12.75">
      <c r="A38" s="628"/>
      <c r="B38" s="629">
        <v>8</v>
      </c>
      <c r="C38" s="630" t="s">
        <v>443</v>
      </c>
      <c r="D38" s="577">
        <v>67667</v>
      </c>
      <c r="E38" s="577">
        <v>65167</v>
      </c>
      <c r="F38" s="622">
        <v>2500</v>
      </c>
      <c r="G38" s="623"/>
      <c r="H38" s="577">
        <f>SUM(I38:K38)</f>
        <v>0</v>
      </c>
      <c r="I38" s="577"/>
      <c r="J38" s="622"/>
      <c r="K38" s="623"/>
      <c r="L38" s="626">
        <f>SUM(M38:O38)</f>
        <v>67667</v>
      </c>
      <c r="M38" s="626">
        <f>I38+E38</f>
        <v>65167</v>
      </c>
      <c r="N38" s="622">
        <f>F38+J38</f>
        <v>2500</v>
      </c>
      <c r="O38" s="623"/>
    </row>
    <row r="39" spans="1:15" ht="12.75">
      <c r="A39" s="615"/>
      <c r="B39" s="616">
        <v>9</v>
      </c>
      <c r="C39" s="632" t="s">
        <v>444</v>
      </c>
      <c r="D39" s="626"/>
      <c r="E39" s="626"/>
      <c r="F39" s="633"/>
      <c r="G39" s="634"/>
      <c r="H39" s="626"/>
      <c r="I39" s="626"/>
      <c r="J39" s="633"/>
      <c r="K39" s="634"/>
      <c r="L39" s="626"/>
      <c r="M39" s="626"/>
      <c r="N39" s="633"/>
      <c r="O39" s="634"/>
    </row>
    <row r="40" spans="1:15" ht="13.5" thickBot="1">
      <c r="A40" s="635"/>
      <c r="B40" s="636">
        <v>10</v>
      </c>
      <c r="C40" s="632" t="s">
        <v>402</v>
      </c>
      <c r="D40" s="626"/>
      <c r="E40" s="626"/>
      <c r="F40" s="633"/>
      <c r="G40" s="633"/>
      <c r="H40" s="626"/>
      <c r="I40" s="626"/>
      <c r="J40" s="633"/>
      <c r="K40" s="633"/>
      <c r="L40" s="626"/>
      <c r="M40" s="626"/>
      <c r="N40" s="633"/>
      <c r="O40" s="633"/>
    </row>
    <row r="41" spans="1:15" s="338" customFormat="1" ht="14.25" thickBot="1">
      <c r="A41" s="637">
        <v>11</v>
      </c>
      <c r="B41" s="613"/>
      <c r="C41" s="601" t="s">
        <v>233</v>
      </c>
      <c r="D41" s="671">
        <f>SUM(D42:D48)</f>
        <v>0</v>
      </c>
      <c r="E41" s="671"/>
      <c r="F41" s="671">
        <f>SUM(F42:F48)</f>
        <v>0</v>
      </c>
      <c r="G41" s="677">
        <f>SUM(G42:G48)</f>
        <v>0</v>
      </c>
      <c r="H41" s="671">
        <f>SUM(H42:H48)</f>
        <v>0</v>
      </c>
      <c r="I41" s="671"/>
      <c r="J41" s="671">
        <f>SUM(J42:J48)</f>
        <v>0</v>
      </c>
      <c r="K41" s="677">
        <f>SUM(K42:K48)</f>
        <v>0</v>
      </c>
      <c r="L41" s="671">
        <f>SUM(L42:L48)</f>
        <v>0</v>
      </c>
      <c r="M41" s="671"/>
      <c r="N41" s="671">
        <f>SUM(N42:N48)</f>
        <v>0</v>
      </c>
      <c r="O41" s="677">
        <f>SUM(O42:O48)</f>
        <v>0</v>
      </c>
    </row>
    <row r="42" spans="1:15" ht="12.75">
      <c r="A42" s="615"/>
      <c r="B42" s="616">
        <v>1</v>
      </c>
      <c r="C42" s="639" t="s">
        <v>65</v>
      </c>
      <c r="D42" s="618"/>
      <c r="E42" s="627"/>
      <c r="F42" s="619"/>
      <c r="G42" s="620"/>
      <c r="H42" s="618"/>
      <c r="I42" s="627"/>
      <c r="J42" s="619"/>
      <c r="K42" s="620"/>
      <c r="L42" s="618"/>
      <c r="M42" s="627"/>
      <c r="N42" s="619"/>
      <c r="O42" s="620"/>
    </row>
    <row r="43" spans="1:15" ht="12.75">
      <c r="A43" s="615"/>
      <c r="B43" s="616">
        <v>2</v>
      </c>
      <c r="C43" s="621" t="s">
        <v>67</v>
      </c>
      <c r="D43" s="618"/>
      <c r="E43" s="618"/>
      <c r="F43" s="622"/>
      <c r="G43" s="623"/>
      <c r="H43" s="618"/>
      <c r="I43" s="618"/>
      <c r="J43" s="622"/>
      <c r="K43" s="623"/>
      <c r="L43" s="618"/>
      <c r="M43" s="618"/>
      <c r="N43" s="622"/>
      <c r="O43" s="623"/>
    </row>
    <row r="44" spans="1:15" ht="12.75">
      <c r="A44" s="615"/>
      <c r="B44" s="616">
        <v>3</v>
      </c>
      <c r="C44" s="621" t="s">
        <v>445</v>
      </c>
      <c r="D44" s="618"/>
      <c r="E44" s="618"/>
      <c r="F44" s="622"/>
      <c r="G44" s="623"/>
      <c r="H44" s="618"/>
      <c r="I44" s="618"/>
      <c r="J44" s="622"/>
      <c r="K44" s="623"/>
      <c r="L44" s="618"/>
      <c r="M44" s="618"/>
      <c r="N44" s="622"/>
      <c r="O44" s="623"/>
    </row>
    <row r="45" spans="1:15" ht="12.75">
      <c r="A45" s="615"/>
      <c r="B45" s="616">
        <v>3</v>
      </c>
      <c r="C45" s="621" t="s">
        <v>446</v>
      </c>
      <c r="D45" s="618"/>
      <c r="E45" s="618"/>
      <c r="F45" s="622"/>
      <c r="G45" s="623"/>
      <c r="H45" s="618"/>
      <c r="I45" s="618"/>
      <c r="J45" s="622"/>
      <c r="K45" s="623"/>
      <c r="L45" s="618"/>
      <c r="M45" s="618"/>
      <c r="N45" s="622"/>
      <c r="O45" s="623"/>
    </row>
    <row r="46" spans="1:15" ht="12.75">
      <c r="A46" s="615"/>
      <c r="B46" s="616">
        <v>4</v>
      </c>
      <c r="C46" s="621" t="s">
        <v>71</v>
      </c>
      <c r="D46" s="618"/>
      <c r="E46" s="618"/>
      <c r="F46" s="622"/>
      <c r="G46" s="623"/>
      <c r="H46" s="618"/>
      <c r="I46" s="618"/>
      <c r="J46" s="622"/>
      <c r="K46" s="623"/>
      <c r="L46" s="618"/>
      <c r="M46" s="618"/>
      <c r="N46" s="622"/>
      <c r="O46" s="623"/>
    </row>
    <row r="47" spans="1:15" ht="12.75">
      <c r="A47" s="615"/>
      <c r="B47" s="616">
        <v>5</v>
      </c>
      <c r="C47" s="621" t="s">
        <v>447</v>
      </c>
      <c r="D47" s="618"/>
      <c r="E47" s="618"/>
      <c r="F47" s="622"/>
      <c r="G47" s="623"/>
      <c r="H47" s="618"/>
      <c r="I47" s="618"/>
      <c r="J47" s="622"/>
      <c r="K47" s="623"/>
      <c r="L47" s="618"/>
      <c r="M47" s="618"/>
      <c r="N47" s="622"/>
      <c r="O47" s="623"/>
    </row>
    <row r="48" spans="1:15" ht="13.5" thickBot="1">
      <c r="A48" s="624"/>
      <c r="B48" s="625">
        <v>6</v>
      </c>
      <c r="C48" s="632" t="s">
        <v>448</v>
      </c>
      <c r="D48" s="626"/>
      <c r="E48" s="626"/>
      <c r="F48" s="633"/>
      <c r="G48" s="634"/>
      <c r="H48" s="626"/>
      <c r="I48" s="626"/>
      <c r="J48" s="633"/>
      <c r="K48" s="634"/>
      <c r="L48" s="626"/>
      <c r="M48" s="626"/>
      <c r="N48" s="633"/>
      <c r="O48" s="634"/>
    </row>
    <row r="49" spans="1:15" ht="13.5">
      <c r="A49" s="640">
        <v>12</v>
      </c>
      <c r="B49" s="641">
        <v>1</v>
      </c>
      <c r="C49" s="617" t="s">
        <v>449</v>
      </c>
      <c r="D49" s="642"/>
      <c r="E49" s="642"/>
      <c r="F49" s="619"/>
      <c r="G49" s="620"/>
      <c r="H49" s="642"/>
      <c r="I49" s="642"/>
      <c r="J49" s="619"/>
      <c r="K49" s="620"/>
      <c r="L49" s="642"/>
      <c r="M49" s="642"/>
      <c r="N49" s="619"/>
      <c r="O49" s="620"/>
    </row>
    <row r="50" spans="1:15" ht="12.75">
      <c r="A50" s="615"/>
      <c r="B50" s="616">
        <v>2</v>
      </c>
      <c r="C50" s="621" t="s">
        <v>450</v>
      </c>
      <c r="D50" s="618"/>
      <c r="E50" s="618"/>
      <c r="F50" s="622"/>
      <c r="G50" s="623"/>
      <c r="H50" s="618"/>
      <c r="I50" s="618"/>
      <c r="J50" s="622"/>
      <c r="K50" s="623"/>
      <c r="L50" s="618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646"/>
      <c r="E51" s="646"/>
      <c r="F51" s="647"/>
      <c r="G51" s="648"/>
      <c r="H51" s="646"/>
      <c r="I51" s="646"/>
      <c r="J51" s="647"/>
      <c r="K51" s="648"/>
      <c r="L51" s="646"/>
      <c r="M51" s="64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670">
        <f aca="true" t="shared" si="5" ref="D52:O52">D31+D41</f>
        <v>124410</v>
      </c>
      <c r="E52" s="670">
        <f t="shared" si="5"/>
        <v>121910</v>
      </c>
      <c r="F52" s="670">
        <f t="shared" si="5"/>
        <v>2500</v>
      </c>
      <c r="G52" s="142">
        <f t="shared" si="5"/>
        <v>0</v>
      </c>
      <c r="H52" s="670">
        <f t="shared" si="5"/>
        <v>5889</v>
      </c>
      <c r="I52" s="670">
        <f t="shared" si="5"/>
        <v>5889</v>
      </c>
      <c r="J52" s="670">
        <f t="shared" si="5"/>
        <v>0</v>
      </c>
      <c r="K52" s="142">
        <f t="shared" si="5"/>
        <v>0</v>
      </c>
      <c r="L52" s="670">
        <f t="shared" si="5"/>
        <v>130299</v>
      </c>
      <c r="M52" s="670">
        <f t="shared" si="5"/>
        <v>127799</v>
      </c>
      <c r="N52" s="670">
        <f t="shared" si="5"/>
        <v>2500</v>
      </c>
      <c r="O52" s="142">
        <f t="shared" si="5"/>
        <v>0</v>
      </c>
    </row>
    <row r="53" spans="1:15" ht="14.25" thickBot="1">
      <c r="A53" s="637">
        <v>14</v>
      </c>
      <c r="B53" s="650"/>
      <c r="C53" s="666" t="s">
        <v>235</v>
      </c>
      <c r="D53" s="672">
        <f>SUM(D54:D55)</f>
        <v>0</v>
      </c>
      <c r="E53" s="672"/>
      <c r="F53" s="158">
        <f>SUM(F54:F55)</f>
        <v>0</v>
      </c>
      <c r="G53" s="673">
        <f>SUM(G54:G55)</f>
        <v>0</v>
      </c>
      <c r="H53" s="672">
        <f>SUM(H54:H55)</f>
        <v>0</v>
      </c>
      <c r="I53" s="672"/>
      <c r="J53" s="158">
        <f>SUM(J54:J55)</f>
        <v>0</v>
      </c>
      <c r="K53" s="673">
        <f>SUM(K54:K55)</f>
        <v>0</v>
      </c>
      <c r="L53" s="67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654"/>
      <c r="E54" s="654"/>
      <c r="F54" s="619"/>
      <c r="G54" s="620"/>
      <c r="H54" s="654"/>
      <c r="I54" s="654"/>
      <c r="J54" s="619"/>
      <c r="K54" s="620"/>
      <c r="L54" s="654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657"/>
      <c r="E55" s="657"/>
      <c r="F55" s="633"/>
      <c r="G55" s="634"/>
      <c r="H55" s="657"/>
      <c r="I55" s="657"/>
      <c r="J55" s="633"/>
      <c r="K55" s="634"/>
      <c r="L55" s="657"/>
      <c r="M55" s="657"/>
      <c r="N55" s="633"/>
      <c r="O55" s="634"/>
    </row>
    <row r="56" spans="1:15" ht="15" customHeight="1" thickBot="1">
      <c r="A56" s="324"/>
      <c r="B56" s="311"/>
      <c r="C56" s="325" t="s">
        <v>238</v>
      </c>
      <c r="D56" s="668">
        <f aca="true" t="shared" si="6" ref="D56:O56">D52+D53</f>
        <v>124410</v>
      </c>
      <c r="E56" s="668">
        <f t="shared" si="6"/>
        <v>121910</v>
      </c>
      <c r="F56" s="668">
        <f t="shared" si="6"/>
        <v>2500</v>
      </c>
      <c r="G56" s="669">
        <f t="shared" si="6"/>
        <v>0</v>
      </c>
      <c r="H56" s="668">
        <f t="shared" si="6"/>
        <v>5889</v>
      </c>
      <c r="I56" s="668">
        <f t="shared" si="6"/>
        <v>5889</v>
      </c>
      <c r="J56" s="668">
        <f t="shared" si="6"/>
        <v>0</v>
      </c>
      <c r="K56" s="669">
        <f t="shared" si="6"/>
        <v>0</v>
      </c>
      <c r="L56" s="668">
        <f t="shared" si="6"/>
        <v>130299</v>
      </c>
      <c r="M56" s="668">
        <f t="shared" si="6"/>
        <v>127799</v>
      </c>
      <c r="N56" s="668">
        <f t="shared" si="6"/>
        <v>2500</v>
      </c>
      <c r="O56" s="669">
        <f t="shared" si="6"/>
        <v>0</v>
      </c>
    </row>
    <row r="57" spans="1:15" ht="14.25" customHeight="1">
      <c r="A57" s="1199"/>
      <c r="B57" s="1199"/>
      <c r="C57" s="1199"/>
      <c r="D57" s="1199"/>
      <c r="E57" s="719"/>
      <c r="F57" s="528"/>
      <c r="G57" s="528"/>
      <c r="I57" s="992"/>
      <c r="J57" s="528"/>
      <c r="K57" s="528"/>
      <c r="M57" s="992"/>
      <c r="N57" s="528"/>
      <c r="O57" s="528"/>
    </row>
  </sheetData>
  <sheetProtection/>
  <mergeCells count="18">
    <mergeCell ref="I6:I7"/>
    <mergeCell ref="J6:J7"/>
    <mergeCell ref="K6:K7"/>
    <mergeCell ref="L6:L7"/>
    <mergeCell ref="A2:O2"/>
    <mergeCell ref="M6:M7"/>
    <mergeCell ref="N6:N7"/>
    <mergeCell ref="O6:O7"/>
    <mergeCell ref="D3:G4"/>
    <mergeCell ref="H3:K4"/>
    <mergeCell ref="L3:O4"/>
    <mergeCell ref="H6:H7"/>
    <mergeCell ref="A57:D57"/>
    <mergeCell ref="F6:F7"/>
    <mergeCell ref="G6:G7"/>
    <mergeCell ref="C6:C7"/>
    <mergeCell ref="D6:D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&amp;C&amp;"Times New Roman CE,Félkövér"Martonvásár Város Képviselőtestület  ..../2013 (......) önkormányzati rendelete Martonvásár Város 2013. évi költségvetésének módosításáról&amp;R&amp;"Times New Roman CE,Félkövér"
8.1.h  melléklet</oddHeader>
  </headerFooter>
  <rowBreaks count="1" manualBreakCount="1">
    <brk id="202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90" zoomScaleNormal="90" zoomScalePageLayoutView="0" workbookViewId="0" topLeftCell="B19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4" width="13.125" style="330" customWidth="1"/>
    <col min="5" max="5" width="12.375" style="330" customWidth="1"/>
    <col min="6" max="6" width="12.125" style="330" customWidth="1"/>
    <col min="7" max="7" width="11.00390625" style="330" customWidth="1"/>
    <col min="8" max="8" width="13.125" style="330" customWidth="1"/>
    <col min="9" max="9" width="12.375" style="330" customWidth="1"/>
    <col min="10" max="10" width="12.125" style="330" customWidth="1"/>
    <col min="11" max="11" width="11.00390625" style="330" customWidth="1"/>
    <col min="12" max="12" width="13.125" style="330" customWidth="1"/>
    <col min="13" max="13" width="12.375" style="330" customWidth="1"/>
    <col min="14" max="14" width="12.125" style="330" customWidth="1"/>
    <col min="15" max="15" width="11.00390625" style="330" customWidth="1"/>
    <col min="16" max="16384" width="9.375" style="330" customWidth="1"/>
  </cols>
  <sheetData>
    <row r="1" spans="1:13" s="327" customFormat="1" ht="21" customHeight="1" thickBot="1">
      <c r="A1" s="287"/>
      <c r="B1" s="288"/>
      <c r="C1" s="288"/>
      <c r="D1" s="66"/>
      <c r="E1" s="66"/>
      <c r="H1" s="66"/>
      <c r="I1" s="66"/>
      <c r="L1" s="66"/>
      <c r="M1" s="66"/>
    </row>
    <row r="2" spans="1:15" s="327" customFormat="1" ht="29.25" customHeight="1" thickBot="1">
      <c r="A2" s="1206" t="s">
        <v>588</v>
      </c>
      <c r="B2" s="1207"/>
      <c r="C2" s="1207"/>
      <c r="D2" s="1207"/>
      <c r="E2" s="1207"/>
      <c r="F2" s="1230"/>
      <c r="G2" s="1230"/>
      <c r="H2" s="1230"/>
      <c r="I2" s="1230"/>
      <c r="J2" s="1230"/>
      <c r="K2" s="1230"/>
      <c r="L2" s="1230"/>
      <c r="M2" s="1230"/>
      <c r="N2" s="1230"/>
      <c r="O2" s="1231"/>
    </row>
    <row r="3" spans="1:15" s="328" customFormat="1" ht="15.75">
      <c r="A3" s="1050" t="s">
        <v>211</v>
      </c>
      <c r="B3" s="1051"/>
      <c r="C3" s="1052" t="s">
        <v>463</v>
      </c>
      <c r="D3" s="1210" t="s">
        <v>683</v>
      </c>
      <c r="E3" s="1211"/>
      <c r="F3" s="1211"/>
      <c r="G3" s="1212"/>
      <c r="H3" s="1216" t="s">
        <v>684</v>
      </c>
      <c r="I3" s="1211"/>
      <c r="J3" s="1211"/>
      <c r="K3" s="1212"/>
      <c r="L3" s="1216" t="s">
        <v>685</v>
      </c>
      <c r="M3" s="1211"/>
      <c r="N3" s="1211"/>
      <c r="O3" s="1212"/>
    </row>
    <row r="4" spans="1:15" s="328" customFormat="1" ht="16.5" thickBot="1">
      <c r="A4" s="524" t="s">
        <v>213</v>
      </c>
      <c r="B4" s="525"/>
      <c r="C4" s="473" t="s">
        <v>466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682</v>
      </c>
      <c r="I6" s="1200" t="s">
        <v>585</v>
      </c>
      <c r="J6" s="1202" t="s">
        <v>586</v>
      </c>
      <c r="K6" s="1204" t="s">
        <v>587</v>
      </c>
      <c r="L6" s="1200" t="s">
        <v>10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670">
        <f aca="true" t="shared" si="0" ref="D10:O10">SUM(D11:D13)</f>
        <v>1200</v>
      </c>
      <c r="E10" s="670">
        <f t="shared" si="0"/>
        <v>1200</v>
      </c>
      <c r="F10" s="670">
        <f t="shared" si="0"/>
        <v>0</v>
      </c>
      <c r="G10" s="670">
        <f t="shared" si="0"/>
        <v>0</v>
      </c>
      <c r="H10" s="670">
        <f t="shared" si="0"/>
        <v>0</v>
      </c>
      <c r="I10" s="670">
        <f t="shared" si="0"/>
        <v>0</v>
      </c>
      <c r="J10" s="670">
        <f t="shared" si="0"/>
        <v>0</v>
      </c>
      <c r="K10" s="670">
        <f t="shared" si="0"/>
        <v>0</v>
      </c>
      <c r="L10" s="670">
        <f t="shared" si="0"/>
        <v>1200</v>
      </c>
      <c r="M10" s="670">
        <f t="shared" si="0"/>
        <v>1200</v>
      </c>
      <c r="N10" s="670">
        <f t="shared" si="0"/>
        <v>0</v>
      </c>
      <c r="O10" s="670">
        <f t="shared" si="0"/>
        <v>0</v>
      </c>
    </row>
    <row r="11" spans="1:15" ht="12.75">
      <c r="A11" s="615"/>
      <c r="B11" s="297">
        <v>1</v>
      </c>
      <c r="C11" s="602" t="s">
        <v>593</v>
      </c>
      <c r="D11" s="618">
        <v>1200</v>
      </c>
      <c r="E11" s="618">
        <v>1200</v>
      </c>
      <c r="F11" s="622"/>
      <c r="G11" s="623"/>
      <c r="H11" s="618"/>
      <c r="I11" s="618"/>
      <c r="J11" s="622"/>
      <c r="K11" s="623"/>
      <c r="L11" s="618">
        <f>SUM(M11:O11)</f>
        <v>1200</v>
      </c>
      <c r="M11" s="618">
        <f>I11+E11</f>
        <v>1200</v>
      </c>
      <c r="N11" s="622"/>
      <c r="O11" s="623"/>
    </row>
    <row r="12" spans="1:15" s="348" customFormat="1" ht="15">
      <c r="A12" s="628"/>
      <c r="B12" s="297">
        <v>2</v>
      </c>
      <c r="C12" s="603" t="s">
        <v>224</v>
      </c>
      <c r="D12" s="627"/>
      <c r="E12" s="627"/>
      <c r="F12" s="622"/>
      <c r="G12" s="675"/>
      <c r="H12" s="627"/>
      <c r="I12" s="627"/>
      <c r="J12" s="622"/>
      <c r="K12" s="675"/>
      <c r="L12" s="627"/>
      <c r="M12" s="627"/>
      <c r="N12" s="622"/>
      <c r="O12" s="675"/>
    </row>
    <row r="13" spans="1:15" s="348" customFormat="1" ht="15.75" thickBot="1">
      <c r="A13" s="615"/>
      <c r="B13" s="297">
        <v>3</v>
      </c>
      <c r="C13" s="604" t="s">
        <v>255</v>
      </c>
      <c r="D13" s="618"/>
      <c r="E13" s="618"/>
      <c r="F13" s="622"/>
      <c r="G13" s="623"/>
      <c r="H13" s="618"/>
      <c r="I13" s="618"/>
      <c r="J13" s="622"/>
      <c r="K13" s="623"/>
      <c r="L13" s="618"/>
      <c r="M13" s="618"/>
      <c r="N13" s="622"/>
      <c r="O13" s="623"/>
    </row>
    <row r="14" spans="1:15" s="338" customFormat="1" ht="14.25" thickBot="1">
      <c r="A14" s="637">
        <v>2</v>
      </c>
      <c r="B14" s="293"/>
      <c r="C14" s="601" t="s">
        <v>461</v>
      </c>
      <c r="D14" s="671">
        <f>SUM(D15:D17)</f>
        <v>0</v>
      </c>
      <c r="E14" s="671"/>
      <c r="F14" s="671">
        <f>SUM(F15:F17)</f>
        <v>0</v>
      </c>
      <c r="G14" s="671">
        <f>SUM(G15:G17)</f>
        <v>0</v>
      </c>
      <c r="H14" s="671">
        <f>SUM(H15:H17)</f>
        <v>0</v>
      </c>
      <c r="I14" s="671"/>
      <c r="J14" s="671">
        <f>SUM(J15:J17)</f>
        <v>0</v>
      </c>
      <c r="K14" s="671">
        <f>SUM(K15:K17)</f>
        <v>0</v>
      </c>
      <c r="L14" s="671">
        <f>SUM(L15:L17)</f>
        <v>0</v>
      </c>
      <c r="M14" s="671"/>
      <c r="N14" s="671">
        <f>SUM(N15:N17)</f>
        <v>0</v>
      </c>
      <c r="O14" s="671">
        <f>SUM(O15:O17)</f>
        <v>0</v>
      </c>
    </row>
    <row r="15" spans="1:15" ht="13.5">
      <c r="A15" s="652"/>
      <c r="B15" s="641">
        <v>1</v>
      </c>
      <c r="C15" s="605" t="s">
        <v>460</v>
      </c>
      <c r="D15" s="676"/>
      <c r="E15" s="676"/>
      <c r="F15" s="619"/>
      <c r="G15" s="620"/>
      <c r="H15" s="676"/>
      <c r="I15" s="676"/>
      <c r="J15" s="619"/>
      <c r="K15" s="620"/>
      <c r="L15" s="676"/>
      <c r="M15" s="676"/>
      <c r="N15" s="619"/>
      <c r="O15" s="620"/>
    </row>
    <row r="16" spans="1:15" s="348" customFormat="1" ht="15">
      <c r="A16" s="615"/>
      <c r="B16" s="616">
        <v>2</v>
      </c>
      <c r="C16" s="602" t="s">
        <v>225</v>
      </c>
      <c r="D16" s="618"/>
      <c r="E16" s="618"/>
      <c r="F16" s="622"/>
      <c r="G16" s="623"/>
      <c r="H16" s="618"/>
      <c r="I16" s="618"/>
      <c r="J16" s="622"/>
      <c r="K16" s="623"/>
      <c r="L16" s="618"/>
      <c r="M16" s="618"/>
      <c r="N16" s="622"/>
      <c r="O16" s="623"/>
    </row>
    <row r="17" spans="1:15" s="348" customFormat="1" ht="15.75" thickBot="1">
      <c r="A17" s="643"/>
      <c r="B17" s="644">
        <v>3</v>
      </c>
      <c r="C17" s="606" t="s">
        <v>452</v>
      </c>
      <c r="D17" s="646"/>
      <c r="E17" s="646"/>
      <c r="F17" s="647"/>
      <c r="G17" s="648"/>
      <c r="H17" s="646"/>
      <c r="I17" s="646"/>
      <c r="J17" s="647"/>
      <c r="K17" s="648"/>
      <c r="L17" s="646"/>
      <c r="M17" s="646"/>
      <c r="N17" s="647"/>
      <c r="O17" s="648"/>
    </row>
    <row r="18" spans="1:15" ht="13.5">
      <c r="A18" s="659">
        <v>3</v>
      </c>
      <c r="B18" s="594">
        <v>1</v>
      </c>
      <c r="C18" s="607" t="s">
        <v>453</v>
      </c>
      <c r="D18" s="595"/>
      <c r="E18" s="595"/>
      <c r="F18" s="595"/>
      <c r="G18" s="596"/>
      <c r="H18" s="595"/>
      <c r="I18" s="595"/>
      <c r="J18" s="595"/>
      <c r="K18" s="596"/>
      <c r="L18" s="595"/>
      <c r="M18" s="595"/>
      <c r="N18" s="595"/>
      <c r="O18" s="596"/>
    </row>
    <row r="19" spans="1:15" ht="12.75">
      <c r="A19" s="660"/>
      <c r="B19" s="597">
        <v>2</v>
      </c>
      <c r="C19" s="608" t="s">
        <v>454</v>
      </c>
      <c r="D19" s="515"/>
      <c r="E19" s="515"/>
      <c r="F19" s="515"/>
      <c r="G19" s="516"/>
      <c r="H19" s="515"/>
      <c r="I19" s="515"/>
      <c r="J19" s="515"/>
      <c r="K19" s="516"/>
      <c r="L19" s="515"/>
      <c r="M19" s="515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599"/>
      <c r="E20" s="599"/>
      <c r="F20" s="599"/>
      <c r="G20" s="600"/>
      <c r="H20" s="599"/>
      <c r="I20" s="599"/>
      <c r="J20" s="599"/>
      <c r="K20" s="600"/>
      <c r="L20" s="599"/>
      <c r="M20" s="59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543">
        <f>D10+D14+D18+D19+D20</f>
        <v>1200</v>
      </c>
      <c r="E21" s="543">
        <f>E10+E14+E18+E19+E20</f>
        <v>1200</v>
      </c>
      <c r="F21" s="517">
        <f>F10+F14+F18+F19+F20</f>
        <v>0</v>
      </c>
      <c r="G21" s="517">
        <f>G10+G14+G18+G19+G20</f>
        <v>0</v>
      </c>
      <c r="H21" s="517">
        <f>H10+H14+H18+H19+H20</f>
        <v>0</v>
      </c>
      <c r="I21" s="517">
        <f>I10+I14+I18+I19+I20</f>
        <v>0</v>
      </c>
      <c r="J21" s="517">
        <f>J10+J14+J18+J19+J20</f>
        <v>0</v>
      </c>
      <c r="K21" s="517">
        <f>K10+K14+K18+K19+K20</f>
        <v>0</v>
      </c>
      <c r="L21" s="543">
        <f>L10+L14+L18+L19+L20</f>
        <v>1200</v>
      </c>
      <c r="M21" s="543">
        <f>M10+M14+M18+M19+M20</f>
        <v>1200</v>
      </c>
      <c r="N21" s="517">
        <f>N10+N14+N18+N19+N20</f>
        <v>0</v>
      </c>
      <c r="O21" s="517">
        <f>O10+O14+O18+O19+O20</f>
        <v>0</v>
      </c>
    </row>
    <row r="22" spans="1:15" ht="13.5">
      <c r="A22" s="659">
        <v>5</v>
      </c>
      <c r="B22" s="595"/>
      <c r="C22" s="607" t="s">
        <v>457</v>
      </c>
      <c r="D22" s="595"/>
      <c r="E22" s="595"/>
      <c r="F22" s="595"/>
      <c r="G22" s="596"/>
      <c r="H22" s="595"/>
      <c r="I22" s="595"/>
      <c r="J22" s="595"/>
      <c r="K22" s="596"/>
      <c r="L22" s="59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599">
        <f>SUM(E23:G23)</f>
        <v>148180</v>
      </c>
      <c r="E23" s="599">
        <v>148180</v>
      </c>
      <c r="F23" s="599"/>
      <c r="G23" s="600"/>
      <c r="H23" s="599">
        <f>SUM(I23:K23)</f>
        <v>2610</v>
      </c>
      <c r="I23" s="599">
        <v>2610</v>
      </c>
      <c r="J23" s="599"/>
      <c r="K23" s="600"/>
      <c r="L23" s="599">
        <f>SUM(M23:O23)</f>
        <v>150790</v>
      </c>
      <c r="M23" s="599">
        <f>E23+I23</f>
        <v>150790</v>
      </c>
      <c r="N23" s="599"/>
      <c r="O23" s="600"/>
    </row>
    <row r="24" spans="1:15" ht="14.25" thickBot="1">
      <c r="A24" s="637">
        <v>7</v>
      </c>
      <c r="B24" s="241"/>
      <c r="C24" s="601" t="s">
        <v>244</v>
      </c>
      <c r="D24" s="670">
        <f aca="true" t="shared" si="1" ref="D24:O24">D21+D22+D23</f>
        <v>149380</v>
      </c>
      <c r="E24" s="670">
        <f t="shared" si="1"/>
        <v>149380</v>
      </c>
      <c r="F24" s="670">
        <f t="shared" si="1"/>
        <v>0</v>
      </c>
      <c r="G24" s="670">
        <f t="shared" si="1"/>
        <v>0</v>
      </c>
      <c r="H24" s="670">
        <f t="shared" si="1"/>
        <v>2610</v>
      </c>
      <c r="I24" s="670">
        <f t="shared" si="1"/>
        <v>2610</v>
      </c>
      <c r="J24" s="670">
        <f t="shared" si="1"/>
        <v>0</v>
      </c>
      <c r="K24" s="670">
        <f t="shared" si="1"/>
        <v>0</v>
      </c>
      <c r="L24" s="670">
        <f t="shared" si="1"/>
        <v>151990</v>
      </c>
      <c r="M24" s="670">
        <f t="shared" si="1"/>
        <v>151990</v>
      </c>
      <c r="N24" s="670">
        <f t="shared" si="1"/>
        <v>0</v>
      </c>
      <c r="O24" s="670">
        <f t="shared" si="1"/>
        <v>0</v>
      </c>
    </row>
    <row r="25" spans="1:15" ht="14.25" thickBot="1">
      <c r="A25" s="637">
        <v>8</v>
      </c>
      <c r="B25" s="311"/>
      <c r="C25" s="666" t="s">
        <v>229</v>
      </c>
      <c r="D25" s="513"/>
      <c r="E25" s="513"/>
      <c r="F25" s="538"/>
      <c r="G25" s="539"/>
      <c r="H25" s="513"/>
      <c r="I25" s="513"/>
      <c r="J25" s="538"/>
      <c r="K25" s="539"/>
      <c r="L25" s="513"/>
      <c r="M25" s="513"/>
      <c r="N25" s="538"/>
      <c r="O25" s="539"/>
    </row>
    <row r="26" spans="1:15" ht="13.5">
      <c r="A26" s="652"/>
      <c r="B26" s="318">
        <v>1</v>
      </c>
      <c r="C26" s="610" t="s">
        <v>33</v>
      </c>
      <c r="D26" s="642"/>
      <c r="E26" s="627"/>
      <c r="F26" s="674"/>
      <c r="G26" s="675"/>
      <c r="H26" s="642"/>
      <c r="I26" s="627"/>
      <c r="J26" s="674"/>
      <c r="K26" s="675"/>
      <c r="L26" s="642"/>
      <c r="M26" s="627"/>
      <c r="N26" s="674"/>
      <c r="O26" s="675"/>
    </row>
    <row r="27" spans="1:15" ht="14.25" thickBot="1">
      <c r="A27" s="663"/>
      <c r="B27" s="297">
        <v>2</v>
      </c>
      <c r="C27" s="611" t="s">
        <v>34</v>
      </c>
      <c r="D27" s="618"/>
      <c r="E27" s="626"/>
      <c r="F27" s="633"/>
      <c r="G27" s="634"/>
      <c r="H27" s="618"/>
      <c r="I27" s="626"/>
      <c r="J27" s="633"/>
      <c r="K27" s="634"/>
      <c r="L27" s="618"/>
      <c r="M27" s="626"/>
      <c r="N27" s="633"/>
      <c r="O27" s="634"/>
    </row>
    <row r="28" spans="1:15" s="348" customFormat="1" ht="15.75" thickBot="1">
      <c r="A28" s="637">
        <v>9</v>
      </c>
      <c r="B28" s="311"/>
      <c r="C28" s="612" t="s">
        <v>230</v>
      </c>
      <c r="D28" s="668">
        <f aca="true" t="shared" si="2" ref="D28:O28">D24+D25</f>
        <v>149380</v>
      </c>
      <c r="E28" s="668">
        <f t="shared" si="2"/>
        <v>149380</v>
      </c>
      <c r="F28" s="668">
        <f t="shared" si="2"/>
        <v>0</v>
      </c>
      <c r="G28" s="668">
        <f t="shared" si="2"/>
        <v>0</v>
      </c>
      <c r="H28" s="668">
        <f t="shared" si="2"/>
        <v>2610</v>
      </c>
      <c r="I28" s="668">
        <f t="shared" si="2"/>
        <v>2610</v>
      </c>
      <c r="J28" s="668">
        <f t="shared" si="2"/>
        <v>0</v>
      </c>
      <c r="K28" s="668">
        <f t="shared" si="2"/>
        <v>0</v>
      </c>
      <c r="L28" s="668">
        <f t="shared" si="2"/>
        <v>151990</v>
      </c>
      <c r="M28" s="668">
        <f t="shared" si="2"/>
        <v>151990</v>
      </c>
      <c r="N28" s="668">
        <f t="shared" si="2"/>
        <v>0</v>
      </c>
      <c r="O28" s="668">
        <f t="shared" si="2"/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671">
        <f aca="true" t="shared" si="3" ref="D31:O31">SUM(D32:D40)</f>
        <v>146380</v>
      </c>
      <c r="E31" s="671">
        <f t="shared" si="3"/>
        <v>73190</v>
      </c>
      <c r="F31" s="671">
        <f t="shared" si="3"/>
        <v>0</v>
      </c>
      <c r="G31" s="671">
        <f t="shared" si="3"/>
        <v>73190</v>
      </c>
      <c r="H31" s="671">
        <f t="shared" si="3"/>
        <v>790</v>
      </c>
      <c r="I31" s="671">
        <f t="shared" si="3"/>
        <v>396</v>
      </c>
      <c r="J31" s="671">
        <f t="shared" si="3"/>
        <v>0</v>
      </c>
      <c r="K31" s="671">
        <f t="shared" si="3"/>
        <v>394</v>
      </c>
      <c r="L31" s="671">
        <f t="shared" si="3"/>
        <v>147170</v>
      </c>
      <c r="M31" s="671">
        <f t="shared" si="3"/>
        <v>73586</v>
      </c>
      <c r="N31" s="671">
        <f t="shared" si="3"/>
        <v>0</v>
      </c>
      <c r="O31" s="671">
        <f t="shared" si="3"/>
        <v>73584</v>
      </c>
    </row>
    <row r="32" spans="1:15" ht="12.75">
      <c r="A32" s="615"/>
      <c r="B32" s="616">
        <v>1</v>
      </c>
      <c r="C32" s="617" t="s">
        <v>47</v>
      </c>
      <c r="D32" s="618">
        <v>89007</v>
      </c>
      <c r="E32" s="627">
        <v>44504</v>
      </c>
      <c r="F32" s="619"/>
      <c r="G32" s="620">
        <v>44503</v>
      </c>
      <c r="H32" s="618">
        <f>SUM(I32:K32)</f>
        <v>1213</v>
      </c>
      <c r="I32" s="627">
        <v>607</v>
      </c>
      <c r="J32" s="619"/>
      <c r="K32" s="620">
        <v>606</v>
      </c>
      <c r="L32" s="618">
        <f>SUM(M32:O32)</f>
        <v>90220</v>
      </c>
      <c r="M32" s="627">
        <f>E32+I32</f>
        <v>45111</v>
      </c>
      <c r="N32" s="619"/>
      <c r="O32" s="620">
        <f>G32+K32</f>
        <v>45109</v>
      </c>
    </row>
    <row r="33" spans="1:15" ht="12.75">
      <c r="A33" s="615"/>
      <c r="B33" s="616">
        <v>2</v>
      </c>
      <c r="C33" s="621" t="s">
        <v>49</v>
      </c>
      <c r="D33" s="618">
        <v>23088</v>
      </c>
      <c r="E33" s="618">
        <v>11544</v>
      </c>
      <c r="F33" s="622"/>
      <c r="G33" s="623">
        <v>11544</v>
      </c>
      <c r="H33" s="618">
        <f aca="true" t="shared" si="4" ref="H33:H40">SUM(I33:K33)</f>
        <v>327</v>
      </c>
      <c r="I33" s="618">
        <v>164</v>
      </c>
      <c r="J33" s="622"/>
      <c r="K33" s="623">
        <v>163</v>
      </c>
      <c r="L33" s="618">
        <f aca="true" t="shared" si="5" ref="L33:L39">SUM(M33:O33)</f>
        <v>23415</v>
      </c>
      <c r="M33" s="627">
        <f>E33+I33</f>
        <v>11708</v>
      </c>
      <c r="N33" s="622"/>
      <c r="O33" s="623">
        <f>G33+K33</f>
        <v>11707</v>
      </c>
    </row>
    <row r="34" spans="1:15" ht="12.75">
      <c r="A34" s="624"/>
      <c r="B34" s="625">
        <v>3</v>
      </c>
      <c r="C34" s="621" t="s">
        <v>594</v>
      </c>
      <c r="D34" s="626">
        <v>23217</v>
      </c>
      <c r="E34" s="626">
        <v>11608</v>
      </c>
      <c r="F34" s="622"/>
      <c r="G34" s="623">
        <v>11609</v>
      </c>
      <c r="H34" s="618">
        <f t="shared" si="4"/>
        <v>-750</v>
      </c>
      <c r="I34" s="626">
        <v>-375</v>
      </c>
      <c r="J34" s="622"/>
      <c r="K34" s="623">
        <v>-375</v>
      </c>
      <c r="L34" s="618">
        <f t="shared" si="5"/>
        <v>22467</v>
      </c>
      <c r="M34" s="627">
        <f>E34+I34</f>
        <v>11233</v>
      </c>
      <c r="N34" s="622"/>
      <c r="O34" s="623">
        <f>G34+K34</f>
        <v>11234</v>
      </c>
    </row>
    <row r="35" spans="1:15" ht="12.75">
      <c r="A35" s="624"/>
      <c r="B35" s="625">
        <v>5</v>
      </c>
      <c r="C35" s="621" t="s">
        <v>441</v>
      </c>
      <c r="D35" s="618"/>
      <c r="E35" s="618"/>
      <c r="F35" s="622"/>
      <c r="G35" s="623"/>
      <c r="H35" s="618">
        <f t="shared" si="4"/>
        <v>0</v>
      </c>
      <c r="I35" s="618"/>
      <c r="J35" s="622"/>
      <c r="K35" s="623"/>
      <c r="L35" s="618">
        <f t="shared" si="5"/>
        <v>0</v>
      </c>
      <c r="M35" s="627">
        <f>E35+I35</f>
        <v>0</v>
      </c>
      <c r="N35" s="622"/>
      <c r="O35" s="623">
        <f>G35+K35</f>
        <v>0</v>
      </c>
    </row>
    <row r="36" spans="1:15" ht="12.75">
      <c r="A36" s="615"/>
      <c r="B36" s="616">
        <v>6</v>
      </c>
      <c r="C36" s="621" t="s">
        <v>59</v>
      </c>
      <c r="D36" s="627"/>
      <c r="E36" s="627"/>
      <c r="F36" s="514"/>
      <c r="G36" s="623"/>
      <c r="H36" s="618">
        <f t="shared" si="4"/>
        <v>0</v>
      </c>
      <c r="I36" s="627"/>
      <c r="J36" s="514"/>
      <c r="K36" s="623"/>
      <c r="L36" s="618">
        <f t="shared" si="5"/>
        <v>0</v>
      </c>
      <c r="M36" s="627">
        <f>E36+I36</f>
        <v>0</v>
      </c>
      <c r="N36" s="514"/>
      <c r="O36" s="623">
        <f>G36+K36</f>
        <v>0</v>
      </c>
    </row>
    <row r="37" spans="1:15" s="338" customFormat="1" ht="12.75">
      <c r="A37" s="628"/>
      <c r="B37" s="616">
        <v>7</v>
      </c>
      <c r="C37" s="621" t="s">
        <v>442</v>
      </c>
      <c r="D37" s="514"/>
      <c r="E37" s="514"/>
      <c r="F37" s="514"/>
      <c r="G37" s="623"/>
      <c r="H37" s="618">
        <f t="shared" si="4"/>
        <v>0</v>
      </c>
      <c r="I37" s="514"/>
      <c r="J37" s="514"/>
      <c r="K37" s="623"/>
      <c r="L37" s="618">
        <f t="shared" si="5"/>
        <v>0</v>
      </c>
      <c r="M37" s="627">
        <f>E37+I37</f>
        <v>0</v>
      </c>
      <c r="N37" s="514"/>
      <c r="O37" s="623">
        <f>G37+K37</f>
        <v>0</v>
      </c>
    </row>
    <row r="38" spans="1:15" s="338" customFormat="1" ht="12.75">
      <c r="A38" s="628"/>
      <c r="B38" s="629">
        <v>8</v>
      </c>
      <c r="C38" s="630" t="s">
        <v>443</v>
      </c>
      <c r="D38" s="577">
        <v>11068</v>
      </c>
      <c r="E38" s="577">
        <v>5534</v>
      </c>
      <c r="F38" s="622"/>
      <c r="G38" s="623">
        <v>5534</v>
      </c>
      <c r="H38" s="618">
        <f t="shared" si="4"/>
        <v>0</v>
      </c>
      <c r="I38" s="577"/>
      <c r="J38" s="622"/>
      <c r="K38" s="623"/>
      <c r="L38" s="618">
        <f>SUM(M38:O38)</f>
        <v>11068</v>
      </c>
      <c r="M38" s="627">
        <f>E38+I38</f>
        <v>5534</v>
      </c>
      <c r="N38" s="622"/>
      <c r="O38" s="623">
        <f>G38+K38</f>
        <v>5534</v>
      </c>
    </row>
    <row r="39" spans="1:15" ht="12.75">
      <c r="A39" s="615"/>
      <c r="B39" s="616">
        <v>9</v>
      </c>
      <c r="C39" s="632" t="s">
        <v>444</v>
      </c>
      <c r="D39" s="626"/>
      <c r="E39" s="626"/>
      <c r="F39" s="633"/>
      <c r="G39" s="634"/>
      <c r="H39" s="618">
        <f t="shared" si="4"/>
        <v>0</v>
      </c>
      <c r="I39" s="626"/>
      <c r="J39" s="633"/>
      <c r="K39" s="634"/>
      <c r="L39" s="618">
        <f t="shared" si="5"/>
        <v>0</v>
      </c>
      <c r="M39" s="626"/>
      <c r="N39" s="633"/>
      <c r="O39" s="634"/>
    </row>
    <row r="40" spans="1:15" ht="13.5" thickBot="1">
      <c r="A40" s="635"/>
      <c r="B40" s="636">
        <v>10</v>
      </c>
      <c r="C40" s="632" t="s">
        <v>402</v>
      </c>
      <c r="D40" s="626"/>
      <c r="E40" s="626"/>
      <c r="F40" s="633"/>
      <c r="G40" s="633"/>
      <c r="H40" s="618">
        <f t="shared" si="4"/>
        <v>0</v>
      </c>
      <c r="I40" s="626"/>
      <c r="J40" s="633"/>
      <c r="K40" s="633"/>
      <c r="L40" s="626"/>
      <c r="M40" s="626"/>
      <c r="N40" s="633"/>
      <c r="O40" s="633"/>
    </row>
    <row r="41" spans="1:15" s="338" customFormat="1" ht="14.25" thickBot="1">
      <c r="A41" s="637">
        <v>11</v>
      </c>
      <c r="B41" s="613"/>
      <c r="C41" s="601" t="s">
        <v>233</v>
      </c>
      <c r="D41" s="614">
        <f aca="true" t="shared" si="6" ref="D41:O41">SUM(D42:D48)</f>
        <v>3000</v>
      </c>
      <c r="E41" s="614">
        <f t="shared" si="6"/>
        <v>1500</v>
      </c>
      <c r="F41" s="614">
        <f t="shared" si="6"/>
        <v>0</v>
      </c>
      <c r="G41" s="638">
        <f t="shared" si="6"/>
        <v>1500</v>
      </c>
      <c r="H41" s="614">
        <f t="shared" si="6"/>
        <v>1820</v>
      </c>
      <c r="I41" s="614">
        <f t="shared" si="6"/>
        <v>910</v>
      </c>
      <c r="J41" s="614">
        <f t="shared" si="6"/>
        <v>0</v>
      </c>
      <c r="K41" s="638">
        <f t="shared" si="6"/>
        <v>910</v>
      </c>
      <c r="L41" s="614">
        <f t="shared" si="6"/>
        <v>4820</v>
      </c>
      <c r="M41" s="614">
        <f t="shared" si="6"/>
        <v>2410</v>
      </c>
      <c r="N41" s="614">
        <f t="shared" si="6"/>
        <v>0</v>
      </c>
      <c r="O41" s="638">
        <f t="shared" si="6"/>
        <v>2410</v>
      </c>
    </row>
    <row r="42" spans="1:15" ht="12.75">
      <c r="A42" s="615"/>
      <c r="B42" s="616">
        <v>1</v>
      </c>
      <c r="C42" s="639" t="s">
        <v>65</v>
      </c>
      <c r="D42" s="618"/>
      <c r="E42" s="627"/>
      <c r="F42" s="619"/>
      <c r="G42" s="620"/>
      <c r="H42" s="618"/>
      <c r="I42" s="627"/>
      <c r="J42" s="619"/>
      <c r="K42" s="620"/>
      <c r="L42" s="618"/>
      <c r="M42" s="627"/>
      <c r="N42" s="619"/>
      <c r="O42" s="620"/>
    </row>
    <row r="43" spans="1:15" ht="12.75">
      <c r="A43" s="615"/>
      <c r="B43" s="616">
        <v>2</v>
      </c>
      <c r="C43" s="621" t="s">
        <v>67</v>
      </c>
      <c r="D43" s="618">
        <v>3000</v>
      </c>
      <c r="E43" s="618">
        <v>1500</v>
      </c>
      <c r="F43" s="622"/>
      <c r="G43" s="623">
        <v>1500</v>
      </c>
      <c r="H43" s="618">
        <f>SUM(I43:K43)</f>
        <v>1820</v>
      </c>
      <c r="I43" s="618">
        <v>910</v>
      </c>
      <c r="J43" s="622"/>
      <c r="K43" s="623">
        <v>910</v>
      </c>
      <c r="L43" s="618">
        <f>SUM(M43:O43)</f>
        <v>4820</v>
      </c>
      <c r="M43" s="618">
        <f>I43+E43</f>
        <v>2410</v>
      </c>
      <c r="N43" s="622"/>
      <c r="O43" s="623">
        <f>G43+K43</f>
        <v>2410</v>
      </c>
    </row>
    <row r="44" spans="1:15" ht="12.75">
      <c r="A44" s="615"/>
      <c r="B44" s="616">
        <v>3</v>
      </c>
      <c r="C44" s="621" t="s">
        <v>445</v>
      </c>
      <c r="D44" s="618"/>
      <c r="E44" s="618"/>
      <c r="F44" s="622"/>
      <c r="G44" s="623"/>
      <c r="H44" s="618"/>
      <c r="I44" s="618"/>
      <c r="J44" s="622"/>
      <c r="K44" s="623"/>
      <c r="L44" s="618"/>
      <c r="M44" s="618"/>
      <c r="N44" s="622"/>
      <c r="O44" s="623"/>
    </row>
    <row r="45" spans="1:15" ht="12.75">
      <c r="A45" s="615"/>
      <c r="B45" s="616">
        <v>3</v>
      </c>
      <c r="C45" s="621" t="s">
        <v>446</v>
      </c>
      <c r="D45" s="618"/>
      <c r="E45" s="618"/>
      <c r="F45" s="622"/>
      <c r="G45" s="623"/>
      <c r="H45" s="618"/>
      <c r="I45" s="618"/>
      <c r="J45" s="622"/>
      <c r="K45" s="623"/>
      <c r="L45" s="618"/>
      <c r="M45" s="618"/>
      <c r="N45" s="622"/>
      <c r="O45" s="623"/>
    </row>
    <row r="46" spans="1:15" ht="12.75">
      <c r="A46" s="615"/>
      <c r="B46" s="616">
        <v>4</v>
      </c>
      <c r="C46" s="621" t="s">
        <v>71</v>
      </c>
      <c r="D46" s="618"/>
      <c r="E46" s="618"/>
      <c r="F46" s="622"/>
      <c r="G46" s="623"/>
      <c r="H46" s="618"/>
      <c r="I46" s="618"/>
      <c r="J46" s="622"/>
      <c r="K46" s="623"/>
      <c r="L46" s="618"/>
      <c r="M46" s="618"/>
      <c r="N46" s="622"/>
      <c r="O46" s="623"/>
    </row>
    <row r="47" spans="1:15" ht="12.75">
      <c r="A47" s="615"/>
      <c r="B47" s="616">
        <v>5</v>
      </c>
      <c r="C47" s="621" t="s">
        <v>447</v>
      </c>
      <c r="D47" s="618"/>
      <c r="E47" s="618"/>
      <c r="F47" s="622"/>
      <c r="G47" s="623"/>
      <c r="H47" s="618"/>
      <c r="I47" s="618"/>
      <c r="J47" s="622"/>
      <c r="K47" s="623"/>
      <c r="L47" s="618"/>
      <c r="M47" s="618"/>
      <c r="N47" s="622"/>
      <c r="O47" s="623"/>
    </row>
    <row r="48" spans="1:15" ht="13.5" thickBot="1">
      <c r="A48" s="624"/>
      <c r="B48" s="625">
        <v>6</v>
      </c>
      <c r="C48" s="632" t="s">
        <v>448</v>
      </c>
      <c r="D48" s="626"/>
      <c r="E48" s="626"/>
      <c r="F48" s="633"/>
      <c r="G48" s="634"/>
      <c r="H48" s="626"/>
      <c r="I48" s="626"/>
      <c r="J48" s="633"/>
      <c r="K48" s="634"/>
      <c r="L48" s="626"/>
      <c r="M48" s="626"/>
      <c r="N48" s="633"/>
      <c r="O48" s="634"/>
    </row>
    <row r="49" spans="1:15" ht="13.5">
      <c r="A49" s="640">
        <v>12</v>
      </c>
      <c r="B49" s="641">
        <v>1</v>
      </c>
      <c r="C49" s="617" t="s">
        <v>449</v>
      </c>
      <c r="D49" s="642"/>
      <c r="E49" s="642"/>
      <c r="F49" s="619"/>
      <c r="G49" s="620"/>
      <c r="H49" s="642"/>
      <c r="I49" s="642"/>
      <c r="J49" s="619"/>
      <c r="K49" s="620"/>
      <c r="L49" s="642"/>
      <c r="M49" s="642"/>
      <c r="N49" s="619"/>
      <c r="O49" s="620"/>
    </row>
    <row r="50" spans="1:15" ht="12.75">
      <c r="A50" s="615"/>
      <c r="B50" s="616">
        <v>2</v>
      </c>
      <c r="C50" s="621" t="s">
        <v>450</v>
      </c>
      <c r="D50" s="618"/>
      <c r="E50" s="618"/>
      <c r="F50" s="622"/>
      <c r="G50" s="623"/>
      <c r="H50" s="618"/>
      <c r="I50" s="618"/>
      <c r="J50" s="622"/>
      <c r="K50" s="623"/>
      <c r="L50" s="618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646"/>
      <c r="E51" s="646"/>
      <c r="F51" s="647"/>
      <c r="G51" s="648"/>
      <c r="H51" s="646"/>
      <c r="I51" s="646"/>
      <c r="J51" s="647"/>
      <c r="K51" s="648"/>
      <c r="L51" s="646"/>
      <c r="M51" s="64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670">
        <f aca="true" t="shared" si="7" ref="D52:O52">D31+D41</f>
        <v>149380</v>
      </c>
      <c r="E52" s="670">
        <f t="shared" si="7"/>
        <v>74690</v>
      </c>
      <c r="F52" s="670">
        <f t="shared" si="7"/>
        <v>0</v>
      </c>
      <c r="G52" s="142">
        <f t="shared" si="7"/>
        <v>74690</v>
      </c>
      <c r="H52" s="670">
        <f t="shared" si="7"/>
        <v>2610</v>
      </c>
      <c r="I52" s="670">
        <f t="shared" si="7"/>
        <v>1306</v>
      </c>
      <c r="J52" s="670">
        <f t="shared" si="7"/>
        <v>0</v>
      </c>
      <c r="K52" s="142">
        <f t="shared" si="7"/>
        <v>1304</v>
      </c>
      <c r="L52" s="670">
        <f t="shared" si="7"/>
        <v>151990</v>
      </c>
      <c r="M52" s="670">
        <f t="shared" si="7"/>
        <v>75996</v>
      </c>
      <c r="N52" s="670">
        <f t="shared" si="7"/>
        <v>0</v>
      </c>
      <c r="O52" s="142">
        <f t="shared" si="7"/>
        <v>75994</v>
      </c>
    </row>
    <row r="53" spans="1:15" ht="14.25" thickBot="1">
      <c r="A53" s="637">
        <v>14</v>
      </c>
      <c r="B53" s="650"/>
      <c r="C53" s="666" t="s">
        <v>235</v>
      </c>
      <c r="D53" s="672">
        <f>SUM(D54:D55)</f>
        <v>0</v>
      </c>
      <c r="E53" s="672"/>
      <c r="F53" s="158">
        <f>SUM(F54:F55)</f>
        <v>0</v>
      </c>
      <c r="G53" s="673">
        <f>SUM(G54:G55)</f>
        <v>0</v>
      </c>
      <c r="H53" s="672">
        <f>SUM(H54:H55)</f>
        <v>0</v>
      </c>
      <c r="I53" s="672"/>
      <c r="J53" s="158">
        <f>SUM(J54:J55)</f>
        <v>0</v>
      </c>
      <c r="K53" s="673">
        <f>SUM(K54:K55)</f>
        <v>0</v>
      </c>
      <c r="L53" s="67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654"/>
      <c r="E54" s="654"/>
      <c r="F54" s="619"/>
      <c r="G54" s="620"/>
      <c r="H54" s="654"/>
      <c r="I54" s="654"/>
      <c r="J54" s="619"/>
      <c r="K54" s="620"/>
      <c r="L54" s="654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657"/>
      <c r="E55" s="657"/>
      <c r="F55" s="633"/>
      <c r="G55" s="634"/>
      <c r="H55" s="657"/>
      <c r="I55" s="657"/>
      <c r="J55" s="633"/>
      <c r="K55" s="634"/>
      <c r="L55" s="657"/>
      <c r="M55" s="657"/>
      <c r="N55" s="633"/>
      <c r="O55" s="634"/>
    </row>
    <row r="56" spans="1:15" ht="15" customHeight="1" thickBot="1">
      <c r="A56" s="324"/>
      <c r="B56" s="311"/>
      <c r="C56" s="325" t="s">
        <v>238</v>
      </c>
      <c r="D56" s="668">
        <f aca="true" t="shared" si="8" ref="D56:O56">D52+D53</f>
        <v>149380</v>
      </c>
      <c r="E56" s="668">
        <f t="shared" si="8"/>
        <v>74690</v>
      </c>
      <c r="F56" s="668">
        <f t="shared" si="8"/>
        <v>0</v>
      </c>
      <c r="G56" s="669">
        <f t="shared" si="8"/>
        <v>74690</v>
      </c>
      <c r="H56" s="668">
        <f t="shared" si="8"/>
        <v>2610</v>
      </c>
      <c r="I56" s="668">
        <f t="shared" si="8"/>
        <v>1306</v>
      </c>
      <c r="J56" s="668">
        <f t="shared" si="8"/>
        <v>0</v>
      </c>
      <c r="K56" s="669">
        <f t="shared" si="8"/>
        <v>1304</v>
      </c>
      <c r="L56" s="668">
        <f t="shared" si="8"/>
        <v>151990</v>
      </c>
      <c r="M56" s="668">
        <f t="shared" si="8"/>
        <v>75996</v>
      </c>
      <c r="N56" s="668">
        <f t="shared" si="8"/>
        <v>0</v>
      </c>
      <c r="O56" s="669">
        <f t="shared" si="8"/>
        <v>75994</v>
      </c>
    </row>
    <row r="57" spans="1:15" ht="14.25" customHeight="1">
      <c r="A57" s="1199"/>
      <c r="B57" s="1199"/>
      <c r="C57" s="1199"/>
      <c r="D57" s="1199"/>
      <c r="E57" s="719"/>
      <c r="F57" s="528"/>
      <c r="G57" s="528"/>
      <c r="I57" s="992"/>
      <c r="J57" s="528"/>
      <c r="K57" s="528"/>
      <c r="M57" s="992"/>
      <c r="N57" s="528"/>
      <c r="O57" s="528"/>
    </row>
  </sheetData>
  <sheetProtection/>
  <mergeCells count="18">
    <mergeCell ref="I6:I7"/>
    <mergeCell ref="J6:J7"/>
    <mergeCell ref="K6:K7"/>
    <mergeCell ref="L6:L7"/>
    <mergeCell ref="A2:O2"/>
    <mergeCell ref="M6:M7"/>
    <mergeCell ref="N6:N7"/>
    <mergeCell ref="O6:O7"/>
    <mergeCell ref="D3:G4"/>
    <mergeCell ref="H3:K4"/>
    <mergeCell ref="L3:O4"/>
    <mergeCell ref="H6:H7"/>
    <mergeCell ref="A57:D57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&amp;L               &amp;C&amp;"Times New Roman CE,Félkövér"Martonvásár Város Képviselőtestület  ..../2013 (......) önkormányzati rendelete Martonvásár Város 2013. évi költségvetésének módosításáról
&amp;R&amp;"Times New Roman CE,Félkövér"
8.2  melléklet</oddHeader>
  </headerFooter>
  <rowBreaks count="1" manualBreakCount="1">
    <brk id="202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120" zoomScaleNormal="120" zoomScalePageLayoutView="0" workbookViewId="0" topLeftCell="D43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4" width="11.00390625" style="330" customWidth="1"/>
    <col min="5" max="5" width="10.625" style="330" customWidth="1"/>
    <col min="6" max="6" width="12.125" style="330" customWidth="1"/>
    <col min="7" max="7" width="10.125" style="330" customWidth="1"/>
    <col min="8" max="8" width="11.00390625" style="330" customWidth="1"/>
    <col min="9" max="9" width="10.625" style="330" customWidth="1"/>
    <col min="10" max="10" width="12.125" style="330" customWidth="1"/>
    <col min="11" max="11" width="10.125" style="330" customWidth="1"/>
    <col min="12" max="12" width="11.00390625" style="330" customWidth="1"/>
    <col min="13" max="13" width="10.625" style="330" customWidth="1"/>
    <col min="14" max="14" width="12.125" style="330" customWidth="1"/>
    <col min="15" max="15" width="10.125" style="330" customWidth="1"/>
    <col min="16" max="16384" width="9.375" style="330" customWidth="1"/>
  </cols>
  <sheetData>
    <row r="1" spans="1:15" s="327" customFormat="1" ht="21" customHeight="1" thickBot="1">
      <c r="A1" s="1053"/>
      <c r="B1" s="1054"/>
      <c r="C1" s="1054"/>
      <c r="D1" s="1055"/>
      <c r="E1" s="1055"/>
      <c r="F1" s="1056"/>
      <c r="G1" s="1056"/>
      <c r="H1" s="1055"/>
      <c r="I1" s="1055"/>
      <c r="J1" s="1056"/>
      <c r="K1" s="1056"/>
      <c r="L1" s="1055"/>
      <c r="M1" s="1055"/>
      <c r="N1" s="1056"/>
      <c r="O1" s="1056"/>
    </row>
    <row r="2" spans="1:15" s="327" customFormat="1" ht="29.25" customHeight="1" thickBot="1">
      <c r="A2" s="1206" t="s">
        <v>588</v>
      </c>
      <c r="B2" s="1207"/>
      <c r="C2" s="1207"/>
      <c r="D2" s="1207"/>
      <c r="E2" s="1207"/>
      <c r="F2" s="1230"/>
      <c r="G2" s="1230"/>
      <c r="H2" s="1230"/>
      <c r="I2" s="1230"/>
      <c r="J2" s="1230"/>
      <c r="K2" s="1230"/>
      <c r="L2" s="1230"/>
      <c r="M2" s="1230"/>
      <c r="N2" s="1230"/>
      <c r="O2" s="1231"/>
    </row>
    <row r="3" spans="1:15" s="328" customFormat="1" ht="15.75">
      <c r="A3" s="1050" t="s">
        <v>211</v>
      </c>
      <c r="B3" s="1051"/>
      <c r="C3" s="1052" t="s">
        <v>344</v>
      </c>
      <c r="D3" s="1234" t="s">
        <v>683</v>
      </c>
      <c r="E3" s="1211"/>
      <c r="F3" s="1211"/>
      <c r="G3" s="1212"/>
      <c r="H3" s="1235" t="s">
        <v>684</v>
      </c>
      <c r="I3" s="1211"/>
      <c r="J3" s="1211"/>
      <c r="K3" s="1212"/>
      <c r="L3" s="1216" t="s">
        <v>685</v>
      </c>
      <c r="M3" s="1211"/>
      <c r="N3" s="1211"/>
      <c r="O3" s="1212"/>
    </row>
    <row r="4" spans="1:15" s="328" customFormat="1" ht="16.5" thickBot="1">
      <c r="A4" s="524" t="s">
        <v>213</v>
      </c>
      <c r="B4" s="525"/>
      <c r="C4" s="368" t="s">
        <v>243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32" t="s">
        <v>423</v>
      </c>
      <c r="E6" s="1200" t="s">
        <v>585</v>
      </c>
      <c r="F6" s="1202" t="s">
        <v>586</v>
      </c>
      <c r="G6" s="1204" t="s">
        <v>587</v>
      </c>
      <c r="H6" s="1236" t="s">
        <v>682</v>
      </c>
      <c r="I6" s="1200" t="s">
        <v>585</v>
      </c>
      <c r="J6" s="1202" t="s">
        <v>586</v>
      </c>
      <c r="K6" s="1204" t="s">
        <v>587</v>
      </c>
      <c r="L6" s="1238" t="s">
        <v>687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33"/>
      <c r="E7" s="1205"/>
      <c r="F7" s="1203"/>
      <c r="G7" s="1204"/>
      <c r="H7" s="1237"/>
      <c r="I7" s="1205"/>
      <c r="J7" s="1203"/>
      <c r="K7" s="1204"/>
      <c r="L7" s="1239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993">
        <f aca="true" t="shared" si="0" ref="D10:O10">SUM(D11:D13)</f>
        <v>2150</v>
      </c>
      <c r="E10" s="670">
        <f t="shared" si="0"/>
        <v>2150</v>
      </c>
      <c r="F10" s="670">
        <f t="shared" si="0"/>
        <v>0</v>
      </c>
      <c r="G10" s="670">
        <f t="shared" si="0"/>
        <v>0</v>
      </c>
      <c r="H10" s="1010">
        <f t="shared" si="0"/>
        <v>0</v>
      </c>
      <c r="I10" s="670">
        <f t="shared" si="0"/>
        <v>0</v>
      </c>
      <c r="J10" s="670">
        <f t="shared" si="0"/>
        <v>0</v>
      </c>
      <c r="K10" s="670">
        <f t="shared" si="0"/>
        <v>0</v>
      </c>
      <c r="L10" s="1027">
        <f t="shared" si="0"/>
        <v>2150</v>
      </c>
      <c r="M10" s="670">
        <f t="shared" si="0"/>
        <v>2150</v>
      </c>
      <c r="N10" s="670">
        <f t="shared" si="0"/>
        <v>0</v>
      </c>
      <c r="O10" s="670">
        <f t="shared" si="0"/>
        <v>0</v>
      </c>
    </row>
    <row r="11" spans="1:15" ht="12.75">
      <c r="A11" s="615"/>
      <c r="B11" s="297">
        <v>1</v>
      </c>
      <c r="C11" s="602" t="s">
        <v>241</v>
      </c>
      <c r="D11" s="994">
        <f>'8.3. sz. mell_ (1)'!D11+'8.3.sz.mell_(2)'!D11</f>
        <v>2150</v>
      </c>
      <c r="E11" s="122">
        <f>'8.3. sz. mell_ (1)'!E11+'8.3.sz.mell_(2)'!E11</f>
        <v>2150</v>
      </c>
      <c r="F11" s="122">
        <f>'8.3. sz. mell_ (1)'!F11+'8.3.sz.mell_(2)'!F11</f>
        <v>0</v>
      </c>
      <c r="G11" s="516">
        <v>0</v>
      </c>
      <c r="H11" s="1011">
        <f>'8.3. sz. mell_ (1)'!H11+'8.3.sz.mell_(2)'!H11</f>
        <v>0</v>
      </c>
      <c r="I11" s="122">
        <f>'8.3. sz. mell_ (1)'!I11+'8.3.sz.mell_(2)'!I11</f>
        <v>0</v>
      </c>
      <c r="J11" s="122">
        <f>'8.3. sz. mell_ (1)'!J11+'8.3.sz.mell_(2)'!J11</f>
        <v>0</v>
      </c>
      <c r="K11" s="122">
        <f>'8.3. sz. mell_ (1)'!K11+'8.3.sz.mell_(2)'!K11</f>
        <v>0</v>
      </c>
      <c r="L11" s="1028">
        <f>'8.3. sz. mell_ (1)'!L11+'8.3.sz.mell_(2)'!L11</f>
        <v>2150</v>
      </c>
      <c r="M11" s="122">
        <f>'8.3. sz. mell_ (1)'!M11+'8.3.sz.mell_(2)'!M11</f>
        <v>2150</v>
      </c>
      <c r="N11" s="122">
        <f>'8.3. sz. mell_ (1)'!N11+'8.3.sz.mell_(2)'!N11</f>
        <v>0</v>
      </c>
      <c r="O11" s="516">
        <v>0</v>
      </c>
    </row>
    <row r="12" spans="1:15" s="348" customFormat="1" ht="15">
      <c r="A12" s="628"/>
      <c r="B12" s="297">
        <v>2</v>
      </c>
      <c r="C12" s="603" t="s">
        <v>224</v>
      </c>
      <c r="D12" s="994">
        <f>'8.3. sz. mell_ (1)'!D12+'8.3.sz.mell_(2)'!D12</f>
        <v>0</v>
      </c>
      <c r="E12" s="122">
        <f>'8.3. sz. mell_ (1)'!E12+'8.3.sz.mell_(2)'!E12</f>
        <v>0</v>
      </c>
      <c r="F12" s="515"/>
      <c r="G12" s="520"/>
      <c r="H12" s="1011">
        <f>'8.3. sz. mell_ (1)'!H12+'8.3.sz.mell_(2)'!H12</f>
        <v>0</v>
      </c>
      <c r="I12" s="122">
        <f>'8.3. sz. mell_ (1)'!I12+'8.3.sz.mell_(2)'!I12</f>
        <v>0</v>
      </c>
      <c r="J12" s="515"/>
      <c r="K12" s="520"/>
      <c r="L12" s="1028">
        <f>'8.3. sz. mell_ (1)'!L12+'8.3.sz.mell_(2)'!L12</f>
        <v>0</v>
      </c>
      <c r="M12" s="122">
        <f>'8.3. sz. mell_ (1)'!M12+'8.3.sz.mell_(2)'!M12</f>
        <v>0</v>
      </c>
      <c r="N12" s="515"/>
      <c r="O12" s="520"/>
    </row>
    <row r="13" spans="1:15" s="348" customFormat="1" ht="15.75" thickBot="1">
      <c r="A13" s="615"/>
      <c r="B13" s="297">
        <v>3</v>
      </c>
      <c r="C13" s="604" t="s">
        <v>255</v>
      </c>
      <c r="D13" s="994">
        <f>'8.3. sz. mell_ (1)'!D13+'8.3.sz.mell_(2)'!D13</f>
        <v>0</v>
      </c>
      <c r="E13" s="122">
        <f>'8.3. sz. mell_ (1)'!E13+'8.3.sz.mell_(2)'!E13</f>
        <v>0</v>
      </c>
      <c r="F13" s="515"/>
      <c r="G13" s="516"/>
      <c r="H13" s="1011">
        <f>'8.3. sz. mell_ (1)'!H13+'8.3.sz.mell_(2)'!H13</f>
        <v>0</v>
      </c>
      <c r="I13" s="122">
        <f>'8.3. sz. mell_ (1)'!I13+'8.3.sz.mell_(2)'!I13</f>
        <v>0</v>
      </c>
      <c r="J13" s="515"/>
      <c r="K13" s="516"/>
      <c r="L13" s="1028">
        <f>'8.3. sz. mell_ (1)'!L13+'8.3.sz.mell_(2)'!L13</f>
        <v>0</v>
      </c>
      <c r="M13" s="122">
        <f>'8.3. sz. mell_ (1)'!M13+'8.3.sz.mell_(2)'!M13</f>
        <v>0</v>
      </c>
      <c r="N13" s="515"/>
      <c r="O13" s="516"/>
    </row>
    <row r="14" spans="1:15" s="338" customFormat="1" ht="14.25" thickBot="1">
      <c r="A14" s="637">
        <v>2</v>
      </c>
      <c r="B14" s="293"/>
      <c r="C14" s="601" t="s">
        <v>461</v>
      </c>
      <c r="D14" s="995">
        <f aca="true" t="shared" si="1" ref="D14:O14">SUM(D15:D17)</f>
        <v>58392</v>
      </c>
      <c r="E14" s="671">
        <f t="shared" si="1"/>
        <v>58392</v>
      </c>
      <c r="F14" s="671">
        <f t="shared" si="1"/>
        <v>0</v>
      </c>
      <c r="G14" s="671">
        <f t="shared" si="1"/>
        <v>0</v>
      </c>
      <c r="H14" s="1012">
        <f t="shared" si="1"/>
        <v>0</v>
      </c>
      <c r="I14" s="671">
        <f t="shared" si="1"/>
        <v>0</v>
      </c>
      <c r="J14" s="671">
        <f t="shared" si="1"/>
        <v>0</v>
      </c>
      <c r="K14" s="671">
        <f t="shared" si="1"/>
        <v>0</v>
      </c>
      <c r="L14" s="1029">
        <f t="shared" si="1"/>
        <v>58392</v>
      </c>
      <c r="M14" s="671">
        <f t="shared" si="1"/>
        <v>58392</v>
      </c>
      <c r="N14" s="671">
        <f t="shared" si="1"/>
        <v>0</v>
      </c>
      <c r="O14" s="671">
        <f t="shared" si="1"/>
        <v>0</v>
      </c>
    </row>
    <row r="15" spans="1:15" ht="13.5">
      <c r="A15" s="652"/>
      <c r="B15" s="641">
        <v>1</v>
      </c>
      <c r="C15" s="605" t="s">
        <v>460</v>
      </c>
      <c r="D15" s="996">
        <f>SUM(E15:G15)</f>
        <v>0</v>
      </c>
      <c r="E15" s="172">
        <f>'8.3. sz. mell_ (1)'!E15+'8.3.sz.mell_(2)'!E15</f>
        <v>0</v>
      </c>
      <c r="F15" s="172">
        <f>'8.3. sz. mell_ (1)'!F15+'8.3.sz.mell_(2)'!F15</f>
        <v>0</v>
      </c>
      <c r="G15" s="172">
        <f>'8.3. sz. mell_ (1)'!G15+'8.3.sz.mell_(2)'!G15</f>
        <v>0</v>
      </c>
      <c r="H15" s="1013">
        <f>SUM(I15:K15)</f>
        <v>0</v>
      </c>
      <c r="I15" s="172">
        <f>'8.3. sz. mell_ (1)'!I15+'8.3.sz.mell_(2)'!I15</f>
        <v>0</v>
      </c>
      <c r="J15" s="172">
        <f>'8.3. sz. mell_ (1)'!J15+'8.3.sz.mell_(2)'!J15</f>
        <v>0</v>
      </c>
      <c r="K15" s="172">
        <f>'8.3. sz. mell_ (1)'!K15+'8.3.sz.mell_(2)'!K15</f>
        <v>0</v>
      </c>
      <c r="L15" s="1030">
        <f>SUM(M15:O15)</f>
        <v>0</v>
      </c>
      <c r="M15" s="172">
        <f>'8.3. sz. mell_ (1)'!M15+'8.3.sz.mell_(2)'!M15</f>
        <v>0</v>
      </c>
      <c r="N15" s="172">
        <f>'8.3. sz. mell_ (1)'!N15+'8.3.sz.mell_(2)'!N15</f>
        <v>0</v>
      </c>
      <c r="O15" s="172">
        <f>'8.3. sz. mell_ (1)'!O15+'8.3.sz.mell_(2)'!O15</f>
        <v>0</v>
      </c>
    </row>
    <row r="16" spans="1:15" s="348" customFormat="1" ht="15">
      <c r="A16" s="615"/>
      <c r="B16" s="616">
        <v>2</v>
      </c>
      <c r="C16" s="602" t="s">
        <v>225</v>
      </c>
      <c r="D16" s="994">
        <f>SUM(E16:G16)</f>
        <v>58392</v>
      </c>
      <c r="E16" s="122">
        <f>'8.3. sz. mell_ (1)'!E16+'8.3.sz.mell_(2)'!E16</f>
        <v>58392</v>
      </c>
      <c r="F16" s="515"/>
      <c r="G16" s="516"/>
      <c r="H16" s="1011">
        <f>SUM(I16:K16)</f>
        <v>0</v>
      </c>
      <c r="I16" s="122">
        <f>'8.3. sz. mell_ (1)'!I16+'8.3.sz.mell_(2)'!I16</f>
        <v>0</v>
      </c>
      <c r="J16" s="515"/>
      <c r="K16" s="516"/>
      <c r="L16" s="1028">
        <f>SUM(M16:O16)</f>
        <v>58392</v>
      </c>
      <c r="M16" s="122">
        <f>'8.3. sz. mell_ (1)'!M16+'8.3.sz.mell_(2)'!M16</f>
        <v>58392</v>
      </c>
      <c r="N16" s="515"/>
      <c r="O16" s="516"/>
    </row>
    <row r="17" spans="1:15" s="348" customFormat="1" ht="15.75" thickBot="1">
      <c r="A17" s="643"/>
      <c r="B17" s="644">
        <v>3</v>
      </c>
      <c r="C17" s="606" t="s">
        <v>452</v>
      </c>
      <c r="D17" s="997">
        <f>SUM(E17:G17)</f>
        <v>0</v>
      </c>
      <c r="E17" s="887">
        <f>'8.3. sz. mell_ (1)'!E17+'8.3.sz.mell_(2)'!E17</f>
        <v>0</v>
      </c>
      <c r="F17" s="599"/>
      <c r="G17" s="600"/>
      <c r="H17" s="1014">
        <f>SUM(I17:K17)</f>
        <v>0</v>
      </c>
      <c r="I17" s="887">
        <f>'8.3. sz. mell_ (1)'!I17+'8.3.sz.mell_(2)'!I17</f>
        <v>0</v>
      </c>
      <c r="J17" s="599"/>
      <c r="K17" s="600"/>
      <c r="L17" s="1031">
        <f>SUM(M17:O17)</f>
        <v>0</v>
      </c>
      <c r="M17" s="887">
        <f>'8.3. sz. mell_ (1)'!M17+'8.3.sz.mell_(2)'!M17</f>
        <v>0</v>
      </c>
      <c r="N17" s="599"/>
      <c r="O17" s="600"/>
    </row>
    <row r="18" spans="1:15" ht="13.5">
      <c r="A18" s="659">
        <v>3</v>
      </c>
      <c r="B18" s="594">
        <v>1</v>
      </c>
      <c r="C18" s="607" t="s">
        <v>453</v>
      </c>
      <c r="D18" s="998"/>
      <c r="E18" s="527"/>
      <c r="F18" s="595"/>
      <c r="G18" s="596"/>
      <c r="H18" s="1015"/>
      <c r="I18" s="527"/>
      <c r="J18" s="595"/>
      <c r="K18" s="596"/>
      <c r="L18" s="1032"/>
      <c r="M18" s="527"/>
      <c r="N18" s="595"/>
      <c r="O18" s="596"/>
    </row>
    <row r="19" spans="1:15" ht="12.75">
      <c r="A19" s="660"/>
      <c r="B19" s="597">
        <v>2</v>
      </c>
      <c r="C19" s="608" t="s">
        <v>454</v>
      </c>
      <c r="D19" s="999"/>
      <c r="E19" s="738"/>
      <c r="F19" s="515"/>
      <c r="G19" s="516"/>
      <c r="H19" s="1016"/>
      <c r="I19" s="738"/>
      <c r="J19" s="515"/>
      <c r="K19" s="516"/>
      <c r="L19" s="1033"/>
      <c r="M19" s="738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1000"/>
      <c r="E20" s="739"/>
      <c r="F20" s="599"/>
      <c r="G20" s="600"/>
      <c r="H20" s="1017"/>
      <c r="I20" s="739"/>
      <c r="J20" s="599"/>
      <c r="K20" s="600"/>
      <c r="L20" s="1034"/>
      <c r="M20" s="73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995">
        <f aca="true" t="shared" si="2" ref="D21:O21">D10+D14+D18+D19+D20</f>
        <v>60542</v>
      </c>
      <c r="E21" s="543">
        <f t="shared" si="2"/>
        <v>60542</v>
      </c>
      <c r="F21" s="543">
        <f t="shared" si="2"/>
        <v>0</v>
      </c>
      <c r="G21" s="543">
        <f t="shared" si="2"/>
        <v>0</v>
      </c>
      <c r="H21" s="1012">
        <f t="shared" si="2"/>
        <v>0</v>
      </c>
      <c r="I21" s="543">
        <f t="shared" si="2"/>
        <v>0</v>
      </c>
      <c r="J21" s="543">
        <f t="shared" si="2"/>
        <v>0</v>
      </c>
      <c r="K21" s="543">
        <f t="shared" si="2"/>
        <v>0</v>
      </c>
      <c r="L21" s="1029">
        <f t="shared" si="2"/>
        <v>60542</v>
      </c>
      <c r="M21" s="543">
        <f t="shared" si="2"/>
        <v>60542</v>
      </c>
      <c r="N21" s="543">
        <f t="shared" si="2"/>
        <v>0</v>
      </c>
      <c r="O21" s="543">
        <f t="shared" si="2"/>
        <v>0</v>
      </c>
    </row>
    <row r="22" spans="1:15" ht="14.25" thickBot="1">
      <c r="A22" s="659">
        <v>5</v>
      </c>
      <c r="B22" s="595"/>
      <c r="C22" s="607" t="s">
        <v>457</v>
      </c>
      <c r="D22" s="1001"/>
      <c r="E22" s="595"/>
      <c r="F22" s="595"/>
      <c r="G22" s="596"/>
      <c r="H22" s="1018"/>
      <c r="I22" s="595"/>
      <c r="J22" s="595"/>
      <c r="K22" s="596"/>
      <c r="L22" s="103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1001">
        <f>'8.3. sz. mell_ (1)'!D23+'8.3.sz.mell_(2)'!D23</f>
        <v>163165</v>
      </c>
      <c r="E23" s="595">
        <f>'8.3. sz. mell_ (1)'!E23+'8.3.sz.mell_(2)'!E23</f>
        <v>163165</v>
      </c>
      <c r="F23" s="595">
        <f>'8.3. sz. mell_ (1)'!F23+'8.3.sz.mell_(2)'!F23</f>
        <v>0</v>
      </c>
      <c r="G23" s="595">
        <f>'8.3. sz. mell_ (1)'!G23+'8.3.sz.mell_(2)'!G23</f>
        <v>0</v>
      </c>
      <c r="H23" s="1018">
        <f>'8.3. sz. mell_ (1)'!H23+'8.3.sz.mell_(2)'!H23</f>
        <v>2776</v>
      </c>
      <c r="I23" s="595">
        <f>'8.3. sz. mell_ (1)'!I23+'8.3.sz.mell_(2)'!I23</f>
        <v>2776</v>
      </c>
      <c r="J23" s="595">
        <f>'8.3. sz. mell_ (1)'!J23+'8.3.sz.mell_(2)'!J23</f>
        <v>0</v>
      </c>
      <c r="K23" s="595">
        <f>'8.3. sz. mell_ (1)'!K23+'8.3.sz.mell_(2)'!K23</f>
        <v>0</v>
      </c>
      <c r="L23" s="1035">
        <f>'8.3. sz. mell_ (1)'!L23+'8.3.sz.mell_(2)'!L23</f>
        <v>165941</v>
      </c>
      <c r="M23" s="595">
        <f>'8.3. sz. mell_ (1)'!M23+'8.3.sz.mell_(2)'!M23</f>
        <v>165941</v>
      </c>
      <c r="N23" s="595">
        <f>'8.3. sz. mell_ (1)'!N23+'8.3.sz.mell_(2)'!N23</f>
        <v>0</v>
      </c>
      <c r="O23" s="595">
        <f>'8.3. sz. mell_ (1)'!O23+'8.3.sz.mell_(2)'!O23</f>
        <v>0</v>
      </c>
    </row>
    <row r="24" spans="1:15" ht="14.25" thickBot="1">
      <c r="A24" s="637">
        <v>7</v>
      </c>
      <c r="B24" s="241"/>
      <c r="C24" s="601" t="s">
        <v>244</v>
      </c>
      <c r="D24" s="993">
        <f aca="true" t="shared" si="3" ref="D24:O24">D21+D22+D23</f>
        <v>223707</v>
      </c>
      <c r="E24" s="670">
        <f t="shared" si="3"/>
        <v>223707</v>
      </c>
      <c r="F24" s="670">
        <f t="shared" si="3"/>
        <v>0</v>
      </c>
      <c r="G24" s="670">
        <f t="shared" si="3"/>
        <v>0</v>
      </c>
      <c r="H24" s="1010">
        <f t="shared" si="3"/>
        <v>2776</v>
      </c>
      <c r="I24" s="670">
        <f t="shared" si="3"/>
        <v>2776</v>
      </c>
      <c r="J24" s="670">
        <f t="shared" si="3"/>
        <v>0</v>
      </c>
      <c r="K24" s="670">
        <f t="shared" si="3"/>
        <v>0</v>
      </c>
      <c r="L24" s="1027">
        <f t="shared" si="3"/>
        <v>226483</v>
      </c>
      <c r="M24" s="670">
        <f t="shared" si="3"/>
        <v>226483</v>
      </c>
      <c r="N24" s="670">
        <f t="shared" si="3"/>
        <v>0</v>
      </c>
      <c r="O24" s="670">
        <f t="shared" si="3"/>
        <v>0</v>
      </c>
    </row>
    <row r="25" spans="1:15" ht="14.25" thickBot="1">
      <c r="A25" s="637">
        <v>8</v>
      </c>
      <c r="B25" s="311"/>
      <c r="C25" s="666" t="s">
        <v>229</v>
      </c>
      <c r="D25" s="1002"/>
      <c r="E25" s="651"/>
      <c r="F25" s="517"/>
      <c r="G25" s="518"/>
      <c r="H25" s="1019"/>
      <c r="I25" s="651"/>
      <c r="J25" s="517"/>
      <c r="K25" s="518"/>
      <c r="L25" s="1036"/>
      <c r="M25" s="651"/>
      <c r="N25" s="517"/>
      <c r="O25" s="518"/>
    </row>
    <row r="26" spans="1:15" ht="14.25" thickBot="1">
      <c r="A26" s="652"/>
      <c r="B26" s="318">
        <v>1</v>
      </c>
      <c r="C26" s="610" t="s">
        <v>33</v>
      </c>
      <c r="D26" s="1003"/>
      <c r="E26" s="577"/>
      <c r="F26" s="519"/>
      <c r="G26" s="520"/>
      <c r="H26" s="1020"/>
      <c r="I26" s="577"/>
      <c r="J26" s="519"/>
      <c r="K26" s="520"/>
      <c r="L26" s="1037"/>
      <c r="M26" s="577"/>
      <c r="N26" s="519"/>
      <c r="O26" s="520"/>
    </row>
    <row r="27" spans="1:15" ht="14.25" thickBot="1">
      <c r="A27" s="663"/>
      <c r="B27" s="297">
        <v>2</v>
      </c>
      <c r="C27" s="611" t="s">
        <v>34</v>
      </c>
      <c r="D27" s="1003"/>
      <c r="E27" s="576"/>
      <c r="F27" s="522"/>
      <c r="G27" s="523"/>
      <c r="H27" s="1020"/>
      <c r="I27" s="576"/>
      <c r="J27" s="522"/>
      <c r="K27" s="523"/>
      <c r="L27" s="1037"/>
      <c r="M27" s="576"/>
      <c r="N27" s="522"/>
      <c r="O27" s="523"/>
    </row>
    <row r="28" spans="1:15" s="348" customFormat="1" ht="15.75" thickBot="1">
      <c r="A28" s="637">
        <v>9</v>
      </c>
      <c r="B28" s="311"/>
      <c r="C28" s="612" t="s">
        <v>230</v>
      </c>
      <c r="D28" s="1004">
        <f aca="true" t="shared" si="4" ref="D28:O28">D24+D25</f>
        <v>223707</v>
      </c>
      <c r="E28" s="668">
        <f t="shared" si="4"/>
        <v>223707</v>
      </c>
      <c r="F28" s="668">
        <f t="shared" si="4"/>
        <v>0</v>
      </c>
      <c r="G28" s="668">
        <f t="shared" si="4"/>
        <v>0</v>
      </c>
      <c r="H28" s="1021">
        <f t="shared" si="4"/>
        <v>2776</v>
      </c>
      <c r="I28" s="668">
        <f t="shared" si="4"/>
        <v>2776</v>
      </c>
      <c r="J28" s="668">
        <f t="shared" si="4"/>
        <v>0</v>
      </c>
      <c r="K28" s="668">
        <f t="shared" si="4"/>
        <v>0</v>
      </c>
      <c r="L28" s="1038">
        <f t="shared" si="4"/>
        <v>226483</v>
      </c>
      <c r="M28" s="668">
        <f t="shared" si="4"/>
        <v>226483</v>
      </c>
      <c r="N28" s="668">
        <f t="shared" si="4"/>
        <v>0</v>
      </c>
      <c r="O28" s="668">
        <f t="shared" si="4"/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995">
        <f aca="true" t="shared" si="5" ref="D31:O31">SUM(D32:D40)</f>
        <v>216945</v>
      </c>
      <c r="E31" s="671">
        <f t="shared" si="5"/>
        <v>162250</v>
      </c>
      <c r="F31" s="671">
        <f t="shared" si="5"/>
        <v>54695</v>
      </c>
      <c r="G31" s="671">
        <f t="shared" si="5"/>
        <v>0</v>
      </c>
      <c r="H31" s="1012">
        <f t="shared" si="5"/>
        <v>2776</v>
      </c>
      <c r="I31" s="671">
        <f t="shared" si="5"/>
        <v>2776</v>
      </c>
      <c r="J31" s="671">
        <f t="shared" si="5"/>
        <v>0</v>
      </c>
      <c r="K31" s="671">
        <f t="shared" si="5"/>
        <v>0</v>
      </c>
      <c r="L31" s="1029">
        <f t="shared" si="5"/>
        <v>219721</v>
      </c>
      <c r="M31" s="671">
        <f t="shared" si="5"/>
        <v>165026</v>
      </c>
      <c r="N31" s="671">
        <f t="shared" si="5"/>
        <v>54695</v>
      </c>
      <c r="O31" s="671">
        <f t="shared" si="5"/>
        <v>0</v>
      </c>
    </row>
    <row r="32" spans="1:15" ht="12.75">
      <c r="A32" s="615"/>
      <c r="B32" s="616">
        <v>1</v>
      </c>
      <c r="C32" s="617" t="s">
        <v>47</v>
      </c>
      <c r="D32" s="1005">
        <f>'8.3. sz. mell_ (1)'!D32+'8.3.sz.mell_(2)'!D32</f>
        <v>108861</v>
      </c>
      <c r="E32" s="618">
        <f>'8.3. sz. mell_ (1)'!E32+'8.3.sz.mell_(2)'!E32</f>
        <v>90775</v>
      </c>
      <c r="F32" s="618">
        <f>'8.3. sz. mell_ (1)'!F32+'8.3.sz.mell_(2)'!F32</f>
        <v>18086</v>
      </c>
      <c r="G32" s="620"/>
      <c r="H32" s="1022">
        <f>'8.3. sz. mell_ (1)'!H32+'8.3.sz.mell_(2)'!H32</f>
        <v>2068</v>
      </c>
      <c r="I32" s="618">
        <f>'8.3. sz. mell_ (1)'!I32+'8.3.sz.mell_(2)'!I32</f>
        <v>2068</v>
      </c>
      <c r="J32" s="618">
        <f>'8.3. sz. mell_ (1)'!J32+'8.3.sz.mell_(2)'!J32</f>
        <v>0</v>
      </c>
      <c r="K32" s="620"/>
      <c r="L32" s="1039">
        <f>'8.3. sz. mell_ (1)'!L32+'8.3.sz.mell_(2)'!L32</f>
        <v>110929</v>
      </c>
      <c r="M32" s="618">
        <f>'8.3. sz. mell_ (1)'!M32+'8.3.sz.mell_(2)'!M32</f>
        <v>92843</v>
      </c>
      <c r="N32" s="618">
        <f>'8.3. sz. mell_ (1)'!N32+'8.3.sz.mell_(2)'!N32</f>
        <v>18086</v>
      </c>
      <c r="O32" s="620"/>
    </row>
    <row r="33" spans="1:15" ht="12.75">
      <c r="A33" s="615"/>
      <c r="B33" s="616">
        <v>2</v>
      </c>
      <c r="C33" s="621" t="s">
        <v>49</v>
      </c>
      <c r="D33" s="1005">
        <f>'8.3. sz. mell_ (1)'!D33+'8.3.sz.mell_(2)'!D33</f>
        <v>28549</v>
      </c>
      <c r="E33" s="618">
        <f>'8.3. sz. mell_ (1)'!E33+'8.3.sz.mell_(2)'!E33</f>
        <v>24078</v>
      </c>
      <c r="F33" s="618">
        <f>'8.3. sz. mell_ (1)'!F33+'8.3.sz.mell_(2)'!F33</f>
        <v>4471</v>
      </c>
      <c r="G33" s="623"/>
      <c r="H33" s="1022">
        <f>'8.3. sz. mell_ (1)'!H33+'8.3.sz.mell_(2)'!H33</f>
        <v>558</v>
      </c>
      <c r="I33" s="618">
        <f>'8.3. sz. mell_ (1)'!I33+'8.3.sz.mell_(2)'!I33</f>
        <v>558</v>
      </c>
      <c r="J33" s="618">
        <f>'8.3. sz. mell_ (1)'!J33+'8.3.sz.mell_(2)'!J33</f>
        <v>0</v>
      </c>
      <c r="K33" s="623"/>
      <c r="L33" s="1039">
        <f>'8.3. sz. mell_ (1)'!L33+'8.3.sz.mell_(2)'!L33</f>
        <v>29107</v>
      </c>
      <c r="M33" s="618">
        <f>'8.3. sz. mell_ (1)'!M33+'8.3.sz.mell_(2)'!M33</f>
        <v>24636</v>
      </c>
      <c r="N33" s="618">
        <f>'8.3. sz. mell_ (1)'!N33+'8.3.sz.mell_(2)'!N33</f>
        <v>4471</v>
      </c>
      <c r="O33" s="623"/>
    </row>
    <row r="34" spans="1:15" ht="12.75">
      <c r="A34" s="624"/>
      <c r="B34" s="625">
        <v>3</v>
      </c>
      <c r="C34" s="621" t="s">
        <v>440</v>
      </c>
      <c r="D34" s="1005">
        <f>'8.3. sz. mell_ (1)'!D34+'8.3.sz.mell_(2)'!D34</f>
        <v>63136</v>
      </c>
      <c r="E34" s="618">
        <f>'8.3. sz. mell_ (1)'!E34+'8.3.sz.mell_(2)'!E34</f>
        <v>30998</v>
      </c>
      <c r="F34" s="618">
        <f>'8.3. sz. mell_ (1)'!F34+'8.3.sz.mell_(2)'!F34</f>
        <v>32138</v>
      </c>
      <c r="G34" s="623"/>
      <c r="H34" s="1022">
        <f>'8.3. sz. mell_ (1)'!H34+'8.3.sz.mell_(2)'!H34</f>
        <v>150</v>
      </c>
      <c r="I34" s="618">
        <f>'8.3. sz. mell_ (1)'!I34+'8.3.sz.mell_(2)'!I34</f>
        <v>150</v>
      </c>
      <c r="J34" s="618">
        <f>'8.3. sz. mell_ (1)'!J34+'8.3.sz.mell_(2)'!J34</f>
        <v>0</v>
      </c>
      <c r="K34" s="623"/>
      <c r="L34" s="1039">
        <f>'8.3. sz. mell_ (1)'!L34+'8.3.sz.mell_(2)'!L34</f>
        <v>63286</v>
      </c>
      <c r="M34" s="618">
        <f>'8.3. sz. mell_ (1)'!M34+'8.3.sz.mell_(2)'!M34</f>
        <v>31148</v>
      </c>
      <c r="N34" s="618">
        <f>'8.3. sz. mell_ (1)'!N34+'8.3.sz.mell_(2)'!N34</f>
        <v>32138</v>
      </c>
      <c r="O34" s="623"/>
    </row>
    <row r="35" spans="1:15" ht="12.75">
      <c r="A35" s="624"/>
      <c r="B35" s="625">
        <v>5</v>
      </c>
      <c r="C35" s="621" t="s">
        <v>441</v>
      </c>
      <c r="D35" s="1005">
        <f>'8.3. sz. mell_ (1)'!D35+'8.3.sz.mell_(2)'!D35</f>
        <v>0</v>
      </c>
      <c r="E35" s="618">
        <f>'8.3. sz. mell_ (1)'!E35+'8.3.sz.mell_(2)'!E35</f>
        <v>0</v>
      </c>
      <c r="F35" s="618">
        <f>'8.3. sz. mell_ (1)'!F35+'8.3.sz.mell_(2)'!F35</f>
        <v>0</v>
      </c>
      <c r="G35" s="623"/>
      <c r="H35" s="1022">
        <f>'8.3. sz. mell_ (1)'!H35+'8.3.sz.mell_(2)'!H35</f>
        <v>0</v>
      </c>
      <c r="I35" s="618">
        <f>'8.3. sz. mell_ (1)'!I35+'8.3.sz.mell_(2)'!I35</f>
        <v>0</v>
      </c>
      <c r="J35" s="618">
        <f>'8.3. sz. mell_ (1)'!J35+'8.3.sz.mell_(2)'!J35</f>
        <v>0</v>
      </c>
      <c r="K35" s="623"/>
      <c r="L35" s="1039">
        <f>'8.3. sz. mell_ (1)'!L35+'8.3.sz.mell_(2)'!L35</f>
        <v>0</v>
      </c>
      <c r="M35" s="618">
        <f>'8.3. sz. mell_ (1)'!M35+'8.3.sz.mell_(2)'!M35</f>
        <v>0</v>
      </c>
      <c r="N35" s="618">
        <f>'8.3. sz. mell_ (1)'!N35+'8.3.sz.mell_(2)'!N35</f>
        <v>0</v>
      </c>
      <c r="O35" s="623"/>
    </row>
    <row r="36" spans="1:15" ht="12.75">
      <c r="A36" s="615"/>
      <c r="B36" s="616">
        <v>6</v>
      </c>
      <c r="C36" s="621" t="s">
        <v>59</v>
      </c>
      <c r="D36" s="1005">
        <f>'8.3. sz. mell_ (1)'!D36+'8.3.sz.mell_(2)'!D36</f>
        <v>0</v>
      </c>
      <c r="E36" s="618">
        <f>'8.3. sz. mell_ (1)'!E36+'8.3.sz.mell_(2)'!E36</f>
        <v>0</v>
      </c>
      <c r="F36" s="618">
        <f>'8.3. sz. mell_ (1)'!F36+'8.3.sz.mell_(2)'!F36</f>
        <v>0</v>
      </c>
      <c r="G36" s="623"/>
      <c r="H36" s="1022">
        <f>'8.3. sz. mell_ (1)'!H36+'8.3.sz.mell_(2)'!H36</f>
        <v>0</v>
      </c>
      <c r="I36" s="618">
        <f>'8.3. sz. mell_ (1)'!I36+'8.3.sz.mell_(2)'!I36</f>
        <v>0</v>
      </c>
      <c r="J36" s="618">
        <f>'8.3. sz. mell_ (1)'!J36+'8.3.sz.mell_(2)'!J36</f>
        <v>0</v>
      </c>
      <c r="K36" s="623"/>
      <c r="L36" s="1039">
        <f>'8.3. sz. mell_ (1)'!L36+'8.3.sz.mell_(2)'!L36</f>
        <v>0</v>
      </c>
      <c r="M36" s="618">
        <f>'8.3. sz. mell_ (1)'!M36+'8.3.sz.mell_(2)'!M36</f>
        <v>0</v>
      </c>
      <c r="N36" s="618">
        <f>'8.3. sz. mell_ (1)'!N36+'8.3.sz.mell_(2)'!N36</f>
        <v>0</v>
      </c>
      <c r="O36" s="623"/>
    </row>
    <row r="37" spans="1:15" s="338" customFormat="1" ht="12.75">
      <c r="A37" s="628"/>
      <c r="B37" s="616">
        <v>7</v>
      </c>
      <c r="C37" s="621" t="s">
        <v>442</v>
      </c>
      <c r="D37" s="1005">
        <f>'8.3. sz. mell_ (1)'!D37+'8.3.sz.mell_(2)'!D37</f>
        <v>0</v>
      </c>
      <c r="E37" s="618">
        <f>'8.3. sz. mell_ (1)'!E37+'8.3.sz.mell_(2)'!E37</f>
        <v>0</v>
      </c>
      <c r="F37" s="618">
        <f>'8.3. sz. mell_ (1)'!F37+'8.3.sz.mell_(2)'!F37</f>
        <v>0</v>
      </c>
      <c r="G37" s="623"/>
      <c r="H37" s="1022">
        <f>'8.3. sz. mell_ (1)'!H37+'8.3.sz.mell_(2)'!H37</f>
        <v>0</v>
      </c>
      <c r="I37" s="618">
        <f>'8.3. sz. mell_ (1)'!I37+'8.3.sz.mell_(2)'!I37</f>
        <v>0</v>
      </c>
      <c r="J37" s="618">
        <f>'8.3. sz. mell_ (1)'!J37+'8.3.sz.mell_(2)'!J37</f>
        <v>0</v>
      </c>
      <c r="K37" s="623"/>
      <c r="L37" s="1039">
        <f>'8.3. sz. mell_ (1)'!L37+'8.3.sz.mell_(2)'!L37</f>
        <v>0</v>
      </c>
      <c r="M37" s="618">
        <f>'8.3. sz. mell_ (1)'!M37+'8.3.sz.mell_(2)'!M37</f>
        <v>0</v>
      </c>
      <c r="N37" s="618">
        <f>'8.3. sz. mell_ (1)'!N37+'8.3.sz.mell_(2)'!N37</f>
        <v>0</v>
      </c>
      <c r="O37" s="623"/>
    </row>
    <row r="38" spans="1:15" s="338" customFormat="1" ht="12.75">
      <c r="A38" s="628"/>
      <c r="B38" s="629">
        <v>8</v>
      </c>
      <c r="C38" s="630" t="s">
        <v>443</v>
      </c>
      <c r="D38" s="1005">
        <f>'8.3. sz. mell_ (1)'!D38+'8.3.sz.mell_(2)'!D38</f>
        <v>16399</v>
      </c>
      <c r="E38" s="618">
        <f>'8.3. sz. mell_ (1)'!E38+'8.3.sz.mell_(2)'!E38</f>
        <v>16399</v>
      </c>
      <c r="F38" s="618">
        <f>'8.3. sz. mell_ (1)'!F38+'8.3.sz.mell_(2)'!F38</f>
        <v>0</v>
      </c>
      <c r="G38" s="623"/>
      <c r="H38" s="1022">
        <f>'8.3. sz. mell_ (1)'!H38+'8.3.sz.mell_(2)'!H38</f>
        <v>0</v>
      </c>
      <c r="I38" s="618">
        <f>'8.3. sz. mell_ (1)'!I38+'8.3.sz.mell_(2)'!I38</f>
        <v>0</v>
      </c>
      <c r="J38" s="618">
        <f>'8.3. sz. mell_ (1)'!J38+'8.3.sz.mell_(2)'!J38</f>
        <v>0</v>
      </c>
      <c r="K38" s="623"/>
      <c r="L38" s="1039">
        <f>'8.3. sz. mell_ (1)'!L38+'8.3.sz.mell_(2)'!L38</f>
        <v>16399</v>
      </c>
      <c r="M38" s="618">
        <f>'8.3. sz. mell_ (1)'!M38+'8.3.sz.mell_(2)'!M38</f>
        <v>16399</v>
      </c>
      <c r="N38" s="618">
        <f>'8.3. sz. mell_ (1)'!N38+'8.3.sz.mell_(2)'!N38</f>
        <v>0</v>
      </c>
      <c r="O38" s="623"/>
    </row>
    <row r="39" spans="1:15" ht="12.75">
      <c r="A39" s="615"/>
      <c r="B39" s="616">
        <v>9</v>
      </c>
      <c r="C39" s="632" t="s">
        <v>444</v>
      </c>
      <c r="D39" s="1005">
        <f>'8.3. sz. mell_ (1)'!D39+'8.3.sz.mell_(2)'!D39</f>
        <v>0</v>
      </c>
      <c r="E39" s="618">
        <f>'8.3. sz. mell_ (1)'!E39+'8.3.sz.mell_(2)'!E39</f>
        <v>0</v>
      </c>
      <c r="F39" s="618">
        <f>'8.3. sz. mell_ (1)'!F39+'8.3.sz.mell_(2)'!F39</f>
        <v>0</v>
      </c>
      <c r="G39" s="634"/>
      <c r="H39" s="1022">
        <f>'8.3. sz. mell_ (1)'!H39+'8.3.sz.mell_(2)'!H39</f>
        <v>0</v>
      </c>
      <c r="I39" s="618">
        <f>'8.3. sz. mell_ (1)'!I39+'8.3.sz.mell_(2)'!I39</f>
        <v>0</v>
      </c>
      <c r="J39" s="618">
        <f>'8.3. sz. mell_ (1)'!J39+'8.3.sz.mell_(2)'!J39</f>
        <v>0</v>
      </c>
      <c r="K39" s="634"/>
      <c r="L39" s="1039">
        <f>'8.3. sz. mell_ (1)'!L39+'8.3.sz.mell_(2)'!L39</f>
        <v>0</v>
      </c>
      <c r="M39" s="618">
        <f>'8.3. sz. mell_ (1)'!M39+'8.3.sz.mell_(2)'!M39</f>
        <v>0</v>
      </c>
      <c r="N39" s="618">
        <f>'8.3. sz. mell_ (1)'!N39+'8.3.sz.mell_(2)'!N39</f>
        <v>0</v>
      </c>
      <c r="O39" s="634"/>
    </row>
    <row r="40" spans="1:15" ht="13.5" thickBot="1">
      <c r="A40" s="635"/>
      <c r="B40" s="636">
        <v>10</v>
      </c>
      <c r="C40" s="632" t="s">
        <v>402</v>
      </c>
      <c r="D40" s="1005">
        <f>'8.3. sz. mell_ (1)'!D40+'8.3.sz.mell_(2)'!D40</f>
        <v>0</v>
      </c>
      <c r="E40" s="618">
        <f>'8.3. sz. mell_ (1)'!E40+'8.3.sz.mell_(2)'!E40</f>
        <v>0</v>
      </c>
      <c r="F40" s="618">
        <f>'8.3. sz. mell_ (1)'!F40+'8.3.sz.mell_(2)'!F40</f>
        <v>0</v>
      </c>
      <c r="G40" s="633"/>
      <c r="H40" s="1022">
        <f>'8.3. sz. mell_ (1)'!H40+'8.3.sz.mell_(2)'!H40</f>
        <v>0</v>
      </c>
      <c r="I40" s="618">
        <f>'8.3. sz. mell_ (1)'!I40+'8.3.sz.mell_(2)'!I40</f>
        <v>0</v>
      </c>
      <c r="J40" s="618">
        <f>'8.3. sz. mell_ (1)'!J40+'8.3.sz.mell_(2)'!J40</f>
        <v>0</v>
      </c>
      <c r="K40" s="633"/>
      <c r="L40" s="1039">
        <f>'8.3. sz. mell_ (1)'!L40+'8.3.sz.mell_(2)'!L40</f>
        <v>0</v>
      </c>
      <c r="M40" s="618">
        <f>'8.3. sz. mell_ (1)'!M40+'8.3.sz.mell_(2)'!M40</f>
        <v>0</v>
      </c>
      <c r="N40" s="618">
        <f>'8.3. sz. mell_ (1)'!N40+'8.3.sz.mell_(2)'!N40</f>
        <v>0</v>
      </c>
      <c r="O40" s="633"/>
    </row>
    <row r="41" spans="1:15" s="338" customFormat="1" ht="14.25" thickBot="1">
      <c r="A41" s="637">
        <v>11</v>
      </c>
      <c r="B41" s="613"/>
      <c r="C41" s="601" t="s">
        <v>233</v>
      </c>
      <c r="D41" s="995">
        <f aca="true" t="shared" si="6" ref="D41:O41">SUM(D42:D48)</f>
        <v>6762</v>
      </c>
      <c r="E41" s="671">
        <f t="shared" si="6"/>
        <v>0</v>
      </c>
      <c r="F41" s="671">
        <f t="shared" si="6"/>
        <v>6762</v>
      </c>
      <c r="G41" s="677">
        <f t="shared" si="6"/>
        <v>0</v>
      </c>
      <c r="H41" s="1012">
        <f t="shared" si="6"/>
        <v>0</v>
      </c>
      <c r="I41" s="671">
        <f t="shared" si="6"/>
        <v>0</v>
      </c>
      <c r="J41" s="671">
        <f t="shared" si="6"/>
        <v>0</v>
      </c>
      <c r="K41" s="677">
        <f t="shared" si="6"/>
        <v>0</v>
      </c>
      <c r="L41" s="1029">
        <f t="shared" si="6"/>
        <v>6762</v>
      </c>
      <c r="M41" s="671">
        <f t="shared" si="6"/>
        <v>0</v>
      </c>
      <c r="N41" s="671">
        <f t="shared" si="6"/>
        <v>6762</v>
      </c>
      <c r="O41" s="677">
        <f t="shared" si="6"/>
        <v>0</v>
      </c>
    </row>
    <row r="42" spans="1:15" ht="12.75">
      <c r="A42" s="615"/>
      <c r="B42" s="616">
        <v>1</v>
      </c>
      <c r="C42" s="639" t="s">
        <v>65</v>
      </c>
      <c r="D42" s="1005">
        <f>SUM(E42:F42)</f>
        <v>0</v>
      </c>
      <c r="E42" s="627"/>
      <c r="F42" s="619"/>
      <c r="G42" s="620"/>
      <c r="H42" s="1022">
        <f>SUM(I42:J42)</f>
        <v>0</v>
      </c>
      <c r="I42" s="627"/>
      <c r="J42" s="619"/>
      <c r="K42" s="620"/>
      <c r="L42" s="1039">
        <f>SUM(M42:N42)</f>
        <v>0</v>
      </c>
      <c r="M42" s="627"/>
      <c r="N42" s="619"/>
      <c r="O42" s="620"/>
    </row>
    <row r="43" spans="1:15" ht="12.75">
      <c r="A43" s="615"/>
      <c r="B43" s="616">
        <v>2</v>
      </c>
      <c r="C43" s="621" t="s">
        <v>67</v>
      </c>
      <c r="D43" s="1005">
        <f aca="true" t="shared" si="7" ref="D43:D48">SUM(E43:F43)</f>
        <v>6762</v>
      </c>
      <c r="E43" s="618"/>
      <c r="F43" s="622">
        <f>'8.3. sz. mell_ (1)'!F43+'8.3.sz.mell_(2)'!F43</f>
        <v>6762</v>
      </c>
      <c r="G43" s="623"/>
      <c r="H43" s="1022">
        <f aca="true" t="shared" si="8" ref="H43:H48">SUM(I43:J43)</f>
        <v>0</v>
      </c>
      <c r="I43" s="618"/>
      <c r="J43" s="622">
        <f>'8.3. sz. mell_ (1)'!J43+'8.3.sz.mell_(2)'!J43</f>
        <v>0</v>
      </c>
      <c r="K43" s="623"/>
      <c r="L43" s="1039">
        <f aca="true" t="shared" si="9" ref="L43:L48">SUM(M43:N43)</f>
        <v>6762</v>
      </c>
      <c r="M43" s="618"/>
      <c r="N43" s="622">
        <f>'8.3. sz. mell_ (1)'!N43+'8.3.sz.mell_(2)'!N43</f>
        <v>6762</v>
      </c>
      <c r="O43" s="623"/>
    </row>
    <row r="44" spans="1:15" ht="12.75">
      <c r="A44" s="615"/>
      <c r="B44" s="616">
        <v>3</v>
      </c>
      <c r="C44" s="621" t="s">
        <v>445</v>
      </c>
      <c r="D44" s="1005">
        <f t="shared" si="7"/>
        <v>0</v>
      </c>
      <c r="E44" s="618"/>
      <c r="F44" s="622"/>
      <c r="G44" s="623"/>
      <c r="H44" s="1022">
        <f t="shared" si="8"/>
        <v>0</v>
      </c>
      <c r="I44" s="618"/>
      <c r="J44" s="622"/>
      <c r="K44" s="623"/>
      <c r="L44" s="1039">
        <f t="shared" si="9"/>
        <v>0</v>
      </c>
      <c r="M44" s="618"/>
      <c r="N44" s="622"/>
      <c r="O44" s="623"/>
    </row>
    <row r="45" spans="1:15" ht="12.75">
      <c r="A45" s="615"/>
      <c r="B45" s="616">
        <v>3</v>
      </c>
      <c r="C45" s="621" t="s">
        <v>446</v>
      </c>
      <c r="D45" s="1005">
        <f t="shared" si="7"/>
        <v>0</v>
      </c>
      <c r="E45" s="618"/>
      <c r="F45" s="622"/>
      <c r="G45" s="623"/>
      <c r="H45" s="1022">
        <f t="shared" si="8"/>
        <v>0</v>
      </c>
      <c r="I45" s="618"/>
      <c r="J45" s="622"/>
      <c r="K45" s="623"/>
      <c r="L45" s="1039">
        <f t="shared" si="9"/>
        <v>0</v>
      </c>
      <c r="M45" s="618"/>
      <c r="N45" s="622"/>
      <c r="O45" s="623"/>
    </row>
    <row r="46" spans="1:15" ht="12.75">
      <c r="A46" s="615"/>
      <c r="B46" s="616">
        <v>4</v>
      </c>
      <c r="C46" s="621" t="s">
        <v>71</v>
      </c>
      <c r="D46" s="1005">
        <f t="shared" si="7"/>
        <v>0</v>
      </c>
      <c r="E46" s="618"/>
      <c r="F46" s="622"/>
      <c r="G46" s="623"/>
      <c r="H46" s="1022">
        <f t="shared" si="8"/>
        <v>0</v>
      </c>
      <c r="I46" s="618"/>
      <c r="J46" s="622"/>
      <c r="K46" s="623"/>
      <c r="L46" s="1039">
        <f t="shared" si="9"/>
        <v>0</v>
      </c>
      <c r="M46" s="618"/>
      <c r="N46" s="622"/>
      <c r="O46" s="623"/>
    </row>
    <row r="47" spans="1:15" ht="12.75">
      <c r="A47" s="615"/>
      <c r="B47" s="616">
        <v>5</v>
      </c>
      <c r="C47" s="621" t="s">
        <v>447</v>
      </c>
      <c r="D47" s="1005">
        <f t="shared" si="7"/>
        <v>0</v>
      </c>
      <c r="E47" s="618"/>
      <c r="F47" s="622"/>
      <c r="G47" s="623"/>
      <c r="H47" s="1022">
        <f t="shared" si="8"/>
        <v>0</v>
      </c>
      <c r="I47" s="618"/>
      <c r="J47" s="622"/>
      <c r="K47" s="623"/>
      <c r="L47" s="1039">
        <f t="shared" si="9"/>
        <v>0</v>
      </c>
      <c r="M47" s="618"/>
      <c r="N47" s="622"/>
      <c r="O47" s="623"/>
    </row>
    <row r="48" spans="1:15" ht="13.5" thickBot="1">
      <c r="A48" s="624"/>
      <c r="B48" s="625">
        <v>6</v>
      </c>
      <c r="C48" s="632" t="s">
        <v>448</v>
      </c>
      <c r="D48" s="1006">
        <f t="shared" si="7"/>
        <v>0</v>
      </c>
      <c r="E48" s="646"/>
      <c r="F48" s="633"/>
      <c r="G48" s="634"/>
      <c r="H48" s="1023">
        <f t="shared" si="8"/>
        <v>0</v>
      </c>
      <c r="I48" s="646"/>
      <c r="J48" s="633"/>
      <c r="K48" s="634"/>
      <c r="L48" s="1040">
        <f t="shared" si="9"/>
        <v>0</v>
      </c>
      <c r="M48" s="646"/>
      <c r="N48" s="633"/>
      <c r="O48" s="634"/>
    </row>
    <row r="49" spans="1:15" ht="13.5">
      <c r="A49" s="640">
        <v>12</v>
      </c>
      <c r="B49" s="641">
        <v>1</v>
      </c>
      <c r="C49" s="617" t="s">
        <v>449</v>
      </c>
      <c r="D49" s="1007"/>
      <c r="E49" s="627"/>
      <c r="F49" s="619"/>
      <c r="G49" s="620"/>
      <c r="H49" s="1024"/>
      <c r="I49" s="627"/>
      <c r="J49" s="619"/>
      <c r="K49" s="620"/>
      <c r="L49" s="1041"/>
      <c r="M49" s="627"/>
      <c r="N49" s="619"/>
      <c r="O49" s="620"/>
    </row>
    <row r="50" spans="1:15" ht="12.75">
      <c r="A50" s="615"/>
      <c r="B50" s="616">
        <v>2</v>
      </c>
      <c r="C50" s="621" t="s">
        <v>450</v>
      </c>
      <c r="D50" s="1005"/>
      <c r="E50" s="618"/>
      <c r="F50" s="622"/>
      <c r="G50" s="623"/>
      <c r="H50" s="1022"/>
      <c r="I50" s="618"/>
      <c r="J50" s="622"/>
      <c r="K50" s="623"/>
      <c r="L50" s="1039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1005"/>
      <c r="E51" s="626"/>
      <c r="F51" s="647"/>
      <c r="G51" s="648"/>
      <c r="H51" s="1022"/>
      <c r="I51" s="626"/>
      <c r="J51" s="647"/>
      <c r="K51" s="648"/>
      <c r="L51" s="1039"/>
      <c r="M51" s="62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993">
        <f aca="true" t="shared" si="10" ref="D52:O52">D31+D41</f>
        <v>223707</v>
      </c>
      <c r="E52" s="670">
        <f t="shared" si="10"/>
        <v>162250</v>
      </c>
      <c r="F52" s="670">
        <f t="shared" si="10"/>
        <v>61457</v>
      </c>
      <c r="G52" s="142">
        <f t="shared" si="10"/>
        <v>0</v>
      </c>
      <c r="H52" s="1010">
        <f t="shared" si="10"/>
        <v>2776</v>
      </c>
      <c r="I52" s="670">
        <f t="shared" si="10"/>
        <v>2776</v>
      </c>
      <c r="J52" s="670">
        <f t="shared" si="10"/>
        <v>0</v>
      </c>
      <c r="K52" s="142">
        <f t="shared" si="10"/>
        <v>0</v>
      </c>
      <c r="L52" s="1027">
        <f t="shared" si="10"/>
        <v>226483</v>
      </c>
      <c r="M52" s="670">
        <f t="shared" si="10"/>
        <v>165026</v>
      </c>
      <c r="N52" s="670">
        <f t="shared" si="10"/>
        <v>61457</v>
      </c>
      <c r="O52" s="142">
        <f t="shared" si="10"/>
        <v>0</v>
      </c>
    </row>
    <row r="53" spans="1:15" ht="14.25" thickBot="1">
      <c r="A53" s="637">
        <v>14</v>
      </c>
      <c r="B53" s="650"/>
      <c r="C53" s="666" t="s">
        <v>235</v>
      </c>
      <c r="D53" s="1008">
        <f>SUM(D54:D55)</f>
        <v>0</v>
      </c>
      <c r="E53" s="672"/>
      <c r="F53" s="158">
        <f>SUM(F54:F55)</f>
        <v>0</v>
      </c>
      <c r="G53" s="673">
        <f>SUM(G54:G55)</f>
        <v>0</v>
      </c>
      <c r="H53" s="1025">
        <f>SUM(H54:H55)</f>
        <v>0</v>
      </c>
      <c r="I53" s="672"/>
      <c r="J53" s="158">
        <f>SUM(J54:J55)</f>
        <v>0</v>
      </c>
      <c r="K53" s="673">
        <f>SUM(K54:K55)</f>
        <v>0</v>
      </c>
      <c r="L53" s="104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1009"/>
      <c r="E54" s="654"/>
      <c r="F54" s="619"/>
      <c r="G54" s="620"/>
      <c r="H54" s="1026"/>
      <c r="I54" s="654"/>
      <c r="J54" s="619"/>
      <c r="K54" s="620"/>
      <c r="L54" s="1043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1009"/>
      <c r="E55" s="710"/>
      <c r="F55" s="633"/>
      <c r="G55" s="634"/>
      <c r="H55" s="1026"/>
      <c r="I55" s="710"/>
      <c r="J55" s="633"/>
      <c r="K55" s="634"/>
      <c r="L55" s="1043"/>
      <c r="M55" s="710"/>
      <c r="N55" s="633"/>
      <c r="O55" s="634"/>
    </row>
    <row r="56" spans="1:15" ht="15" customHeight="1" thickBot="1">
      <c r="A56" s="324"/>
      <c r="B56" s="311"/>
      <c r="C56" s="325" t="s">
        <v>238</v>
      </c>
      <c r="D56" s="1004">
        <f aca="true" t="shared" si="11" ref="D56:O56">D52+D53</f>
        <v>223707</v>
      </c>
      <c r="E56" s="668">
        <f t="shared" si="11"/>
        <v>162250</v>
      </c>
      <c r="F56" s="668">
        <f t="shared" si="11"/>
        <v>61457</v>
      </c>
      <c r="G56" s="669">
        <f t="shared" si="11"/>
        <v>0</v>
      </c>
      <c r="H56" s="1021">
        <f t="shared" si="11"/>
        <v>2776</v>
      </c>
      <c r="I56" s="668">
        <f t="shared" si="11"/>
        <v>2776</v>
      </c>
      <c r="J56" s="668">
        <f t="shared" si="11"/>
        <v>0</v>
      </c>
      <c r="K56" s="669">
        <f t="shared" si="11"/>
        <v>0</v>
      </c>
      <c r="L56" s="1038">
        <f t="shared" si="11"/>
        <v>226483</v>
      </c>
      <c r="M56" s="668">
        <f t="shared" si="11"/>
        <v>165026</v>
      </c>
      <c r="N56" s="668">
        <f t="shared" si="11"/>
        <v>61457</v>
      </c>
      <c r="O56" s="669">
        <f t="shared" si="11"/>
        <v>0</v>
      </c>
    </row>
    <row r="57" spans="1:15" ht="14.25" customHeight="1">
      <c r="A57" s="1199"/>
      <c r="B57" s="1199"/>
      <c r="C57" s="1199"/>
      <c r="D57" s="1199"/>
      <c r="E57" s="719"/>
      <c r="F57" s="528"/>
      <c r="G57" s="528"/>
      <c r="I57" s="991"/>
      <c r="J57" s="528"/>
      <c r="K57" s="528"/>
      <c r="M57" s="991"/>
      <c r="N57" s="528"/>
      <c r="O57" s="528"/>
    </row>
    <row r="59" spans="6:14" ht="12.75">
      <c r="F59" s="1044"/>
      <c r="G59" s="1044"/>
      <c r="H59" s="1044"/>
      <c r="I59" s="1044"/>
      <c r="J59" s="1044"/>
      <c r="K59" s="1044"/>
      <c r="L59" s="1044"/>
      <c r="M59" s="1044"/>
      <c r="N59" s="1044"/>
    </row>
  </sheetData>
  <sheetProtection/>
  <mergeCells count="18">
    <mergeCell ref="M6:M7"/>
    <mergeCell ref="N6:N7"/>
    <mergeCell ref="O6:O7"/>
    <mergeCell ref="A2:O2"/>
    <mergeCell ref="D3:G4"/>
    <mergeCell ref="H3:K4"/>
    <mergeCell ref="L3:O4"/>
    <mergeCell ref="H6:H7"/>
    <mergeCell ref="I6:I7"/>
    <mergeCell ref="J6:J7"/>
    <mergeCell ref="K6:K7"/>
    <mergeCell ref="L6:L7"/>
    <mergeCell ref="A57:D57"/>
    <mergeCell ref="F6:F7"/>
    <mergeCell ref="G6:G7"/>
    <mergeCell ref="C6:C7"/>
    <mergeCell ref="D6:D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&amp;C&amp;"Times New Roman CE,Félkövér"Martonvásár Város Képviselőtestület  ..../2013 (......) önkormányzati rendelete Martonvásár Város 2013. évi költségvetésének módosításáról&amp;R&amp;"Times New Roman CE,Félkövér"
8.3  melléklet</oddHeader>
  </headerFooter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zoomScalePageLayoutView="0" workbookViewId="0" topLeftCell="D43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4" width="13.125" style="330" customWidth="1"/>
    <col min="5" max="5" width="12.00390625" style="330" customWidth="1"/>
    <col min="6" max="6" width="10.875" style="330" customWidth="1"/>
    <col min="7" max="7" width="11.125" style="330" customWidth="1"/>
    <col min="8" max="8" width="13.125" style="330" customWidth="1"/>
    <col min="9" max="9" width="12.00390625" style="330" customWidth="1"/>
    <col min="10" max="10" width="10.875" style="330" customWidth="1"/>
    <col min="11" max="11" width="11.125" style="330" customWidth="1"/>
    <col min="12" max="12" width="13.125" style="330" customWidth="1"/>
    <col min="13" max="13" width="12.00390625" style="330" customWidth="1"/>
    <col min="14" max="14" width="10.875" style="330" customWidth="1"/>
    <col min="15" max="15" width="11.125" style="330" customWidth="1"/>
    <col min="16" max="16384" width="9.375" style="330" customWidth="1"/>
  </cols>
  <sheetData>
    <row r="1" spans="1:13" s="327" customFormat="1" ht="21" customHeight="1" thickBot="1">
      <c r="A1" s="287"/>
      <c r="B1" s="288"/>
      <c r="C1" s="288"/>
      <c r="D1" s="66"/>
      <c r="E1" s="66"/>
      <c r="H1" s="66"/>
      <c r="I1" s="66"/>
      <c r="L1" s="66"/>
      <c r="M1" s="66"/>
    </row>
    <row r="2" spans="1:15" s="327" customFormat="1" ht="29.25" customHeight="1" thickBot="1">
      <c r="A2" s="1206" t="s">
        <v>588</v>
      </c>
      <c r="B2" s="1207"/>
      <c r="C2" s="1207"/>
      <c r="D2" s="1207"/>
      <c r="E2" s="1207"/>
      <c r="F2" s="1230"/>
      <c r="G2" s="1230"/>
      <c r="H2" s="1230"/>
      <c r="I2" s="1230"/>
      <c r="J2" s="1230"/>
      <c r="K2" s="1230"/>
      <c r="L2" s="1230"/>
      <c r="M2" s="1230"/>
      <c r="N2" s="1230"/>
      <c r="O2" s="1231"/>
    </row>
    <row r="3" spans="1:15" s="328" customFormat="1" ht="15.75">
      <c r="A3" s="1050" t="s">
        <v>211</v>
      </c>
      <c r="B3" s="1051"/>
      <c r="C3" s="1052" t="s">
        <v>342</v>
      </c>
      <c r="D3" s="1210" t="s">
        <v>683</v>
      </c>
      <c r="E3" s="1211"/>
      <c r="F3" s="1211"/>
      <c r="G3" s="1212"/>
      <c r="H3" s="1216" t="s">
        <v>684</v>
      </c>
      <c r="I3" s="1211"/>
      <c r="J3" s="1211"/>
      <c r="K3" s="1212"/>
      <c r="L3" s="1216" t="s">
        <v>685</v>
      </c>
      <c r="M3" s="1211"/>
      <c r="N3" s="1211"/>
      <c r="O3" s="1212"/>
    </row>
    <row r="4" spans="1:15" s="328" customFormat="1" ht="16.5" thickBot="1">
      <c r="A4" s="524" t="s">
        <v>213</v>
      </c>
      <c r="B4" s="525"/>
      <c r="C4" s="368" t="s">
        <v>243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7" s="329" customFormat="1" ht="21" customHeight="1" thickBot="1">
      <c r="A5" s="289"/>
      <c r="B5" s="289"/>
      <c r="C5" s="1240"/>
      <c r="D5" s="1241"/>
      <c r="E5" s="1241"/>
      <c r="F5" s="1241"/>
      <c r="G5" s="1241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686</v>
      </c>
      <c r="I6" s="1200" t="s">
        <v>585</v>
      </c>
      <c r="J6" s="1202" t="s">
        <v>586</v>
      </c>
      <c r="K6" s="1204" t="s">
        <v>587</v>
      </c>
      <c r="L6" s="1200" t="s">
        <v>10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521">
        <f>SUM(D11:D13)</f>
        <v>0</v>
      </c>
      <c r="E10" s="521"/>
      <c r="F10" s="521">
        <f>SUM(F11:F13)</f>
        <v>0</v>
      </c>
      <c r="G10" s="521">
        <f>SUM(G11:G13)</f>
        <v>0</v>
      </c>
      <c r="H10" s="521">
        <f>SUM(H11:H13)</f>
        <v>0</v>
      </c>
      <c r="I10" s="521"/>
      <c r="J10" s="521">
        <f>SUM(J11:J13)</f>
        <v>0</v>
      </c>
      <c r="K10" s="521">
        <f>SUM(K11:K13)</f>
        <v>0</v>
      </c>
      <c r="L10" s="521">
        <f>SUM(L11:L13)</f>
        <v>0</v>
      </c>
      <c r="M10" s="521"/>
      <c r="N10" s="521">
        <f>SUM(N11:N13)</f>
        <v>0</v>
      </c>
      <c r="O10" s="521">
        <f>SUM(O11:O13)</f>
        <v>0</v>
      </c>
    </row>
    <row r="11" spans="1:15" ht="12.75">
      <c r="A11" s="615"/>
      <c r="B11" s="297">
        <v>1</v>
      </c>
      <c r="C11" s="602" t="s">
        <v>241</v>
      </c>
      <c r="D11" s="80">
        <v>0</v>
      </c>
      <c r="E11" s="80"/>
      <c r="F11" s="534"/>
      <c r="G11" s="535">
        <v>0</v>
      </c>
      <c r="H11" s="80">
        <v>0</v>
      </c>
      <c r="I11" s="80"/>
      <c r="J11" s="534"/>
      <c r="K11" s="535">
        <v>0</v>
      </c>
      <c r="L11" s="80">
        <v>0</v>
      </c>
      <c r="M11" s="80"/>
      <c r="N11" s="534"/>
      <c r="O11" s="535">
        <v>0</v>
      </c>
    </row>
    <row r="12" spans="1:15" s="348" customFormat="1" ht="15">
      <c r="A12" s="628"/>
      <c r="B12" s="297">
        <v>2</v>
      </c>
      <c r="C12" s="603" t="s">
        <v>224</v>
      </c>
      <c r="D12" s="81"/>
      <c r="E12" s="81"/>
      <c r="F12" s="534"/>
      <c r="G12" s="533"/>
      <c r="H12" s="81"/>
      <c r="I12" s="81"/>
      <c r="J12" s="534"/>
      <c r="K12" s="533"/>
      <c r="L12" s="81"/>
      <c r="M12" s="81"/>
      <c r="N12" s="534"/>
      <c r="O12" s="533"/>
    </row>
    <row r="13" spans="1:15" s="348" customFormat="1" ht="15.75" thickBot="1">
      <c r="A13" s="615"/>
      <c r="B13" s="297">
        <v>3</v>
      </c>
      <c r="C13" s="604" t="s">
        <v>255</v>
      </c>
      <c r="D13" s="80"/>
      <c r="E13" s="80"/>
      <c r="F13" s="534"/>
      <c r="G13" s="535"/>
      <c r="H13" s="80"/>
      <c r="I13" s="80"/>
      <c r="J13" s="534"/>
      <c r="K13" s="535"/>
      <c r="L13" s="80"/>
      <c r="M13" s="80"/>
      <c r="N13" s="534"/>
      <c r="O13" s="535"/>
    </row>
    <row r="14" spans="1:15" s="338" customFormat="1" ht="14.25" thickBot="1">
      <c r="A14" s="637">
        <v>2</v>
      </c>
      <c r="B14" s="293"/>
      <c r="C14" s="601" t="s">
        <v>461</v>
      </c>
      <c r="D14" s="614">
        <f aca="true" t="shared" si="0" ref="D14:O14">SUM(D15:D17)</f>
        <v>4649</v>
      </c>
      <c r="E14" s="614">
        <f t="shared" si="0"/>
        <v>4649</v>
      </c>
      <c r="F14" s="614">
        <f t="shared" si="0"/>
        <v>0</v>
      </c>
      <c r="G14" s="512">
        <f t="shared" si="0"/>
        <v>0</v>
      </c>
      <c r="H14" s="614">
        <f t="shared" si="0"/>
        <v>0</v>
      </c>
      <c r="I14" s="614">
        <f t="shared" si="0"/>
        <v>0</v>
      </c>
      <c r="J14" s="614">
        <f t="shared" si="0"/>
        <v>0</v>
      </c>
      <c r="K14" s="512">
        <f t="shared" si="0"/>
        <v>0</v>
      </c>
      <c r="L14" s="614">
        <f t="shared" si="0"/>
        <v>4649</v>
      </c>
      <c r="M14" s="614">
        <f t="shared" si="0"/>
        <v>4649</v>
      </c>
      <c r="N14" s="614">
        <f t="shared" si="0"/>
        <v>0</v>
      </c>
      <c r="O14" s="512">
        <f t="shared" si="0"/>
        <v>0</v>
      </c>
    </row>
    <row r="15" spans="1:15" ht="13.5">
      <c r="A15" s="652"/>
      <c r="B15" s="641">
        <v>1</v>
      </c>
      <c r="C15" s="605" t="s">
        <v>460</v>
      </c>
      <c r="D15" s="676"/>
      <c r="E15" s="527"/>
      <c r="F15" s="540"/>
      <c r="G15" s="541"/>
      <c r="H15" s="676"/>
      <c r="I15" s="527"/>
      <c r="J15" s="540"/>
      <c r="K15" s="541"/>
      <c r="L15" s="676"/>
      <c r="M15" s="527"/>
      <c r="N15" s="540"/>
      <c r="O15" s="541"/>
    </row>
    <row r="16" spans="1:15" s="348" customFormat="1" ht="15">
      <c r="A16" s="615"/>
      <c r="B16" s="616">
        <v>2</v>
      </c>
      <c r="C16" s="602" t="s">
        <v>225</v>
      </c>
      <c r="D16" s="618">
        <f>SUM(E16:G16)</f>
        <v>4649</v>
      </c>
      <c r="E16" s="618">
        <v>4649</v>
      </c>
      <c r="F16" s="622"/>
      <c r="G16" s="535"/>
      <c r="H16" s="618"/>
      <c r="I16" s="618"/>
      <c r="J16" s="622"/>
      <c r="K16" s="535"/>
      <c r="L16" s="618">
        <f>SUM(M16:O16)</f>
        <v>4649</v>
      </c>
      <c r="M16" s="618">
        <f>E16+I16</f>
        <v>4649</v>
      </c>
      <c r="N16" s="622"/>
      <c r="O16" s="535"/>
    </row>
    <row r="17" spans="1:15" s="348" customFormat="1" ht="15.75" thickBot="1">
      <c r="A17" s="643"/>
      <c r="B17" s="644">
        <v>3</v>
      </c>
      <c r="C17" s="606" t="s">
        <v>452</v>
      </c>
      <c r="D17" s="84"/>
      <c r="E17" s="84"/>
      <c r="F17" s="542"/>
      <c r="G17" s="566"/>
      <c r="H17" s="84"/>
      <c r="I17" s="84"/>
      <c r="J17" s="542"/>
      <c r="K17" s="566"/>
      <c r="L17" s="84"/>
      <c r="M17" s="84"/>
      <c r="N17" s="542"/>
      <c r="O17" s="566"/>
    </row>
    <row r="18" spans="1:15" ht="13.5">
      <c r="A18" s="659">
        <v>3</v>
      </c>
      <c r="B18" s="594">
        <v>1</v>
      </c>
      <c r="C18" s="607" t="s">
        <v>453</v>
      </c>
      <c r="D18" s="595"/>
      <c r="E18" s="595"/>
      <c r="F18" s="595"/>
      <c r="G18" s="596"/>
      <c r="H18" s="595"/>
      <c r="I18" s="595"/>
      <c r="J18" s="595"/>
      <c r="K18" s="596"/>
      <c r="L18" s="595"/>
      <c r="M18" s="595"/>
      <c r="N18" s="595"/>
      <c r="O18" s="596"/>
    </row>
    <row r="19" spans="1:15" ht="12.75">
      <c r="A19" s="660"/>
      <c r="B19" s="597">
        <v>2</v>
      </c>
      <c r="C19" s="608" t="s">
        <v>454</v>
      </c>
      <c r="D19" s="515"/>
      <c r="E19" s="515"/>
      <c r="F19" s="515"/>
      <c r="G19" s="516"/>
      <c r="H19" s="515"/>
      <c r="I19" s="515"/>
      <c r="J19" s="515"/>
      <c r="K19" s="516"/>
      <c r="L19" s="515"/>
      <c r="M19" s="515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599"/>
      <c r="E20" s="599"/>
      <c r="F20" s="599"/>
      <c r="G20" s="600"/>
      <c r="H20" s="599"/>
      <c r="I20" s="599"/>
      <c r="J20" s="599"/>
      <c r="K20" s="600"/>
      <c r="L20" s="599"/>
      <c r="M20" s="59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543">
        <f aca="true" t="shared" si="1" ref="D21:O21">D10+D14+D18+D19+D20</f>
        <v>4649</v>
      </c>
      <c r="E21" s="543">
        <f t="shared" si="1"/>
        <v>4649</v>
      </c>
      <c r="F21" s="543">
        <f t="shared" si="1"/>
        <v>0</v>
      </c>
      <c r="G21" s="543">
        <f t="shared" si="1"/>
        <v>0</v>
      </c>
      <c r="H21" s="543">
        <f t="shared" si="1"/>
        <v>0</v>
      </c>
      <c r="I21" s="543">
        <f t="shared" si="1"/>
        <v>0</v>
      </c>
      <c r="J21" s="543">
        <f t="shared" si="1"/>
        <v>0</v>
      </c>
      <c r="K21" s="543">
        <f t="shared" si="1"/>
        <v>0</v>
      </c>
      <c r="L21" s="543">
        <f t="shared" si="1"/>
        <v>4649</v>
      </c>
      <c r="M21" s="543">
        <f t="shared" si="1"/>
        <v>4649</v>
      </c>
      <c r="N21" s="543">
        <f t="shared" si="1"/>
        <v>0</v>
      </c>
      <c r="O21" s="543">
        <f t="shared" si="1"/>
        <v>0</v>
      </c>
    </row>
    <row r="22" spans="1:15" ht="13.5">
      <c r="A22" s="659">
        <v>5</v>
      </c>
      <c r="B22" s="595"/>
      <c r="C22" s="607" t="s">
        <v>457</v>
      </c>
      <c r="D22" s="595"/>
      <c r="E22" s="595"/>
      <c r="F22" s="595"/>
      <c r="G22" s="596"/>
      <c r="H22" s="595"/>
      <c r="I22" s="595"/>
      <c r="J22" s="595"/>
      <c r="K22" s="596"/>
      <c r="L22" s="59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599">
        <f>SUM(E23:F23)</f>
        <v>127183</v>
      </c>
      <c r="E23" s="599">
        <v>127183</v>
      </c>
      <c r="F23" s="599"/>
      <c r="G23" s="600"/>
      <c r="H23" s="599">
        <f>SUM(I23:J23)</f>
        <v>2362</v>
      </c>
      <c r="I23" s="599">
        <v>2362</v>
      </c>
      <c r="J23" s="599"/>
      <c r="K23" s="600"/>
      <c r="L23" s="599">
        <f>SUM(M23:N23)</f>
        <v>129545</v>
      </c>
      <c r="M23" s="599">
        <f>E23+I23</f>
        <v>129545</v>
      </c>
      <c r="N23" s="599"/>
      <c r="O23" s="600"/>
    </row>
    <row r="24" spans="1:15" ht="14.25" thickBot="1">
      <c r="A24" s="637">
        <v>7</v>
      </c>
      <c r="B24" s="241"/>
      <c r="C24" s="601" t="s">
        <v>244</v>
      </c>
      <c r="D24" s="670">
        <f aca="true" t="shared" si="2" ref="D24:O24">D21+D22+D23</f>
        <v>131832</v>
      </c>
      <c r="E24" s="670">
        <f t="shared" si="2"/>
        <v>131832</v>
      </c>
      <c r="F24" s="670">
        <f t="shared" si="2"/>
        <v>0</v>
      </c>
      <c r="G24" s="670">
        <f t="shared" si="2"/>
        <v>0</v>
      </c>
      <c r="H24" s="670">
        <f t="shared" si="2"/>
        <v>2362</v>
      </c>
      <c r="I24" s="670">
        <f t="shared" si="2"/>
        <v>2362</v>
      </c>
      <c r="J24" s="670">
        <f t="shared" si="2"/>
        <v>0</v>
      </c>
      <c r="K24" s="670">
        <f t="shared" si="2"/>
        <v>0</v>
      </c>
      <c r="L24" s="670">
        <f t="shared" si="2"/>
        <v>134194</v>
      </c>
      <c r="M24" s="670">
        <f t="shared" si="2"/>
        <v>134194</v>
      </c>
      <c r="N24" s="670">
        <f t="shared" si="2"/>
        <v>0</v>
      </c>
      <c r="O24" s="670">
        <f t="shared" si="2"/>
        <v>0</v>
      </c>
    </row>
    <row r="25" spans="1:15" ht="14.25" thickBot="1">
      <c r="A25" s="637">
        <v>8</v>
      </c>
      <c r="B25" s="311"/>
      <c r="C25" s="666" t="s">
        <v>229</v>
      </c>
      <c r="D25" s="513"/>
      <c r="E25" s="513"/>
      <c r="F25" s="538"/>
      <c r="G25" s="539"/>
      <c r="H25" s="513"/>
      <c r="I25" s="513"/>
      <c r="J25" s="538"/>
      <c r="K25" s="539"/>
      <c r="L25" s="513"/>
      <c r="M25" s="513"/>
      <c r="N25" s="538"/>
      <c r="O25" s="539"/>
    </row>
    <row r="26" spans="1:15" ht="13.5">
      <c r="A26" s="652"/>
      <c r="B26" s="318">
        <v>1</v>
      </c>
      <c r="C26" s="610" t="s">
        <v>33</v>
      </c>
      <c r="D26" s="642"/>
      <c r="E26" s="627"/>
      <c r="F26" s="674"/>
      <c r="G26" s="675"/>
      <c r="H26" s="642"/>
      <c r="I26" s="627"/>
      <c r="J26" s="674"/>
      <c r="K26" s="675"/>
      <c r="L26" s="642"/>
      <c r="M26" s="627"/>
      <c r="N26" s="674"/>
      <c r="O26" s="675"/>
    </row>
    <row r="27" spans="1:15" ht="14.25" thickBot="1">
      <c r="A27" s="663"/>
      <c r="B27" s="297">
        <v>2</v>
      </c>
      <c r="C27" s="611" t="s">
        <v>34</v>
      </c>
      <c r="D27" s="618"/>
      <c r="E27" s="626"/>
      <c r="F27" s="633"/>
      <c r="G27" s="634"/>
      <c r="H27" s="618"/>
      <c r="I27" s="626"/>
      <c r="J27" s="633"/>
      <c r="K27" s="634"/>
      <c r="L27" s="618"/>
      <c r="M27" s="626"/>
      <c r="N27" s="633"/>
      <c r="O27" s="634"/>
    </row>
    <row r="28" spans="1:15" s="348" customFormat="1" ht="15.75" thickBot="1">
      <c r="A28" s="637">
        <v>9</v>
      </c>
      <c r="B28" s="311"/>
      <c r="C28" s="612" t="s">
        <v>230</v>
      </c>
      <c r="D28" s="668">
        <f aca="true" t="shared" si="3" ref="D28:O28">D24+D25</f>
        <v>131832</v>
      </c>
      <c r="E28" s="668">
        <f t="shared" si="3"/>
        <v>131832</v>
      </c>
      <c r="F28" s="668">
        <f t="shared" si="3"/>
        <v>0</v>
      </c>
      <c r="G28" s="668">
        <f t="shared" si="3"/>
        <v>0</v>
      </c>
      <c r="H28" s="668">
        <f t="shared" si="3"/>
        <v>2362</v>
      </c>
      <c r="I28" s="668">
        <f t="shared" si="3"/>
        <v>2362</v>
      </c>
      <c r="J28" s="668">
        <f t="shared" si="3"/>
        <v>0</v>
      </c>
      <c r="K28" s="668">
        <f t="shared" si="3"/>
        <v>0</v>
      </c>
      <c r="L28" s="668">
        <f t="shared" si="3"/>
        <v>134194</v>
      </c>
      <c r="M28" s="668">
        <f t="shared" si="3"/>
        <v>134194</v>
      </c>
      <c r="N28" s="668">
        <f t="shared" si="3"/>
        <v>0</v>
      </c>
      <c r="O28" s="668">
        <f t="shared" si="3"/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671">
        <f aca="true" t="shared" si="4" ref="D31:O31">SUM(D32:D40)</f>
        <v>131214</v>
      </c>
      <c r="E31" s="671">
        <f t="shared" si="4"/>
        <v>127183</v>
      </c>
      <c r="F31" s="671">
        <f t="shared" si="4"/>
        <v>4031</v>
      </c>
      <c r="G31" s="671">
        <f t="shared" si="4"/>
        <v>0</v>
      </c>
      <c r="H31" s="671">
        <f t="shared" si="4"/>
        <v>2362</v>
      </c>
      <c r="I31" s="671">
        <f t="shared" si="4"/>
        <v>2362</v>
      </c>
      <c r="J31" s="671">
        <f t="shared" si="4"/>
        <v>0</v>
      </c>
      <c r="K31" s="671">
        <f t="shared" si="4"/>
        <v>0</v>
      </c>
      <c r="L31" s="671">
        <f t="shared" si="4"/>
        <v>133576</v>
      </c>
      <c r="M31" s="671">
        <f t="shared" si="4"/>
        <v>129545</v>
      </c>
      <c r="N31" s="671">
        <f t="shared" si="4"/>
        <v>4031</v>
      </c>
      <c r="O31" s="671">
        <f t="shared" si="4"/>
        <v>0</v>
      </c>
    </row>
    <row r="32" spans="1:15" ht="12.75">
      <c r="A32" s="615"/>
      <c r="B32" s="616">
        <v>1</v>
      </c>
      <c r="C32" s="617" t="s">
        <v>47</v>
      </c>
      <c r="D32" s="618">
        <f>SUM(E32:F32)</f>
        <v>78283</v>
      </c>
      <c r="E32" s="618">
        <v>76997</v>
      </c>
      <c r="F32" s="619">
        <v>1286</v>
      </c>
      <c r="G32" s="620"/>
      <c r="H32" s="618">
        <f>SUM(I32:J32)</f>
        <v>1860</v>
      </c>
      <c r="I32" s="618">
        <v>1860</v>
      </c>
      <c r="J32" s="619"/>
      <c r="K32" s="620"/>
      <c r="L32" s="618">
        <f>SUM(M32:N32)</f>
        <v>80143</v>
      </c>
      <c r="M32" s="618">
        <f>E32+I32</f>
        <v>78857</v>
      </c>
      <c r="N32" s="618">
        <f>F32+J32</f>
        <v>1286</v>
      </c>
      <c r="O32" s="620"/>
    </row>
    <row r="33" spans="1:15" ht="12.75">
      <c r="A33" s="615"/>
      <c r="B33" s="616">
        <v>2</v>
      </c>
      <c r="C33" s="621" t="s">
        <v>49</v>
      </c>
      <c r="D33" s="618">
        <f>SUM(E33:F33)</f>
        <v>20555</v>
      </c>
      <c r="E33" s="618">
        <v>20283</v>
      </c>
      <c r="F33" s="622">
        <v>272</v>
      </c>
      <c r="G33" s="623"/>
      <c r="H33" s="618">
        <f>SUM(I33:J33)</f>
        <v>502</v>
      </c>
      <c r="I33" s="618">
        <v>502</v>
      </c>
      <c r="J33" s="622"/>
      <c r="K33" s="623"/>
      <c r="L33" s="618">
        <f>SUM(M33:N33)</f>
        <v>21057</v>
      </c>
      <c r="M33" s="618">
        <f>E33+I33</f>
        <v>20785</v>
      </c>
      <c r="N33" s="618">
        <f>F33+J33</f>
        <v>272</v>
      </c>
      <c r="O33" s="623"/>
    </row>
    <row r="34" spans="1:15" ht="12.75">
      <c r="A34" s="624"/>
      <c r="B34" s="625">
        <v>3</v>
      </c>
      <c r="C34" s="621" t="s">
        <v>440</v>
      </c>
      <c r="D34" s="618">
        <f>SUM(E34:F34)</f>
        <v>22344</v>
      </c>
      <c r="E34" s="626">
        <v>19871</v>
      </c>
      <c r="F34" s="622">
        <v>2473</v>
      </c>
      <c r="G34" s="623"/>
      <c r="H34" s="618">
        <f>SUM(I34:J34)</f>
        <v>0</v>
      </c>
      <c r="I34" s="626"/>
      <c r="J34" s="622"/>
      <c r="K34" s="623"/>
      <c r="L34" s="618">
        <f>SUM(M34:N34)</f>
        <v>22344</v>
      </c>
      <c r="M34" s="618">
        <f>E34+I34</f>
        <v>19871</v>
      </c>
      <c r="N34" s="618">
        <f>F34+J34</f>
        <v>2473</v>
      </c>
      <c r="O34" s="623"/>
    </row>
    <row r="35" spans="1:15" ht="12.75">
      <c r="A35" s="624"/>
      <c r="B35" s="625">
        <v>5</v>
      </c>
      <c r="C35" s="621" t="s">
        <v>441</v>
      </c>
      <c r="D35" s="618"/>
      <c r="E35" s="618"/>
      <c r="F35" s="622"/>
      <c r="G35" s="623"/>
      <c r="H35" s="618"/>
      <c r="I35" s="618"/>
      <c r="J35" s="622"/>
      <c r="K35" s="623"/>
      <c r="L35" s="618"/>
      <c r="M35" s="618"/>
      <c r="N35" s="622"/>
      <c r="O35" s="623"/>
    </row>
    <row r="36" spans="1:15" ht="12.75">
      <c r="A36" s="615"/>
      <c r="B36" s="616">
        <v>6</v>
      </c>
      <c r="C36" s="621" t="s">
        <v>59</v>
      </c>
      <c r="D36" s="627"/>
      <c r="E36" s="627"/>
      <c r="F36" s="514"/>
      <c r="G36" s="623"/>
      <c r="H36" s="627"/>
      <c r="I36" s="627"/>
      <c r="J36" s="514"/>
      <c r="K36" s="623"/>
      <c r="L36" s="627"/>
      <c r="M36" s="627"/>
      <c r="N36" s="514"/>
      <c r="O36" s="623"/>
    </row>
    <row r="37" spans="1:15" s="338" customFormat="1" ht="12.75">
      <c r="A37" s="628"/>
      <c r="B37" s="616">
        <v>7</v>
      </c>
      <c r="C37" s="621" t="s">
        <v>442</v>
      </c>
      <c r="D37" s="514"/>
      <c r="E37" s="514"/>
      <c r="F37" s="514"/>
      <c r="G37" s="623"/>
      <c r="H37" s="514"/>
      <c r="I37" s="514"/>
      <c r="J37" s="514"/>
      <c r="K37" s="623"/>
      <c r="L37" s="514"/>
      <c r="M37" s="514"/>
      <c r="N37" s="514"/>
      <c r="O37" s="623"/>
    </row>
    <row r="38" spans="1:15" s="338" customFormat="1" ht="12.75">
      <c r="A38" s="628"/>
      <c r="B38" s="629">
        <v>8</v>
      </c>
      <c r="C38" s="630" t="s">
        <v>443</v>
      </c>
      <c r="D38" s="631">
        <v>10032</v>
      </c>
      <c r="E38" s="631">
        <v>10032</v>
      </c>
      <c r="F38" s="622"/>
      <c r="G38" s="623"/>
      <c r="H38" s="631"/>
      <c r="I38" s="631"/>
      <c r="J38" s="622"/>
      <c r="K38" s="623"/>
      <c r="L38" s="631">
        <v>10032</v>
      </c>
      <c r="M38" s="631">
        <f>E38+I38</f>
        <v>10032</v>
      </c>
      <c r="N38" s="622"/>
      <c r="O38" s="623"/>
    </row>
    <row r="39" spans="1:15" ht="12.75">
      <c r="A39" s="615"/>
      <c r="B39" s="616">
        <v>9</v>
      </c>
      <c r="C39" s="632" t="s">
        <v>444</v>
      </c>
      <c r="D39" s="626"/>
      <c r="E39" s="626"/>
      <c r="F39" s="633"/>
      <c r="G39" s="634"/>
      <c r="H39" s="626"/>
      <c r="I39" s="626"/>
      <c r="J39" s="633"/>
      <c r="K39" s="634"/>
      <c r="L39" s="626"/>
      <c r="M39" s="626"/>
      <c r="N39" s="633"/>
      <c r="O39" s="634"/>
    </row>
    <row r="40" spans="1:15" ht="13.5" thickBot="1">
      <c r="A40" s="635"/>
      <c r="B40" s="636">
        <v>10</v>
      </c>
      <c r="C40" s="632" t="s">
        <v>402</v>
      </c>
      <c r="D40" s="626"/>
      <c r="E40" s="626"/>
      <c r="F40" s="633"/>
      <c r="G40" s="633"/>
      <c r="H40" s="626"/>
      <c r="I40" s="626"/>
      <c r="J40" s="633"/>
      <c r="K40" s="633"/>
      <c r="L40" s="626"/>
      <c r="M40" s="626"/>
      <c r="N40" s="633"/>
      <c r="O40" s="633"/>
    </row>
    <row r="41" spans="1:15" s="338" customFormat="1" ht="14.25" thickBot="1">
      <c r="A41" s="637">
        <v>11</v>
      </c>
      <c r="B41" s="613"/>
      <c r="C41" s="601" t="s">
        <v>233</v>
      </c>
      <c r="D41" s="614">
        <f>SUM(D42:D48)</f>
        <v>618</v>
      </c>
      <c r="E41" s="614"/>
      <c r="F41" s="614">
        <f>SUM(F42:F48)</f>
        <v>618</v>
      </c>
      <c r="G41" s="638">
        <f>SUM(G42:G48)</f>
        <v>0</v>
      </c>
      <c r="H41" s="614">
        <f>SUM(H42:H48)</f>
        <v>0</v>
      </c>
      <c r="I41" s="614"/>
      <c r="J41" s="614">
        <f>SUM(J42:J48)</f>
        <v>0</v>
      </c>
      <c r="K41" s="638">
        <f>SUM(K42:K48)</f>
        <v>0</v>
      </c>
      <c r="L41" s="614">
        <f>SUM(L42:L48)</f>
        <v>618</v>
      </c>
      <c r="M41" s="614"/>
      <c r="N41" s="614">
        <f>SUM(N42:N48)</f>
        <v>618</v>
      </c>
      <c r="O41" s="638">
        <f>SUM(O42:O48)</f>
        <v>0</v>
      </c>
    </row>
    <row r="42" spans="1:15" ht="12.75">
      <c r="A42" s="615"/>
      <c r="B42" s="616">
        <v>1</v>
      </c>
      <c r="C42" s="639" t="s">
        <v>65</v>
      </c>
      <c r="D42" s="618">
        <f>SUM(E42:F42)</f>
        <v>0</v>
      </c>
      <c r="E42" s="627"/>
      <c r="F42" s="619"/>
      <c r="G42" s="620"/>
      <c r="H42" s="618">
        <f>SUM(I42:J42)</f>
        <v>0</v>
      </c>
      <c r="I42" s="627"/>
      <c r="J42" s="619"/>
      <c r="K42" s="620"/>
      <c r="L42" s="618">
        <f>SUM(M42:N42)</f>
        <v>0</v>
      </c>
      <c r="M42" s="627"/>
      <c r="N42" s="619"/>
      <c r="O42" s="620"/>
    </row>
    <row r="43" spans="1:15" ht="12.75">
      <c r="A43" s="615"/>
      <c r="B43" s="616">
        <v>2</v>
      </c>
      <c r="C43" s="621" t="s">
        <v>67</v>
      </c>
      <c r="D43" s="618">
        <f aca="true" t="shared" si="5" ref="D43:D48">SUM(E43:F43)</f>
        <v>618</v>
      </c>
      <c r="E43" s="618"/>
      <c r="F43" s="622">
        <v>618</v>
      </c>
      <c r="G43" s="623"/>
      <c r="H43" s="618">
        <f aca="true" t="shared" si="6" ref="H43:H48">SUM(I43:J43)</f>
        <v>0</v>
      </c>
      <c r="I43" s="618"/>
      <c r="J43" s="622"/>
      <c r="K43" s="623"/>
      <c r="L43" s="618">
        <f aca="true" t="shared" si="7" ref="L43:L48">SUM(M43:N43)</f>
        <v>618</v>
      </c>
      <c r="M43" s="618"/>
      <c r="N43" s="622">
        <f>F43+J43</f>
        <v>618</v>
      </c>
      <c r="O43" s="623"/>
    </row>
    <row r="44" spans="1:15" ht="12.75">
      <c r="A44" s="615"/>
      <c r="B44" s="616">
        <v>3</v>
      </c>
      <c r="C44" s="621" t="s">
        <v>445</v>
      </c>
      <c r="D44" s="618">
        <f t="shared" si="5"/>
        <v>0</v>
      </c>
      <c r="E44" s="618"/>
      <c r="F44" s="622"/>
      <c r="G44" s="623"/>
      <c r="H44" s="618">
        <f t="shared" si="6"/>
        <v>0</v>
      </c>
      <c r="I44" s="618"/>
      <c r="J44" s="622"/>
      <c r="K44" s="623"/>
      <c r="L44" s="618">
        <f t="shared" si="7"/>
        <v>0</v>
      </c>
      <c r="M44" s="618"/>
      <c r="N44" s="622"/>
      <c r="O44" s="623"/>
    </row>
    <row r="45" spans="1:15" ht="12.75">
      <c r="A45" s="615"/>
      <c r="B45" s="616">
        <v>3</v>
      </c>
      <c r="C45" s="621" t="s">
        <v>446</v>
      </c>
      <c r="D45" s="618">
        <f t="shared" si="5"/>
        <v>0</v>
      </c>
      <c r="E45" s="618"/>
      <c r="F45" s="622"/>
      <c r="G45" s="623"/>
      <c r="H45" s="618">
        <f t="shared" si="6"/>
        <v>0</v>
      </c>
      <c r="I45" s="618"/>
      <c r="J45" s="622"/>
      <c r="K45" s="623"/>
      <c r="L45" s="618">
        <f t="shared" si="7"/>
        <v>0</v>
      </c>
      <c r="M45" s="618"/>
      <c r="N45" s="622"/>
      <c r="O45" s="623"/>
    </row>
    <row r="46" spans="1:15" ht="12.75">
      <c r="A46" s="615"/>
      <c r="B46" s="616">
        <v>4</v>
      </c>
      <c r="C46" s="621" t="s">
        <v>71</v>
      </c>
      <c r="D46" s="618">
        <f t="shared" si="5"/>
        <v>0</v>
      </c>
      <c r="E46" s="618"/>
      <c r="F46" s="622"/>
      <c r="G46" s="623"/>
      <c r="H46" s="618">
        <f t="shared" si="6"/>
        <v>0</v>
      </c>
      <c r="I46" s="618"/>
      <c r="J46" s="622"/>
      <c r="K46" s="623"/>
      <c r="L46" s="618">
        <f t="shared" si="7"/>
        <v>0</v>
      </c>
      <c r="M46" s="618"/>
      <c r="N46" s="622"/>
      <c r="O46" s="623"/>
    </row>
    <row r="47" spans="1:15" ht="12.75">
      <c r="A47" s="615"/>
      <c r="B47" s="616">
        <v>5</v>
      </c>
      <c r="C47" s="621" t="s">
        <v>447</v>
      </c>
      <c r="D47" s="618">
        <f t="shared" si="5"/>
        <v>0</v>
      </c>
      <c r="E47" s="618"/>
      <c r="F47" s="622"/>
      <c r="G47" s="623"/>
      <c r="H47" s="618">
        <f t="shared" si="6"/>
        <v>0</v>
      </c>
      <c r="I47" s="618"/>
      <c r="J47" s="622"/>
      <c r="K47" s="623"/>
      <c r="L47" s="618">
        <f t="shared" si="7"/>
        <v>0</v>
      </c>
      <c r="M47" s="618"/>
      <c r="N47" s="622"/>
      <c r="O47" s="623"/>
    </row>
    <row r="48" spans="1:15" ht="13.5" thickBot="1">
      <c r="A48" s="624"/>
      <c r="B48" s="625">
        <v>6</v>
      </c>
      <c r="C48" s="632" t="s">
        <v>448</v>
      </c>
      <c r="D48" s="618">
        <f t="shared" si="5"/>
        <v>0</v>
      </c>
      <c r="E48" s="626"/>
      <c r="F48" s="633"/>
      <c r="G48" s="634"/>
      <c r="H48" s="618">
        <f t="shared" si="6"/>
        <v>0</v>
      </c>
      <c r="I48" s="626"/>
      <c r="J48" s="633"/>
      <c r="K48" s="634"/>
      <c r="L48" s="618">
        <f t="shared" si="7"/>
        <v>0</v>
      </c>
      <c r="M48" s="626"/>
      <c r="N48" s="633"/>
      <c r="O48" s="634"/>
    </row>
    <row r="49" spans="1:15" ht="13.5">
      <c r="A49" s="640">
        <v>12</v>
      </c>
      <c r="B49" s="641">
        <v>1</v>
      </c>
      <c r="C49" s="617" t="s">
        <v>449</v>
      </c>
      <c r="D49" s="642"/>
      <c r="E49" s="642"/>
      <c r="F49" s="619"/>
      <c r="G49" s="620"/>
      <c r="H49" s="642"/>
      <c r="I49" s="642"/>
      <c r="J49" s="619"/>
      <c r="K49" s="620"/>
      <c r="L49" s="642"/>
      <c r="M49" s="642"/>
      <c r="N49" s="619"/>
      <c r="O49" s="620"/>
    </row>
    <row r="50" spans="1:15" ht="12.75">
      <c r="A50" s="615"/>
      <c r="B50" s="616">
        <v>2</v>
      </c>
      <c r="C50" s="621" t="s">
        <v>450</v>
      </c>
      <c r="D50" s="618"/>
      <c r="E50" s="618"/>
      <c r="F50" s="622"/>
      <c r="G50" s="623"/>
      <c r="H50" s="618"/>
      <c r="I50" s="618"/>
      <c r="J50" s="622"/>
      <c r="K50" s="623"/>
      <c r="L50" s="618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646"/>
      <c r="E51" s="646"/>
      <c r="F51" s="647"/>
      <c r="G51" s="648"/>
      <c r="H51" s="646"/>
      <c r="I51" s="646"/>
      <c r="J51" s="647"/>
      <c r="K51" s="648"/>
      <c r="L51" s="646"/>
      <c r="M51" s="64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670">
        <f aca="true" t="shared" si="8" ref="D52:O52">D31+D41</f>
        <v>131832</v>
      </c>
      <c r="E52" s="670">
        <f t="shared" si="8"/>
        <v>127183</v>
      </c>
      <c r="F52" s="670">
        <f t="shared" si="8"/>
        <v>4649</v>
      </c>
      <c r="G52" s="142">
        <f t="shared" si="8"/>
        <v>0</v>
      </c>
      <c r="H52" s="670">
        <f t="shared" si="8"/>
        <v>2362</v>
      </c>
      <c r="I52" s="670">
        <f t="shared" si="8"/>
        <v>2362</v>
      </c>
      <c r="J52" s="670">
        <f t="shared" si="8"/>
        <v>0</v>
      </c>
      <c r="K52" s="142">
        <f t="shared" si="8"/>
        <v>0</v>
      </c>
      <c r="L52" s="670">
        <f t="shared" si="8"/>
        <v>134194</v>
      </c>
      <c r="M52" s="670">
        <f t="shared" si="8"/>
        <v>129545</v>
      </c>
      <c r="N52" s="670">
        <f t="shared" si="8"/>
        <v>4649</v>
      </c>
      <c r="O52" s="142">
        <f t="shared" si="8"/>
        <v>0</v>
      </c>
    </row>
    <row r="53" spans="1:15" ht="14.25" thickBot="1">
      <c r="A53" s="637">
        <v>14</v>
      </c>
      <c r="B53" s="650"/>
      <c r="C53" s="666" t="s">
        <v>235</v>
      </c>
      <c r="D53" s="672">
        <f>SUM(D54:D55)</f>
        <v>0</v>
      </c>
      <c r="E53" s="672"/>
      <c r="F53" s="158">
        <f>SUM(F54:F55)</f>
        <v>0</v>
      </c>
      <c r="G53" s="673">
        <f>SUM(G54:G55)</f>
        <v>0</v>
      </c>
      <c r="H53" s="672">
        <f>SUM(H54:H55)</f>
        <v>0</v>
      </c>
      <c r="I53" s="672"/>
      <c r="J53" s="158">
        <f>SUM(J54:J55)</f>
        <v>0</v>
      </c>
      <c r="K53" s="673">
        <f>SUM(K54:K55)</f>
        <v>0</v>
      </c>
      <c r="L53" s="67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654"/>
      <c r="E54" s="654"/>
      <c r="F54" s="619"/>
      <c r="G54" s="620"/>
      <c r="H54" s="654"/>
      <c r="I54" s="654"/>
      <c r="J54" s="619"/>
      <c r="K54" s="620"/>
      <c r="L54" s="654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657"/>
      <c r="E55" s="657"/>
      <c r="F55" s="633"/>
      <c r="G55" s="634"/>
      <c r="H55" s="657"/>
      <c r="I55" s="657"/>
      <c r="J55" s="633"/>
      <c r="K55" s="634"/>
      <c r="L55" s="657"/>
      <c r="M55" s="657"/>
      <c r="N55" s="633"/>
      <c r="O55" s="634"/>
    </row>
    <row r="56" spans="1:15" ht="15" customHeight="1" thickBot="1">
      <c r="A56" s="324"/>
      <c r="B56" s="311"/>
      <c r="C56" s="325" t="s">
        <v>238</v>
      </c>
      <c r="D56" s="668">
        <f aca="true" t="shared" si="9" ref="D56:O56">D52+D53</f>
        <v>131832</v>
      </c>
      <c r="E56" s="668">
        <f t="shared" si="9"/>
        <v>127183</v>
      </c>
      <c r="F56" s="668">
        <f t="shared" si="9"/>
        <v>4649</v>
      </c>
      <c r="G56" s="669">
        <f t="shared" si="9"/>
        <v>0</v>
      </c>
      <c r="H56" s="668">
        <f t="shared" si="9"/>
        <v>2362</v>
      </c>
      <c r="I56" s="668">
        <f t="shared" si="9"/>
        <v>2362</v>
      </c>
      <c r="J56" s="668">
        <f t="shared" si="9"/>
        <v>0</v>
      </c>
      <c r="K56" s="669">
        <f t="shared" si="9"/>
        <v>0</v>
      </c>
      <c r="L56" s="668">
        <f t="shared" si="9"/>
        <v>134194</v>
      </c>
      <c r="M56" s="668">
        <f t="shared" si="9"/>
        <v>129545</v>
      </c>
      <c r="N56" s="668">
        <f t="shared" si="9"/>
        <v>4649</v>
      </c>
      <c r="O56" s="669">
        <f t="shared" si="9"/>
        <v>0</v>
      </c>
    </row>
    <row r="57" spans="1:15" ht="14.25" customHeight="1">
      <c r="A57" s="1199"/>
      <c r="B57" s="1199"/>
      <c r="C57" s="1199"/>
      <c r="D57" s="1199"/>
      <c r="E57" s="719"/>
      <c r="F57" s="528"/>
      <c r="G57" s="528"/>
      <c r="I57" s="992"/>
      <c r="J57" s="528"/>
      <c r="K57" s="528"/>
      <c r="M57" s="992"/>
      <c r="N57" s="528"/>
      <c r="O57" s="528"/>
    </row>
  </sheetData>
  <sheetProtection/>
  <mergeCells count="19">
    <mergeCell ref="A57:D57"/>
    <mergeCell ref="F6:F7"/>
    <mergeCell ref="G6:G7"/>
    <mergeCell ref="C6:C7"/>
    <mergeCell ref="D6:D7"/>
    <mergeCell ref="E6:E7"/>
    <mergeCell ref="M6:M7"/>
    <mergeCell ref="N6:N7"/>
    <mergeCell ref="O6:O7"/>
    <mergeCell ref="A2:O2"/>
    <mergeCell ref="D3:G4"/>
    <mergeCell ref="H3:K4"/>
    <mergeCell ref="L3:O4"/>
    <mergeCell ref="H6:H7"/>
    <mergeCell ref="I6:I7"/>
    <mergeCell ref="J6:J7"/>
    <mergeCell ref="K6:K7"/>
    <mergeCell ref="L6:L7"/>
    <mergeCell ref="C5:G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&amp;C&amp;"Times New Roman CE,Félkövér"Martonvásár Város Képviselőtestület  ..../2013 (......) önkormányzati rendelete Martonvásár Város 2013. évi költségvetésének módosításáról&amp;R
&amp;"Times New Roman CE,Félkövér"8.3.a melléklet</oddHeader>
  </headerFooter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4"/>
  <sheetViews>
    <sheetView zoomScale="105" zoomScaleNormal="105" zoomScalePageLayoutView="0" workbookViewId="0" topLeftCell="E10">
      <selection activeCell="D19" sqref="D19"/>
    </sheetView>
  </sheetViews>
  <sheetFormatPr defaultColWidth="9.00390625" defaultRowHeight="12.75"/>
  <cols>
    <col min="1" max="1" width="41.00390625" style="0" customWidth="1"/>
    <col min="2" max="2" width="16.125" style="0" hidden="1" customWidth="1"/>
    <col min="3" max="3" width="13.375" style="0" hidden="1" customWidth="1"/>
    <col min="4" max="4" width="14.50390625" style="0" customWidth="1"/>
    <col min="5" max="6" width="13.625" style="0" customWidth="1"/>
    <col min="7" max="7" width="39.375" style="0" customWidth="1"/>
    <col min="8" max="8" width="15.00390625" style="0" customWidth="1"/>
    <col min="9" max="9" width="14.50390625" style="0" customWidth="1"/>
    <col min="10" max="10" width="15.50390625" style="0" customWidth="1"/>
    <col min="11" max="11" width="16.125" style="0" hidden="1" customWidth="1"/>
    <col min="12" max="12" width="13.375" style="0" hidden="1" customWidth="1"/>
    <col min="13" max="13" width="13.375" style="0" customWidth="1"/>
  </cols>
  <sheetData>
    <row r="3" ht="13.5" thickBot="1">
      <c r="J3" s="740" t="s">
        <v>606</v>
      </c>
    </row>
    <row r="4" spans="1:13" ht="60.75" thickBot="1">
      <c r="A4" s="741" t="s">
        <v>105</v>
      </c>
      <c r="B4" s="742" t="s">
        <v>607</v>
      </c>
      <c r="C4" s="742" t="s">
        <v>608</v>
      </c>
      <c r="D4" s="744" t="s">
        <v>419</v>
      </c>
      <c r="E4" s="828" t="s">
        <v>696</v>
      </c>
      <c r="F4" s="830" t="s">
        <v>411</v>
      </c>
      <c r="G4" s="743" t="s">
        <v>106</v>
      </c>
      <c r="H4" s="744" t="s">
        <v>419</v>
      </c>
      <c r="I4" s="828" t="s">
        <v>696</v>
      </c>
      <c r="J4" s="830" t="s">
        <v>411</v>
      </c>
      <c r="K4" s="745" t="s">
        <v>607</v>
      </c>
      <c r="L4" s="746" t="s">
        <v>608</v>
      </c>
      <c r="M4" s="747"/>
    </row>
    <row r="5" spans="1:13" ht="15" customHeight="1">
      <c r="A5" s="748" t="s">
        <v>609</v>
      </c>
      <c r="B5" s="749">
        <v>145858</v>
      </c>
      <c r="C5" s="749">
        <v>108884</v>
      </c>
      <c r="D5" s="753">
        <f>'1.sz.mell._Mérleg'!C18</f>
        <v>41628</v>
      </c>
      <c r="E5" s="753">
        <f>'1.sz.mell._Mérleg'!D18</f>
        <v>3067</v>
      </c>
      <c r="F5" s="753">
        <f>'1.sz.mell._Mérleg'!E18</f>
        <v>44695</v>
      </c>
      <c r="G5" s="748" t="s">
        <v>108</v>
      </c>
      <c r="H5" s="753">
        <f>'1.sz.mell._Mérleg'!C64</f>
        <v>227135</v>
      </c>
      <c r="I5" s="753">
        <f>'1.sz.mell._Mérleg'!D64</f>
        <v>3294</v>
      </c>
      <c r="J5" s="753">
        <f>'1.sz.mell._Mérleg'!E64</f>
        <v>230429</v>
      </c>
      <c r="K5" s="754">
        <v>348232</v>
      </c>
      <c r="L5" s="755">
        <v>263940</v>
      </c>
      <c r="M5" s="756"/>
    </row>
    <row r="6" spans="1:13" ht="15" customHeight="1">
      <c r="A6" s="757" t="s">
        <v>623</v>
      </c>
      <c r="B6" s="750">
        <v>299941</v>
      </c>
      <c r="C6" s="750">
        <v>266255</v>
      </c>
      <c r="D6" s="751">
        <f>'1.sz.mell._Mérleg'!C11</f>
        <v>169778</v>
      </c>
      <c r="E6" s="751">
        <f>'1.sz.mell._Mérleg'!D11</f>
        <v>0</v>
      </c>
      <c r="F6" s="751">
        <f>'1.sz.mell._Mérleg'!E11</f>
        <v>169778</v>
      </c>
      <c r="G6" s="757" t="s">
        <v>49</v>
      </c>
      <c r="H6" s="758">
        <f>'1.sz.mell._Mérleg'!C65</f>
        <v>59477</v>
      </c>
      <c r="I6" s="758">
        <f>'1.sz.mell._Mérleg'!D65</f>
        <v>888</v>
      </c>
      <c r="J6" s="758">
        <f>'1.sz.mell._Mérleg'!E65</f>
        <v>60365</v>
      </c>
      <c r="K6" s="754">
        <v>110663</v>
      </c>
      <c r="L6" s="755">
        <v>83288</v>
      </c>
      <c r="M6" s="756"/>
    </row>
    <row r="7" spans="1:13" ht="15" customHeight="1">
      <c r="A7" s="757" t="s">
        <v>624</v>
      </c>
      <c r="B7" s="750">
        <v>261178</v>
      </c>
      <c r="C7" s="750">
        <v>211213</v>
      </c>
      <c r="D7" s="751">
        <f>'1.sz.mell._Mérleg'!C19</f>
        <v>274987</v>
      </c>
      <c r="E7" s="751">
        <f>'1.sz.mell._Mérleg'!D19</f>
        <v>3052</v>
      </c>
      <c r="F7" s="751">
        <f>'1.sz.mell._Mérleg'!E19</f>
        <v>278039</v>
      </c>
      <c r="G7" s="757" t="s">
        <v>109</v>
      </c>
      <c r="H7" s="753">
        <f>'1.sz.mell._Mérleg'!C66</f>
        <v>216542</v>
      </c>
      <c r="I7" s="753">
        <f>'1.sz.mell._Mérleg'!D66</f>
        <v>764</v>
      </c>
      <c r="J7" s="753">
        <f>'1.sz.mell._Mérleg'!E66</f>
        <v>217306</v>
      </c>
      <c r="K7" s="754">
        <v>253072</v>
      </c>
      <c r="L7" s="755">
        <v>195690</v>
      </c>
      <c r="M7" s="756"/>
    </row>
    <row r="8" spans="1:13" ht="15" customHeight="1">
      <c r="A8" s="757" t="s">
        <v>625</v>
      </c>
      <c r="B8" s="759">
        <v>25115</v>
      </c>
      <c r="C8" s="759">
        <v>21448</v>
      </c>
      <c r="D8" s="760">
        <f>'1.sz.mell._Mérleg'!C20</f>
        <v>147376</v>
      </c>
      <c r="E8" s="760">
        <f>'1.sz.mell._Mérleg'!D20</f>
        <v>0</v>
      </c>
      <c r="F8" s="760">
        <f>'1.sz.mell._Mérleg'!E20</f>
        <v>147376</v>
      </c>
      <c r="G8" s="761" t="s">
        <v>610</v>
      </c>
      <c r="H8" s="762">
        <f>'1.sz.mell._Mérleg'!C71</f>
        <v>15142</v>
      </c>
      <c r="I8" s="762">
        <f>'1.sz.mell._Mérleg'!D71</f>
        <v>0</v>
      </c>
      <c r="J8" s="762">
        <f>'1.sz.mell._Mérleg'!E71</f>
        <v>15142</v>
      </c>
      <c r="K8" s="763">
        <v>22854</v>
      </c>
      <c r="L8" s="764">
        <v>16217</v>
      </c>
      <c r="M8" s="765"/>
    </row>
    <row r="9" spans="1:13" ht="15" customHeight="1">
      <c r="A9" s="757" t="s">
        <v>626</v>
      </c>
      <c r="B9" s="759"/>
      <c r="C9" s="759"/>
      <c r="D9" s="760">
        <f>'1.sz.mell._Mérleg'!C27</f>
        <v>42</v>
      </c>
      <c r="E9" s="760">
        <f>'1.sz.mell._Mérleg'!D27</f>
        <v>0</v>
      </c>
      <c r="F9" s="760">
        <f>'1.sz.mell._Mérleg'!E27</f>
        <v>42</v>
      </c>
      <c r="G9" s="757" t="s">
        <v>627</v>
      </c>
      <c r="H9" s="762">
        <f>'1.sz.mell._Mérleg'!C68</f>
        <v>8498</v>
      </c>
      <c r="I9" s="762">
        <f>'1.sz.mell._Mérleg'!D68</f>
        <v>0</v>
      </c>
      <c r="J9" s="762">
        <f>'1.sz.mell._Mérleg'!E68</f>
        <v>8498</v>
      </c>
      <c r="K9" s="763"/>
      <c r="L9" s="764"/>
      <c r="M9" s="765"/>
    </row>
    <row r="10" spans="1:13" ht="15" customHeight="1">
      <c r="A10" s="757" t="s">
        <v>611</v>
      </c>
      <c r="B10" s="759">
        <v>0</v>
      </c>
      <c r="C10" s="759">
        <v>0</v>
      </c>
      <c r="D10" s="760">
        <f>'1.sz.mell._Mérleg'!C40</f>
        <v>60000</v>
      </c>
      <c r="E10" s="760">
        <f>'1.sz.mell._Mérleg'!D40</f>
        <v>85094</v>
      </c>
      <c r="F10" s="760">
        <f>'1.sz.mell._Mérleg'!E40</f>
        <v>145094</v>
      </c>
      <c r="G10" s="757" t="s">
        <v>628</v>
      </c>
      <c r="H10" s="753">
        <f>'1.sz.mell._Mérleg'!C70</f>
        <v>143790</v>
      </c>
      <c r="I10" s="753">
        <f>'1.sz.mell._Mérleg'!D70</f>
        <v>0</v>
      </c>
      <c r="J10" s="753">
        <f>'1.sz.mell._Mérleg'!E70</f>
        <v>143790</v>
      </c>
      <c r="K10" s="754">
        <v>13389</v>
      </c>
      <c r="L10" s="755">
        <v>7398</v>
      </c>
      <c r="M10" s="756"/>
    </row>
    <row r="11" spans="1:12" ht="15" customHeight="1">
      <c r="A11" s="757"/>
      <c r="B11" s="750">
        <v>700</v>
      </c>
      <c r="C11" s="750">
        <v>371</v>
      </c>
      <c r="D11" s="751"/>
      <c r="E11" s="825"/>
      <c r="F11" s="752"/>
      <c r="G11" s="761" t="s">
        <v>612</v>
      </c>
      <c r="H11" s="762">
        <f>'1.sz.mell._Mérleg'!C85</f>
        <v>4022</v>
      </c>
      <c r="I11" s="762">
        <f>'1.sz.mell._Mérleg'!D85</f>
        <v>44222</v>
      </c>
      <c r="J11" s="762">
        <f>'1.sz.mell._Mérleg'!E85</f>
        <v>48244</v>
      </c>
      <c r="K11" s="766"/>
      <c r="L11" s="766"/>
    </row>
    <row r="12" spans="1:13" ht="15" customHeight="1">
      <c r="A12" s="757"/>
      <c r="B12" s="750">
        <v>35000</v>
      </c>
      <c r="C12" s="750">
        <v>0</v>
      </c>
      <c r="D12" s="751"/>
      <c r="E12" s="825"/>
      <c r="F12" s="752"/>
      <c r="G12" s="767" t="s">
        <v>613</v>
      </c>
      <c r="H12" s="768">
        <v>6160</v>
      </c>
      <c r="I12" s="768"/>
      <c r="J12" s="768">
        <v>6160</v>
      </c>
      <c r="K12" s="770">
        <v>25686</v>
      </c>
      <c r="L12" s="771">
        <v>0</v>
      </c>
      <c r="M12" s="772"/>
    </row>
    <row r="13" spans="1:13" s="778" customFormat="1" ht="15" customHeight="1" thickBot="1">
      <c r="A13" s="773"/>
      <c r="B13" s="774">
        <v>6104</v>
      </c>
      <c r="C13" s="774"/>
      <c r="D13" s="775"/>
      <c r="E13" s="827"/>
      <c r="F13" s="769"/>
      <c r="G13" s="776" t="s">
        <v>614</v>
      </c>
      <c r="H13" s="777">
        <v>9855</v>
      </c>
      <c r="I13" s="777"/>
      <c r="J13" s="777">
        <v>9855</v>
      </c>
      <c r="K13" s="770"/>
      <c r="L13" s="771"/>
      <c r="M13" s="772"/>
    </row>
    <row r="14" spans="1:13" s="785" customFormat="1" ht="22.5" customHeight="1" thickBot="1">
      <c r="A14" s="779" t="s">
        <v>615</v>
      </c>
      <c r="B14" s="780">
        <f>B5+B6+B7+B8+B11+B10+B12+B13</f>
        <v>773896</v>
      </c>
      <c r="C14" s="780">
        <f>C5+C6+C7+C8+C11+C10+C12</f>
        <v>608171</v>
      </c>
      <c r="D14" s="782">
        <f>SUM(D5:D13)</f>
        <v>693811</v>
      </c>
      <c r="E14" s="782">
        <f>SUM(E5:E13)</f>
        <v>91213</v>
      </c>
      <c r="F14" s="782">
        <f>SUM(F5:F13)</f>
        <v>785024</v>
      </c>
      <c r="G14" s="779" t="s">
        <v>615</v>
      </c>
      <c r="H14" s="782">
        <f>SUM(H5:H13)</f>
        <v>690621</v>
      </c>
      <c r="I14" s="782">
        <f>SUM(I5:I13)</f>
        <v>49168</v>
      </c>
      <c r="J14" s="782">
        <f>SUM(J5:J13)</f>
        <v>739789</v>
      </c>
      <c r="K14" s="783">
        <f>K5+K6+K7+K8+K10+K13+K12</f>
        <v>773896</v>
      </c>
      <c r="L14" s="781">
        <f>L5+L6+L7+L8+L10</f>
        <v>566533</v>
      </c>
      <c r="M14" s="784"/>
    </row>
    <row r="15" spans="1:10" ht="15">
      <c r="A15" s="786"/>
      <c r="B15" s="786"/>
      <c r="C15" s="787"/>
      <c r="D15" s="786"/>
      <c r="E15" s="786"/>
      <c r="F15" s="788"/>
      <c r="G15" s="766"/>
      <c r="H15" s="766"/>
      <c r="I15" s="766"/>
      <c r="J15" s="788"/>
    </row>
    <row r="16" spans="3:10" ht="15" thickBot="1">
      <c r="C16" s="789"/>
      <c r="D16" s="766"/>
      <c r="E16" s="766"/>
      <c r="F16" s="788"/>
      <c r="J16" s="788"/>
    </row>
    <row r="17" spans="1:13" s="790" customFormat="1" ht="60.75" thickBot="1">
      <c r="A17" s="741" t="s">
        <v>105</v>
      </c>
      <c r="B17" s="742" t="s">
        <v>607</v>
      </c>
      <c r="C17" s="742" t="s">
        <v>608</v>
      </c>
      <c r="D17" s="744" t="s">
        <v>419</v>
      </c>
      <c r="E17" s="828" t="s">
        <v>696</v>
      </c>
      <c r="F17" s="830" t="s">
        <v>697</v>
      </c>
      <c r="G17" s="741" t="s">
        <v>106</v>
      </c>
      <c r="H17" s="744" t="s">
        <v>419</v>
      </c>
      <c r="I17" s="828" t="s">
        <v>411</v>
      </c>
      <c r="J17" s="830" t="s">
        <v>8</v>
      </c>
      <c r="K17" s="745" t="s">
        <v>607</v>
      </c>
      <c r="L17" s="746" t="s">
        <v>608</v>
      </c>
      <c r="M17" s="747"/>
    </row>
    <row r="18" spans="1:13" s="791" customFormat="1" ht="14.25">
      <c r="A18" s="748" t="s">
        <v>616</v>
      </c>
      <c r="B18" s="749">
        <v>12520</v>
      </c>
      <c r="C18" s="749">
        <v>10899</v>
      </c>
      <c r="D18" s="753"/>
      <c r="E18" s="825"/>
      <c r="F18" s="752"/>
      <c r="G18" s="748" t="s">
        <v>533</v>
      </c>
      <c r="H18" s="792">
        <f>'1.sz.mell._Mérleg'!C74+'1.sz.mell._Mérleg'!C79</f>
        <v>559002</v>
      </c>
      <c r="I18" s="792">
        <f>'1.sz.mell._Mérleg'!D74+'1.sz.mell._Mérleg'!D79</f>
        <v>8381</v>
      </c>
      <c r="J18" s="792">
        <f>'1.sz.mell._Mérleg'!E74+'1.sz.mell._Mérleg'!E79</f>
        <v>567383</v>
      </c>
      <c r="K18" s="754">
        <v>11250</v>
      </c>
      <c r="L18" s="755">
        <v>20585</v>
      </c>
      <c r="M18" s="756"/>
    </row>
    <row r="19" spans="1:13" s="791" customFormat="1" ht="14.25">
      <c r="A19" s="757" t="s">
        <v>617</v>
      </c>
      <c r="B19" s="750">
        <v>14868</v>
      </c>
      <c r="C19" s="750">
        <v>10008</v>
      </c>
      <c r="D19" s="751"/>
      <c r="E19" s="825"/>
      <c r="F19" s="752"/>
      <c r="G19" s="757" t="s">
        <v>534</v>
      </c>
      <c r="H19" s="792">
        <f>'1.sz.mell._Mérleg'!C73</f>
        <v>84296</v>
      </c>
      <c r="I19" s="792">
        <f>'1.sz.mell._Mérleg'!D73</f>
        <v>5895</v>
      </c>
      <c r="J19" s="792">
        <f>'1.sz.mell._Mérleg'!E73</f>
        <v>90191</v>
      </c>
      <c r="K19" s="793">
        <v>6800</v>
      </c>
      <c r="L19" s="794">
        <v>8650</v>
      </c>
      <c r="M19" s="765"/>
    </row>
    <row r="20" spans="1:13" s="791" customFormat="1" ht="14.25">
      <c r="A20" s="795" t="s">
        <v>618</v>
      </c>
      <c r="B20" s="754">
        <v>225</v>
      </c>
      <c r="C20" s="750">
        <v>358</v>
      </c>
      <c r="D20" s="751"/>
      <c r="E20" s="1148"/>
      <c r="F20" s="1147"/>
      <c r="G20" s="757" t="s">
        <v>675</v>
      </c>
      <c r="H20" s="792">
        <v>20307</v>
      </c>
      <c r="I20" s="792"/>
      <c r="J20" s="792">
        <v>20307</v>
      </c>
      <c r="K20" s="754">
        <v>225</v>
      </c>
      <c r="L20" s="755">
        <v>314</v>
      </c>
      <c r="M20" s="756"/>
    </row>
    <row r="21" spans="1:13" s="791" customFormat="1" ht="14.25">
      <c r="A21" s="796" t="s">
        <v>619</v>
      </c>
      <c r="B21" s="1143">
        <v>0</v>
      </c>
      <c r="C21" s="1143">
        <v>0</v>
      </c>
      <c r="D21" s="1144">
        <f>'1.sz.mell._Mérleg'!C35</f>
        <v>174151</v>
      </c>
      <c r="E21" s="1148">
        <v>0</v>
      </c>
      <c r="F21" s="1144">
        <f>SUM(B21:E21)</f>
        <v>174151</v>
      </c>
      <c r="G21" s="757" t="s">
        <v>629</v>
      </c>
      <c r="H21" s="797">
        <f>248164-20307</f>
        <v>227857</v>
      </c>
      <c r="I21" s="797"/>
      <c r="J21" s="1077">
        <f>SUM(H21:I21)</f>
        <v>227857</v>
      </c>
      <c r="K21" s="754">
        <v>9338</v>
      </c>
      <c r="L21" s="755">
        <v>0</v>
      </c>
      <c r="M21" s="756"/>
    </row>
    <row r="22" spans="1:13" s="791" customFormat="1" ht="14.25">
      <c r="A22" s="757" t="s">
        <v>620</v>
      </c>
      <c r="B22" s="1145">
        <v>392134</v>
      </c>
      <c r="C22" s="1145">
        <v>0</v>
      </c>
      <c r="D22" s="1146">
        <f>'1.sz.mell._Mérleg'!C41</f>
        <v>714674</v>
      </c>
      <c r="E22" s="1149">
        <f>'1.sz.mell._Mérleg'!D41</f>
        <v>0</v>
      </c>
      <c r="F22" s="1146">
        <f>'1.sz.mell._Mérleg'!E41</f>
        <v>714674</v>
      </c>
      <c r="G22" s="757" t="s">
        <v>630</v>
      </c>
      <c r="H22" s="797">
        <v>553</v>
      </c>
      <c r="I22" s="829">
        <v>135</v>
      </c>
      <c r="J22" s="1077">
        <f>SUM(H22:I22)</f>
        <v>688</v>
      </c>
      <c r="K22" s="798">
        <v>392134</v>
      </c>
      <c r="L22" s="799">
        <v>0</v>
      </c>
      <c r="M22" s="756"/>
    </row>
    <row r="23" spans="1:13" s="791" customFormat="1" ht="14.25">
      <c r="A23" s="757"/>
      <c r="B23" s="793"/>
      <c r="C23" s="759"/>
      <c r="D23" s="760"/>
      <c r="E23" s="1150"/>
      <c r="F23" s="1147"/>
      <c r="G23" s="757" t="s">
        <v>704</v>
      </c>
      <c r="H23" s="792"/>
      <c r="I23" s="829">
        <v>10110</v>
      </c>
      <c r="J23" s="1077">
        <f>SUM(H23:I23)</f>
        <v>10110</v>
      </c>
      <c r="K23" s="800"/>
      <c r="L23" s="801"/>
      <c r="M23" s="756"/>
    </row>
    <row r="24" spans="1:13" s="791" customFormat="1" ht="15" thickBot="1">
      <c r="A24" s="757"/>
      <c r="B24" s="759"/>
      <c r="C24" s="759"/>
      <c r="D24" s="760"/>
      <c r="E24" s="826"/>
      <c r="F24" s="752"/>
      <c r="G24" s="757" t="s">
        <v>705</v>
      </c>
      <c r="H24" s="792"/>
      <c r="I24" s="829">
        <v>17524</v>
      </c>
      <c r="J24" s="1077">
        <f>SUM(H24:I24)</f>
        <v>17524</v>
      </c>
      <c r="K24" s="800"/>
      <c r="L24" s="801"/>
      <c r="M24" s="756"/>
    </row>
    <row r="25" spans="1:13" s="785" customFormat="1" ht="22.5" customHeight="1" thickBot="1">
      <c r="A25" s="802" t="s">
        <v>621</v>
      </c>
      <c r="B25" s="803">
        <f>B18+B19+B21+B20+B22</f>
        <v>419747</v>
      </c>
      <c r="C25" s="803">
        <f>C18+C19+C21+C20+C22</f>
        <v>21265</v>
      </c>
      <c r="D25" s="804">
        <f>SUM(D18:D24)</f>
        <v>888825</v>
      </c>
      <c r="E25" s="804">
        <f>SUM(E18:E24)</f>
        <v>0</v>
      </c>
      <c r="F25" s="804">
        <f>SUM(F18:F24)</f>
        <v>888825</v>
      </c>
      <c r="G25" s="802" t="s">
        <v>621</v>
      </c>
      <c r="H25" s="805">
        <f>SUM(H18:H24)</f>
        <v>892015</v>
      </c>
      <c r="I25" s="805">
        <f>SUM(I18:I24)</f>
        <v>42045</v>
      </c>
      <c r="J25" s="805">
        <f>SUM(J18:J24)</f>
        <v>934060</v>
      </c>
      <c r="K25" s="783">
        <f>K18+K19+K20+K21+K22</f>
        <v>419747</v>
      </c>
      <c r="L25" s="781">
        <f>L18+L19+L20+L21+L22</f>
        <v>29549</v>
      </c>
      <c r="M25" s="784"/>
    </row>
    <row r="26" spans="1:13" ht="15.75" hidden="1" thickBot="1">
      <c r="A26" s="723"/>
      <c r="B26" s="806"/>
      <c r="C26" s="806"/>
      <c r="D26" s="807"/>
      <c r="E26" s="807"/>
      <c r="F26" s="752" t="e">
        <f>D26/#REF!</f>
        <v>#REF!</v>
      </c>
      <c r="G26" s="808"/>
      <c r="H26" s="809"/>
      <c r="I26" s="809"/>
      <c r="J26" s="752" t="e">
        <f>(H26/#REF!)</f>
        <v>#REF!</v>
      </c>
      <c r="K26" s="810"/>
      <c r="L26" s="811"/>
      <c r="M26" s="812"/>
    </row>
    <row r="27" spans="1:13" ht="15.75" hidden="1" thickBot="1">
      <c r="A27" s="723"/>
      <c r="B27" s="715"/>
      <c r="C27" s="715"/>
      <c r="D27" s="813"/>
      <c r="E27" s="813"/>
      <c r="F27" s="752" t="e">
        <f>D27/#REF!</f>
        <v>#REF!</v>
      </c>
      <c r="G27" s="808"/>
      <c r="H27" s="809"/>
      <c r="I27" s="809"/>
      <c r="J27" s="752" t="e">
        <f>(H27/#REF!)</f>
        <v>#REF!</v>
      </c>
      <c r="K27" s="814"/>
      <c r="L27" s="815"/>
      <c r="M27" s="812"/>
    </row>
    <row r="28" spans="1:13" ht="15" hidden="1" thickBot="1">
      <c r="A28" s="816"/>
      <c r="B28" s="817"/>
      <c r="C28" s="817"/>
      <c r="D28" s="766"/>
      <c r="E28" s="766"/>
      <c r="F28" s="769" t="e">
        <f>D28/#REF!</f>
        <v>#REF!</v>
      </c>
      <c r="G28" s="818"/>
      <c r="H28" s="819"/>
      <c r="I28" s="819"/>
      <c r="J28" s="769" t="e">
        <f>(H28/#REF!)</f>
        <v>#REF!</v>
      </c>
      <c r="K28" s="820"/>
      <c r="L28" s="815"/>
      <c r="M28" s="812"/>
    </row>
    <row r="29" spans="1:13" s="824" customFormat="1" ht="29.25" customHeight="1" thickBot="1" thickTop="1">
      <c r="A29" s="890" t="s">
        <v>622</v>
      </c>
      <c r="B29" s="888">
        <f>B14+B25</f>
        <v>1193643</v>
      </c>
      <c r="C29" s="888">
        <f>C14+C25</f>
        <v>629436</v>
      </c>
      <c r="D29" s="889">
        <f>D14+D25</f>
        <v>1582636</v>
      </c>
      <c r="E29" s="889">
        <f>E14+E25</f>
        <v>91213</v>
      </c>
      <c r="F29" s="889">
        <f>F14+F25</f>
        <v>1673849</v>
      </c>
      <c r="G29" s="890" t="s">
        <v>622</v>
      </c>
      <c r="H29" s="891">
        <f>H14+H25</f>
        <v>1582636</v>
      </c>
      <c r="I29" s="891">
        <f>I14+I25</f>
        <v>91213</v>
      </c>
      <c r="J29" s="891">
        <f>J14+J25</f>
        <v>1673849</v>
      </c>
      <c r="K29" s="821">
        <f>K25+K14</f>
        <v>1193643</v>
      </c>
      <c r="L29" s="822">
        <f>L25+L14</f>
        <v>596082</v>
      </c>
      <c r="M29" s="823"/>
    </row>
    <row r="30" spans="2:6" ht="12.75">
      <c r="B30" s="725"/>
      <c r="C30" s="725"/>
      <c r="D30" s="725"/>
      <c r="E30" s="725"/>
      <c r="F30" s="725"/>
    </row>
    <row r="31" spans="2:10" ht="12.75">
      <c r="B31" s="725"/>
      <c r="C31" s="725"/>
      <c r="D31" s="725"/>
      <c r="E31" s="725"/>
      <c r="F31" s="725"/>
      <c r="G31" s="725"/>
      <c r="H31" s="725"/>
      <c r="I31" s="725"/>
      <c r="J31" s="725"/>
    </row>
    <row r="32" spans="2:9" ht="12.75">
      <c r="B32" s="725"/>
      <c r="C32" s="725"/>
      <c r="D32" s="725"/>
      <c r="E32" s="725"/>
      <c r="F32" s="725"/>
      <c r="G32" s="725"/>
      <c r="H32" s="725"/>
      <c r="I32" s="725"/>
    </row>
    <row r="34" spans="2:10" ht="12.75">
      <c r="B34" s="725"/>
      <c r="C34" s="725"/>
      <c r="D34" s="725"/>
      <c r="E34" s="725"/>
      <c r="F34" s="725"/>
      <c r="J34" s="725"/>
    </row>
    <row r="36" ht="12.75" customHeight="1"/>
    <row r="37" ht="12.75" customHeight="1"/>
    <row r="38" ht="12.75" customHeight="1"/>
    <row r="39" ht="15.75" customHeight="1"/>
    <row r="40" ht="18" customHeight="1"/>
    <row r="41" ht="18" customHeight="1"/>
    <row r="43" ht="12.75" customHeight="1" hidden="1"/>
    <row r="44" ht="15.75" customHeight="1" hidden="1"/>
  </sheetData>
  <sheetProtection/>
  <printOptions horizontalCentered="1"/>
  <pageMargins left="0.7874015748031497" right="0.7874015748031497" top="0.5118110236220472" bottom="0.4330708661417323" header="0.3937007874015748" footer="0.31496062992125984"/>
  <pageSetup fitToHeight="1" fitToWidth="1" horizontalDpi="600" verticalDpi="600" orientation="landscape" paperSize="9" scale="79" r:id="rId2"/>
  <headerFooter>
    <oddHeader>&amp;C&amp;"Times New Roman CE,Félkövér"Martonvásár Város Képviselőtestület  ..../2013 (......) önkormányzati rendelete Martonvásár Város 2013. évi költségvetésének módosításáról
&amp;R&amp;"Times New Roman CE,Félkövér"    
2.sz.melléklet
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18" zoomScaleNormal="118" zoomScalePageLayoutView="0" workbookViewId="0" topLeftCell="D31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4" width="11.875" style="330" customWidth="1"/>
    <col min="5" max="5" width="11.00390625" style="330" customWidth="1"/>
    <col min="6" max="6" width="12.125" style="330" customWidth="1"/>
    <col min="7" max="7" width="11.00390625" style="330" customWidth="1"/>
    <col min="8" max="8" width="11.875" style="330" customWidth="1"/>
    <col min="9" max="9" width="11.00390625" style="330" customWidth="1"/>
    <col min="10" max="10" width="12.125" style="330" customWidth="1"/>
    <col min="11" max="11" width="11.00390625" style="330" customWidth="1"/>
    <col min="12" max="12" width="11.875" style="330" customWidth="1"/>
    <col min="13" max="13" width="11.00390625" style="330" customWidth="1"/>
    <col min="14" max="14" width="12.125" style="330" customWidth="1"/>
    <col min="15" max="15" width="11.00390625" style="330" customWidth="1"/>
    <col min="16" max="16384" width="9.375" style="330" customWidth="1"/>
  </cols>
  <sheetData>
    <row r="1" spans="1:13" s="327" customFormat="1" ht="21" customHeight="1" thickBot="1">
      <c r="A1" s="287"/>
      <c r="B1" s="288"/>
      <c r="C1" s="288"/>
      <c r="D1" s="66"/>
      <c r="E1" s="66"/>
      <c r="H1" s="66"/>
      <c r="I1" s="66"/>
      <c r="L1" s="66"/>
      <c r="M1" s="66"/>
    </row>
    <row r="2" spans="1:15" s="327" customFormat="1" ht="29.25" customHeight="1" thickBot="1">
      <c r="A2" s="1206" t="s">
        <v>588</v>
      </c>
      <c r="B2" s="1207"/>
      <c r="C2" s="1207"/>
      <c r="D2" s="1207"/>
      <c r="E2" s="1207"/>
      <c r="F2" s="1208"/>
      <c r="G2" s="1208"/>
      <c r="H2" s="1208"/>
      <c r="I2" s="1208"/>
      <c r="J2" s="1208"/>
      <c r="K2" s="1208"/>
      <c r="L2" s="1208"/>
      <c r="M2" s="1208"/>
      <c r="N2" s="1208"/>
      <c r="O2" s="1209"/>
    </row>
    <row r="3" spans="1:15" s="328" customFormat="1" ht="15.75">
      <c r="A3" s="1050" t="s">
        <v>211</v>
      </c>
      <c r="B3" s="1051"/>
      <c r="C3" s="1052" t="s">
        <v>437</v>
      </c>
      <c r="D3" s="1210" t="s">
        <v>683</v>
      </c>
      <c r="E3" s="1211"/>
      <c r="F3" s="1211"/>
      <c r="G3" s="1212"/>
      <c r="H3" s="1216" t="s">
        <v>684</v>
      </c>
      <c r="I3" s="1211"/>
      <c r="J3" s="1211"/>
      <c r="K3" s="1212"/>
      <c r="L3" s="1242" t="s">
        <v>685</v>
      </c>
      <c r="M3" s="1243"/>
      <c r="N3" s="1243"/>
      <c r="O3" s="1244"/>
    </row>
    <row r="4" spans="1:15" s="328" customFormat="1" ht="16.5" thickBot="1">
      <c r="A4" s="524" t="s">
        <v>213</v>
      </c>
      <c r="B4" s="525"/>
      <c r="C4" s="368" t="s">
        <v>243</v>
      </c>
      <c r="D4" s="1213"/>
      <c r="E4" s="1214"/>
      <c r="F4" s="1214"/>
      <c r="G4" s="1215"/>
      <c r="H4" s="1217"/>
      <c r="I4" s="1214"/>
      <c r="J4" s="1214"/>
      <c r="K4" s="1215"/>
      <c r="L4" s="1245"/>
      <c r="M4" s="1246"/>
      <c r="N4" s="1246"/>
      <c r="O4" s="1247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686</v>
      </c>
      <c r="I6" s="1200" t="s">
        <v>585</v>
      </c>
      <c r="J6" s="1202" t="s">
        <v>586</v>
      </c>
      <c r="K6" s="1204" t="s">
        <v>587</v>
      </c>
      <c r="L6" s="1200" t="s">
        <v>10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670">
        <f aca="true" t="shared" si="0" ref="D10:O10">SUM(D11:D13)</f>
        <v>2150</v>
      </c>
      <c r="E10" s="670">
        <f t="shared" si="0"/>
        <v>2150</v>
      </c>
      <c r="F10" s="670">
        <f t="shared" si="0"/>
        <v>0</v>
      </c>
      <c r="G10" s="670">
        <f t="shared" si="0"/>
        <v>0</v>
      </c>
      <c r="H10" s="670">
        <f t="shared" si="0"/>
        <v>0</v>
      </c>
      <c r="I10" s="670">
        <f t="shared" si="0"/>
        <v>0</v>
      </c>
      <c r="J10" s="670">
        <f t="shared" si="0"/>
        <v>0</v>
      </c>
      <c r="K10" s="670">
        <f t="shared" si="0"/>
        <v>0</v>
      </c>
      <c r="L10" s="670">
        <f t="shared" si="0"/>
        <v>2150</v>
      </c>
      <c r="M10" s="670">
        <f t="shared" si="0"/>
        <v>2150</v>
      </c>
      <c r="N10" s="670">
        <f t="shared" si="0"/>
        <v>0</v>
      </c>
      <c r="O10" s="670">
        <f t="shared" si="0"/>
        <v>0</v>
      </c>
    </row>
    <row r="11" spans="1:15" ht="12.75">
      <c r="A11" s="615"/>
      <c r="B11" s="297">
        <v>1</v>
      </c>
      <c r="C11" s="602" t="s">
        <v>241</v>
      </c>
      <c r="D11" s="618">
        <f>SUM(E11:F11)</f>
        <v>2150</v>
      </c>
      <c r="E11" s="618">
        <v>2150</v>
      </c>
      <c r="F11" s="622"/>
      <c r="G11" s="623">
        <v>0</v>
      </c>
      <c r="H11" s="618">
        <f>SUM(I11:J11)</f>
        <v>0</v>
      </c>
      <c r="I11" s="618"/>
      <c r="J11" s="622"/>
      <c r="K11" s="623">
        <v>0</v>
      </c>
      <c r="L11" s="618">
        <f>SUM(M11:N11)</f>
        <v>2150</v>
      </c>
      <c r="M11" s="618">
        <f>E11+I11</f>
        <v>2150</v>
      </c>
      <c r="N11" s="622"/>
      <c r="O11" s="623">
        <v>0</v>
      </c>
    </row>
    <row r="12" spans="1:15" s="348" customFormat="1" ht="15">
      <c r="A12" s="628"/>
      <c r="B12" s="297">
        <v>2</v>
      </c>
      <c r="C12" s="603" t="s">
        <v>224</v>
      </c>
      <c r="D12" s="627"/>
      <c r="E12" s="627"/>
      <c r="F12" s="622"/>
      <c r="G12" s="675"/>
      <c r="H12" s="627"/>
      <c r="I12" s="627"/>
      <c r="J12" s="622"/>
      <c r="K12" s="675"/>
      <c r="L12" s="627"/>
      <c r="M12" s="627"/>
      <c r="N12" s="622"/>
      <c r="O12" s="675"/>
    </row>
    <row r="13" spans="1:15" s="348" customFormat="1" ht="15.75" thickBot="1">
      <c r="A13" s="615"/>
      <c r="B13" s="297">
        <v>3</v>
      </c>
      <c r="C13" s="604" t="s">
        <v>255</v>
      </c>
      <c r="D13" s="618"/>
      <c r="E13" s="618"/>
      <c r="F13" s="622"/>
      <c r="G13" s="623"/>
      <c r="H13" s="618"/>
      <c r="I13" s="618"/>
      <c r="J13" s="622"/>
      <c r="K13" s="623"/>
      <c r="L13" s="618"/>
      <c r="M13" s="618"/>
      <c r="N13" s="622"/>
      <c r="O13" s="623"/>
    </row>
    <row r="14" spans="1:15" s="338" customFormat="1" ht="14.25" thickBot="1">
      <c r="A14" s="637">
        <v>2</v>
      </c>
      <c r="B14" s="293"/>
      <c r="C14" s="601" t="s">
        <v>461</v>
      </c>
      <c r="D14" s="671">
        <f aca="true" t="shared" si="1" ref="D14:O14">SUM(D15:D17)</f>
        <v>53743</v>
      </c>
      <c r="E14" s="671">
        <f t="shared" si="1"/>
        <v>53743</v>
      </c>
      <c r="F14" s="671">
        <f t="shared" si="1"/>
        <v>0</v>
      </c>
      <c r="G14" s="671">
        <f t="shared" si="1"/>
        <v>0</v>
      </c>
      <c r="H14" s="671">
        <f t="shared" si="1"/>
        <v>0</v>
      </c>
      <c r="I14" s="671">
        <f t="shared" si="1"/>
        <v>0</v>
      </c>
      <c r="J14" s="671">
        <f t="shared" si="1"/>
        <v>0</v>
      </c>
      <c r="K14" s="671">
        <f t="shared" si="1"/>
        <v>0</v>
      </c>
      <c r="L14" s="671">
        <f t="shared" si="1"/>
        <v>53743</v>
      </c>
      <c r="M14" s="671">
        <f t="shared" si="1"/>
        <v>53743</v>
      </c>
      <c r="N14" s="671">
        <f t="shared" si="1"/>
        <v>0</v>
      </c>
      <c r="O14" s="671">
        <f t="shared" si="1"/>
        <v>0</v>
      </c>
    </row>
    <row r="15" spans="1:15" ht="13.5">
      <c r="A15" s="652"/>
      <c r="B15" s="641">
        <v>1</v>
      </c>
      <c r="C15" s="605" t="s">
        <v>460</v>
      </c>
      <c r="D15" s="676"/>
      <c r="E15" s="676"/>
      <c r="F15" s="619"/>
      <c r="G15" s="620"/>
      <c r="H15" s="676"/>
      <c r="I15" s="676"/>
      <c r="J15" s="619"/>
      <c r="K15" s="620"/>
      <c r="L15" s="676"/>
      <c r="M15" s="676"/>
      <c r="N15" s="619"/>
      <c r="O15" s="620"/>
    </row>
    <row r="16" spans="1:15" s="348" customFormat="1" ht="15">
      <c r="A16" s="615"/>
      <c r="B16" s="616">
        <v>2</v>
      </c>
      <c r="C16" s="602" t="s">
        <v>225</v>
      </c>
      <c r="D16" s="618">
        <f>SUM(E16:G16)</f>
        <v>53743</v>
      </c>
      <c r="E16" s="618">
        <v>53743</v>
      </c>
      <c r="F16" s="622"/>
      <c r="G16" s="623"/>
      <c r="H16" s="618">
        <f>SUM(I16:K16)</f>
        <v>0</v>
      </c>
      <c r="I16" s="618"/>
      <c r="J16" s="622"/>
      <c r="K16" s="623"/>
      <c r="L16" s="618">
        <f>SUM(M16:O16)</f>
        <v>53743</v>
      </c>
      <c r="M16" s="618">
        <f>E16+I16</f>
        <v>53743</v>
      </c>
      <c r="N16" s="622"/>
      <c r="O16" s="623"/>
    </row>
    <row r="17" spans="1:15" s="348" customFormat="1" ht="15.75" thickBot="1">
      <c r="A17" s="643"/>
      <c r="B17" s="644">
        <v>3</v>
      </c>
      <c r="C17" s="606" t="s">
        <v>452</v>
      </c>
      <c r="D17" s="646"/>
      <c r="E17" s="646"/>
      <c r="F17" s="647"/>
      <c r="G17" s="648"/>
      <c r="H17" s="646"/>
      <c r="I17" s="646"/>
      <c r="J17" s="647"/>
      <c r="K17" s="648"/>
      <c r="L17" s="646"/>
      <c r="M17" s="646"/>
      <c r="N17" s="647"/>
      <c r="O17" s="648"/>
    </row>
    <row r="18" spans="1:15" ht="13.5">
      <c r="A18" s="659">
        <v>3</v>
      </c>
      <c r="B18" s="594">
        <v>1</v>
      </c>
      <c r="C18" s="607" t="s">
        <v>453</v>
      </c>
      <c r="D18" s="595"/>
      <c r="E18" s="595"/>
      <c r="F18" s="595"/>
      <c r="G18" s="596"/>
      <c r="H18" s="595"/>
      <c r="I18" s="595"/>
      <c r="J18" s="595"/>
      <c r="K18" s="596"/>
      <c r="L18" s="595"/>
      <c r="M18" s="595"/>
      <c r="N18" s="595"/>
      <c r="O18" s="596"/>
    </row>
    <row r="19" spans="1:15" ht="12.75">
      <c r="A19" s="660"/>
      <c r="B19" s="597">
        <v>2</v>
      </c>
      <c r="C19" s="608" t="s">
        <v>454</v>
      </c>
      <c r="D19" s="515"/>
      <c r="E19" s="515"/>
      <c r="F19" s="515"/>
      <c r="G19" s="516"/>
      <c r="H19" s="515"/>
      <c r="I19" s="515"/>
      <c r="J19" s="515"/>
      <c r="K19" s="516"/>
      <c r="L19" s="515"/>
      <c r="M19" s="515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599"/>
      <c r="E20" s="599"/>
      <c r="F20" s="599"/>
      <c r="G20" s="600"/>
      <c r="H20" s="599"/>
      <c r="I20" s="599"/>
      <c r="J20" s="599"/>
      <c r="K20" s="600"/>
      <c r="L20" s="599"/>
      <c r="M20" s="59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517">
        <f aca="true" t="shared" si="2" ref="D21:O21">D10+D14+D18+D19+D20</f>
        <v>55893</v>
      </c>
      <c r="E21" s="517">
        <f t="shared" si="2"/>
        <v>55893</v>
      </c>
      <c r="F21" s="517">
        <f t="shared" si="2"/>
        <v>0</v>
      </c>
      <c r="G21" s="517">
        <f t="shared" si="2"/>
        <v>0</v>
      </c>
      <c r="H21" s="517">
        <f t="shared" si="2"/>
        <v>0</v>
      </c>
      <c r="I21" s="517">
        <f t="shared" si="2"/>
        <v>0</v>
      </c>
      <c r="J21" s="517">
        <f t="shared" si="2"/>
        <v>0</v>
      </c>
      <c r="K21" s="517">
        <f t="shared" si="2"/>
        <v>0</v>
      </c>
      <c r="L21" s="517">
        <f t="shared" si="2"/>
        <v>55893</v>
      </c>
      <c r="M21" s="517">
        <f t="shared" si="2"/>
        <v>55893</v>
      </c>
      <c r="N21" s="517">
        <f t="shared" si="2"/>
        <v>0</v>
      </c>
      <c r="O21" s="517">
        <f t="shared" si="2"/>
        <v>0</v>
      </c>
    </row>
    <row r="22" spans="1:15" ht="13.5">
      <c r="A22" s="659">
        <v>5</v>
      </c>
      <c r="B22" s="595"/>
      <c r="C22" s="607" t="s">
        <v>457</v>
      </c>
      <c r="D22" s="595"/>
      <c r="E22" s="595"/>
      <c r="F22" s="595"/>
      <c r="G22" s="596"/>
      <c r="H22" s="595"/>
      <c r="I22" s="595"/>
      <c r="J22" s="595"/>
      <c r="K22" s="596"/>
      <c r="L22" s="59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599">
        <f>SUM(E23:F23)</f>
        <v>35982</v>
      </c>
      <c r="E23" s="599">
        <v>35982</v>
      </c>
      <c r="F23" s="599"/>
      <c r="G23" s="600"/>
      <c r="H23" s="599">
        <f>SUM(I23:J23)</f>
        <v>414</v>
      </c>
      <c r="I23" s="599">
        <v>414</v>
      </c>
      <c r="J23" s="599"/>
      <c r="K23" s="600"/>
      <c r="L23" s="599">
        <f>SUM(M23:N23)</f>
        <v>36396</v>
      </c>
      <c r="M23" s="599">
        <f>E23+I23</f>
        <v>36396</v>
      </c>
      <c r="N23" s="599"/>
      <c r="O23" s="600"/>
    </row>
    <row r="24" spans="1:15" ht="14.25" thickBot="1">
      <c r="A24" s="637">
        <v>7</v>
      </c>
      <c r="B24" s="241"/>
      <c r="C24" s="601" t="s">
        <v>244</v>
      </c>
      <c r="D24" s="670">
        <f aca="true" t="shared" si="3" ref="D24:O24">D21+D22+D23</f>
        <v>91875</v>
      </c>
      <c r="E24" s="670">
        <f t="shared" si="3"/>
        <v>91875</v>
      </c>
      <c r="F24" s="670">
        <f t="shared" si="3"/>
        <v>0</v>
      </c>
      <c r="G24" s="670">
        <f t="shared" si="3"/>
        <v>0</v>
      </c>
      <c r="H24" s="670">
        <f t="shared" si="3"/>
        <v>414</v>
      </c>
      <c r="I24" s="670">
        <f t="shared" si="3"/>
        <v>414</v>
      </c>
      <c r="J24" s="670">
        <f t="shared" si="3"/>
        <v>0</v>
      </c>
      <c r="K24" s="670">
        <f t="shared" si="3"/>
        <v>0</v>
      </c>
      <c r="L24" s="670">
        <f t="shared" si="3"/>
        <v>92289</v>
      </c>
      <c r="M24" s="670">
        <f t="shared" si="3"/>
        <v>92289</v>
      </c>
      <c r="N24" s="670">
        <f t="shared" si="3"/>
        <v>0</v>
      </c>
      <c r="O24" s="670">
        <f t="shared" si="3"/>
        <v>0</v>
      </c>
    </row>
    <row r="25" spans="1:15" ht="14.25" thickBot="1">
      <c r="A25" s="637">
        <v>8</v>
      </c>
      <c r="B25" s="311"/>
      <c r="C25" s="666" t="s">
        <v>229</v>
      </c>
      <c r="D25" s="513"/>
      <c r="E25" s="513"/>
      <c r="F25" s="538"/>
      <c r="G25" s="539"/>
      <c r="H25" s="513"/>
      <c r="I25" s="513"/>
      <c r="J25" s="538"/>
      <c r="K25" s="539"/>
      <c r="L25" s="513"/>
      <c r="M25" s="513"/>
      <c r="N25" s="538"/>
      <c r="O25" s="539"/>
    </row>
    <row r="26" spans="1:15" ht="13.5">
      <c r="A26" s="652"/>
      <c r="B26" s="318">
        <v>1</v>
      </c>
      <c r="C26" s="610" t="s">
        <v>33</v>
      </c>
      <c r="D26" s="232"/>
      <c r="E26" s="81"/>
      <c r="F26" s="532"/>
      <c r="G26" s="533"/>
      <c r="H26" s="232"/>
      <c r="I26" s="81"/>
      <c r="J26" s="532"/>
      <c r="K26" s="533"/>
      <c r="L26" s="232"/>
      <c r="M26" s="81"/>
      <c r="N26" s="532"/>
      <c r="O26" s="533"/>
    </row>
    <row r="27" spans="1:15" ht="14.25" thickBot="1">
      <c r="A27" s="663"/>
      <c r="B27" s="297">
        <v>2</v>
      </c>
      <c r="C27" s="611" t="s">
        <v>34</v>
      </c>
      <c r="D27" s="80"/>
      <c r="E27" s="390"/>
      <c r="F27" s="536"/>
      <c r="G27" s="537"/>
      <c r="H27" s="80"/>
      <c r="I27" s="390"/>
      <c r="J27" s="536"/>
      <c r="K27" s="537"/>
      <c r="L27" s="80"/>
      <c r="M27" s="390"/>
      <c r="N27" s="536"/>
      <c r="O27" s="537"/>
    </row>
    <row r="28" spans="1:15" s="348" customFormat="1" ht="15.75" thickBot="1">
      <c r="A28" s="637">
        <v>9</v>
      </c>
      <c r="B28" s="311"/>
      <c r="C28" s="612" t="s">
        <v>230</v>
      </c>
      <c r="D28" s="668">
        <f aca="true" t="shared" si="4" ref="D28:O28">D24+D25</f>
        <v>91875</v>
      </c>
      <c r="E28" s="668">
        <f t="shared" si="4"/>
        <v>91875</v>
      </c>
      <c r="F28" s="668">
        <f t="shared" si="4"/>
        <v>0</v>
      </c>
      <c r="G28" s="668">
        <f t="shared" si="4"/>
        <v>0</v>
      </c>
      <c r="H28" s="668">
        <f t="shared" si="4"/>
        <v>414</v>
      </c>
      <c r="I28" s="668">
        <f t="shared" si="4"/>
        <v>414</v>
      </c>
      <c r="J28" s="668">
        <f t="shared" si="4"/>
        <v>0</v>
      </c>
      <c r="K28" s="668">
        <f t="shared" si="4"/>
        <v>0</v>
      </c>
      <c r="L28" s="668">
        <f t="shared" si="4"/>
        <v>92289</v>
      </c>
      <c r="M28" s="668">
        <f t="shared" si="4"/>
        <v>92289</v>
      </c>
      <c r="N28" s="668">
        <f t="shared" si="4"/>
        <v>0</v>
      </c>
      <c r="O28" s="668">
        <f t="shared" si="4"/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671">
        <f aca="true" t="shared" si="5" ref="D31:O31">SUM(D32:D40)</f>
        <v>85731</v>
      </c>
      <c r="E31" s="671">
        <f t="shared" si="5"/>
        <v>35067</v>
      </c>
      <c r="F31" s="671">
        <f t="shared" si="5"/>
        <v>50664</v>
      </c>
      <c r="G31" s="671">
        <f t="shared" si="5"/>
        <v>0</v>
      </c>
      <c r="H31" s="671">
        <f t="shared" si="5"/>
        <v>414</v>
      </c>
      <c r="I31" s="671">
        <f t="shared" si="5"/>
        <v>414</v>
      </c>
      <c r="J31" s="671">
        <f t="shared" si="5"/>
        <v>0</v>
      </c>
      <c r="K31" s="671">
        <f t="shared" si="5"/>
        <v>0</v>
      </c>
      <c r="L31" s="671">
        <f t="shared" si="5"/>
        <v>86145</v>
      </c>
      <c r="M31" s="671">
        <f t="shared" si="5"/>
        <v>35481</v>
      </c>
      <c r="N31" s="671">
        <f t="shared" si="5"/>
        <v>50664</v>
      </c>
      <c r="O31" s="671">
        <f t="shared" si="5"/>
        <v>0</v>
      </c>
    </row>
    <row r="32" spans="1:15" ht="12.75">
      <c r="A32" s="615"/>
      <c r="B32" s="616">
        <v>1</v>
      </c>
      <c r="C32" s="617" t="s">
        <v>47</v>
      </c>
      <c r="D32" s="618">
        <f>SUM(E32:F32)</f>
        <v>30578</v>
      </c>
      <c r="E32" s="618">
        <v>13778</v>
      </c>
      <c r="F32" s="619">
        <v>16800</v>
      </c>
      <c r="G32" s="620"/>
      <c r="H32" s="618">
        <f>SUM(I32:J32)</f>
        <v>208</v>
      </c>
      <c r="I32" s="618">
        <v>208</v>
      </c>
      <c r="J32" s="619"/>
      <c r="K32" s="620"/>
      <c r="L32" s="618">
        <f>SUM(M32:N32)</f>
        <v>30786</v>
      </c>
      <c r="M32" s="618">
        <f>E32+I32</f>
        <v>13986</v>
      </c>
      <c r="N32" s="618">
        <f>F32+J32</f>
        <v>16800</v>
      </c>
      <c r="O32" s="620"/>
    </row>
    <row r="33" spans="1:15" ht="12.75">
      <c r="A33" s="615"/>
      <c r="B33" s="616">
        <v>2</v>
      </c>
      <c r="C33" s="621" t="s">
        <v>49</v>
      </c>
      <c r="D33" s="618">
        <f aca="true" t="shared" si="6" ref="D33:D38">SUM(E33:F33)</f>
        <v>7994</v>
      </c>
      <c r="E33" s="618">
        <v>3795</v>
      </c>
      <c r="F33" s="622">
        <v>4199</v>
      </c>
      <c r="G33" s="623"/>
      <c r="H33" s="618">
        <f aca="true" t="shared" si="7" ref="H33:H38">SUM(I33:J33)</f>
        <v>56</v>
      </c>
      <c r="I33" s="618">
        <v>56</v>
      </c>
      <c r="J33" s="622"/>
      <c r="K33" s="623"/>
      <c r="L33" s="618">
        <f aca="true" t="shared" si="8" ref="L33:L38">SUM(M33:N33)</f>
        <v>8050</v>
      </c>
      <c r="M33" s="618">
        <f>E33+I33</f>
        <v>3851</v>
      </c>
      <c r="N33" s="618">
        <f aca="true" t="shared" si="9" ref="N33:N38">F33+J33</f>
        <v>4199</v>
      </c>
      <c r="O33" s="623"/>
    </row>
    <row r="34" spans="1:15" ht="12.75">
      <c r="A34" s="624"/>
      <c r="B34" s="625">
        <v>3</v>
      </c>
      <c r="C34" s="621" t="s">
        <v>440</v>
      </c>
      <c r="D34" s="618">
        <f t="shared" si="6"/>
        <v>40792</v>
      </c>
      <c r="E34" s="626">
        <v>11127</v>
      </c>
      <c r="F34" s="622">
        <f>3065+26600</f>
        <v>29665</v>
      </c>
      <c r="G34" s="623"/>
      <c r="H34" s="618">
        <f t="shared" si="7"/>
        <v>150</v>
      </c>
      <c r="I34" s="626">
        <v>150</v>
      </c>
      <c r="J34" s="622"/>
      <c r="K34" s="623"/>
      <c r="L34" s="618">
        <f t="shared" si="8"/>
        <v>40942</v>
      </c>
      <c r="M34" s="618">
        <f>E34+I34</f>
        <v>11277</v>
      </c>
      <c r="N34" s="618">
        <f t="shared" si="9"/>
        <v>29665</v>
      </c>
      <c r="O34" s="623"/>
    </row>
    <row r="35" spans="1:15" ht="12.75">
      <c r="A35" s="624"/>
      <c r="B35" s="625">
        <v>5</v>
      </c>
      <c r="C35" s="621" t="s">
        <v>441</v>
      </c>
      <c r="D35" s="618">
        <f t="shared" si="6"/>
        <v>0</v>
      </c>
      <c r="E35" s="618"/>
      <c r="F35" s="622"/>
      <c r="G35" s="623"/>
      <c r="H35" s="618">
        <f t="shared" si="7"/>
        <v>0</v>
      </c>
      <c r="I35" s="618"/>
      <c r="J35" s="622"/>
      <c r="K35" s="623"/>
      <c r="L35" s="618">
        <f t="shared" si="8"/>
        <v>0</v>
      </c>
      <c r="M35" s="618">
        <f>E35+I35</f>
        <v>0</v>
      </c>
      <c r="N35" s="618">
        <f t="shared" si="9"/>
        <v>0</v>
      </c>
      <c r="O35" s="623"/>
    </row>
    <row r="36" spans="1:15" ht="12.75">
      <c r="A36" s="615"/>
      <c r="B36" s="616">
        <v>6</v>
      </c>
      <c r="C36" s="621" t="s">
        <v>59</v>
      </c>
      <c r="D36" s="618">
        <f t="shared" si="6"/>
        <v>0</v>
      </c>
      <c r="E36" s="627"/>
      <c r="F36" s="514"/>
      <c r="G36" s="623"/>
      <c r="H36" s="618">
        <f t="shared" si="7"/>
        <v>0</v>
      </c>
      <c r="I36" s="627"/>
      <c r="J36" s="514"/>
      <c r="K36" s="623"/>
      <c r="L36" s="618">
        <f t="shared" si="8"/>
        <v>0</v>
      </c>
      <c r="M36" s="618">
        <f>E36+I36</f>
        <v>0</v>
      </c>
      <c r="N36" s="618">
        <f t="shared" si="9"/>
        <v>0</v>
      </c>
      <c r="O36" s="623"/>
    </row>
    <row r="37" spans="1:15" s="338" customFormat="1" ht="12.75">
      <c r="A37" s="628"/>
      <c r="B37" s="616">
        <v>7</v>
      </c>
      <c r="C37" s="621" t="s">
        <v>442</v>
      </c>
      <c r="D37" s="618">
        <f t="shared" si="6"/>
        <v>0</v>
      </c>
      <c r="E37" s="514"/>
      <c r="F37" s="514"/>
      <c r="G37" s="623"/>
      <c r="H37" s="618">
        <f t="shared" si="7"/>
        <v>0</v>
      </c>
      <c r="I37" s="514"/>
      <c r="J37" s="514"/>
      <c r="K37" s="623"/>
      <c r="L37" s="618">
        <f t="shared" si="8"/>
        <v>0</v>
      </c>
      <c r="M37" s="618">
        <f>E37+I37</f>
        <v>0</v>
      </c>
      <c r="N37" s="618">
        <f t="shared" si="9"/>
        <v>0</v>
      </c>
      <c r="O37" s="623"/>
    </row>
    <row r="38" spans="1:15" s="338" customFormat="1" ht="12.75">
      <c r="A38" s="628"/>
      <c r="B38" s="629">
        <v>8</v>
      </c>
      <c r="C38" s="630" t="s">
        <v>443</v>
      </c>
      <c r="D38" s="618">
        <f t="shared" si="6"/>
        <v>6367</v>
      </c>
      <c r="E38" s="577">
        <v>6367</v>
      </c>
      <c r="F38" s="622"/>
      <c r="G38" s="623"/>
      <c r="H38" s="618">
        <f t="shared" si="7"/>
        <v>0</v>
      </c>
      <c r="I38" s="577"/>
      <c r="J38" s="622"/>
      <c r="K38" s="623"/>
      <c r="L38" s="618">
        <f t="shared" si="8"/>
        <v>6367</v>
      </c>
      <c r="M38" s="618">
        <f>E38+I38</f>
        <v>6367</v>
      </c>
      <c r="N38" s="618">
        <f t="shared" si="9"/>
        <v>0</v>
      </c>
      <c r="O38" s="623"/>
    </row>
    <row r="39" spans="1:15" ht="12.75">
      <c r="A39" s="615"/>
      <c r="B39" s="616">
        <v>9</v>
      </c>
      <c r="C39" s="632" t="s">
        <v>444</v>
      </c>
      <c r="D39" s="626"/>
      <c r="E39" s="626"/>
      <c r="F39" s="633"/>
      <c r="G39" s="634"/>
      <c r="H39" s="626"/>
      <c r="I39" s="626"/>
      <c r="J39" s="633"/>
      <c r="K39" s="634"/>
      <c r="L39" s="626"/>
      <c r="M39" s="626"/>
      <c r="N39" s="633"/>
      <c r="O39" s="634"/>
    </row>
    <row r="40" spans="1:15" ht="13.5" thickBot="1">
      <c r="A40" s="635"/>
      <c r="B40" s="636">
        <v>10</v>
      </c>
      <c r="C40" s="632" t="s">
        <v>402</v>
      </c>
      <c r="D40" s="626"/>
      <c r="E40" s="626"/>
      <c r="F40" s="633"/>
      <c r="G40" s="633"/>
      <c r="H40" s="626"/>
      <c r="I40" s="626"/>
      <c r="J40" s="633"/>
      <c r="K40" s="633"/>
      <c r="L40" s="626"/>
      <c r="M40" s="626"/>
      <c r="N40" s="633"/>
      <c r="O40" s="633"/>
    </row>
    <row r="41" spans="1:15" s="338" customFormat="1" ht="14.25" thickBot="1">
      <c r="A41" s="637">
        <v>11</v>
      </c>
      <c r="B41" s="613"/>
      <c r="C41" s="601" t="s">
        <v>233</v>
      </c>
      <c r="D41" s="614">
        <f aca="true" t="shared" si="10" ref="D41:O41">SUM(D42:D48)</f>
        <v>6144</v>
      </c>
      <c r="E41" s="614">
        <f t="shared" si="10"/>
        <v>0</v>
      </c>
      <c r="F41" s="614">
        <f t="shared" si="10"/>
        <v>6144</v>
      </c>
      <c r="G41" s="638">
        <f t="shared" si="10"/>
        <v>0</v>
      </c>
      <c r="H41" s="614">
        <f t="shared" si="10"/>
        <v>0</v>
      </c>
      <c r="I41" s="614">
        <f t="shared" si="10"/>
        <v>0</v>
      </c>
      <c r="J41" s="614">
        <f t="shared" si="10"/>
        <v>0</v>
      </c>
      <c r="K41" s="638">
        <f t="shared" si="10"/>
        <v>0</v>
      </c>
      <c r="L41" s="614">
        <f t="shared" si="10"/>
        <v>6144</v>
      </c>
      <c r="M41" s="614">
        <f t="shared" si="10"/>
        <v>0</v>
      </c>
      <c r="N41" s="614">
        <f t="shared" si="10"/>
        <v>6144</v>
      </c>
      <c r="O41" s="638">
        <f t="shared" si="10"/>
        <v>0</v>
      </c>
    </row>
    <row r="42" spans="1:15" ht="12.75">
      <c r="A42" s="615"/>
      <c r="B42" s="616">
        <v>1</v>
      </c>
      <c r="C42" s="639" t="s">
        <v>65</v>
      </c>
      <c r="D42" s="618"/>
      <c r="E42" s="627"/>
      <c r="F42" s="619"/>
      <c r="G42" s="620"/>
      <c r="H42" s="618"/>
      <c r="I42" s="627"/>
      <c r="J42" s="619"/>
      <c r="K42" s="620"/>
      <c r="L42" s="618"/>
      <c r="M42" s="627"/>
      <c r="N42" s="619"/>
      <c r="O42" s="620"/>
    </row>
    <row r="43" spans="1:15" ht="12.75">
      <c r="A43" s="615"/>
      <c r="B43" s="616">
        <v>2</v>
      </c>
      <c r="C43" s="621" t="s">
        <v>67</v>
      </c>
      <c r="D43" s="618">
        <f>SUM(E43:F43)</f>
        <v>6144</v>
      </c>
      <c r="E43" s="618"/>
      <c r="F43" s="622">
        <v>6144</v>
      </c>
      <c r="G43" s="623"/>
      <c r="H43" s="618">
        <f>SUM(I43:J43)</f>
        <v>0</v>
      </c>
      <c r="I43" s="618"/>
      <c r="J43" s="622"/>
      <c r="K43" s="623"/>
      <c r="L43" s="618">
        <f>SUM(M43:N43)</f>
        <v>6144</v>
      </c>
      <c r="M43" s="618"/>
      <c r="N43" s="622">
        <f>F43+J43</f>
        <v>6144</v>
      </c>
      <c r="O43" s="623"/>
    </row>
    <row r="44" spans="1:15" ht="12.75">
      <c r="A44" s="615"/>
      <c r="B44" s="616">
        <v>3</v>
      </c>
      <c r="C44" s="621" t="s">
        <v>445</v>
      </c>
      <c r="D44" s="618"/>
      <c r="E44" s="618"/>
      <c r="F44" s="622"/>
      <c r="G44" s="623"/>
      <c r="H44" s="618"/>
      <c r="I44" s="618"/>
      <c r="J44" s="622"/>
      <c r="K44" s="623"/>
      <c r="L44" s="618"/>
      <c r="M44" s="618"/>
      <c r="N44" s="622"/>
      <c r="O44" s="623"/>
    </row>
    <row r="45" spans="1:15" ht="12.75">
      <c r="A45" s="615"/>
      <c r="B45" s="616">
        <v>3</v>
      </c>
      <c r="C45" s="621" t="s">
        <v>446</v>
      </c>
      <c r="D45" s="618"/>
      <c r="E45" s="618"/>
      <c r="F45" s="622"/>
      <c r="G45" s="623"/>
      <c r="H45" s="618"/>
      <c r="I45" s="618"/>
      <c r="J45" s="622"/>
      <c r="K45" s="623"/>
      <c r="L45" s="618"/>
      <c r="M45" s="618"/>
      <c r="N45" s="622"/>
      <c r="O45" s="623"/>
    </row>
    <row r="46" spans="1:15" ht="12.75">
      <c r="A46" s="615"/>
      <c r="B46" s="616">
        <v>4</v>
      </c>
      <c r="C46" s="621" t="s">
        <v>71</v>
      </c>
      <c r="D46" s="618"/>
      <c r="E46" s="618"/>
      <c r="F46" s="622"/>
      <c r="G46" s="623"/>
      <c r="H46" s="618"/>
      <c r="I46" s="618"/>
      <c r="J46" s="622"/>
      <c r="K46" s="623"/>
      <c r="L46" s="618"/>
      <c r="M46" s="618"/>
      <c r="N46" s="622"/>
      <c r="O46" s="623"/>
    </row>
    <row r="47" spans="1:15" ht="12.75">
      <c r="A47" s="615"/>
      <c r="B47" s="616">
        <v>5</v>
      </c>
      <c r="C47" s="621" t="s">
        <v>447</v>
      </c>
      <c r="D47" s="618"/>
      <c r="E47" s="618"/>
      <c r="F47" s="622"/>
      <c r="G47" s="623"/>
      <c r="H47" s="618"/>
      <c r="I47" s="618"/>
      <c r="J47" s="622"/>
      <c r="K47" s="623"/>
      <c r="L47" s="618"/>
      <c r="M47" s="618"/>
      <c r="N47" s="622"/>
      <c r="O47" s="623"/>
    </row>
    <row r="48" spans="1:15" ht="13.5" thickBot="1">
      <c r="A48" s="624"/>
      <c r="B48" s="625">
        <v>6</v>
      </c>
      <c r="C48" s="632" t="s">
        <v>448</v>
      </c>
      <c r="D48" s="626"/>
      <c r="E48" s="626"/>
      <c r="F48" s="633"/>
      <c r="G48" s="634"/>
      <c r="H48" s="626"/>
      <c r="I48" s="626"/>
      <c r="J48" s="633"/>
      <c r="K48" s="634"/>
      <c r="L48" s="626"/>
      <c r="M48" s="626"/>
      <c r="N48" s="633"/>
      <c r="O48" s="634"/>
    </row>
    <row r="49" spans="1:15" ht="13.5">
      <c r="A49" s="640">
        <v>12</v>
      </c>
      <c r="B49" s="641">
        <v>1</v>
      </c>
      <c r="C49" s="617" t="s">
        <v>449</v>
      </c>
      <c r="D49" s="642"/>
      <c r="E49" s="642"/>
      <c r="F49" s="619"/>
      <c r="G49" s="620"/>
      <c r="H49" s="642"/>
      <c r="I49" s="642"/>
      <c r="J49" s="619"/>
      <c r="K49" s="620"/>
      <c r="L49" s="642"/>
      <c r="M49" s="642"/>
      <c r="N49" s="619"/>
      <c r="O49" s="620"/>
    </row>
    <row r="50" spans="1:15" ht="12.75">
      <c r="A50" s="615"/>
      <c r="B50" s="616">
        <v>2</v>
      </c>
      <c r="C50" s="621" t="s">
        <v>450</v>
      </c>
      <c r="D50" s="618"/>
      <c r="E50" s="618"/>
      <c r="F50" s="622"/>
      <c r="G50" s="623"/>
      <c r="H50" s="618"/>
      <c r="I50" s="618"/>
      <c r="J50" s="622"/>
      <c r="K50" s="623"/>
      <c r="L50" s="618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646"/>
      <c r="E51" s="646"/>
      <c r="F51" s="647"/>
      <c r="G51" s="648"/>
      <c r="H51" s="646"/>
      <c r="I51" s="646"/>
      <c r="J51" s="647"/>
      <c r="K51" s="648"/>
      <c r="L51" s="646"/>
      <c r="M51" s="64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670">
        <f aca="true" t="shared" si="11" ref="D52:O52">D31+D41</f>
        <v>91875</v>
      </c>
      <c r="E52" s="670">
        <f t="shared" si="11"/>
        <v>35067</v>
      </c>
      <c r="F52" s="670">
        <f t="shared" si="11"/>
        <v>56808</v>
      </c>
      <c r="G52" s="142">
        <f t="shared" si="11"/>
        <v>0</v>
      </c>
      <c r="H52" s="670">
        <f t="shared" si="11"/>
        <v>414</v>
      </c>
      <c r="I52" s="670">
        <f t="shared" si="11"/>
        <v>414</v>
      </c>
      <c r="J52" s="670">
        <f t="shared" si="11"/>
        <v>0</v>
      </c>
      <c r="K52" s="142">
        <f t="shared" si="11"/>
        <v>0</v>
      </c>
      <c r="L52" s="670">
        <f t="shared" si="11"/>
        <v>92289</v>
      </c>
      <c r="M52" s="670">
        <f t="shared" si="11"/>
        <v>35481</v>
      </c>
      <c r="N52" s="670">
        <f t="shared" si="11"/>
        <v>56808</v>
      </c>
      <c r="O52" s="142">
        <f t="shared" si="11"/>
        <v>0</v>
      </c>
    </row>
    <row r="53" spans="1:15" ht="14.25" thickBot="1">
      <c r="A53" s="637">
        <v>14</v>
      </c>
      <c r="B53" s="650"/>
      <c r="C53" s="666" t="s">
        <v>235</v>
      </c>
      <c r="D53" s="672">
        <f>SUM(D54:D55)</f>
        <v>0</v>
      </c>
      <c r="E53" s="672"/>
      <c r="F53" s="158">
        <f>SUM(F54:F55)</f>
        <v>0</v>
      </c>
      <c r="G53" s="673">
        <f>SUM(G54:G55)</f>
        <v>0</v>
      </c>
      <c r="H53" s="672">
        <f>SUM(H54:H55)</f>
        <v>0</v>
      </c>
      <c r="I53" s="672"/>
      <c r="J53" s="158">
        <f>SUM(J54:J55)</f>
        <v>0</v>
      </c>
      <c r="K53" s="673">
        <f>SUM(K54:K55)</f>
        <v>0</v>
      </c>
      <c r="L53" s="67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654"/>
      <c r="E54" s="654"/>
      <c r="F54" s="619"/>
      <c r="G54" s="620"/>
      <c r="H54" s="654"/>
      <c r="I54" s="654"/>
      <c r="J54" s="619"/>
      <c r="K54" s="620"/>
      <c r="L54" s="654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657"/>
      <c r="E55" s="657"/>
      <c r="F55" s="633"/>
      <c r="G55" s="634"/>
      <c r="H55" s="657"/>
      <c r="I55" s="657"/>
      <c r="J55" s="633"/>
      <c r="K55" s="634"/>
      <c r="L55" s="657"/>
      <c r="M55" s="657"/>
      <c r="N55" s="633"/>
      <c r="O55" s="634"/>
    </row>
    <row r="56" spans="1:15" ht="15" customHeight="1" thickBot="1">
      <c r="A56" s="324"/>
      <c r="B56" s="311"/>
      <c r="C56" s="325" t="s">
        <v>238</v>
      </c>
      <c r="D56" s="668">
        <f aca="true" t="shared" si="12" ref="D56:O56">D52+D53</f>
        <v>91875</v>
      </c>
      <c r="E56" s="668">
        <f t="shared" si="12"/>
        <v>35067</v>
      </c>
      <c r="F56" s="668">
        <f t="shared" si="12"/>
        <v>56808</v>
      </c>
      <c r="G56" s="669">
        <f t="shared" si="12"/>
        <v>0</v>
      </c>
      <c r="H56" s="668">
        <f t="shared" si="12"/>
        <v>414</v>
      </c>
      <c r="I56" s="668">
        <f t="shared" si="12"/>
        <v>414</v>
      </c>
      <c r="J56" s="668">
        <f t="shared" si="12"/>
        <v>0</v>
      </c>
      <c r="K56" s="669">
        <f t="shared" si="12"/>
        <v>0</v>
      </c>
      <c r="L56" s="668">
        <f t="shared" si="12"/>
        <v>92289</v>
      </c>
      <c r="M56" s="668">
        <f t="shared" si="12"/>
        <v>35481</v>
      </c>
      <c r="N56" s="668">
        <f t="shared" si="12"/>
        <v>56808</v>
      </c>
      <c r="O56" s="669">
        <f t="shared" si="12"/>
        <v>0</v>
      </c>
    </row>
    <row r="57" spans="1:15" ht="14.25" customHeight="1">
      <c r="A57" s="1199"/>
      <c r="B57" s="1199"/>
      <c r="C57" s="1199"/>
      <c r="D57" s="1199"/>
      <c r="E57" s="719"/>
      <c r="F57" s="528"/>
      <c r="G57" s="528"/>
      <c r="I57" s="992"/>
      <c r="J57" s="528"/>
      <c r="K57" s="528"/>
      <c r="M57" s="992"/>
      <c r="N57" s="528"/>
      <c r="O57" s="528"/>
    </row>
  </sheetData>
  <sheetProtection/>
  <mergeCells count="18">
    <mergeCell ref="I6:I7"/>
    <mergeCell ref="J6:J7"/>
    <mergeCell ref="K6:K7"/>
    <mergeCell ref="L6:L7"/>
    <mergeCell ref="A2:O2"/>
    <mergeCell ref="M6:M7"/>
    <mergeCell ref="N6:N7"/>
    <mergeCell ref="O6:O7"/>
    <mergeCell ref="D3:G4"/>
    <mergeCell ref="H3:K4"/>
    <mergeCell ref="L3:O4"/>
    <mergeCell ref="H6:H7"/>
    <mergeCell ref="A57:D57"/>
    <mergeCell ref="C6:C7"/>
    <mergeCell ref="D6:D7"/>
    <mergeCell ref="F6:F7"/>
    <mergeCell ref="G6:G7"/>
    <mergeCell ref="E6:E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1"/>
  <headerFooter>
    <oddHeader>&amp;C&amp;"Times New Roman CE,Félkövér"Martonvásár Város Képviselőtestület  ..../2013 (......) önkormányzati rendelete Martonvásár Város 2013. évi költségvetésének módosításáról
&amp;R&amp;"Times New Roman CE,Félkövér"
8.3.b 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55"/>
  <sheetViews>
    <sheetView zoomScalePageLayoutView="0" workbookViewId="0" topLeftCell="A19">
      <selection activeCell="D19" sqref="D19"/>
    </sheetView>
  </sheetViews>
  <sheetFormatPr defaultColWidth="9.00390625" defaultRowHeight="12.75"/>
  <cols>
    <col min="1" max="1" width="6.625" style="1091" customWidth="1"/>
    <col min="2" max="2" width="54.625" style="1091" customWidth="1"/>
    <col min="3" max="3" width="12.50390625" style="1091" customWidth="1"/>
    <col min="4" max="4" width="8.625" style="1091" customWidth="1"/>
    <col min="5" max="5" width="8.875" style="1091" customWidth="1"/>
    <col min="6" max="6" width="8.50390625" style="1091" customWidth="1"/>
    <col min="7" max="7" width="8.625" style="1091" customWidth="1"/>
    <col min="8" max="8" width="7.50390625" style="1091" customWidth="1"/>
    <col min="9" max="9" width="10.00390625" style="1091" customWidth="1"/>
    <col min="10" max="10" width="8.50390625" style="1091" customWidth="1"/>
    <col min="11" max="11" width="8.625" style="1091" customWidth="1"/>
    <col min="12" max="12" width="8.125" style="1091" customWidth="1"/>
    <col min="13" max="13" width="8.00390625" style="1091" customWidth="1"/>
    <col min="14" max="14" width="9.50390625" style="1091" customWidth="1"/>
    <col min="15" max="15" width="9.00390625" style="1091" customWidth="1"/>
    <col min="16" max="17" width="10.375" style="1091" customWidth="1"/>
    <col min="18" max="18" width="10.50390625" style="1091" customWidth="1"/>
    <col min="19" max="19" width="9.375" style="1091" customWidth="1"/>
    <col min="20" max="20" width="10.50390625" style="1091" customWidth="1"/>
    <col min="21" max="21" width="9.125" style="1091" customWidth="1"/>
    <col min="22" max="22" width="6.50390625" style="1091" customWidth="1"/>
    <col min="23" max="23" width="6.625" style="1091" customWidth="1"/>
    <col min="24" max="25" width="10.125" style="1091" customWidth="1"/>
    <col min="26" max="27" width="9.375" style="1091" customWidth="1"/>
    <col min="28" max="28" width="11.125" style="1091" customWidth="1"/>
    <col min="29" max="29" width="10.875" style="1091" customWidth="1"/>
    <col min="30" max="30" width="8.50390625" style="1091" customWidth="1"/>
    <col min="31" max="31" width="10.875" style="1091" customWidth="1"/>
    <col min="32" max="16384" width="9.375" style="1091" customWidth="1"/>
  </cols>
  <sheetData>
    <row r="3" spans="3:31" ht="15.75">
      <c r="C3" s="1248" t="s">
        <v>709</v>
      </c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8"/>
      <c r="AB3" s="1248"/>
      <c r="AC3" s="1248"/>
      <c r="AD3" s="1248"/>
      <c r="AE3" s="1248"/>
    </row>
    <row r="4" ht="13.5" thickBot="1">
      <c r="AE4" s="1092"/>
    </row>
    <row r="5" spans="1:36" ht="31.5" customHeight="1">
      <c r="A5" s="1249" t="s">
        <v>6</v>
      </c>
      <c r="B5" s="1251" t="s">
        <v>710</v>
      </c>
      <c r="C5" s="1253" t="s">
        <v>711</v>
      </c>
      <c r="D5" s="1256" t="s">
        <v>42</v>
      </c>
      <c r="E5" s="1257"/>
      <c r="F5" s="1257"/>
      <c r="G5" s="1257"/>
      <c r="H5" s="1257"/>
      <c r="I5" s="1257"/>
      <c r="J5" s="1257"/>
      <c r="K5" s="1257"/>
      <c r="L5" s="1257"/>
      <c r="M5" s="1257"/>
      <c r="N5" s="1257"/>
      <c r="O5" s="1257"/>
      <c r="P5" s="1257"/>
      <c r="Q5" s="1257"/>
      <c r="R5" s="1257"/>
      <c r="S5" s="1257"/>
      <c r="T5" s="1258" t="s">
        <v>676</v>
      </c>
      <c r="U5" s="1256" t="s">
        <v>13</v>
      </c>
      <c r="V5" s="1257"/>
      <c r="W5" s="1257"/>
      <c r="X5" s="1257"/>
      <c r="Y5" s="1257"/>
      <c r="Z5" s="1257"/>
      <c r="AA5" s="1257"/>
      <c r="AB5" s="1257"/>
      <c r="AC5" s="1257"/>
      <c r="AD5" s="1093"/>
      <c r="AE5" s="1261" t="s">
        <v>712</v>
      </c>
      <c r="AJ5" s="1094"/>
    </row>
    <row r="6" spans="1:31" ht="25.5" customHeight="1">
      <c r="A6" s="1250"/>
      <c r="B6" s="1252"/>
      <c r="C6" s="1254"/>
      <c r="D6" s="1264" t="s">
        <v>713</v>
      </c>
      <c r="E6" s="1264" t="s">
        <v>474</v>
      </c>
      <c r="F6" s="1264" t="s">
        <v>714</v>
      </c>
      <c r="G6" s="1264" t="s">
        <v>715</v>
      </c>
      <c r="H6" s="1264" t="s">
        <v>716</v>
      </c>
      <c r="I6" s="1264" t="s">
        <v>717</v>
      </c>
      <c r="J6" s="1264" t="s">
        <v>65</v>
      </c>
      <c r="K6" s="1264" t="s">
        <v>157</v>
      </c>
      <c r="L6" s="1264" t="s">
        <v>718</v>
      </c>
      <c r="M6" s="1264" t="s">
        <v>719</v>
      </c>
      <c r="N6" s="1264" t="s">
        <v>720</v>
      </c>
      <c r="O6" s="1264" t="s">
        <v>721</v>
      </c>
      <c r="P6" s="1264" t="s">
        <v>76</v>
      </c>
      <c r="Q6" s="1264" t="s">
        <v>704</v>
      </c>
      <c r="R6" s="1264" t="s">
        <v>722</v>
      </c>
      <c r="S6" s="1264" t="s">
        <v>723</v>
      </c>
      <c r="T6" s="1259"/>
      <c r="U6" s="1264" t="s">
        <v>724</v>
      </c>
      <c r="V6" s="1264" t="s">
        <v>725</v>
      </c>
      <c r="W6" s="1264" t="s">
        <v>726</v>
      </c>
      <c r="X6" s="1264" t="s">
        <v>727</v>
      </c>
      <c r="Y6" s="1264" t="s">
        <v>728</v>
      </c>
      <c r="Z6" s="1264" t="s">
        <v>729</v>
      </c>
      <c r="AA6" s="1264" t="s">
        <v>730</v>
      </c>
      <c r="AB6" s="1264" t="s">
        <v>731</v>
      </c>
      <c r="AC6" s="1264" t="s">
        <v>732</v>
      </c>
      <c r="AD6" s="1264" t="s">
        <v>733</v>
      </c>
      <c r="AE6" s="1262"/>
    </row>
    <row r="7" spans="1:31" ht="18" customHeight="1">
      <c r="A7" s="1250"/>
      <c r="B7" s="1252"/>
      <c r="C7" s="1255"/>
      <c r="D7" s="1265"/>
      <c r="E7" s="1265"/>
      <c r="F7" s="1265"/>
      <c r="G7" s="1265"/>
      <c r="H7" s="1265"/>
      <c r="I7" s="1265"/>
      <c r="J7" s="1265"/>
      <c r="K7" s="1265"/>
      <c r="L7" s="1265"/>
      <c r="M7" s="1265"/>
      <c r="N7" s="1265"/>
      <c r="O7" s="1265"/>
      <c r="P7" s="1265"/>
      <c r="Q7" s="1266"/>
      <c r="R7" s="1265"/>
      <c r="S7" s="1265"/>
      <c r="T7" s="1260"/>
      <c r="U7" s="1265"/>
      <c r="V7" s="1265"/>
      <c r="W7" s="1265"/>
      <c r="X7" s="1266"/>
      <c r="Y7" s="1266"/>
      <c r="Z7" s="1265"/>
      <c r="AA7" s="1266"/>
      <c r="AB7" s="1266"/>
      <c r="AC7" s="1265"/>
      <c r="AD7" s="1265"/>
      <c r="AE7" s="1263"/>
    </row>
    <row r="8" spans="1:31" ht="18" customHeight="1">
      <c r="A8" s="1250"/>
      <c r="B8" s="1095" t="s">
        <v>412</v>
      </c>
      <c r="C8" s="1095" t="s">
        <v>418</v>
      </c>
      <c r="D8" s="1095" t="s">
        <v>414</v>
      </c>
      <c r="E8" s="1095" t="s">
        <v>415</v>
      </c>
      <c r="F8" s="1095" t="s">
        <v>416</v>
      </c>
      <c r="G8" s="1095" t="s">
        <v>417</v>
      </c>
      <c r="H8" s="1095" t="s">
        <v>420</v>
      </c>
      <c r="I8" s="1095" t="s">
        <v>421</v>
      </c>
      <c r="J8" s="1095" t="s">
        <v>422</v>
      </c>
      <c r="K8" s="1095" t="s">
        <v>421</v>
      </c>
      <c r="L8" s="1095" t="s">
        <v>0</v>
      </c>
      <c r="M8" s="1095" t="s">
        <v>1</v>
      </c>
      <c r="N8" s="1095" t="s">
        <v>2</v>
      </c>
      <c r="O8" s="1095" t="s">
        <v>3</v>
      </c>
      <c r="P8" s="1095" t="s">
        <v>4</v>
      </c>
      <c r="Q8" s="1095" t="s">
        <v>5</v>
      </c>
      <c r="R8" s="1095" t="s">
        <v>679</v>
      </c>
      <c r="S8" s="1095" t="s">
        <v>680</v>
      </c>
      <c r="T8" s="1096" t="s">
        <v>734</v>
      </c>
      <c r="U8" s="1095" t="s">
        <v>735</v>
      </c>
      <c r="V8" s="1095" t="s">
        <v>736</v>
      </c>
      <c r="W8" s="1095" t="s">
        <v>737</v>
      </c>
      <c r="X8" s="1095" t="s">
        <v>738</v>
      </c>
      <c r="Y8" s="1095" t="s">
        <v>739</v>
      </c>
      <c r="Z8" s="1095" t="s">
        <v>740</v>
      </c>
      <c r="AA8" s="1095" t="s">
        <v>741</v>
      </c>
      <c r="AB8" s="1095" t="s">
        <v>742</v>
      </c>
      <c r="AC8" s="1095" t="s">
        <v>743</v>
      </c>
      <c r="AD8" s="1095" t="s">
        <v>744</v>
      </c>
      <c r="AE8" s="1097" t="s">
        <v>745</v>
      </c>
    </row>
    <row r="9" spans="1:31" ht="12.75" customHeight="1">
      <c r="A9" s="1098">
        <v>1</v>
      </c>
      <c r="B9" s="1099" t="s">
        <v>746</v>
      </c>
      <c r="C9" s="1099">
        <v>8419089</v>
      </c>
      <c r="D9" s="1100"/>
      <c r="E9" s="1100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101">
        <f aca="true" t="shared" si="0" ref="T9:T54">SUM(D9:S9)</f>
        <v>0</v>
      </c>
      <c r="U9" s="1102"/>
      <c r="V9" s="1102"/>
      <c r="W9" s="1102"/>
      <c r="X9" s="1102"/>
      <c r="Y9" s="1102"/>
      <c r="Z9" s="1102"/>
      <c r="AA9" s="1102"/>
      <c r="AB9" s="1102"/>
      <c r="AC9" s="1102"/>
      <c r="AD9" s="1100">
        <v>85094</v>
      </c>
      <c r="AE9" s="1103">
        <f aca="true" t="shared" si="1" ref="AE9:AE55">SUM(U9:AD9)</f>
        <v>85094</v>
      </c>
    </row>
    <row r="10" spans="1:31" ht="12.75" customHeight="1">
      <c r="A10" s="1098">
        <v>2</v>
      </c>
      <c r="B10" s="1104" t="s">
        <v>747</v>
      </c>
      <c r="C10" s="1099"/>
      <c r="D10" s="1100"/>
      <c r="E10" s="1100"/>
      <c r="F10" s="1105"/>
      <c r="G10" s="1105"/>
      <c r="H10" s="1105"/>
      <c r="I10" s="1105"/>
      <c r="J10" s="1105"/>
      <c r="K10" s="1102"/>
      <c r="L10" s="1102"/>
      <c r="M10" s="1102"/>
      <c r="N10" s="1100"/>
      <c r="O10" s="1102"/>
      <c r="P10" s="1100"/>
      <c r="Q10" s="1100"/>
      <c r="R10" s="1102"/>
      <c r="S10" s="1102"/>
      <c r="T10" s="1101">
        <f t="shared" si="0"/>
        <v>0</v>
      </c>
      <c r="U10" s="1102"/>
      <c r="V10" s="1102"/>
      <c r="W10" s="1102"/>
      <c r="X10" s="1102"/>
      <c r="Y10" s="1102"/>
      <c r="Z10" s="1102"/>
      <c r="AA10" s="1102"/>
      <c r="AB10" s="1102"/>
      <c r="AC10" s="1102"/>
      <c r="AD10" s="1102"/>
      <c r="AE10" s="1103">
        <f t="shared" si="1"/>
        <v>0</v>
      </c>
    </row>
    <row r="11" spans="1:31" ht="12.75" customHeight="1">
      <c r="A11" s="1098">
        <v>3</v>
      </c>
      <c r="B11" s="1106" t="s">
        <v>748</v>
      </c>
      <c r="C11" s="1099">
        <v>8419029</v>
      </c>
      <c r="D11" s="1100"/>
      <c r="E11" s="1100"/>
      <c r="F11" s="1100">
        <v>3446</v>
      </c>
      <c r="G11" s="1105"/>
      <c r="H11" s="1105"/>
      <c r="I11" s="1105"/>
      <c r="J11" s="1105"/>
      <c r="K11" s="1102"/>
      <c r="L11" s="1102"/>
      <c r="M11" s="1102"/>
      <c r="N11" s="1100"/>
      <c r="O11" s="1102"/>
      <c r="P11" s="1100"/>
      <c r="Q11" s="1100"/>
      <c r="R11" s="1102"/>
      <c r="S11" s="1102"/>
      <c r="T11" s="1101">
        <f t="shared" si="0"/>
        <v>3446</v>
      </c>
      <c r="U11" s="1102"/>
      <c r="V11" s="1102"/>
      <c r="W11" s="1102"/>
      <c r="X11" s="1102"/>
      <c r="Y11" s="1102"/>
      <c r="Z11" s="1102"/>
      <c r="AA11" s="1102"/>
      <c r="AB11" s="1102"/>
      <c r="AC11" s="1102"/>
      <c r="AD11" s="1102"/>
      <c r="AE11" s="1103">
        <f t="shared" si="1"/>
        <v>0</v>
      </c>
    </row>
    <row r="12" spans="1:31" ht="12.75" customHeight="1">
      <c r="A12" s="1098">
        <v>4</v>
      </c>
      <c r="B12" s="1099" t="s">
        <v>749</v>
      </c>
      <c r="C12" s="1099">
        <v>8560991</v>
      </c>
      <c r="D12" s="1100"/>
      <c r="E12" s="1100"/>
      <c r="F12" s="1100">
        <v>29</v>
      </c>
      <c r="G12" s="1105"/>
      <c r="H12" s="1105"/>
      <c r="I12" s="1105"/>
      <c r="J12" s="1105"/>
      <c r="K12" s="1102"/>
      <c r="L12" s="1102"/>
      <c r="M12" s="1102"/>
      <c r="N12" s="1100"/>
      <c r="O12" s="1102"/>
      <c r="P12" s="1100"/>
      <c r="Q12" s="1100"/>
      <c r="R12" s="1102"/>
      <c r="S12" s="1102"/>
      <c r="T12" s="1101">
        <f t="shared" si="0"/>
        <v>29</v>
      </c>
      <c r="U12" s="1102"/>
      <c r="V12" s="1102"/>
      <c r="W12" s="1102"/>
      <c r="X12" s="1102"/>
      <c r="Y12" s="1102"/>
      <c r="Z12" s="1102"/>
      <c r="AA12" s="1102"/>
      <c r="AB12" s="1102"/>
      <c r="AC12" s="1102"/>
      <c r="AD12" s="1102"/>
      <c r="AE12" s="1103">
        <f t="shared" si="1"/>
        <v>0</v>
      </c>
    </row>
    <row r="13" spans="1:31" ht="12.75" customHeight="1">
      <c r="A13" s="1098">
        <v>5</v>
      </c>
      <c r="B13" s="1099" t="s">
        <v>750</v>
      </c>
      <c r="C13" s="1099">
        <v>8560991</v>
      </c>
      <c r="D13" s="1105"/>
      <c r="E13" s="1105"/>
      <c r="F13" s="1100">
        <v>198</v>
      </c>
      <c r="G13" s="1105"/>
      <c r="H13" s="1105"/>
      <c r="I13" s="1105"/>
      <c r="J13" s="1105"/>
      <c r="K13" s="1102"/>
      <c r="L13" s="1102"/>
      <c r="M13" s="1102"/>
      <c r="N13" s="1100"/>
      <c r="O13" s="1102"/>
      <c r="P13" s="1100"/>
      <c r="Q13" s="1100"/>
      <c r="R13" s="1102"/>
      <c r="S13" s="1102"/>
      <c r="T13" s="1101">
        <f t="shared" si="0"/>
        <v>198</v>
      </c>
      <c r="U13" s="1102"/>
      <c r="V13" s="1102"/>
      <c r="W13" s="1102"/>
      <c r="X13" s="1102"/>
      <c r="Y13" s="1102"/>
      <c r="Z13" s="1102"/>
      <c r="AA13" s="1102"/>
      <c r="AB13" s="1102"/>
      <c r="AC13" s="1102"/>
      <c r="AD13" s="1102"/>
      <c r="AE13" s="1103">
        <f t="shared" si="1"/>
        <v>0</v>
      </c>
    </row>
    <row r="14" spans="1:31" ht="12.75" customHeight="1">
      <c r="A14" s="1098">
        <v>6</v>
      </c>
      <c r="B14" s="1099" t="s">
        <v>751</v>
      </c>
      <c r="C14" s="1099">
        <v>8560991</v>
      </c>
      <c r="D14" s="1105"/>
      <c r="E14" s="1105"/>
      <c r="F14" s="1100">
        <v>23</v>
      </c>
      <c r="G14" s="1105"/>
      <c r="H14" s="1105"/>
      <c r="I14" s="1105"/>
      <c r="J14" s="1105"/>
      <c r="K14" s="1100"/>
      <c r="L14" s="1102"/>
      <c r="M14" s="1102"/>
      <c r="N14" s="1100"/>
      <c r="O14" s="1102"/>
      <c r="P14" s="1100"/>
      <c r="Q14" s="1100"/>
      <c r="R14" s="1102"/>
      <c r="S14" s="1102"/>
      <c r="T14" s="1101">
        <f t="shared" si="0"/>
        <v>23</v>
      </c>
      <c r="U14" s="1102"/>
      <c r="V14" s="1102"/>
      <c r="W14" s="1102"/>
      <c r="X14" s="1102"/>
      <c r="Y14" s="1102"/>
      <c r="Z14" s="1102"/>
      <c r="AA14" s="1102"/>
      <c r="AB14" s="1102"/>
      <c r="AC14" s="1102"/>
      <c r="AD14" s="1102"/>
      <c r="AE14" s="1103">
        <f t="shared" si="1"/>
        <v>0</v>
      </c>
    </row>
    <row r="15" spans="1:31" ht="12.75" customHeight="1">
      <c r="A15" s="1098">
        <v>7</v>
      </c>
      <c r="B15" s="1099" t="s">
        <v>752</v>
      </c>
      <c r="C15" s="1099">
        <v>8690411</v>
      </c>
      <c r="D15" s="1100"/>
      <c r="E15" s="1100"/>
      <c r="F15" s="1100">
        <v>44</v>
      </c>
      <c r="G15" s="1105"/>
      <c r="H15" s="1105"/>
      <c r="I15" s="1105"/>
      <c r="J15" s="1105"/>
      <c r="K15" s="1100">
        <v>120</v>
      </c>
      <c r="L15" s="1102"/>
      <c r="M15" s="1102"/>
      <c r="N15" s="1102"/>
      <c r="O15" s="1102"/>
      <c r="P15" s="1100"/>
      <c r="Q15" s="1100"/>
      <c r="R15" s="1102"/>
      <c r="S15" s="1102"/>
      <c r="T15" s="1101">
        <f t="shared" si="0"/>
        <v>164</v>
      </c>
      <c r="U15" s="1102"/>
      <c r="V15" s="1102"/>
      <c r="W15" s="1102"/>
      <c r="X15" s="1102"/>
      <c r="Y15" s="1102"/>
      <c r="Z15" s="1102"/>
      <c r="AA15" s="1102"/>
      <c r="AB15" s="1102"/>
      <c r="AC15" s="1102"/>
      <c r="AD15" s="1102"/>
      <c r="AE15" s="1103">
        <f t="shared" si="1"/>
        <v>0</v>
      </c>
    </row>
    <row r="16" spans="1:31" ht="14.25" customHeight="1">
      <c r="A16" s="1098">
        <v>8</v>
      </c>
      <c r="B16" s="1099" t="s">
        <v>753</v>
      </c>
      <c r="C16" s="1099">
        <v>8419029</v>
      </c>
      <c r="D16" s="1100"/>
      <c r="E16" s="1100"/>
      <c r="F16" s="1100">
        <v>288</v>
      </c>
      <c r="G16" s="1105"/>
      <c r="H16" s="1100"/>
      <c r="I16" s="1105"/>
      <c r="J16" s="1105"/>
      <c r="K16" s="1102"/>
      <c r="L16" s="1102"/>
      <c r="M16" s="1102"/>
      <c r="N16" s="1102"/>
      <c r="O16" s="1102"/>
      <c r="P16" s="1100"/>
      <c r="Q16" s="1100"/>
      <c r="R16" s="1102"/>
      <c r="S16" s="1102"/>
      <c r="T16" s="1101">
        <f t="shared" si="0"/>
        <v>288</v>
      </c>
      <c r="U16" s="1102"/>
      <c r="V16" s="1102"/>
      <c r="W16" s="1102"/>
      <c r="X16" s="1102"/>
      <c r="Y16" s="1102"/>
      <c r="Z16" s="1102"/>
      <c r="AA16" s="1102"/>
      <c r="AB16" s="1102"/>
      <c r="AC16" s="1102"/>
      <c r="AD16" s="1102"/>
      <c r="AE16" s="1103">
        <f t="shared" si="1"/>
        <v>0</v>
      </c>
    </row>
    <row r="17" spans="1:31" ht="12.75" customHeight="1">
      <c r="A17" s="1098">
        <v>9</v>
      </c>
      <c r="B17" s="1099" t="s">
        <v>754</v>
      </c>
      <c r="C17" s="1099">
        <v>4120001</v>
      </c>
      <c r="D17" s="1105"/>
      <c r="E17" s="1105"/>
      <c r="F17" s="1105"/>
      <c r="G17" s="1105"/>
      <c r="H17" s="1100"/>
      <c r="I17" s="1105"/>
      <c r="J17" s="1100">
        <v>6000</v>
      </c>
      <c r="K17" s="1102"/>
      <c r="L17" s="1102"/>
      <c r="M17" s="1102"/>
      <c r="N17" s="1102"/>
      <c r="O17" s="1102"/>
      <c r="P17" s="1100"/>
      <c r="Q17" s="1100"/>
      <c r="R17" s="1102"/>
      <c r="S17" s="1102"/>
      <c r="T17" s="1101">
        <f t="shared" si="0"/>
        <v>6000</v>
      </c>
      <c r="U17" s="1102"/>
      <c r="V17" s="1102"/>
      <c r="W17" s="1102"/>
      <c r="X17" s="1102"/>
      <c r="Y17" s="1102"/>
      <c r="Z17" s="1102"/>
      <c r="AA17" s="1102"/>
      <c r="AB17" s="1102"/>
      <c r="AC17" s="1102"/>
      <c r="AD17" s="1102"/>
      <c r="AE17" s="1103">
        <f t="shared" si="1"/>
        <v>0</v>
      </c>
    </row>
    <row r="18" spans="1:31" ht="12.75" customHeight="1">
      <c r="A18" s="1098">
        <v>10</v>
      </c>
      <c r="B18" s="1105" t="s">
        <v>755</v>
      </c>
      <c r="C18" s="1100">
        <v>8419079</v>
      </c>
      <c r="D18" s="1105"/>
      <c r="E18" s="1105"/>
      <c r="F18" s="1105"/>
      <c r="G18" s="1105"/>
      <c r="H18" s="1100"/>
      <c r="I18" s="1105"/>
      <c r="J18" s="1105"/>
      <c r="K18" s="1102"/>
      <c r="L18" s="1102"/>
      <c r="M18" s="1102"/>
      <c r="N18" s="1100">
        <v>977</v>
      </c>
      <c r="O18" s="1102"/>
      <c r="P18" s="1100"/>
      <c r="Q18" s="1100"/>
      <c r="R18" s="1102"/>
      <c r="S18" s="1102"/>
      <c r="T18" s="1101">
        <f t="shared" si="0"/>
        <v>977</v>
      </c>
      <c r="U18" s="1095"/>
      <c r="V18" s="1095"/>
      <c r="W18" s="1095"/>
      <c r="X18" s="1100"/>
      <c r="Y18" s="1100"/>
      <c r="Z18" s="1095"/>
      <c r="AA18" s="1095"/>
      <c r="AB18" s="1100"/>
      <c r="AC18" s="1100"/>
      <c r="AD18" s="1095"/>
      <c r="AE18" s="1103">
        <f t="shared" si="1"/>
        <v>0</v>
      </c>
    </row>
    <row r="19" spans="1:31" ht="12.75" customHeight="1">
      <c r="A19" s="1098">
        <v>11</v>
      </c>
      <c r="B19" s="1105" t="s">
        <v>756</v>
      </c>
      <c r="C19" s="1100">
        <v>8419079</v>
      </c>
      <c r="D19" s="1105"/>
      <c r="E19" s="1105"/>
      <c r="F19" s="1105"/>
      <c r="G19" s="1105"/>
      <c r="H19" s="1105"/>
      <c r="I19" s="1105"/>
      <c r="J19" s="1105"/>
      <c r="K19" s="1100"/>
      <c r="L19" s="1102"/>
      <c r="M19" s="1102"/>
      <c r="N19" s="1100">
        <v>1000</v>
      </c>
      <c r="O19" s="1102"/>
      <c r="P19" s="1100"/>
      <c r="Q19" s="1100"/>
      <c r="R19" s="1102"/>
      <c r="S19" s="1102"/>
      <c r="T19" s="1101">
        <f t="shared" si="0"/>
        <v>1000</v>
      </c>
      <c r="U19" s="1095"/>
      <c r="V19" s="1095"/>
      <c r="W19" s="1095"/>
      <c r="X19" s="1107"/>
      <c r="Y19" s="1107"/>
      <c r="Z19" s="1095"/>
      <c r="AA19" s="1095"/>
      <c r="AB19" s="1107"/>
      <c r="AC19" s="1107"/>
      <c r="AD19" s="1095"/>
      <c r="AE19" s="1103">
        <f t="shared" si="1"/>
        <v>0</v>
      </c>
    </row>
    <row r="20" spans="1:31" ht="12.75" customHeight="1">
      <c r="A20" s="1098">
        <v>12</v>
      </c>
      <c r="B20" s="1105" t="s">
        <v>757</v>
      </c>
      <c r="C20" s="1100">
        <v>8419079</v>
      </c>
      <c r="D20" s="1100"/>
      <c r="E20" s="1100"/>
      <c r="F20" s="1100"/>
      <c r="G20" s="1105"/>
      <c r="H20" s="1105"/>
      <c r="I20" s="1105"/>
      <c r="J20" s="1105"/>
      <c r="K20" s="1102"/>
      <c r="L20" s="1102"/>
      <c r="M20" s="1102"/>
      <c r="N20" s="1100">
        <v>673</v>
      </c>
      <c r="O20" s="1102"/>
      <c r="P20" s="1100"/>
      <c r="Q20" s="1100"/>
      <c r="R20" s="1102"/>
      <c r="S20" s="1102"/>
      <c r="T20" s="1101">
        <f t="shared" si="0"/>
        <v>673</v>
      </c>
      <c r="U20" s="1095"/>
      <c r="V20" s="1095"/>
      <c r="W20" s="1095"/>
      <c r="X20" s="1100"/>
      <c r="Y20" s="1100"/>
      <c r="Z20" s="1095"/>
      <c r="AA20" s="1095"/>
      <c r="AB20" s="1100"/>
      <c r="AC20" s="1100"/>
      <c r="AD20" s="1095"/>
      <c r="AE20" s="1103">
        <f t="shared" si="1"/>
        <v>0</v>
      </c>
    </row>
    <row r="21" spans="1:31" ht="12.75" customHeight="1">
      <c r="A21" s="1098">
        <v>13</v>
      </c>
      <c r="B21" s="1105" t="s">
        <v>758</v>
      </c>
      <c r="C21" s="1100">
        <v>8419079</v>
      </c>
      <c r="D21" s="1105"/>
      <c r="E21" s="1105"/>
      <c r="F21" s="1100"/>
      <c r="G21" s="1105"/>
      <c r="H21" s="1105"/>
      <c r="I21" s="1105"/>
      <c r="J21" s="1105"/>
      <c r="K21" s="1102"/>
      <c r="L21" s="1102"/>
      <c r="M21" s="1102"/>
      <c r="N21" s="1100">
        <v>150</v>
      </c>
      <c r="O21" s="1102"/>
      <c r="P21" s="1100"/>
      <c r="Q21" s="1100"/>
      <c r="R21" s="1102"/>
      <c r="S21" s="1102"/>
      <c r="T21" s="1101">
        <f t="shared" si="0"/>
        <v>150</v>
      </c>
      <c r="U21" s="1095"/>
      <c r="V21" s="1095"/>
      <c r="W21" s="1095"/>
      <c r="X21" s="1095"/>
      <c r="Y21" s="1095"/>
      <c r="Z21" s="1095"/>
      <c r="AA21" s="1095"/>
      <c r="AB21" s="1095"/>
      <c r="AC21" s="1108"/>
      <c r="AD21" s="1095"/>
      <c r="AE21" s="1103">
        <f t="shared" si="1"/>
        <v>0</v>
      </c>
    </row>
    <row r="22" spans="1:31" ht="12.75" customHeight="1">
      <c r="A22" s="1098">
        <v>14</v>
      </c>
      <c r="B22" s="1105" t="s">
        <v>759</v>
      </c>
      <c r="C22" s="1100">
        <v>8419089</v>
      </c>
      <c r="D22" s="1105"/>
      <c r="E22" s="1105"/>
      <c r="F22" s="1100"/>
      <c r="G22" s="1105"/>
      <c r="H22" s="1105"/>
      <c r="I22" s="1105"/>
      <c r="J22" s="1105"/>
      <c r="K22" s="1100"/>
      <c r="L22" s="1102"/>
      <c r="M22" s="1102"/>
      <c r="N22" s="1102"/>
      <c r="O22" s="1102"/>
      <c r="P22" s="1100">
        <v>44512</v>
      </c>
      <c r="Q22" s="1100"/>
      <c r="R22" s="1102"/>
      <c r="S22" s="1102"/>
      <c r="T22" s="1101">
        <f t="shared" si="0"/>
        <v>44512</v>
      </c>
      <c r="U22" s="1095"/>
      <c r="V22" s="1095"/>
      <c r="W22" s="1095"/>
      <c r="X22" s="1095"/>
      <c r="Y22" s="1095"/>
      <c r="Z22" s="1095"/>
      <c r="AA22" s="1095"/>
      <c r="AB22" s="1095"/>
      <c r="AC22" s="1108"/>
      <c r="AD22" s="1095"/>
      <c r="AE22" s="1103">
        <f t="shared" si="1"/>
        <v>0</v>
      </c>
    </row>
    <row r="23" spans="1:31" ht="12.75" customHeight="1">
      <c r="A23" s="1098">
        <v>15</v>
      </c>
      <c r="B23" s="1105" t="s">
        <v>760</v>
      </c>
      <c r="C23" s="1100">
        <v>8419089</v>
      </c>
      <c r="D23" s="1105"/>
      <c r="E23" s="1105"/>
      <c r="F23" s="1100"/>
      <c r="G23" s="1100"/>
      <c r="H23" s="1105"/>
      <c r="I23" s="1105"/>
      <c r="J23" s="1105"/>
      <c r="K23" s="1109"/>
      <c r="L23" s="1102"/>
      <c r="M23" s="1102"/>
      <c r="N23" s="1102"/>
      <c r="O23" s="1102"/>
      <c r="P23" s="1100"/>
      <c r="Q23" s="1100"/>
      <c r="R23" s="1100">
        <v>17524</v>
      </c>
      <c r="S23" s="1102"/>
      <c r="T23" s="1101">
        <f t="shared" si="0"/>
        <v>17524</v>
      </c>
      <c r="U23" s="1095"/>
      <c r="V23" s="1095"/>
      <c r="W23" s="1095"/>
      <c r="X23" s="1095"/>
      <c r="Y23" s="1095"/>
      <c r="Z23" s="1095"/>
      <c r="AA23" s="1095"/>
      <c r="AB23" s="1095"/>
      <c r="AC23" s="1095"/>
      <c r="AD23" s="1095"/>
      <c r="AE23" s="1103">
        <f t="shared" si="1"/>
        <v>0</v>
      </c>
    </row>
    <row r="24" spans="1:31" ht="12.75" customHeight="1">
      <c r="A24" s="1098">
        <v>16</v>
      </c>
      <c r="B24" s="1105" t="s">
        <v>761</v>
      </c>
      <c r="C24" s="1100">
        <v>8419089</v>
      </c>
      <c r="D24" s="1105"/>
      <c r="E24" s="1105"/>
      <c r="F24" s="1100"/>
      <c r="G24" s="1100"/>
      <c r="H24" s="1105"/>
      <c r="I24" s="1105"/>
      <c r="J24" s="1105"/>
      <c r="K24" s="1109"/>
      <c r="L24" s="1102"/>
      <c r="M24" s="1102"/>
      <c r="N24" s="1102"/>
      <c r="O24" s="1102"/>
      <c r="P24" s="1100"/>
      <c r="Q24" s="1100">
        <v>5098</v>
      </c>
      <c r="R24" s="1100"/>
      <c r="S24" s="1102"/>
      <c r="T24" s="1101">
        <f t="shared" si="0"/>
        <v>5098</v>
      </c>
      <c r="U24" s="1095"/>
      <c r="V24" s="1095"/>
      <c r="W24" s="1095"/>
      <c r="X24" s="1095"/>
      <c r="Y24" s="1095"/>
      <c r="Z24" s="1095"/>
      <c r="AA24" s="1095"/>
      <c r="AB24" s="1095"/>
      <c r="AC24" s="1095"/>
      <c r="AD24" s="1095"/>
      <c r="AE24" s="1103">
        <f t="shared" si="1"/>
        <v>0</v>
      </c>
    </row>
    <row r="25" spans="1:31" ht="12.75" customHeight="1">
      <c r="A25" s="1098">
        <v>17</v>
      </c>
      <c r="B25" s="1105" t="s">
        <v>762</v>
      </c>
      <c r="C25" s="1100">
        <v>8419089</v>
      </c>
      <c r="D25" s="1105"/>
      <c r="E25" s="1105"/>
      <c r="F25" s="1105"/>
      <c r="G25" s="1100"/>
      <c r="H25" s="1105"/>
      <c r="I25" s="1105"/>
      <c r="J25" s="1105"/>
      <c r="K25" s="1109"/>
      <c r="L25" s="1102"/>
      <c r="M25" s="1102"/>
      <c r="N25" s="1102"/>
      <c r="O25" s="1102"/>
      <c r="P25" s="1100"/>
      <c r="Q25" s="1100">
        <v>1284</v>
      </c>
      <c r="R25" s="1100"/>
      <c r="S25" s="1100"/>
      <c r="T25" s="1101">
        <f t="shared" si="0"/>
        <v>1284</v>
      </c>
      <c r="U25" s="1095"/>
      <c r="V25" s="1095"/>
      <c r="W25" s="1095"/>
      <c r="X25" s="1095"/>
      <c r="Y25" s="1095"/>
      <c r="Z25" s="1095"/>
      <c r="AA25" s="1095"/>
      <c r="AB25" s="1095"/>
      <c r="AC25" s="1095"/>
      <c r="AD25" s="1095"/>
      <c r="AE25" s="1103">
        <f t="shared" si="1"/>
        <v>0</v>
      </c>
    </row>
    <row r="26" spans="1:31" ht="12.75" customHeight="1">
      <c r="A26" s="1098">
        <v>18</v>
      </c>
      <c r="B26" s="1105" t="s">
        <v>763</v>
      </c>
      <c r="C26" s="1100">
        <v>8419089</v>
      </c>
      <c r="D26" s="1105"/>
      <c r="E26" s="1105"/>
      <c r="F26" s="1105"/>
      <c r="G26" s="1100"/>
      <c r="H26" s="1105"/>
      <c r="I26" s="1105"/>
      <c r="J26" s="1105"/>
      <c r="K26" s="1100"/>
      <c r="L26" s="1102"/>
      <c r="M26" s="1102"/>
      <c r="N26" s="1102"/>
      <c r="O26" s="1102"/>
      <c r="P26" s="1100"/>
      <c r="Q26" s="1100">
        <v>3728</v>
      </c>
      <c r="R26" s="1100"/>
      <c r="S26" s="1100"/>
      <c r="T26" s="1101">
        <f t="shared" si="0"/>
        <v>3728</v>
      </c>
      <c r="U26" s="1095"/>
      <c r="V26" s="1095"/>
      <c r="W26" s="1095"/>
      <c r="X26" s="1095"/>
      <c r="Y26" s="1095"/>
      <c r="Z26" s="1095"/>
      <c r="AA26" s="1095"/>
      <c r="AB26" s="1095"/>
      <c r="AC26" s="1095"/>
      <c r="AD26" s="1095"/>
      <c r="AE26" s="1103">
        <f t="shared" si="1"/>
        <v>0</v>
      </c>
    </row>
    <row r="27" spans="1:31" s="1130" customFormat="1" ht="12.75" customHeight="1">
      <c r="A27" s="1160">
        <v>19</v>
      </c>
      <c r="B27" s="1110" t="s">
        <v>764</v>
      </c>
      <c r="C27" s="1109"/>
      <c r="D27" s="1109">
        <f>SUM(D11:D26)</f>
        <v>0</v>
      </c>
      <c r="E27" s="1109">
        <f aca="true" t="shared" si="2" ref="E27:P27">SUM(E11:E26)</f>
        <v>0</v>
      </c>
      <c r="F27" s="1109">
        <f t="shared" si="2"/>
        <v>4028</v>
      </c>
      <c r="G27" s="1109">
        <f t="shared" si="2"/>
        <v>0</v>
      </c>
      <c r="H27" s="1109">
        <f t="shared" si="2"/>
        <v>0</v>
      </c>
      <c r="I27" s="1109">
        <f t="shared" si="2"/>
        <v>0</v>
      </c>
      <c r="J27" s="1109">
        <f t="shared" si="2"/>
        <v>6000</v>
      </c>
      <c r="K27" s="1109">
        <f t="shared" si="2"/>
        <v>120</v>
      </c>
      <c r="L27" s="1109">
        <f t="shared" si="2"/>
        <v>0</v>
      </c>
      <c r="M27" s="1109">
        <f t="shared" si="2"/>
        <v>0</v>
      </c>
      <c r="N27" s="1109">
        <f t="shared" si="2"/>
        <v>2800</v>
      </c>
      <c r="O27" s="1109">
        <f t="shared" si="2"/>
        <v>0</v>
      </c>
      <c r="P27" s="1109">
        <f t="shared" si="2"/>
        <v>44512</v>
      </c>
      <c r="Q27" s="1109">
        <f>SUM(Q11:Q26)</f>
        <v>10110</v>
      </c>
      <c r="R27" s="1109">
        <f>SUM(R11:R26)</f>
        <v>17524</v>
      </c>
      <c r="S27" s="1109">
        <f>SUM(S11:S26)</f>
        <v>0</v>
      </c>
      <c r="T27" s="1101">
        <f t="shared" si="0"/>
        <v>85094</v>
      </c>
      <c r="U27" s="1161"/>
      <c r="V27" s="1161"/>
      <c r="W27" s="1161"/>
      <c r="X27" s="1161"/>
      <c r="Y27" s="1161"/>
      <c r="Z27" s="1161"/>
      <c r="AA27" s="1161"/>
      <c r="AB27" s="1161"/>
      <c r="AC27" s="1161"/>
      <c r="AD27" s="1112"/>
      <c r="AE27" s="1103">
        <f t="shared" si="1"/>
        <v>0</v>
      </c>
    </row>
    <row r="28" spans="1:31" ht="12.75" customHeight="1">
      <c r="A28" s="1098">
        <v>20</v>
      </c>
      <c r="B28" s="1105" t="s">
        <v>765</v>
      </c>
      <c r="C28" s="1100">
        <v>8560991</v>
      </c>
      <c r="D28" s="1105"/>
      <c r="E28" s="1105"/>
      <c r="F28" s="1100">
        <v>1905</v>
      </c>
      <c r="G28" s="1105"/>
      <c r="H28" s="1105"/>
      <c r="I28" s="1105"/>
      <c r="J28" s="1105"/>
      <c r="K28" s="1100"/>
      <c r="L28" s="1102"/>
      <c r="M28" s="1100"/>
      <c r="N28" s="1100"/>
      <c r="O28" s="1102"/>
      <c r="P28" s="1100"/>
      <c r="Q28" s="1100"/>
      <c r="R28" s="1102"/>
      <c r="S28" s="1100"/>
      <c r="T28" s="1101">
        <f t="shared" si="0"/>
        <v>1905</v>
      </c>
      <c r="U28" s="1111"/>
      <c r="V28" s="1111"/>
      <c r="W28" s="1111"/>
      <c r="X28" s="1111"/>
      <c r="Y28" s="1111"/>
      <c r="Z28" s="1111"/>
      <c r="AA28" s="1111"/>
      <c r="AB28" s="1111"/>
      <c r="AC28" s="1111"/>
      <c r="AD28" s="1112"/>
      <c r="AE28" s="1103">
        <f t="shared" si="1"/>
        <v>0</v>
      </c>
    </row>
    <row r="29" spans="1:31" ht="12.75" customHeight="1">
      <c r="A29" s="1098">
        <v>21</v>
      </c>
      <c r="B29" s="1105" t="s">
        <v>766</v>
      </c>
      <c r="C29" s="1100">
        <v>8419089</v>
      </c>
      <c r="D29" s="1105"/>
      <c r="E29" s="1105"/>
      <c r="F29" s="1105"/>
      <c r="G29" s="1105"/>
      <c r="H29" s="1105"/>
      <c r="I29" s="1105"/>
      <c r="J29" s="1105"/>
      <c r="K29" s="1100"/>
      <c r="L29" s="1102"/>
      <c r="M29" s="1102"/>
      <c r="N29" s="1102"/>
      <c r="O29" s="1102"/>
      <c r="P29" s="1100">
        <v>-1905</v>
      </c>
      <c r="Q29" s="1100"/>
      <c r="R29" s="1100"/>
      <c r="S29" s="1100"/>
      <c r="T29" s="1101">
        <f t="shared" si="0"/>
        <v>-1905</v>
      </c>
      <c r="U29" s="1111"/>
      <c r="V29" s="1111"/>
      <c r="W29" s="1111"/>
      <c r="X29" s="1111"/>
      <c r="Y29" s="1111"/>
      <c r="Z29" s="1111"/>
      <c r="AA29" s="1111"/>
      <c r="AB29" s="1111"/>
      <c r="AC29" s="1111"/>
      <c r="AD29" s="1112"/>
      <c r="AE29" s="1103">
        <f t="shared" si="1"/>
        <v>0</v>
      </c>
    </row>
    <row r="30" spans="1:31" ht="12.75">
      <c r="A30" s="1098">
        <v>22</v>
      </c>
      <c r="B30" s="1099" t="s">
        <v>767</v>
      </c>
      <c r="C30" s="1099">
        <v>8411121</v>
      </c>
      <c r="D30" s="1113"/>
      <c r="E30" s="1113"/>
      <c r="F30" s="1113">
        <v>58</v>
      </c>
      <c r="G30" s="1113"/>
      <c r="H30" s="1113"/>
      <c r="I30" s="1113"/>
      <c r="J30" s="1113"/>
      <c r="K30" s="1113"/>
      <c r="L30" s="1113"/>
      <c r="M30" s="1113"/>
      <c r="N30" s="1113"/>
      <c r="O30" s="1113"/>
      <c r="P30" s="1113"/>
      <c r="Q30" s="1113"/>
      <c r="R30" s="1113"/>
      <c r="S30" s="1113"/>
      <c r="T30" s="1101">
        <f t="shared" si="0"/>
        <v>58</v>
      </c>
      <c r="U30" s="1114"/>
      <c r="V30" s="1114"/>
      <c r="W30" s="1114"/>
      <c r="X30" s="1114"/>
      <c r="Y30" s="1114"/>
      <c r="Z30" s="1114"/>
      <c r="AA30" s="1114"/>
      <c r="AB30" s="1114"/>
      <c r="AC30" s="1114"/>
      <c r="AD30" s="1113"/>
      <c r="AE30" s="1103">
        <f t="shared" si="1"/>
        <v>0</v>
      </c>
    </row>
    <row r="31" spans="1:31" ht="12.75">
      <c r="A31" s="1098">
        <v>23</v>
      </c>
      <c r="B31" s="1099" t="s">
        <v>766</v>
      </c>
      <c r="C31" s="1100">
        <v>8419089</v>
      </c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>
        <v>-58</v>
      </c>
      <c r="Q31" s="1113"/>
      <c r="R31" s="1113"/>
      <c r="S31" s="1113"/>
      <c r="T31" s="1101">
        <f t="shared" si="0"/>
        <v>-58</v>
      </c>
      <c r="U31" s="1114"/>
      <c r="V31" s="1114"/>
      <c r="W31" s="1114"/>
      <c r="X31" s="1114"/>
      <c r="Y31" s="1114"/>
      <c r="Z31" s="1114"/>
      <c r="AA31" s="1114"/>
      <c r="AB31" s="1114"/>
      <c r="AC31" s="1114"/>
      <c r="AD31" s="1113"/>
      <c r="AE31" s="1103">
        <f t="shared" si="1"/>
        <v>0</v>
      </c>
    </row>
    <row r="32" spans="1:31" ht="12.75">
      <c r="A32" s="1098">
        <v>24</v>
      </c>
      <c r="B32" s="1099" t="s">
        <v>768</v>
      </c>
      <c r="C32" s="1099">
        <v>8110001</v>
      </c>
      <c r="D32" s="1113"/>
      <c r="E32" s="1113"/>
      <c r="F32" s="1113">
        <v>907</v>
      </c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01">
        <f t="shared" si="0"/>
        <v>907</v>
      </c>
      <c r="U32" s="1114"/>
      <c r="V32" s="1114"/>
      <c r="W32" s="1114"/>
      <c r="X32" s="1114"/>
      <c r="Y32" s="1114"/>
      <c r="Z32" s="1114"/>
      <c r="AA32" s="1114"/>
      <c r="AB32" s="1114"/>
      <c r="AC32" s="1114"/>
      <c r="AD32" s="1113"/>
      <c r="AE32" s="1103">
        <f t="shared" si="1"/>
        <v>0</v>
      </c>
    </row>
    <row r="33" spans="1:31" ht="12.75">
      <c r="A33" s="1098">
        <v>25</v>
      </c>
      <c r="B33" s="1099" t="s">
        <v>769</v>
      </c>
      <c r="C33" s="1099">
        <v>8419079</v>
      </c>
      <c r="D33" s="1113"/>
      <c r="E33" s="1113"/>
      <c r="F33" s="1113"/>
      <c r="G33" s="1113"/>
      <c r="H33" s="1113"/>
      <c r="I33" s="1113"/>
      <c r="J33" s="1113"/>
      <c r="K33" s="1113"/>
      <c r="L33" s="1113"/>
      <c r="M33" s="1113"/>
      <c r="N33" s="1113">
        <v>-907</v>
      </c>
      <c r="O33" s="1113"/>
      <c r="P33" s="1113"/>
      <c r="Q33" s="1113"/>
      <c r="R33" s="1113"/>
      <c r="S33" s="1113"/>
      <c r="T33" s="1101">
        <f t="shared" si="0"/>
        <v>-907</v>
      </c>
      <c r="U33" s="1114"/>
      <c r="V33" s="1114"/>
      <c r="W33" s="1114"/>
      <c r="X33" s="1114"/>
      <c r="Y33" s="1114"/>
      <c r="Z33" s="1114"/>
      <c r="AA33" s="1114"/>
      <c r="AB33" s="1114"/>
      <c r="AC33" s="1114"/>
      <c r="AD33" s="1113"/>
      <c r="AE33" s="1103">
        <f t="shared" si="1"/>
        <v>0</v>
      </c>
    </row>
    <row r="34" spans="1:31" ht="12.75">
      <c r="A34" s="1098">
        <v>26</v>
      </c>
      <c r="B34" s="1099" t="s">
        <v>770</v>
      </c>
      <c r="C34" s="1099">
        <v>8425211</v>
      </c>
      <c r="D34" s="1113"/>
      <c r="E34" s="1113"/>
      <c r="F34" s="1113">
        <v>770</v>
      </c>
      <c r="G34" s="1113"/>
      <c r="H34" s="1113"/>
      <c r="I34" s="1113"/>
      <c r="J34" s="1113"/>
      <c r="K34" s="1113"/>
      <c r="L34" s="1113"/>
      <c r="M34" s="1113"/>
      <c r="N34" s="1113"/>
      <c r="O34" s="1113"/>
      <c r="P34" s="1113"/>
      <c r="Q34" s="1113"/>
      <c r="R34" s="1113"/>
      <c r="S34" s="1113"/>
      <c r="T34" s="1101">
        <f t="shared" si="0"/>
        <v>770</v>
      </c>
      <c r="U34" s="1114"/>
      <c r="V34" s="1114"/>
      <c r="W34" s="1114"/>
      <c r="X34" s="1114"/>
      <c r="Y34" s="1114"/>
      <c r="Z34" s="1114"/>
      <c r="AA34" s="1114"/>
      <c r="AB34" s="1114"/>
      <c r="AC34" s="1114"/>
      <c r="AD34" s="1113"/>
      <c r="AE34" s="1103">
        <f t="shared" si="1"/>
        <v>0</v>
      </c>
    </row>
    <row r="35" spans="1:31" ht="12.75">
      <c r="A35" s="1098">
        <v>27</v>
      </c>
      <c r="B35" s="1099" t="s">
        <v>766</v>
      </c>
      <c r="C35" s="1100">
        <v>8419089</v>
      </c>
      <c r="D35" s="1113"/>
      <c r="E35" s="1113"/>
      <c r="F35" s="1113"/>
      <c r="G35" s="1113"/>
      <c r="H35" s="1113"/>
      <c r="I35" s="1113"/>
      <c r="J35" s="1113"/>
      <c r="K35" s="1113"/>
      <c r="L35" s="1113"/>
      <c r="M35" s="1113"/>
      <c r="N35" s="1113"/>
      <c r="O35" s="1113"/>
      <c r="P35" s="1113">
        <v>-770</v>
      </c>
      <c r="Q35" s="1113"/>
      <c r="R35" s="1113"/>
      <c r="S35" s="1113"/>
      <c r="T35" s="1101">
        <f t="shared" si="0"/>
        <v>-770</v>
      </c>
      <c r="U35" s="1114"/>
      <c r="V35" s="1114"/>
      <c r="W35" s="1114"/>
      <c r="X35" s="1114"/>
      <c r="Y35" s="1114"/>
      <c r="Z35" s="1114"/>
      <c r="AA35" s="1114"/>
      <c r="AB35" s="1114"/>
      <c r="AC35" s="1114"/>
      <c r="AD35" s="1113"/>
      <c r="AE35" s="1103">
        <f t="shared" si="1"/>
        <v>0</v>
      </c>
    </row>
    <row r="36" spans="1:31" ht="12.75">
      <c r="A36" s="1098">
        <v>28</v>
      </c>
      <c r="B36" s="1099" t="s">
        <v>771</v>
      </c>
      <c r="C36" s="1099">
        <v>8411121</v>
      </c>
      <c r="D36" s="1113"/>
      <c r="E36" s="1113"/>
      <c r="F36" s="1113"/>
      <c r="G36" s="1113"/>
      <c r="H36" s="1113"/>
      <c r="I36" s="1113"/>
      <c r="J36" s="1113"/>
      <c r="K36" s="1113"/>
      <c r="L36" s="1113"/>
      <c r="M36" s="1113"/>
      <c r="N36" s="1113"/>
      <c r="O36" s="1113"/>
      <c r="P36" s="1113"/>
      <c r="Q36" s="1113"/>
      <c r="R36" s="1113"/>
      <c r="S36" s="1113"/>
      <c r="T36" s="1101">
        <f t="shared" si="0"/>
        <v>0</v>
      </c>
      <c r="U36" s="1114">
        <v>1567</v>
      </c>
      <c r="V36" s="1114"/>
      <c r="W36" s="1114"/>
      <c r="X36" s="1114"/>
      <c r="Y36" s="1114"/>
      <c r="Z36" s="1114"/>
      <c r="AA36" s="1114"/>
      <c r="AB36" s="1114"/>
      <c r="AC36" s="1114"/>
      <c r="AD36" s="1113"/>
      <c r="AE36" s="1103">
        <f t="shared" si="1"/>
        <v>1567</v>
      </c>
    </row>
    <row r="37" spans="1:31" ht="12.75">
      <c r="A37" s="1098">
        <v>29</v>
      </c>
      <c r="B37" s="1105" t="s">
        <v>772</v>
      </c>
      <c r="C37" s="1100">
        <v>8411121</v>
      </c>
      <c r="D37" s="1113"/>
      <c r="E37" s="1113"/>
      <c r="F37" s="1113">
        <v>167</v>
      </c>
      <c r="G37" s="1113"/>
      <c r="H37" s="1113"/>
      <c r="I37" s="1113"/>
      <c r="J37" s="1113"/>
      <c r="K37" s="1113"/>
      <c r="L37" s="1113"/>
      <c r="M37" s="1113"/>
      <c r="N37" s="1113"/>
      <c r="O37" s="1113"/>
      <c r="P37" s="1113"/>
      <c r="Q37" s="1113"/>
      <c r="R37" s="1113"/>
      <c r="S37" s="1113"/>
      <c r="T37" s="1101">
        <f t="shared" si="0"/>
        <v>167</v>
      </c>
      <c r="U37" s="1114"/>
      <c r="V37" s="1114"/>
      <c r="W37" s="1114"/>
      <c r="X37" s="1114"/>
      <c r="Y37" s="1114"/>
      <c r="Z37" s="1114"/>
      <c r="AA37" s="1114"/>
      <c r="AB37" s="1114"/>
      <c r="AC37" s="1114"/>
      <c r="AD37" s="1113"/>
      <c r="AE37" s="1103">
        <f t="shared" si="1"/>
        <v>0</v>
      </c>
    </row>
    <row r="38" spans="1:31" ht="12.75">
      <c r="A38" s="1098">
        <v>30</v>
      </c>
      <c r="B38" s="1105" t="s">
        <v>773</v>
      </c>
      <c r="C38" s="1099">
        <v>8419089</v>
      </c>
      <c r="D38" s="1113"/>
      <c r="E38" s="1113"/>
      <c r="F38" s="1113"/>
      <c r="G38" s="1113"/>
      <c r="H38" s="1113"/>
      <c r="I38" s="1113"/>
      <c r="J38" s="1113"/>
      <c r="K38" s="1113"/>
      <c r="L38" s="1113"/>
      <c r="M38" s="1113"/>
      <c r="N38" s="1113"/>
      <c r="O38" s="1113"/>
      <c r="P38" s="1113">
        <v>1400</v>
      </c>
      <c r="Q38" s="1113"/>
      <c r="R38" s="1113"/>
      <c r="S38" s="1113"/>
      <c r="T38" s="1101">
        <f t="shared" si="0"/>
        <v>1400</v>
      </c>
      <c r="U38" s="1114"/>
      <c r="V38" s="1114"/>
      <c r="W38" s="1114"/>
      <c r="X38" s="1114"/>
      <c r="Y38" s="1114"/>
      <c r="Z38" s="1114"/>
      <c r="AA38" s="1114"/>
      <c r="AB38" s="1114"/>
      <c r="AC38" s="1114"/>
      <c r="AD38" s="1113"/>
      <c r="AE38" s="1103">
        <f t="shared" si="1"/>
        <v>0</v>
      </c>
    </row>
    <row r="39" spans="1:31" ht="12.75">
      <c r="A39" s="1098">
        <v>31</v>
      </c>
      <c r="B39" s="1105" t="s">
        <v>774</v>
      </c>
      <c r="C39" s="1100">
        <v>3700001</v>
      </c>
      <c r="D39" s="1113"/>
      <c r="E39" s="1113"/>
      <c r="F39" s="1113"/>
      <c r="G39" s="1113"/>
      <c r="H39" s="1113"/>
      <c r="I39" s="1113"/>
      <c r="J39" s="1113"/>
      <c r="K39" s="1113"/>
      <c r="L39" s="1113"/>
      <c r="M39" s="1113"/>
      <c r="N39" s="1113"/>
      <c r="O39" s="1113"/>
      <c r="P39" s="1113"/>
      <c r="Q39" s="1113"/>
      <c r="R39" s="1113"/>
      <c r="S39" s="1113"/>
      <c r="T39" s="1101">
        <f t="shared" si="0"/>
        <v>0</v>
      </c>
      <c r="U39" s="1114">
        <v>1500</v>
      </c>
      <c r="V39" s="1114"/>
      <c r="W39" s="1114"/>
      <c r="X39" s="1114"/>
      <c r="Y39" s="1114"/>
      <c r="Z39" s="1114"/>
      <c r="AA39" s="1114"/>
      <c r="AB39" s="1114"/>
      <c r="AC39" s="1114"/>
      <c r="AD39" s="1113"/>
      <c r="AE39" s="1103">
        <f t="shared" si="1"/>
        <v>1500</v>
      </c>
    </row>
    <row r="40" spans="1:31" ht="12.75">
      <c r="A40" s="1098">
        <v>32</v>
      </c>
      <c r="B40" s="1099" t="s">
        <v>759</v>
      </c>
      <c r="C40" s="1099">
        <v>8419089</v>
      </c>
      <c r="D40" s="1113"/>
      <c r="E40" s="1113"/>
      <c r="F40" s="1113"/>
      <c r="G40" s="1113"/>
      <c r="H40" s="1113"/>
      <c r="I40" s="1113"/>
      <c r="J40" s="1113"/>
      <c r="K40" s="1113"/>
      <c r="L40" s="1113"/>
      <c r="M40" s="1113"/>
      <c r="N40" s="1113"/>
      <c r="O40" s="1113"/>
      <c r="P40" s="1113">
        <v>1500</v>
      </c>
      <c r="Q40" s="1113"/>
      <c r="R40" s="1113"/>
      <c r="S40" s="1113"/>
      <c r="T40" s="1101">
        <f t="shared" si="0"/>
        <v>1500</v>
      </c>
      <c r="U40" s="1114"/>
      <c r="V40" s="1114"/>
      <c r="W40" s="1114"/>
      <c r="X40" s="1114"/>
      <c r="Y40" s="1114"/>
      <c r="Z40" s="1114"/>
      <c r="AA40" s="1114"/>
      <c r="AB40" s="1114"/>
      <c r="AC40" s="1114"/>
      <c r="AD40" s="1113"/>
      <c r="AE40" s="1103">
        <f t="shared" si="1"/>
        <v>0</v>
      </c>
    </row>
    <row r="41" spans="1:31" ht="12.75" customHeight="1">
      <c r="A41" s="1098">
        <v>33</v>
      </c>
      <c r="B41" s="1105" t="s">
        <v>775</v>
      </c>
      <c r="C41" s="1099">
        <v>3700001</v>
      </c>
      <c r="D41" s="1105"/>
      <c r="E41" s="1105"/>
      <c r="F41" s="1105"/>
      <c r="G41" s="1105"/>
      <c r="H41" s="1105"/>
      <c r="I41" s="1105"/>
      <c r="J41" s="1105"/>
      <c r="K41" s="1100">
        <v>-838</v>
      </c>
      <c r="L41" s="1102"/>
      <c r="M41" s="1102"/>
      <c r="N41" s="1102"/>
      <c r="O41" s="1102"/>
      <c r="P41" s="1100"/>
      <c r="Q41" s="1100"/>
      <c r="R41" s="1102"/>
      <c r="S41" s="1100"/>
      <c r="T41" s="1101">
        <f t="shared" si="0"/>
        <v>-838</v>
      </c>
      <c r="U41" s="1111"/>
      <c r="V41" s="1111"/>
      <c r="W41" s="1111"/>
      <c r="X41" s="1111"/>
      <c r="Y41" s="1111"/>
      <c r="Z41" s="1111"/>
      <c r="AA41" s="1111"/>
      <c r="AB41" s="1111"/>
      <c r="AC41" s="1111"/>
      <c r="AD41" s="1112"/>
      <c r="AE41" s="1103">
        <f t="shared" si="1"/>
        <v>0</v>
      </c>
    </row>
    <row r="42" spans="1:31" ht="12.75" customHeight="1">
      <c r="A42" s="1098">
        <v>34</v>
      </c>
      <c r="B42" s="1105" t="s">
        <v>775</v>
      </c>
      <c r="C42" s="1100">
        <v>8414031</v>
      </c>
      <c r="D42" s="1105"/>
      <c r="E42" s="1105"/>
      <c r="F42" s="1100">
        <v>-5500</v>
      </c>
      <c r="G42" s="1105"/>
      <c r="H42" s="1105"/>
      <c r="I42" s="1105"/>
      <c r="J42" s="1105"/>
      <c r="K42" s="1111">
        <v>-5000</v>
      </c>
      <c r="L42" s="1102"/>
      <c r="M42" s="1102"/>
      <c r="N42" s="1102"/>
      <c r="O42" s="1102"/>
      <c r="P42" s="1100"/>
      <c r="Q42" s="1100"/>
      <c r="R42" s="1102"/>
      <c r="S42" s="1100"/>
      <c r="T42" s="1101">
        <f t="shared" si="0"/>
        <v>-10500</v>
      </c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2"/>
      <c r="AE42" s="1103">
        <f t="shared" si="1"/>
        <v>0</v>
      </c>
    </row>
    <row r="43" spans="1:31" ht="12.75">
      <c r="A43" s="1098">
        <v>35</v>
      </c>
      <c r="B43" s="1105" t="s">
        <v>775</v>
      </c>
      <c r="C43" s="1099">
        <v>4120001</v>
      </c>
      <c r="D43" s="1113"/>
      <c r="E43" s="1113"/>
      <c r="F43" s="1113">
        <v>-1171</v>
      </c>
      <c r="G43" s="1113"/>
      <c r="H43" s="1113"/>
      <c r="I43" s="1113"/>
      <c r="J43" s="1113">
        <v>-105</v>
      </c>
      <c r="K43" s="1113">
        <v>10279</v>
      </c>
      <c r="L43" s="1113"/>
      <c r="M43" s="1113"/>
      <c r="N43" s="1113"/>
      <c r="O43" s="1113"/>
      <c r="P43" s="1114"/>
      <c r="Q43" s="1114"/>
      <c r="R43" s="1113"/>
      <c r="S43" s="1113"/>
      <c r="T43" s="1101">
        <f t="shared" si="0"/>
        <v>9003</v>
      </c>
      <c r="U43" s="1114"/>
      <c r="V43" s="1114"/>
      <c r="W43" s="1114"/>
      <c r="X43" s="1114"/>
      <c r="Y43" s="1114"/>
      <c r="Z43" s="1114"/>
      <c r="AA43" s="1114"/>
      <c r="AB43" s="1114"/>
      <c r="AC43" s="1114"/>
      <c r="AD43" s="1113"/>
      <c r="AE43" s="1103">
        <f t="shared" si="1"/>
        <v>0</v>
      </c>
    </row>
    <row r="44" spans="1:31" ht="12.75">
      <c r="A44" s="1098">
        <v>36</v>
      </c>
      <c r="B44" s="1105" t="s">
        <v>775</v>
      </c>
      <c r="C44" s="1099">
        <v>4211001</v>
      </c>
      <c r="D44" s="1113"/>
      <c r="E44" s="1113"/>
      <c r="F44" s="1113">
        <v>200</v>
      </c>
      <c r="G44" s="1113"/>
      <c r="H44" s="1113"/>
      <c r="I44" s="1113"/>
      <c r="J44" s="1113"/>
      <c r="K44" s="1113">
        <v>2000</v>
      </c>
      <c r="L44" s="1113"/>
      <c r="M44" s="1113"/>
      <c r="N44" s="1113"/>
      <c r="O44" s="1113"/>
      <c r="P44" s="1114"/>
      <c r="Q44" s="1114"/>
      <c r="R44" s="1113"/>
      <c r="S44" s="1113"/>
      <c r="T44" s="1101">
        <f t="shared" si="0"/>
        <v>2200</v>
      </c>
      <c r="U44" s="1114"/>
      <c r="V44" s="1114"/>
      <c r="W44" s="1114"/>
      <c r="X44" s="1114"/>
      <c r="Y44" s="1114"/>
      <c r="Z44" s="1114"/>
      <c r="AA44" s="1114"/>
      <c r="AB44" s="1114"/>
      <c r="AC44" s="1114"/>
      <c r="AD44" s="1113"/>
      <c r="AE44" s="1103">
        <f t="shared" si="1"/>
        <v>0</v>
      </c>
    </row>
    <row r="45" spans="1:31" ht="12.75">
      <c r="A45" s="1098">
        <v>37</v>
      </c>
      <c r="B45" s="1099" t="s">
        <v>776</v>
      </c>
      <c r="C45" s="1099">
        <v>8419089</v>
      </c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N45" s="1113"/>
      <c r="O45" s="1113"/>
      <c r="P45" s="1113"/>
      <c r="Q45" s="1113">
        <v>135</v>
      </c>
      <c r="R45" s="1113"/>
      <c r="S45" s="1113"/>
      <c r="T45" s="1101">
        <f t="shared" si="0"/>
        <v>135</v>
      </c>
      <c r="U45" s="1114"/>
      <c r="V45" s="1114"/>
      <c r="W45" s="1114"/>
      <c r="X45" s="1114"/>
      <c r="Y45" s="1114"/>
      <c r="Z45" s="1114"/>
      <c r="AA45" s="1114"/>
      <c r="AB45" s="1114"/>
      <c r="AC45" s="1114"/>
      <c r="AD45" s="1113"/>
      <c r="AE45" s="1103">
        <f t="shared" si="1"/>
        <v>0</v>
      </c>
    </row>
    <row r="46" spans="1:31" ht="12.75">
      <c r="A46" s="1098">
        <v>38</v>
      </c>
      <c r="B46" s="1099" t="s">
        <v>777</v>
      </c>
      <c r="C46" s="1099">
        <v>8419019</v>
      </c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3"/>
      <c r="O46" s="1113"/>
      <c r="P46" s="1113"/>
      <c r="Q46" s="1113"/>
      <c r="R46" s="1113"/>
      <c r="S46" s="1113"/>
      <c r="T46" s="1101">
        <f t="shared" si="0"/>
        <v>0</v>
      </c>
      <c r="U46" s="1114"/>
      <c r="V46" s="1114"/>
      <c r="W46" s="1114"/>
      <c r="X46" s="1114">
        <v>253</v>
      </c>
      <c r="Y46" s="1114"/>
      <c r="Z46" s="1114"/>
      <c r="AA46" s="1114"/>
      <c r="AB46" s="1114"/>
      <c r="AC46" s="1114"/>
      <c r="AD46" s="1113"/>
      <c r="AE46" s="1103"/>
    </row>
    <row r="47" spans="1:31" ht="12.75">
      <c r="A47" s="1098">
        <v>39</v>
      </c>
      <c r="B47" s="1099" t="s">
        <v>759</v>
      </c>
      <c r="C47" s="1099">
        <v>8419089</v>
      </c>
      <c r="D47" s="1113"/>
      <c r="E47" s="1113"/>
      <c r="F47" s="1113"/>
      <c r="G47" s="1113"/>
      <c r="H47" s="1113"/>
      <c r="I47" s="1113"/>
      <c r="J47" s="1113"/>
      <c r="K47" s="1113"/>
      <c r="L47" s="1113"/>
      <c r="M47" s="1113"/>
      <c r="N47" s="1113"/>
      <c r="O47" s="1113"/>
      <c r="P47" s="1113">
        <v>253</v>
      </c>
      <c r="Q47" s="1113"/>
      <c r="R47" s="1113"/>
      <c r="S47" s="1113"/>
      <c r="T47" s="1101">
        <f t="shared" si="0"/>
        <v>253</v>
      </c>
      <c r="U47" s="1114"/>
      <c r="V47" s="1114"/>
      <c r="W47" s="1114"/>
      <c r="X47" s="1114"/>
      <c r="Y47" s="1114"/>
      <c r="Z47" s="1114"/>
      <c r="AA47" s="1114"/>
      <c r="AB47" s="1114"/>
      <c r="AC47" s="1114"/>
      <c r="AD47" s="1113"/>
      <c r="AE47" s="1103"/>
    </row>
    <row r="48" spans="1:31" ht="12.75">
      <c r="A48" s="1098">
        <v>40</v>
      </c>
      <c r="B48" s="1099" t="s">
        <v>778</v>
      </c>
      <c r="C48" s="1099">
        <v>8419019</v>
      </c>
      <c r="D48" s="1113"/>
      <c r="E48" s="1113"/>
      <c r="F48" s="1113"/>
      <c r="G48" s="1113"/>
      <c r="H48" s="1113"/>
      <c r="I48" s="1113"/>
      <c r="J48" s="1113"/>
      <c r="K48" s="1113"/>
      <c r="L48" s="1113"/>
      <c r="M48" s="1113"/>
      <c r="N48" s="1113"/>
      <c r="O48" s="1113"/>
      <c r="P48" s="1113"/>
      <c r="Q48" s="1113"/>
      <c r="R48" s="1113"/>
      <c r="S48" s="1113"/>
      <c r="T48" s="1101">
        <f t="shared" si="0"/>
        <v>0</v>
      </c>
      <c r="U48" s="1114"/>
      <c r="V48" s="1114"/>
      <c r="W48" s="1114"/>
      <c r="X48" s="1114">
        <v>2799</v>
      </c>
      <c r="Y48" s="1114"/>
      <c r="Z48" s="1114"/>
      <c r="AA48" s="1114"/>
      <c r="AB48" s="1114"/>
      <c r="AC48" s="1114"/>
      <c r="AD48" s="1113"/>
      <c r="AE48" s="1103"/>
    </row>
    <row r="49" spans="1:31" ht="12.75">
      <c r="A49" s="1098">
        <v>41</v>
      </c>
      <c r="B49" s="1099" t="s">
        <v>779</v>
      </c>
      <c r="C49" s="1099">
        <v>8690411</v>
      </c>
      <c r="D49" s="1113">
        <v>13</v>
      </c>
      <c r="E49" s="1113">
        <v>3</v>
      </c>
      <c r="F49" s="1113"/>
      <c r="G49" s="1113"/>
      <c r="H49" s="1113"/>
      <c r="I49" s="1113"/>
      <c r="J49" s="1113"/>
      <c r="K49" s="1113"/>
      <c r="L49" s="1113"/>
      <c r="M49" s="1113"/>
      <c r="N49" s="1113"/>
      <c r="O49" s="1113"/>
      <c r="P49" s="1113"/>
      <c r="Q49" s="1113"/>
      <c r="R49" s="1113"/>
      <c r="S49" s="1113"/>
      <c r="T49" s="1101">
        <f t="shared" si="0"/>
        <v>16</v>
      </c>
      <c r="U49" s="1114"/>
      <c r="V49" s="1114"/>
      <c r="W49" s="1114"/>
      <c r="X49" s="1114"/>
      <c r="Y49" s="1114"/>
      <c r="Z49" s="1114"/>
      <c r="AA49" s="1114"/>
      <c r="AB49" s="1114"/>
      <c r="AC49" s="1114"/>
      <c r="AD49" s="1113"/>
      <c r="AE49" s="1103"/>
    </row>
    <row r="50" spans="1:31" ht="12.75">
      <c r="A50" s="1098">
        <v>42</v>
      </c>
      <c r="B50" s="1099" t="s">
        <v>780</v>
      </c>
      <c r="C50" s="1099">
        <v>8419079</v>
      </c>
      <c r="D50" s="1113"/>
      <c r="E50" s="1113"/>
      <c r="F50" s="1113"/>
      <c r="G50" s="1113"/>
      <c r="H50" s="1113"/>
      <c r="I50" s="1113"/>
      <c r="J50" s="1113"/>
      <c r="K50" s="1113"/>
      <c r="L50" s="1113"/>
      <c r="M50" s="1113"/>
      <c r="N50" s="1113">
        <v>1689</v>
      </c>
      <c r="O50" s="1113"/>
      <c r="P50" s="1113"/>
      <c r="Q50" s="1113"/>
      <c r="R50" s="1113"/>
      <c r="S50" s="1113"/>
      <c r="T50" s="1101">
        <f t="shared" si="0"/>
        <v>1689</v>
      </c>
      <c r="U50" s="1114"/>
      <c r="V50" s="1114"/>
      <c r="W50" s="1114"/>
      <c r="X50" s="1114"/>
      <c r="Y50" s="1114"/>
      <c r="Z50" s="1114"/>
      <c r="AA50" s="1114"/>
      <c r="AB50" s="1114"/>
      <c r="AC50" s="1114"/>
      <c r="AD50" s="1113"/>
      <c r="AE50" s="1103"/>
    </row>
    <row r="51" spans="1:31" ht="12.75">
      <c r="A51" s="1098">
        <v>43</v>
      </c>
      <c r="B51" s="1099" t="s">
        <v>781</v>
      </c>
      <c r="C51" s="1099">
        <v>8419079</v>
      </c>
      <c r="D51" s="1113"/>
      <c r="E51" s="1113"/>
      <c r="F51" s="1113"/>
      <c r="G51" s="1113"/>
      <c r="H51" s="1113"/>
      <c r="I51" s="1113"/>
      <c r="J51" s="1113"/>
      <c r="K51" s="1113"/>
      <c r="L51" s="1113"/>
      <c r="M51" s="1113"/>
      <c r="N51" s="1113">
        <v>264</v>
      </c>
      <c r="O51" s="1113"/>
      <c r="P51" s="1113"/>
      <c r="Q51" s="1113"/>
      <c r="R51" s="1113"/>
      <c r="S51" s="1113"/>
      <c r="T51" s="1101">
        <f t="shared" si="0"/>
        <v>264</v>
      </c>
      <c r="U51" s="1114"/>
      <c r="V51" s="1114"/>
      <c r="W51" s="1114"/>
      <c r="X51" s="1114"/>
      <c r="Y51" s="1114"/>
      <c r="Z51" s="1114"/>
      <c r="AA51" s="1114"/>
      <c r="AB51" s="1114"/>
      <c r="AC51" s="1114"/>
      <c r="AD51" s="1113"/>
      <c r="AE51" s="1103"/>
    </row>
    <row r="52" spans="1:31" ht="12.75">
      <c r="A52" s="1098">
        <v>44</v>
      </c>
      <c r="B52" s="1099" t="s">
        <v>782</v>
      </c>
      <c r="C52" s="1099">
        <v>8419079</v>
      </c>
      <c r="D52" s="1113"/>
      <c r="E52" s="1113"/>
      <c r="F52" s="1113"/>
      <c r="G52" s="1113"/>
      <c r="H52" s="1113"/>
      <c r="I52" s="1113"/>
      <c r="J52" s="1113"/>
      <c r="K52" s="1113"/>
      <c r="L52" s="1113"/>
      <c r="M52" s="1113"/>
      <c r="N52" s="1113">
        <v>830</v>
      </c>
      <c r="O52" s="1113"/>
      <c r="P52" s="1113"/>
      <c r="Q52" s="1113"/>
      <c r="R52" s="1113"/>
      <c r="S52" s="1113"/>
      <c r="T52" s="1101">
        <f t="shared" si="0"/>
        <v>830</v>
      </c>
      <c r="U52" s="1114"/>
      <c r="V52" s="1114"/>
      <c r="W52" s="1114"/>
      <c r="X52" s="1114"/>
      <c r="Y52" s="1114"/>
      <c r="Z52" s="1114"/>
      <c r="AA52" s="1114"/>
      <c r="AB52" s="1114"/>
      <c r="AC52" s="1114"/>
      <c r="AD52" s="1113"/>
      <c r="AE52" s="1103"/>
    </row>
    <row r="53" spans="1:31" ht="12.75">
      <c r="A53" s="1098">
        <v>45</v>
      </c>
      <c r="B53" s="1099" t="s">
        <v>783</v>
      </c>
      <c r="C53" s="1099">
        <v>8419079</v>
      </c>
      <c r="D53" s="1113"/>
      <c r="E53" s="1113"/>
      <c r="F53" s="1113"/>
      <c r="G53" s="1113"/>
      <c r="H53" s="1113"/>
      <c r="I53" s="1113"/>
      <c r="J53" s="1113"/>
      <c r="K53" s="1113"/>
      <c r="L53" s="1113"/>
      <c r="M53" s="1113"/>
      <c r="N53" s="1113">
        <v>710</v>
      </c>
      <c r="O53" s="1113"/>
      <c r="P53" s="1113"/>
      <c r="Q53" s="1113"/>
      <c r="R53" s="1113"/>
      <c r="S53" s="1113"/>
      <c r="T53" s="1101">
        <f t="shared" si="0"/>
        <v>710</v>
      </c>
      <c r="U53" s="1114"/>
      <c r="V53" s="1114"/>
      <c r="W53" s="1114"/>
      <c r="X53" s="1114"/>
      <c r="Y53" s="1114"/>
      <c r="Z53" s="1114"/>
      <c r="AA53" s="1114"/>
      <c r="AB53" s="1114"/>
      <c r="AC53" s="1114"/>
      <c r="AD53" s="1113"/>
      <c r="AE53" s="1103"/>
    </row>
    <row r="54" spans="1:31" ht="12.75">
      <c r="A54" s="1098">
        <v>46</v>
      </c>
      <c r="B54" s="1099" t="s">
        <v>766</v>
      </c>
      <c r="C54" s="1099">
        <v>8419089</v>
      </c>
      <c r="D54" s="1113"/>
      <c r="E54" s="1113"/>
      <c r="F54" s="1113"/>
      <c r="G54" s="1113"/>
      <c r="H54" s="1113"/>
      <c r="I54" s="1113"/>
      <c r="J54" s="1113"/>
      <c r="K54" s="1113"/>
      <c r="L54" s="1113"/>
      <c r="M54" s="1113"/>
      <c r="N54" s="1113"/>
      <c r="O54" s="1113"/>
      <c r="P54" s="1113">
        <v>-710</v>
      </c>
      <c r="Q54" s="1113"/>
      <c r="R54" s="1113"/>
      <c r="S54" s="1113"/>
      <c r="T54" s="1101">
        <f t="shared" si="0"/>
        <v>-710</v>
      </c>
      <c r="U54" s="1114"/>
      <c r="V54" s="1114"/>
      <c r="W54" s="1114"/>
      <c r="X54" s="1114"/>
      <c r="Y54" s="1114"/>
      <c r="Z54" s="1114"/>
      <c r="AA54" s="1114"/>
      <c r="AB54" s="1114"/>
      <c r="AC54" s="1114"/>
      <c r="AD54" s="1113"/>
      <c r="AE54" s="1103">
        <f t="shared" si="1"/>
        <v>0</v>
      </c>
    </row>
    <row r="55" spans="1:31" ht="13.5" thickBot="1">
      <c r="A55" s="1115">
        <v>65</v>
      </c>
      <c r="B55" s="1116" t="s">
        <v>165</v>
      </c>
      <c r="C55" s="1117"/>
      <c r="D55" s="1118">
        <f aca="true" t="shared" si="3" ref="D55:T55">SUM(D27:D54)</f>
        <v>13</v>
      </c>
      <c r="E55" s="1118">
        <f t="shared" si="3"/>
        <v>3</v>
      </c>
      <c r="F55" s="1118">
        <f t="shared" si="3"/>
        <v>1364</v>
      </c>
      <c r="G55" s="1118">
        <f t="shared" si="3"/>
        <v>0</v>
      </c>
      <c r="H55" s="1118">
        <f t="shared" si="3"/>
        <v>0</v>
      </c>
      <c r="I55" s="1118">
        <f t="shared" si="3"/>
        <v>0</v>
      </c>
      <c r="J55" s="1118">
        <f t="shared" si="3"/>
        <v>5895</v>
      </c>
      <c r="K55" s="1118">
        <f t="shared" si="3"/>
        <v>6561</v>
      </c>
      <c r="L55" s="1118">
        <f t="shared" si="3"/>
        <v>0</v>
      </c>
      <c r="M55" s="1118">
        <f t="shared" si="3"/>
        <v>0</v>
      </c>
      <c r="N55" s="1118">
        <f t="shared" si="3"/>
        <v>5386</v>
      </c>
      <c r="O55" s="1118">
        <f t="shared" si="3"/>
        <v>0</v>
      </c>
      <c r="P55" s="1118">
        <f t="shared" si="3"/>
        <v>44222</v>
      </c>
      <c r="Q55" s="1118">
        <f t="shared" si="3"/>
        <v>10245</v>
      </c>
      <c r="R55" s="1118">
        <f t="shared" si="3"/>
        <v>17524</v>
      </c>
      <c r="S55" s="1118">
        <f t="shared" si="3"/>
        <v>0</v>
      </c>
      <c r="T55" s="1119">
        <f t="shared" si="3"/>
        <v>91213</v>
      </c>
      <c r="U55" s="1118">
        <f aca="true" t="shared" si="4" ref="U55:AD55">SUM(U9:U54)</f>
        <v>3067</v>
      </c>
      <c r="V55" s="1118">
        <f t="shared" si="4"/>
        <v>0</v>
      </c>
      <c r="W55" s="1118">
        <f t="shared" si="4"/>
        <v>0</v>
      </c>
      <c r="X55" s="1118">
        <f t="shared" si="4"/>
        <v>3052</v>
      </c>
      <c r="Y55" s="1118">
        <f t="shared" si="4"/>
        <v>0</v>
      </c>
      <c r="Z55" s="1118">
        <f t="shared" si="4"/>
        <v>0</v>
      </c>
      <c r="AA55" s="1118">
        <f t="shared" si="4"/>
        <v>0</v>
      </c>
      <c r="AB55" s="1118">
        <f t="shared" si="4"/>
        <v>0</v>
      </c>
      <c r="AC55" s="1118">
        <f t="shared" si="4"/>
        <v>0</v>
      </c>
      <c r="AD55" s="1118">
        <f t="shared" si="4"/>
        <v>85094</v>
      </c>
      <c r="AE55" s="1120">
        <f t="shared" si="1"/>
        <v>91213</v>
      </c>
    </row>
  </sheetData>
  <sheetProtection/>
  <autoFilter ref="C3:C58"/>
  <mergeCells count="34">
    <mergeCell ref="P6:P7"/>
    <mergeCell ref="AD6:AD7"/>
    <mergeCell ref="R6:R7"/>
    <mergeCell ref="S6:S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K6:K7"/>
    <mergeCell ref="L6:L7"/>
    <mergeCell ref="M6:M7"/>
    <mergeCell ref="N6:N7"/>
    <mergeCell ref="O6:O7"/>
    <mergeCell ref="C3:AE3"/>
    <mergeCell ref="A5:A8"/>
    <mergeCell ref="B5:B7"/>
    <mergeCell ref="C5:C7"/>
    <mergeCell ref="D5:S5"/>
    <mergeCell ref="T5:T7"/>
    <mergeCell ref="U5:AC5"/>
    <mergeCell ref="AE5:AE7"/>
    <mergeCell ref="D6:D7"/>
    <mergeCell ref="E6:E7"/>
    <mergeCell ref="Q6:Q7"/>
    <mergeCell ref="F6:F7"/>
    <mergeCell ref="G6:G7"/>
    <mergeCell ref="H6:H7"/>
    <mergeCell ref="I6:I7"/>
    <mergeCell ref="J6:J7"/>
  </mergeCells>
  <printOptions horizontalCentered="1"/>
  <pageMargins left="0.2362204724409449" right="0.1968503937007874" top="0.984251968503937" bottom="0.7874015748031497" header="0.5118110236220472" footer="0.5118110236220472"/>
  <pageSetup fitToHeight="1" fitToWidth="1" horizontalDpi="600" verticalDpi="600" orientation="landscape" paperSize="8" scale="48" r:id="rId1"/>
  <headerFooter alignWithMargins="0">
    <oddHeader>&amp;L
&amp;C&amp;"Times New Roman CE,Félkövér"&amp;12Martonvásár Város Képviselőtestület  ..../2013 (......) önkormányzati rendelete Martonvásár Város Önkormányzata 2013.évi költségvetésének  módosításáról
&amp;R&amp;"Times New Roman CE,Félkövér"&amp;12 9.a.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26"/>
  <sheetViews>
    <sheetView zoomScalePageLayoutView="0" workbookViewId="0" topLeftCell="B7">
      <selection activeCell="D19" sqref="D19"/>
    </sheetView>
  </sheetViews>
  <sheetFormatPr defaultColWidth="9.00390625" defaultRowHeight="12.75"/>
  <cols>
    <col min="1" max="1" width="6.625" style="1091" customWidth="1"/>
    <col min="2" max="2" width="53.00390625" style="1091" customWidth="1"/>
    <col min="3" max="3" width="12.50390625" style="1091" customWidth="1"/>
    <col min="4" max="4" width="7.125" style="1091" hidden="1" customWidth="1"/>
    <col min="5" max="5" width="8.625" style="1091" customWidth="1"/>
    <col min="6" max="6" width="8.875" style="1091" customWidth="1"/>
    <col min="7" max="8" width="6.50390625" style="1091" hidden="1" customWidth="1"/>
    <col min="9" max="9" width="6.375" style="1091" hidden="1" customWidth="1"/>
    <col min="10" max="10" width="6.125" style="1091" hidden="1" customWidth="1"/>
    <col min="11" max="11" width="6.00390625" style="1091" hidden="1" customWidth="1"/>
    <col min="12" max="12" width="0.875" style="1091" hidden="1" customWidth="1"/>
    <col min="13" max="13" width="8.50390625" style="1091" customWidth="1"/>
    <col min="14" max="14" width="7.50390625" style="1091" customWidth="1"/>
    <col min="15" max="15" width="10.00390625" style="1091" customWidth="1"/>
    <col min="16" max="16" width="8.50390625" style="1091" customWidth="1"/>
    <col min="17" max="19" width="7.00390625" style="1091" customWidth="1"/>
    <col min="20" max="21" width="0" style="1091" hidden="1" customWidth="1"/>
    <col min="22" max="22" width="10.125" style="1091" hidden="1" customWidth="1"/>
    <col min="23" max="23" width="10.50390625" style="1091" customWidth="1"/>
    <col min="24" max="25" width="9.625" style="1091" customWidth="1"/>
    <col min="26" max="26" width="6.50390625" style="1091" customWidth="1"/>
    <col min="27" max="27" width="6.625" style="1091" customWidth="1"/>
    <col min="28" max="29" width="9.375" style="1091" customWidth="1"/>
    <col min="30" max="30" width="10.50390625" style="1091" customWidth="1"/>
    <col min="31" max="31" width="8.00390625" style="1091" customWidth="1"/>
    <col min="32" max="32" width="9.125" style="1091" customWidth="1"/>
    <col min="33" max="33" width="10.875" style="1091" customWidth="1"/>
    <col min="34" max="34" width="8.125" style="1091" hidden="1" customWidth="1"/>
    <col min="35" max="16384" width="9.375" style="1091" customWidth="1"/>
  </cols>
  <sheetData>
    <row r="3" spans="3:33" ht="15.75">
      <c r="C3" s="1248" t="s">
        <v>784</v>
      </c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8"/>
      <c r="AB3" s="1248"/>
      <c r="AC3" s="1248"/>
      <c r="AD3" s="1248"/>
      <c r="AE3" s="1248"/>
      <c r="AF3" s="1248"/>
      <c r="AG3" s="1248"/>
    </row>
    <row r="4" spans="33:34" ht="13.5" thickBot="1">
      <c r="AG4" s="1092"/>
      <c r="AH4" s="1092"/>
    </row>
    <row r="5" spans="1:39" ht="31.5" customHeight="1">
      <c r="A5" s="1249" t="s">
        <v>6</v>
      </c>
      <c r="B5" s="1251" t="s">
        <v>710</v>
      </c>
      <c r="C5" s="1253" t="s">
        <v>711</v>
      </c>
      <c r="D5" s="1253" t="s">
        <v>785</v>
      </c>
      <c r="E5" s="1256" t="s">
        <v>42</v>
      </c>
      <c r="F5" s="1257"/>
      <c r="G5" s="1257"/>
      <c r="H5" s="1257"/>
      <c r="I5" s="1257"/>
      <c r="J5" s="1257"/>
      <c r="K5" s="1257"/>
      <c r="L5" s="1257"/>
      <c r="M5" s="1257"/>
      <c r="N5" s="1257"/>
      <c r="O5" s="1257"/>
      <c r="P5" s="1257"/>
      <c r="Q5" s="1257"/>
      <c r="R5" s="1257"/>
      <c r="S5" s="1257"/>
      <c r="T5" s="1257"/>
      <c r="U5" s="1257"/>
      <c r="V5" s="1267"/>
      <c r="W5" s="1258" t="s">
        <v>676</v>
      </c>
      <c r="X5" s="1256" t="s">
        <v>13</v>
      </c>
      <c r="Y5" s="1257"/>
      <c r="Z5" s="1257"/>
      <c r="AA5" s="1257"/>
      <c r="AB5" s="1257"/>
      <c r="AC5" s="1257"/>
      <c r="AD5" s="1257"/>
      <c r="AE5" s="1257"/>
      <c r="AF5" s="1257"/>
      <c r="AG5" s="1261" t="s">
        <v>712</v>
      </c>
      <c r="AH5" s="1268" t="s">
        <v>786</v>
      </c>
      <c r="AM5" s="1094"/>
    </row>
    <row r="6" spans="1:34" ht="25.5" customHeight="1">
      <c r="A6" s="1250"/>
      <c r="B6" s="1252"/>
      <c r="C6" s="1254"/>
      <c r="D6" s="1254"/>
      <c r="E6" s="1264" t="s">
        <v>713</v>
      </c>
      <c r="F6" s="1264" t="s">
        <v>474</v>
      </c>
      <c r="G6" s="1271" t="s">
        <v>787</v>
      </c>
      <c r="H6" s="1272"/>
      <c r="I6" s="1272"/>
      <c r="J6" s="1272"/>
      <c r="K6" s="1272"/>
      <c r="L6" s="1273"/>
      <c r="M6" s="1264" t="s">
        <v>714</v>
      </c>
      <c r="N6" s="1264" t="s">
        <v>716</v>
      </c>
      <c r="O6" s="1264" t="s">
        <v>717</v>
      </c>
      <c r="P6" s="1264" t="s">
        <v>65</v>
      </c>
      <c r="Q6" s="1264" t="s">
        <v>157</v>
      </c>
      <c r="R6" s="1264" t="s">
        <v>718</v>
      </c>
      <c r="S6" s="1264" t="s">
        <v>719</v>
      </c>
      <c r="T6" s="1121"/>
      <c r="U6" s="1121"/>
      <c r="V6" s="1121"/>
      <c r="W6" s="1259"/>
      <c r="X6" s="1264" t="s">
        <v>788</v>
      </c>
      <c r="Y6" s="1264" t="s">
        <v>724</v>
      </c>
      <c r="Z6" s="1264" t="s">
        <v>725</v>
      </c>
      <c r="AA6" s="1264" t="s">
        <v>726</v>
      </c>
      <c r="AB6" s="1264" t="s">
        <v>720</v>
      </c>
      <c r="AC6" s="1264" t="s">
        <v>789</v>
      </c>
      <c r="AD6" s="1264" t="s">
        <v>790</v>
      </c>
      <c r="AE6" s="1264" t="s">
        <v>791</v>
      </c>
      <c r="AF6" s="1264" t="s">
        <v>792</v>
      </c>
      <c r="AG6" s="1262"/>
      <c r="AH6" s="1269"/>
    </row>
    <row r="7" spans="1:34" ht="23.25" customHeight="1" thickBot="1">
      <c r="A7" s="1250"/>
      <c r="B7" s="1252"/>
      <c r="C7" s="1255"/>
      <c r="D7" s="1255"/>
      <c r="E7" s="1265"/>
      <c r="F7" s="1265"/>
      <c r="G7" s="1121" t="s">
        <v>793</v>
      </c>
      <c r="H7" s="1121" t="s">
        <v>794</v>
      </c>
      <c r="I7" s="1121" t="s">
        <v>795</v>
      </c>
      <c r="J7" s="1121" t="s">
        <v>725</v>
      </c>
      <c r="K7" s="1121" t="s">
        <v>796</v>
      </c>
      <c r="L7" s="1121" t="s">
        <v>726</v>
      </c>
      <c r="M7" s="1265"/>
      <c r="N7" s="1265"/>
      <c r="O7" s="1265"/>
      <c r="P7" s="1265"/>
      <c r="Q7" s="1265"/>
      <c r="R7" s="1265"/>
      <c r="S7" s="1265"/>
      <c r="T7" s="1121"/>
      <c r="U7" s="1121"/>
      <c r="V7" s="1121"/>
      <c r="W7" s="1260"/>
      <c r="X7" s="1265"/>
      <c r="Y7" s="1265"/>
      <c r="Z7" s="1265"/>
      <c r="AA7" s="1265"/>
      <c r="AB7" s="1265"/>
      <c r="AC7" s="1265"/>
      <c r="AD7" s="1265"/>
      <c r="AE7" s="1265"/>
      <c r="AF7" s="1266"/>
      <c r="AG7" s="1263"/>
      <c r="AH7" s="1270"/>
    </row>
    <row r="8" spans="1:34" ht="18" customHeight="1">
      <c r="A8" s="1250"/>
      <c r="B8" s="1095" t="s">
        <v>412</v>
      </c>
      <c r="C8" s="1095" t="s">
        <v>418</v>
      </c>
      <c r="D8" s="1095"/>
      <c r="E8" s="1095" t="s">
        <v>414</v>
      </c>
      <c r="F8" s="1095" t="s">
        <v>415</v>
      </c>
      <c r="G8" s="1122"/>
      <c r="H8" s="1122"/>
      <c r="I8" s="1122"/>
      <c r="J8" s="1122"/>
      <c r="K8" s="1122"/>
      <c r="L8" s="1122"/>
      <c r="M8" s="1095" t="s">
        <v>416</v>
      </c>
      <c r="N8" s="1095" t="s">
        <v>421</v>
      </c>
      <c r="O8" s="1095" t="s">
        <v>422</v>
      </c>
      <c r="P8" s="1095" t="s">
        <v>0</v>
      </c>
      <c r="Q8" s="1095" t="s">
        <v>1</v>
      </c>
      <c r="R8" s="1095" t="s">
        <v>2</v>
      </c>
      <c r="S8" s="1095" t="s">
        <v>3</v>
      </c>
      <c r="T8" s="1122"/>
      <c r="U8" s="1122"/>
      <c r="V8" s="1122"/>
      <c r="W8" s="1096" t="s">
        <v>4</v>
      </c>
      <c r="X8" s="1095" t="s">
        <v>5</v>
      </c>
      <c r="Y8" s="1095" t="s">
        <v>679</v>
      </c>
      <c r="Z8" s="1095" t="s">
        <v>680</v>
      </c>
      <c r="AA8" s="1095" t="s">
        <v>734</v>
      </c>
      <c r="AB8" s="1095" t="s">
        <v>735</v>
      </c>
      <c r="AC8" s="1095" t="s">
        <v>736</v>
      </c>
      <c r="AD8" s="1095" t="s">
        <v>737</v>
      </c>
      <c r="AE8" s="1123" t="s">
        <v>738</v>
      </c>
      <c r="AF8" s="1095" t="s">
        <v>739</v>
      </c>
      <c r="AG8" s="1097" t="s">
        <v>740</v>
      </c>
      <c r="AH8" s="1124"/>
    </row>
    <row r="9" spans="1:33" ht="12.75">
      <c r="A9" s="1125">
        <v>1</v>
      </c>
      <c r="B9" s="1126" t="s">
        <v>797</v>
      </c>
      <c r="C9" s="1099">
        <v>8419079</v>
      </c>
      <c r="D9" s="1099"/>
      <c r="E9" s="1113"/>
      <c r="F9" s="1113"/>
      <c r="G9" s="1113"/>
      <c r="H9" s="1113"/>
      <c r="I9" s="1113"/>
      <c r="J9" s="1113"/>
      <c r="K9" s="1113"/>
      <c r="L9" s="1113"/>
      <c r="M9" s="1113"/>
      <c r="N9" s="1113"/>
      <c r="O9" s="1113"/>
      <c r="P9" s="1113"/>
      <c r="Q9" s="1113"/>
      <c r="R9" s="1113"/>
      <c r="S9" s="1113"/>
      <c r="T9" s="1113"/>
      <c r="U9" s="1113"/>
      <c r="V9" s="1113"/>
      <c r="W9" s="1101">
        <f>SUM(E9:V9)</f>
        <v>0</v>
      </c>
      <c r="X9" s="1113"/>
      <c r="Y9" s="1113"/>
      <c r="Z9" s="1113"/>
      <c r="AA9" s="1113"/>
      <c r="AB9" s="1113">
        <v>1977</v>
      </c>
      <c r="AC9" s="1113"/>
      <c r="AD9" s="1113"/>
      <c r="AE9" s="1113"/>
      <c r="AF9" s="1113"/>
      <c r="AG9" s="1103">
        <f>SUM(X9:AF9)</f>
        <v>1977</v>
      </c>
    </row>
    <row r="10" spans="1:33" ht="12.75">
      <c r="A10" s="1125">
        <v>2</v>
      </c>
      <c r="B10" s="1127" t="s">
        <v>798</v>
      </c>
      <c r="C10" s="1099"/>
      <c r="D10" s="1099"/>
      <c r="E10" s="1113"/>
      <c r="F10" s="1113"/>
      <c r="G10" s="1113"/>
      <c r="H10" s="1113"/>
      <c r="I10" s="1113"/>
      <c r="J10" s="1113"/>
      <c r="K10" s="1113"/>
      <c r="L10" s="1113"/>
      <c r="M10" s="1113"/>
      <c r="N10" s="1113"/>
      <c r="O10" s="1113"/>
      <c r="P10" s="1113"/>
      <c r="Q10" s="1113"/>
      <c r="R10" s="1113"/>
      <c r="S10" s="1113"/>
      <c r="T10" s="1113"/>
      <c r="U10" s="1113"/>
      <c r="V10" s="1113"/>
      <c r="W10" s="1101">
        <f>SUM(E10:V10)</f>
        <v>0</v>
      </c>
      <c r="X10" s="1113"/>
      <c r="Y10" s="1113"/>
      <c r="Z10" s="1113"/>
      <c r="AA10" s="1113"/>
      <c r="AB10" s="1113"/>
      <c r="AC10" s="1113"/>
      <c r="AD10" s="1113"/>
      <c r="AE10" s="1113"/>
      <c r="AF10" s="1113"/>
      <c r="AG10" s="1103">
        <f>SUM(X10:AF10)</f>
        <v>0</v>
      </c>
    </row>
    <row r="11" spans="1:33" ht="12.75">
      <c r="A11" s="1125">
        <v>3</v>
      </c>
      <c r="B11" s="1099" t="s">
        <v>799</v>
      </c>
      <c r="C11" s="1128">
        <v>8411261</v>
      </c>
      <c r="D11" s="1128"/>
      <c r="E11" s="1113"/>
      <c r="F11" s="1113"/>
      <c r="G11" s="1129"/>
      <c r="H11" s="1129"/>
      <c r="I11" s="1129"/>
      <c r="J11" s="1129"/>
      <c r="K11" s="1129"/>
      <c r="L11" s="1129"/>
      <c r="M11" s="1129">
        <v>36</v>
      </c>
      <c r="N11" s="1129"/>
      <c r="O11" s="1129"/>
      <c r="P11" s="1129"/>
      <c r="Q11" s="1129"/>
      <c r="R11" s="1129"/>
      <c r="S11" s="1129"/>
      <c r="T11" s="1129"/>
      <c r="U11" s="1129"/>
      <c r="V11" s="1129"/>
      <c r="W11" s="1101">
        <f>SUM(E11:V11)</f>
        <v>36</v>
      </c>
      <c r="X11" s="1129"/>
      <c r="Y11" s="1129"/>
      <c r="Z11" s="1129"/>
      <c r="AA11" s="1129"/>
      <c r="AB11" s="1129"/>
      <c r="AC11" s="1129"/>
      <c r="AD11" s="1129"/>
      <c r="AE11" s="1129"/>
      <c r="AF11" s="1129"/>
      <c r="AG11" s="1103"/>
    </row>
    <row r="12" spans="1:33" ht="12.75">
      <c r="A12" s="1125">
        <v>4</v>
      </c>
      <c r="B12" s="1099" t="s">
        <v>800</v>
      </c>
      <c r="C12" s="1128">
        <v>8411261</v>
      </c>
      <c r="D12" s="1128"/>
      <c r="E12" s="1113"/>
      <c r="F12" s="1113"/>
      <c r="G12" s="1129"/>
      <c r="H12" s="1129"/>
      <c r="I12" s="1129"/>
      <c r="J12" s="1129"/>
      <c r="K12" s="1129"/>
      <c r="L12" s="1129"/>
      <c r="M12" s="1129">
        <v>50</v>
      </c>
      <c r="N12" s="1129"/>
      <c r="O12" s="1129"/>
      <c r="P12" s="1129"/>
      <c r="Q12" s="1129"/>
      <c r="R12" s="1129"/>
      <c r="S12" s="1129"/>
      <c r="T12" s="1129"/>
      <c r="U12" s="1129"/>
      <c r="V12" s="1129"/>
      <c r="W12" s="1101">
        <f>SUM(E12:V12)</f>
        <v>50</v>
      </c>
      <c r="X12" s="1129"/>
      <c r="Y12" s="1129"/>
      <c r="Z12" s="1129"/>
      <c r="AA12" s="1129"/>
      <c r="AB12" s="1129"/>
      <c r="AC12" s="1129"/>
      <c r="AD12" s="1129"/>
      <c r="AE12" s="1129"/>
      <c r="AF12" s="1129"/>
      <c r="AG12" s="1103"/>
    </row>
    <row r="13" spans="1:33" ht="12.75">
      <c r="A13" s="1125">
        <v>5</v>
      </c>
      <c r="B13" s="1099" t="s">
        <v>801</v>
      </c>
      <c r="C13" s="1128">
        <v>8411261</v>
      </c>
      <c r="D13" s="1128"/>
      <c r="E13" s="1113"/>
      <c r="F13" s="1113"/>
      <c r="G13" s="1129"/>
      <c r="H13" s="1129"/>
      <c r="I13" s="1129"/>
      <c r="J13" s="1129"/>
      <c r="K13" s="1129"/>
      <c r="L13" s="1129"/>
      <c r="M13" s="1129">
        <v>8</v>
      </c>
      <c r="N13" s="1129"/>
      <c r="O13" s="1129"/>
      <c r="P13" s="1129"/>
      <c r="Q13" s="1129"/>
      <c r="R13" s="1129"/>
      <c r="S13" s="1129"/>
      <c r="T13" s="1129"/>
      <c r="U13" s="1129"/>
      <c r="V13" s="1129"/>
      <c r="W13" s="1101">
        <f>SUM(E13:V13)</f>
        <v>8</v>
      </c>
      <c r="X13" s="1129"/>
      <c r="Y13" s="1129"/>
      <c r="Z13" s="1129"/>
      <c r="AA13" s="1129"/>
      <c r="AB13" s="1129"/>
      <c r="AC13" s="1129"/>
      <c r="AD13" s="1129"/>
      <c r="AE13" s="1129"/>
      <c r="AF13" s="1129"/>
      <c r="AG13" s="1103">
        <f>SUM(X13:AF13)</f>
        <v>0</v>
      </c>
    </row>
    <row r="14" spans="1:33" ht="12.75">
      <c r="A14" s="1125">
        <v>6</v>
      </c>
      <c r="B14" s="1099" t="s">
        <v>802</v>
      </c>
      <c r="C14" s="1128">
        <v>8411261</v>
      </c>
      <c r="D14" s="1128"/>
      <c r="E14" s="1129"/>
      <c r="F14" s="1129"/>
      <c r="G14" s="1129"/>
      <c r="H14" s="1129"/>
      <c r="I14" s="1129"/>
      <c r="J14" s="1129"/>
      <c r="K14" s="1129"/>
      <c r="L14" s="1129"/>
      <c r="M14" s="1129">
        <v>23</v>
      </c>
      <c r="N14" s="1129"/>
      <c r="O14" s="1129"/>
      <c r="P14" s="1129"/>
      <c r="Q14" s="1129"/>
      <c r="R14" s="1129"/>
      <c r="S14" s="1129"/>
      <c r="T14" s="1129"/>
      <c r="U14" s="1129"/>
      <c r="V14" s="1129"/>
      <c r="W14" s="1101">
        <f>SUM(E14:V14)</f>
        <v>23</v>
      </c>
      <c r="X14" s="1129"/>
      <c r="Y14" s="1129"/>
      <c r="Z14" s="1129"/>
      <c r="AA14" s="1129"/>
      <c r="AB14" s="1129"/>
      <c r="AC14" s="1129"/>
      <c r="AD14" s="1129"/>
      <c r="AE14" s="1129"/>
      <c r="AF14" s="1129"/>
      <c r="AG14" s="1103">
        <f>SUM(X14:AF14)</f>
        <v>0</v>
      </c>
    </row>
    <row r="15" spans="1:33" ht="12.75">
      <c r="A15" s="1125">
        <v>7</v>
      </c>
      <c r="B15" s="1128" t="s">
        <v>701</v>
      </c>
      <c r="C15" s="1128">
        <v>8411261</v>
      </c>
      <c r="D15" s="1128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>
        <v>820</v>
      </c>
      <c r="R15" s="1129"/>
      <c r="S15" s="1129"/>
      <c r="T15" s="1129"/>
      <c r="U15" s="1129"/>
      <c r="V15" s="1129"/>
      <c r="W15" s="1101">
        <f aca="true" t="shared" si="0" ref="W15:W25">SUM(E15:V15)</f>
        <v>820</v>
      </c>
      <c r="X15" s="1129"/>
      <c r="Y15" s="1129"/>
      <c r="Z15" s="1129"/>
      <c r="AA15" s="1129"/>
      <c r="AB15" s="1129"/>
      <c r="AC15" s="1129"/>
      <c r="AD15" s="1129"/>
      <c r="AE15" s="1129"/>
      <c r="AF15" s="1129"/>
      <c r="AG15" s="1103">
        <f aca="true" t="shared" si="1" ref="AG15:AG25">SUM(X15:AF15)</f>
        <v>0</v>
      </c>
    </row>
    <row r="16" spans="1:33" ht="12.75">
      <c r="A16" s="1125">
        <v>8</v>
      </c>
      <c r="B16" s="1128" t="s">
        <v>803</v>
      </c>
      <c r="C16" s="1128">
        <v>8411261</v>
      </c>
      <c r="D16" s="1128"/>
      <c r="E16" s="1129"/>
      <c r="F16" s="1129"/>
      <c r="G16" s="1129"/>
      <c r="H16" s="1129"/>
      <c r="I16" s="1129"/>
      <c r="J16" s="1129"/>
      <c r="K16" s="1129"/>
      <c r="L16" s="1129"/>
      <c r="M16" s="1129">
        <v>40</v>
      </c>
      <c r="N16" s="1129"/>
      <c r="O16" s="1129"/>
      <c r="P16" s="1129"/>
      <c r="Q16" s="1129"/>
      <c r="R16" s="1129"/>
      <c r="S16" s="1129"/>
      <c r="T16" s="1129"/>
      <c r="U16" s="1129"/>
      <c r="V16" s="1129"/>
      <c r="W16" s="1101">
        <f t="shared" si="0"/>
        <v>40</v>
      </c>
      <c r="X16" s="1129"/>
      <c r="Y16" s="1129"/>
      <c r="Z16" s="1129"/>
      <c r="AA16" s="1129"/>
      <c r="AB16" s="1129"/>
      <c r="AC16" s="1129"/>
      <c r="AD16" s="1129"/>
      <c r="AE16" s="1129"/>
      <c r="AF16" s="1129"/>
      <c r="AG16" s="1103">
        <f t="shared" si="1"/>
        <v>0</v>
      </c>
    </row>
    <row r="17" spans="1:33" ht="12.75">
      <c r="A17" s="1125">
        <v>9</v>
      </c>
      <c r="B17" s="1128" t="s">
        <v>804</v>
      </c>
      <c r="C17" s="1128">
        <v>8411261</v>
      </c>
      <c r="D17" s="1128"/>
      <c r="E17" s="1129"/>
      <c r="F17" s="1129"/>
      <c r="G17" s="1129"/>
      <c r="H17" s="1129"/>
      <c r="I17" s="1129"/>
      <c r="J17" s="1129"/>
      <c r="K17" s="1129"/>
      <c r="L17" s="1129"/>
      <c r="M17" s="1129"/>
      <c r="N17" s="1129"/>
      <c r="O17" s="1129"/>
      <c r="P17" s="1129"/>
      <c r="Q17" s="1129">
        <v>1000</v>
      </c>
      <c r="R17" s="1129"/>
      <c r="S17" s="1129"/>
      <c r="T17" s="1129"/>
      <c r="U17" s="1129"/>
      <c r="V17" s="1129"/>
      <c r="W17" s="1101">
        <f t="shared" si="0"/>
        <v>1000</v>
      </c>
      <c r="X17" s="1129"/>
      <c r="Y17" s="1129"/>
      <c r="Z17" s="1129"/>
      <c r="AA17" s="1129"/>
      <c r="AB17" s="1129"/>
      <c r="AC17" s="1129"/>
      <c r="AD17" s="1129"/>
      <c r="AE17" s="1129"/>
      <c r="AF17" s="1129"/>
      <c r="AG17" s="1103">
        <f t="shared" si="1"/>
        <v>0</v>
      </c>
    </row>
    <row r="18" spans="1:33" ht="12.75">
      <c r="A18" s="1125">
        <v>10</v>
      </c>
      <c r="B18" s="1128" t="s">
        <v>805</v>
      </c>
      <c r="C18" s="1128">
        <v>8419079</v>
      </c>
      <c r="D18" s="1128"/>
      <c r="E18" s="1129"/>
      <c r="F18" s="1129"/>
      <c r="G18" s="1129"/>
      <c r="H18" s="1129"/>
      <c r="I18" s="1129"/>
      <c r="J18" s="1129"/>
      <c r="K18" s="1129"/>
      <c r="L18" s="1129"/>
      <c r="M18" s="1129"/>
      <c r="N18" s="1129"/>
      <c r="O18" s="1129"/>
      <c r="P18" s="1129"/>
      <c r="Q18" s="1129"/>
      <c r="R18" s="1129"/>
      <c r="S18" s="1129"/>
      <c r="T18" s="1129"/>
      <c r="U18" s="1129"/>
      <c r="V18" s="1129"/>
      <c r="W18" s="1101"/>
      <c r="X18" s="1129"/>
      <c r="Y18" s="1129"/>
      <c r="Z18" s="1129"/>
      <c r="AA18" s="1129"/>
      <c r="AB18" s="1129">
        <v>-907</v>
      </c>
      <c r="AC18" s="1129"/>
      <c r="AD18" s="1129"/>
      <c r="AE18" s="1129"/>
      <c r="AF18" s="1129"/>
      <c r="AG18" s="1103">
        <f t="shared" si="1"/>
        <v>-907</v>
      </c>
    </row>
    <row r="19" spans="1:33" ht="12.75">
      <c r="A19" s="1125">
        <v>11</v>
      </c>
      <c r="B19" s="1128" t="s">
        <v>806</v>
      </c>
      <c r="C19" s="1128">
        <v>8411261</v>
      </c>
      <c r="D19" s="1128"/>
      <c r="E19" s="1129"/>
      <c r="F19" s="1129"/>
      <c r="G19" s="1129"/>
      <c r="H19" s="1129"/>
      <c r="I19" s="1129"/>
      <c r="J19" s="1129"/>
      <c r="K19" s="1129"/>
      <c r="L19" s="1129"/>
      <c r="M19" s="1129">
        <v>-907</v>
      </c>
      <c r="N19" s="1129"/>
      <c r="O19" s="1129"/>
      <c r="P19" s="1129"/>
      <c r="Q19" s="1129"/>
      <c r="R19" s="1129"/>
      <c r="S19" s="1129"/>
      <c r="T19" s="1129"/>
      <c r="U19" s="1129"/>
      <c r="V19" s="1129"/>
      <c r="W19" s="1101">
        <f t="shared" si="0"/>
        <v>-907</v>
      </c>
      <c r="X19" s="1129"/>
      <c r="Y19" s="1129"/>
      <c r="Z19" s="1129"/>
      <c r="AA19" s="1129"/>
      <c r="AB19" s="1129"/>
      <c r="AC19" s="1129"/>
      <c r="AD19" s="1129"/>
      <c r="AE19" s="1129"/>
      <c r="AF19" s="1129"/>
      <c r="AG19" s="1103">
        <f t="shared" si="1"/>
        <v>0</v>
      </c>
    </row>
    <row r="20" spans="1:33" ht="12.75">
      <c r="A20" s="1125">
        <v>12</v>
      </c>
      <c r="B20" s="1128" t="s">
        <v>807</v>
      </c>
      <c r="C20" s="1128">
        <v>8419079</v>
      </c>
      <c r="D20" s="1128"/>
      <c r="E20" s="1129"/>
      <c r="F20" s="1129"/>
      <c r="G20" s="1129"/>
      <c r="H20" s="1129"/>
      <c r="I20" s="1129"/>
      <c r="J20" s="1129"/>
      <c r="K20" s="1129"/>
      <c r="L20" s="1129"/>
      <c r="M20" s="1129"/>
      <c r="N20" s="1129"/>
      <c r="O20" s="1129"/>
      <c r="P20" s="1129"/>
      <c r="Q20" s="1129"/>
      <c r="R20" s="1129"/>
      <c r="S20" s="1129"/>
      <c r="T20" s="1129"/>
      <c r="U20" s="1129"/>
      <c r="V20" s="1129"/>
      <c r="W20" s="1101">
        <f t="shared" si="0"/>
        <v>0</v>
      </c>
      <c r="X20" s="1129"/>
      <c r="Y20" s="1129"/>
      <c r="Z20" s="1129"/>
      <c r="AA20" s="1129"/>
      <c r="AB20" s="1129">
        <v>830</v>
      </c>
      <c r="AC20" s="1129"/>
      <c r="AD20" s="1129"/>
      <c r="AE20" s="1129"/>
      <c r="AF20" s="1129"/>
      <c r="AG20" s="1103">
        <f t="shared" si="1"/>
        <v>830</v>
      </c>
    </row>
    <row r="21" spans="1:33" ht="12.75">
      <c r="A21" s="1125">
        <v>13</v>
      </c>
      <c r="B21" s="1128" t="s">
        <v>808</v>
      </c>
      <c r="C21" s="1128">
        <v>8411261</v>
      </c>
      <c r="D21" s="1128"/>
      <c r="E21" s="1129">
        <v>654</v>
      </c>
      <c r="F21" s="1129">
        <v>176</v>
      </c>
      <c r="G21" s="1129"/>
      <c r="H21" s="1129"/>
      <c r="I21" s="1129"/>
      <c r="J21" s="1129"/>
      <c r="K21" s="1129"/>
      <c r="L21" s="1129"/>
      <c r="M21" s="1129"/>
      <c r="N21" s="1129"/>
      <c r="O21" s="1129"/>
      <c r="P21" s="1129"/>
      <c r="Q21" s="1129"/>
      <c r="R21" s="1129"/>
      <c r="S21" s="1129"/>
      <c r="T21" s="1129"/>
      <c r="U21" s="1129"/>
      <c r="V21" s="1129"/>
      <c r="W21" s="1101">
        <f t="shared" si="0"/>
        <v>830</v>
      </c>
      <c r="X21" s="1129"/>
      <c r="Y21" s="1129"/>
      <c r="Z21" s="1129"/>
      <c r="AA21" s="1129"/>
      <c r="AB21" s="1129"/>
      <c r="AC21" s="1129"/>
      <c r="AD21" s="1129"/>
      <c r="AE21" s="1129"/>
      <c r="AF21" s="1129"/>
      <c r="AG21" s="1103">
        <f t="shared" si="1"/>
        <v>0</v>
      </c>
    </row>
    <row r="22" spans="1:33" ht="12.75">
      <c r="A22" s="1125">
        <v>14</v>
      </c>
      <c r="B22" s="1128" t="s">
        <v>809</v>
      </c>
      <c r="C22" s="1128">
        <v>8419079</v>
      </c>
      <c r="D22" s="1128"/>
      <c r="E22" s="1129"/>
      <c r="F22" s="1129"/>
      <c r="G22" s="1129"/>
      <c r="H22" s="1129"/>
      <c r="I22" s="1129"/>
      <c r="J22" s="1129"/>
      <c r="K22" s="1129"/>
      <c r="L22" s="1129"/>
      <c r="M22" s="1129"/>
      <c r="N22" s="1129"/>
      <c r="O22" s="1129"/>
      <c r="P22" s="1129"/>
      <c r="Q22" s="1129"/>
      <c r="R22" s="1129"/>
      <c r="S22" s="1129"/>
      <c r="T22" s="1129"/>
      <c r="U22" s="1129"/>
      <c r="V22" s="1129"/>
      <c r="W22" s="1101">
        <f t="shared" si="0"/>
        <v>0</v>
      </c>
      <c r="X22" s="1129"/>
      <c r="Y22" s="1129"/>
      <c r="Z22" s="1129"/>
      <c r="AA22" s="1129"/>
      <c r="AB22" s="1129">
        <v>710</v>
      </c>
      <c r="AC22" s="1129"/>
      <c r="AD22" s="1129"/>
      <c r="AE22" s="1129"/>
      <c r="AF22" s="1129"/>
      <c r="AG22" s="1103">
        <f t="shared" si="1"/>
        <v>710</v>
      </c>
    </row>
    <row r="23" spans="1:33" ht="12.75">
      <c r="A23" s="1125">
        <v>15</v>
      </c>
      <c r="B23" s="1128" t="s">
        <v>810</v>
      </c>
      <c r="C23" s="1128">
        <v>8411261</v>
      </c>
      <c r="D23" s="1128"/>
      <c r="E23" s="1129">
        <v>429</v>
      </c>
      <c r="F23" s="1129">
        <v>116</v>
      </c>
      <c r="G23" s="1129"/>
      <c r="H23" s="1129"/>
      <c r="I23" s="1129"/>
      <c r="J23" s="1129"/>
      <c r="K23" s="1129"/>
      <c r="L23" s="1129"/>
      <c r="M23" s="1129"/>
      <c r="N23" s="1129"/>
      <c r="O23" s="1129"/>
      <c r="P23" s="1129"/>
      <c r="Q23" s="1129"/>
      <c r="R23" s="1129"/>
      <c r="S23" s="1129"/>
      <c r="T23" s="1129"/>
      <c r="U23" s="1129"/>
      <c r="V23" s="1129"/>
      <c r="W23" s="1101">
        <f t="shared" si="0"/>
        <v>545</v>
      </c>
      <c r="X23" s="1129"/>
      <c r="Y23" s="1129"/>
      <c r="Z23" s="1129"/>
      <c r="AA23" s="1129"/>
      <c r="AB23" s="1129"/>
      <c r="AC23" s="1129"/>
      <c r="AD23" s="1129"/>
      <c r="AE23" s="1129"/>
      <c r="AF23" s="1129"/>
      <c r="AG23" s="1103">
        <f t="shared" si="1"/>
        <v>0</v>
      </c>
    </row>
    <row r="24" spans="1:33" ht="12.75">
      <c r="A24" s="1125">
        <v>16</v>
      </c>
      <c r="B24" s="1128" t="s">
        <v>811</v>
      </c>
      <c r="C24" s="1128">
        <v>8411261</v>
      </c>
      <c r="D24" s="1128"/>
      <c r="E24" s="1129">
        <v>130</v>
      </c>
      <c r="F24" s="1129">
        <v>35</v>
      </c>
      <c r="G24" s="1129"/>
      <c r="H24" s="1129"/>
      <c r="I24" s="1129"/>
      <c r="J24" s="1129"/>
      <c r="K24" s="1129"/>
      <c r="L24" s="1129"/>
      <c r="M24" s="1129"/>
      <c r="N24" s="1129"/>
      <c r="O24" s="1129"/>
      <c r="P24" s="1129"/>
      <c r="Q24" s="1129"/>
      <c r="R24" s="1129"/>
      <c r="S24" s="1129"/>
      <c r="T24" s="1129"/>
      <c r="U24" s="1129"/>
      <c r="V24" s="1129"/>
      <c r="W24" s="1101">
        <f t="shared" si="0"/>
        <v>165</v>
      </c>
      <c r="X24" s="1129"/>
      <c r="Y24" s="1129"/>
      <c r="Z24" s="1129"/>
      <c r="AA24" s="1129"/>
      <c r="AB24" s="1129"/>
      <c r="AC24" s="1129"/>
      <c r="AD24" s="1129"/>
      <c r="AE24" s="1129"/>
      <c r="AF24" s="1129"/>
      <c r="AG24" s="1103">
        <f t="shared" si="1"/>
        <v>0</v>
      </c>
    </row>
    <row r="25" spans="1:33" ht="12.75">
      <c r="A25" s="1125">
        <v>17</v>
      </c>
      <c r="B25" s="1128"/>
      <c r="C25" s="1128"/>
      <c r="D25" s="1128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1101">
        <f t="shared" si="0"/>
        <v>0</v>
      </c>
      <c r="X25" s="1129"/>
      <c r="Y25" s="1129"/>
      <c r="Z25" s="1129"/>
      <c r="AA25" s="1129"/>
      <c r="AB25" s="1129"/>
      <c r="AC25" s="1129"/>
      <c r="AD25" s="1129"/>
      <c r="AE25" s="1129"/>
      <c r="AF25" s="1129"/>
      <c r="AG25" s="1103">
        <f t="shared" si="1"/>
        <v>0</v>
      </c>
    </row>
    <row r="26" spans="1:34" ht="13.5" thickBot="1">
      <c r="A26" s="1125">
        <v>18</v>
      </c>
      <c r="B26" s="1116" t="s">
        <v>165</v>
      </c>
      <c r="C26" s="1117"/>
      <c r="D26" s="1117"/>
      <c r="E26" s="1118">
        <f>SUM(E11:E25)</f>
        <v>1213</v>
      </c>
      <c r="F26" s="1118">
        <f aca="true" t="shared" si="2" ref="F26:W26">SUM(F11:F25)</f>
        <v>327</v>
      </c>
      <c r="G26" s="1118">
        <f t="shared" si="2"/>
        <v>0</v>
      </c>
      <c r="H26" s="1118">
        <f t="shared" si="2"/>
        <v>0</v>
      </c>
      <c r="I26" s="1118">
        <f t="shared" si="2"/>
        <v>0</v>
      </c>
      <c r="J26" s="1118">
        <f t="shared" si="2"/>
        <v>0</v>
      </c>
      <c r="K26" s="1118">
        <f t="shared" si="2"/>
        <v>0</v>
      </c>
      <c r="L26" s="1118">
        <f t="shared" si="2"/>
        <v>0</v>
      </c>
      <c r="M26" s="1118">
        <f t="shared" si="2"/>
        <v>-750</v>
      </c>
      <c r="N26" s="1118">
        <f t="shared" si="2"/>
        <v>0</v>
      </c>
      <c r="O26" s="1118">
        <f t="shared" si="2"/>
        <v>0</v>
      </c>
      <c r="P26" s="1118">
        <f t="shared" si="2"/>
        <v>0</v>
      </c>
      <c r="Q26" s="1118">
        <f t="shared" si="2"/>
        <v>1820</v>
      </c>
      <c r="R26" s="1118">
        <f t="shared" si="2"/>
        <v>0</v>
      </c>
      <c r="S26" s="1118">
        <f t="shared" si="2"/>
        <v>0</v>
      </c>
      <c r="T26" s="1118">
        <f t="shared" si="2"/>
        <v>0</v>
      </c>
      <c r="U26" s="1118">
        <f t="shared" si="2"/>
        <v>0</v>
      </c>
      <c r="V26" s="1118">
        <f t="shared" si="2"/>
        <v>0</v>
      </c>
      <c r="W26" s="1118">
        <f t="shared" si="2"/>
        <v>2610</v>
      </c>
      <c r="X26" s="1118">
        <f>SUM(X9:X25)</f>
        <v>0</v>
      </c>
      <c r="Y26" s="1118">
        <f aca="true" t="shared" si="3" ref="Y26:AG26">SUM(Y9:Y25)</f>
        <v>0</v>
      </c>
      <c r="Z26" s="1118">
        <f t="shared" si="3"/>
        <v>0</v>
      </c>
      <c r="AA26" s="1118">
        <f t="shared" si="3"/>
        <v>0</v>
      </c>
      <c r="AB26" s="1118">
        <f t="shared" si="3"/>
        <v>2610</v>
      </c>
      <c r="AC26" s="1118">
        <f t="shared" si="3"/>
        <v>0</v>
      </c>
      <c r="AD26" s="1118">
        <f t="shared" si="3"/>
        <v>0</v>
      </c>
      <c r="AE26" s="1118">
        <f t="shared" si="3"/>
        <v>0</v>
      </c>
      <c r="AF26" s="1118">
        <f t="shared" si="3"/>
        <v>0</v>
      </c>
      <c r="AG26" s="1118">
        <f t="shared" si="3"/>
        <v>2610</v>
      </c>
      <c r="AH26" s="1130">
        <f>SUM(AG26,W26)</f>
        <v>5220</v>
      </c>
    </row>
  </sheetData>
  <sheetProtection/>
  <mergeCells count="29">
    <mergeCell ref="AH5:AH7"/>
    <mergeCell ref="E6:E7"/>
    <mergeCell ref="F6:F7"/>
    <mergeCell ref="G6:L6"/>
    <mergeCell ref="M6:M7"/>
    <mergeCell ref="N6:N7"/>
    <mergeCell ref="O6:O7"/>
    <mergeCell ref="P6:P7"/>
    <mergeCell ref="Q6:Q7"/>
    <mergeCell ref="R6:R7"/>
    <mergeCell ref="AD6:AD7"/>
    <mergeCell ref="AE6:AE7"/>
    <mergeCell ref="AF6:AF7"/>
    <mergeCell ref="X6:X7"/>
    <mergeCell ref="Y6:Y7"/>
    <mergeCell ref="Z6:Z7"/>
    <mergeCell ref="C3:AG3"/>
    <mergeCell ref="A5:A8"/>
    <mergeCell ref="B5:B7"/>
    <mergeCell ref="C5:C7"/>
    <mergeCell ref="D5:D7"/>
    <mergeCell ref="E5:V5"/>
    <mergeCell ref="W5:W7"/>
    <mergeCell ref="X5:AF5"/>
    <mergeCell ref="AG5:AG7"/>
    <mergeCell ref="S6:S7"/>
    <mergeCell ref="AA6:AA7"/>
    <mergeCell ref="AB6:AB7"/>
    <mergeCell ref="AC6:AC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  <headerFooter>
    <oddHeader>&amp;C&amp;"Times New Roman CE,Félkövér"&amp;12Martonvásár Város Képviselőtestület  ..../2013 (......) önkormányzati rendelete Martonvásár Város Önkormányzata 2013.évi költségvetésének  módosításáról
&amp;R&amp;"Times New Roman CE,Félkövér"&amp;12 9.b.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2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6.625" style="1091" customWidth="1"/>
    <col min="2" max="2" width="50.625" style="1091" customWidth="1"/>
    <col min="3" max="3" width="12.50390625" style="1091" customWidth="1"/>
    <col min="4" max="4" width="7.125" style="1091" hidden="1" customWidth="1"/>
    <col min="5" max="5" width="8.625" style="1091" customWidth="1"/>
    <col min="6" max="6" width="8.875" style="1091" customWidth="1"/>
    <col min="7" max="8" width="6.50390625" style="1091" hidden="1" customWidth="1"/>
    <col min="9" max="9" width="6.375" style="1091" hidden="1" customWidth="1"/>
    <col min="10" max="10" width="6.125" style="1091" hidden="1" customWidth="1"/>
    <col min="11" max="11" width="6.00390625" style="1091" hidden="1" customWidth="1"/>
    <col min="12" max="12" width="0.875" style="1091" hidden="1" customWidth="1"/>
    <col min="13" max="13" width="8.50390625" style="1091" customWidth="1"/>
    <col min="14" max="14" width="7.50390625" style="1091" customWidth="1"/>
    <col min="15" max="15" width="10.00390625" style="1091" customWidth="1"/>
    <col min="16" max="16" width="8.50390625" style="1091" customWidth="1"/>
    <col min="17" max="19" width="7.00390625" style="1091" customWidth="1"/>
    <col min="20" max="21" width="0" style="1091" hidden="1" customWidth="1"/>
    <col min="22" max="22" width="10.125" style="1091" hidden="1" customWidth="1"/>
    <col min="23" max="23" width="10.50390625" style="1091" customWidth="1"/>
    <col min="24" max="24" width="8.875" style="1091" customWidth="1"/>
    <col min="25" max="25" width="6.50390625" style="1091" customWidth="1"/>
    <col min="26" max="26" width="6.625" style="1091" customWidth="1"/>
    <col min="27" max="27" width="9.375" style="1091" customWidth="1"/>
    <col min="28" max="28" width="9.875" style="1091" customWidth="1"/>
    <col min="29" max="29" width="11.00390625" style="1091" customWidth="1"/>
    <col min="30" max="30" width="8.00390625" style="1091" customWidth="1"/>
    <col min="31" max="31" width="9.125" style="1091" customWidth="1"/>
    <col min="32" max="32" width="10.875" style="1091" customWidth="1"/>
    <col min="33" max="33" width="8.125" style="1091" hidden="1" customWidth="1"/>
    <col min="34" max="16384" width="9.375" style="1091" customWidth="1"/>
  </cols>
  <sheetData>
    <row r="3" spans="3:32" ht="15.75">
      <c r="C3" s="1248" t="s">
        <v>825</v>
      </c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8"/>
      <c r="AB3" s="1248"/>
      <c r="AC3" s="1248"/>
      <c r="AD3" s="1248"/>
      <c r="AE3" s="1248"/>
      <c r="AF3" s="1248"/>
    </row>
    <row r="4" spans="32:33" ht="13.5" thickBot="1">
      <c r="AF4" s="1092"/>
      <c r="AG4" s="1092"/>
    </row>
    <row r="5" spans="1:38" ht="31.5" customHeight="1">
      <c r="A5" s="1249" t="s">
        <v>6</v>
      </c>
      <c r="B5" s="1251" t="s">
        <v>710</v>
      </c>
      <c r="C5" s="1253" t="s">
        <v>711</v>
      </c>
      <c r="D5" s="1253" t="s">
        <v>785</v>
      </c>
      <c r="E5" s="1256" t="s">
        <v>42</v>
      </c>
      <c r="F5" s="1257"/>
      <c r="G5" s="1257"/>
      <c r="H5" s="1257"/>
      <c r="I5" s="1257"/>
      <c r="J5" s="1257"/>
      <c r="K5" s="1257"/>
      <c r="L5" s="1257"/>
      <c r="M5" s="1257"/>
      <c r="N5" s="1257"/>
      <c r="O5" s="1257"/>
      <c r="P5" s="1257"/>
      <c r="Q5" s="1257"/>
      <c r="R5" s="1257"/>
      <c r="S5" s="1257"/>
      <c r="T5" s="1257"/>
      <c r="U5" s="1257"/>
      <c r="V5" s="1267"/>
      <c r="W5" s="1258" t="s">
        <v>676</v>
      </c>
      <c r="X5" s="1256" t="s">
        <v>13</v>
      </c>
      <c r="Y5" s="1257"/>
      <c r="Z5" s="1257"/>
      <c r="AA5" s="1257"/>
      <c r="AB5" s="1257"/>
      <c r="AC5" s="1257"/>
      <c r="AD5" s="1257"/>
      <c r="AE5" s="1257"/>
      <c r="AF5" s="1261" t="s">
        <v>712</v>
      </c>
      <c r="AG5" s="1268" t="s">
        <v>786</v>
      </c>
      <c r="AL5" s="1094"/>
    </row>
    <row r="6" spans="1:33" ht="25.5" customHeight="1">
      <c r="A6" s="1250"/>
      <c r="B6" s="1252"/>
      <c r="C6" s="1254"/>
      <c r="D6" s="1254"/>
      <c r="E6" s="1264" t="s">
        <v>713</v>
      </c>
      <c r="F6" s="1264" t="s">
        <v>474</v>
      </c>
      <c r="G6" s="1271" t="s">
        <v>787</v>
      </c>
      <c r="H6" s="1272"/>
      <c r="I6" s="1272"/>
      <c r="J6" s="1272"/>
      <c r="K6" s="1272"/>
      <c r="L6" s="1273"/>
      <c r="M6" s="1264" t="s">
        <v>714</v>
      </c>
      <c r="N6" s="1264" t="s">
        <v>716</v>
      </c>
      <c r="O6" s="1264" t="s">
        <v>717</v>
      </c>
      <c r="P6" s="1264" t="s">
        <v>65</v>
      </c>
      <c r="Q6" s="1264" t="s">
        <v>157</v>
      </c>
      <c r="R6" s="1264" t="s">
        <v>718</v>
      </c>
      <c r="S6" s="1264" t="s">
        <v>719</v>
      </c>
      <c r="T6" s="1121"/>
      <c r="U6" s="1121"/>
      <c r="V6" s="1121"/>
      <c r="W6" s="1259"/>
      <c r="X6" s="1264" t="s">
        <v>724</v>
      </c>
      <c r="Y6" s="1264" t="s">
        <v>725</v>
      </c>
      <c r="Z6" s="1264" t="s">
        <v>726</v>
      </c>
      <c r="AA6" s="1264" t="s">
        <v>720</v>
      </c>
      <c r="AB6" s="1264" t="s">
        <v>789</v>
      </c>
      <c r="AC6" s="1264" t="s">
        <v>790</v>
      </c>
      <c r="AD6" s="1264" t="s">
        <v>791</v>
      </c>
      <c r="AE6" s="1264" t="s">
        <v>792</v>
      </c>
      <c r="AF6" s="1262"/>
      <c r="AG6" s="1269"/>
    </row>
    <row r="7" spans="1:33" ht="18" customHeight="1" thickBot="1">
      <c r="A7" s="1250"/>
      <c r="B7" s="1252"/>
      <c r="C7" s="1255"/>
      <c r="D7" s="1255"/>
      <c r="E7" s="1265"/>
      <c r="F7" s="1265"/>
      <c r="G7" s="1121" t="s">
        <v>793</v>
      </c>
      <c r="H7" s="1121" t="s">
        <v>794</v>
      </c>
      <c r="I7" s="1121" t="s">
        <v>795</v>
      </c>
      <c r="J7" s="1121" t="s">
        <v>725</v>
      </c>
      <c r="K7" s="1121" t="s">
        <v>796</v>
      </c>
      <c r="L7" s="1121" t="s">
        <v>726</v>
      </c>
      <c r="M7" s="1265"/>
      <c r="N7" s="1265"/>
      <c r="O7" s="1265"/>
      <c r="P7" s="1265"/>
      <c r="Q7" s="1265"/>
      <c r="R7" s="1265"/>
      <c r="S7" s="1265"/>
      <c r="T7" s="1121"/>
      <c r="U7" s="1121"/>
      <c r="V7" s="1121"/>
      <c r="W7" s="1260"/>
      <c r="X7" s="1265"/>
      <c r="Y7" s="1265"/>
      <c r="Z7" s="1265"/>
      <c r="AA7" s="1265"/>
      <c r="AB7" s="1265"/>
      <c r="AC7" s="1265"/>
      <c r="AD7" s="1265"/>
      <c r="AE7" s="1266"/>
      <c r="AF7" s="1263"/>
      <c r="AG7" s="1270"/>
    </row>
    <row r="8" spans="1:33" ht="18" customHeight="1">
      <c r="A8" s="1250"/>
      <c r="B8" s="1095" t="s">
        <v>412</v>
      </c>
      <c r="C8" s="1095" t="s">
        <v>418</v>
      </c>
      <c r="D8" s="1095"/>
      <c r="E8" s="1095" t="s">
        <v>414</v>
      </c>
      <c r="F8" s="1095" t="s">
        <v>415</v>
      </c>
      <c r="G8" s="1122"/>
      <c r="H8" s="1122"/>
      <c r="I8" s="1122"/>
      <c r="J8" s="1122"/>
      <c r="K8" s="1122"/>
      <c r="L8" s="1122"/>
      <c r="M8" s="1095" t="s">
        <v>416</v>
      </c>
      <c r="N8" s="1095" t="s">
        <v>421</v>
      </c>
      <c r="O8" s="1095" t="s">
        <v>422</v>
      </c>
      <c r="P8" s="1095" t="s">
        <v>0</v>
      </c>
      <c r="Q8" s="1095" t="s">
        <v>1</v>
      </c>
      <c r="R8" s="1095" t="s">
        <v>2</v>
      </c>
      <c r="S8" s="1095" t="s">
        <v>3</v>
      </c>
      <c r="T8" s="1122"/>
      <c r="U8" s="1122"/>
      <c r="V8" s="1122"/>
      <c r="W8" s="1096" t="s">
        <v>4</v>
      </c>
      <c r="X8" s="1095" t="s">
        <v>5</v>
      </c>
      <c r="Y8" s="1095" t="s">
        <v>679</v>
      </c>
      <c r="Z8" s="1095" t="s">
        <v>680</v>
      </c>
      <c r="AA8" s="1095" t="s">
        <v>735</v>
      </c>
      <c r="AB8" s="1095" t="s">
        <v>814</v>
      </c>
      <c r="AC8" s="1095" t="s">
        <v>736</v>
      </c>
      <c r="AD8" s="1095" t="s">
        <v>737</v>
      </c>
      <c r="AE8" s="1095" t="s">
        <v>738</v>
      </c>
      <c r="AF8" s="1097" t="s">
        <v>742</v>
      </c>
      <c r="AG8" s="1124"/>
    </row>
    <row r="9" spans="1:32" ht="12.75">
      <c r="A9" s="1125">
        <v>1</v>
      </c>
      <c r="B9" s="1126" t="s">
        <v>797</v>
      </c>
      <c r="C9" s="1099">
        <v>8419079</v>
      </c>
      <c r="D9" s="1099"/>
      <c r="E9" s="1113"/>
      <c r="F9" s="1113"/>
      <c r="G9" s="1113"/>
      <c r="H9" s="1113"/>
      <c r="I9" s="1113"/>
      <c r="J9" s="1113"/>
      <c r="K9" s="1113"/>
      <c r="L9" s="1113"/>
      <c r="M9" s="1113"/>
      <c r="N9" s="1113"/>
      <c r="O9" s="1113"/>
      <c r="P9" s="1113"/>
      <c r="Q9" s="1113"/>
      <c r="R9" s="1113"/>
      <c r="S9" s="1113"/>
      <c r="T9" s="1113"/>
      <c r="U9" s="1113"/>
      <c r="V9" s="1113"/>
      <c r="W9" s="1101">
        <f>SUM(E9:S9)</f>
        <v>0</v>
      </c>
      <c r="X9" s="1113"/>
      <c r="Y9" s="1113"/>
      <c r="Z9" s="1113"/>
      <c r="AA9" s="1113">
        <v>673</v>
      </c>
      <c r="AB9" s="1113"/>
      <c r="AC9" s="1113"/>
      <c r="AD9" s="1113"/>
      <c r="AE9" s="1113"/>
      <c r="AF9" s="1103">
        <f aca="true" t="shared" si="0" ref="AF9:AF15">SUM(X9:AE9)</f>
        <v>673</v>
      </c>
    </row>
    <row r="10" spans="1:32" ht="12.75">
      <c r="A10" s="1125">
        <v>2</v>
      </c>
      <c r="B10" s="1099" t="s">
        <v>826</v>
      </c>
      <c r="C10" s="1099">
        <v>8510111</v>
      </c>
      <c r="D10" s="1099"/>
      <c r="E10" s="1113">
        <v>530</v>
      </c>
      <c r="F10" s="1113">
        <v>143</v>
      </c>
      <c r="G10" s="1113"/>
      <c r="H10" s="1113"/>
      <c r="I10" s="1113"/>
      <c r="J10" s="1113"/>
      <c r="K10" s="1113"/>
      <c r="L10" s="1113"/>
      <c r="M10" s="1113"/>
      <c r="N10" s="1113"/>
      <c r="O10" s="1113"/>
      <c r="P10" s="1113"/>
      <c r="Q10" s="1113"/>
      <c r="R10" s="1113"/>
      <c r="S10" s="1113"/>
      <c r="T10" s="1113"/>
      <c r="U10" s="1113"/>
      <c r="V10" s="1113"/>
      <c r="W10" s="1101">
        <f>SUM(E10:S10)</f>
        <v>673</v>
      </c>
      <c r="X10" s="1113"/>
      <c r="Y10" s="1113"/>
      <c r="Z10" s="1113"/>
      <c r="AA10" s="1113"/>
      <c r="AB10" s="1113"/>
      <c r="AC10" s="1113"/>
      <c r="AD10" s="1113"/>
      <c r="AE10" s="1113"/>
      <c r="AF10" s="1103">
        <f t="shared" si="0"/>
        <v>0</v>
      </c>
    </row>
    <row r="11" spans="1:32" ht="12.75">
      <c r="A11" s="1125">
        <v>3</v>
      </c>
      <c r="B11" s="1128" t="s">
        <v>807</v>
      </c>
      <c r="C11" s="1128">
        <v>8419079</v>
      </c>
      <c r="D11" s="1099"/>
      <c r="E11" s="1113"/>
      <c r="F11" s="1113"/>
      <c r="G11" s="1113"/>
      <c r="H11" s="1113"/>
      <c r="I11" s="1113"/>
      <c r="J11" s="1113"/>
      <c r="K11" s="1113"/>
      <c r="L11" s="1113"/>
      <c r="M11" s="1113"/>
      <c r="N11" s="1113"/>
      <c r="O11" s="1113"/>
      <c r="P11" s="1113"/>
      <c r="Q11" s="1113"/>
      <c r="R11" s="1113"/>
      <c r="S11" s="1113"/>
      <c r="T11" s="1113"/>
      <c r="U11" s="1113"/>
      <c r="V11" s="1113"/>
      <c r="W11" s="1101">
        <f>SUM(E11:S11)</f>
        <v>0</v>
      </c>
      <c r="X11" s="1113"/>
      <c r="Y11" s="1113"/>
      <c r="Z11" s="1113"/>
      <c r="AA11" s="1113">
        <v>1689</v>
      </c>
      <c r="AB11" s="1113"/>
      <c r="AC11" s="1113"/>
      <c r="AD11" s="1113"/>
      <c r="AE11" s="1113"/>
      <c r="AF11" s="1103">
        <f t="shared" si="0"/>
        <v>1689</v>
      </c>
    </row>
    <row r="12" spans="1:32" ht="12.75">
      <c r="A12" s="1125">
        <v>4</v>
      </c>
      <c r="B12" s="1128" t="s">
        <v>808</v>
      </c>
      <c r="C12" s="1128">
        <v>8520111</v>
      </c>
      <c r="D12" s="1099"/>
      <c r="E12" s="1113">
        <v>1330</v>
      </c>
      <c r="F12" s="1113">
        <v>359</v>
      </c>
      <c r="G12" s="1113"/>
      <c r="H12" s="1113"/>
      <c r="I12" s="1113"/>
      <c r="J12" s="1113"/>
      <c r="K12" s="1113"/>
      <c r="L12" s="1113"/>
      <c r="M12" s="1113"/>
      <c r="N12" s="1113"/>
      <c r="O12" s="1113"/>
      <c r="P12" s="1113"/>
      <c r="Q12" s="1113"/>
      <c r="R12" s="1113"/>
      <c r="S12" s="1113"/>
      <c r="T12" s="1113"/>
      <c r="U12" s="1113"/>
      <c r="V12" s="1113"/>
      <c r="W12" s="1101">
        <f>SUM(E12:S12)</f>
        <v>1689</v>
      </c>
      <c r="X12" s="1113"/>
      <c r="Y12" s="1113"/>
      <c r="Z12" s="1113"/>
      <c r="AA12" s="1113"/>
      <c r="AB12" s="1113"/>
      <c r="AC12" s="1113"/>
      <c r="AD12" s="1113"/>
      <c r="AE12" s="1113"/>
      <c r="AF12" s="1103">
        <f t="shared" si="0"/>
        <v>0</v>
      </c>
    </row>
    <row r="13" spans="1:32" ht="12.75">
      <c r="A13" s="1125">
        <v>5</v>
      </c>
      <c r="B13" s="1099"/>
      <c r="C13" s="1099"/>
      <c r="D13" s="1099"/>
      <c r="E13" s="1113"/>
      <c r="F13" s="1113"/>
      <c r="G13" s="1113"/>
      <c r="H13" s="1113"/>
      <c r="I13" s="1113"/>
      <c r="J13" s="1113"/>
      <c r="K13" s="1113"/>
      <c r="L13" s="1113"/>
      <c r="M13" s="1113"/>
      <c r="N13" s="1113"/>
      <c r="O13" s="1113"/>
      <c r="P13" s="1113"/>
      <c r="Q13" s="1113"/>
      <c r="R13" s="1113"/>
      <c r="S13" s="1113"/>
      <c r="T13" s="1113"/>
      <c r="U13" s="1113"/>
      <c r="V13" s="1113"/>
      <c r="W13" s="1101">
        <f>SUM(E13:S13)</f>
        <v>0</v>
      </c>
      <c r="X13" s="1113"/>
      <c r="Y13" s="1113"/>
      <c r="Z13" s="1113"/>
      <c r="AA13" s="1113"/>
      <c r="AB13" s="1113"/>
      <c r="AC13" s="1113"/>
      <c r="AD13" s="1113"/>
      <c r="AE13" s="1113"/>
      <c r="AF13" s="1103">
        <f t="shared" si="0"/>
        <v>0</v>
      </c>
    </row>
    <row r="14" spans="1:32" ht="12.75">
      <c r="A14" s="1125">
        <v>6</v>
      </c>
      <c r="B14" s="1099"/>
      <c r="C14" s="1099"/>
      <c r="D14" s="1099"/>
      <c r="E14" s="1113"/>
      <c r="F14" s="1113"/>
      <c r="G14" s="1113"/>
      <c r="H14" s="1113"/>
      <c r="I14" s="1113"/>
      <c r="J14" s="1113"/>
      <c r="K14" s="1113"/>
      <c r="L14" s="1113"/>
      <c r="M14" s="1113"/>
      <c r="N14" s="1113"/>
      <c r="O14" s="1113"/>
      <c r="P14" s="1113"/>
      <c r="Q14" s="1113"/>
      <c r="R14" s="1113"/>
      <c r="S14" s="1113"/>
      <c r="T14" s="1113"/>
      <c r="U14" s="1113"/>
      <c r="V14" s="1113"/>
      <c r="W14" s="1101">
        <f>SUM(E14:S14)</f>
        <v>0</v>
      </c>
      <c r="X14" s="1113"/>
      <c r="Y14" s="1113"/>
      <c r="Z14" s="1113"/>
      <c r="AA14" s="1113"/>
      <c r="AB14" s="1113"/>
      <c r="AC14" s="1113"/>
      <c r="AD14" s="1113"/>
      <c r="AE14" s="1113"/>
      <c r="AF14" s="1103">
        <f t="shared" si="0"/>
        <v>0</v>
      </c>
    </row>
    <row r="15" spans="1:33" ht="13.5" thickBot="1">
      <c r="A15" s="1125">
        <v>7</v>
      </c>
      <c r="B15" s="1116" t="s">
        <v>165</v>
      </c>
      <c r="C15" s="1117"/>
      <c r="D15" s="1117"/>
      <c r="E15" s="1118">
        <f aca="true" t="shared" si="1" ref="E15:AE15">SUM(E9:E14)</f>
        <v>1860</v>
      </c>
      <c r="F15" s="1118">
        <f t="shared" si="1"/>
        <v>502</v>
      </c>
      <c r="G15" s="1118">
        <f t="shared" si="1"/>
        <v>0</v>
      </c>
      <c r="H15" s="1118">
        <f t="shared" si="1"/>
        <v>0</v>
      </c>
      <c r="I15" s="1118">
        <f t="shared" si="1"/>
        <v>0</v>
      </c>
      <c r="J15" s="1118">
        <f t="shared" si="1"/>
        <v>0</v>
      </c>
      <c r="K15" s="1118">
        <f t="shared" si="1"/>
        <v>0</v>
      </c>
      <c r="L15" s="1118">
        <f t="shared" si="1"/>
        <v>0</v>
      </c>
      <c r="M15" s="1118">
        <f t="shared" si="1"/>
        <v>0</v>
      </c>
      <c r="N15" s="1118">
        <f t="shared" si="1"/>
        <v>0</v>
      </c>
      <c r="O15" s="1118">
        <f t="shared" si="1"/>
        <v>0</v>
      </c>
      <c r="P15" s="1118">
        <f t="shared" si="1"/>
        <v>0</v>
      </c>
      <c r="Q15" s="1118">
        <f t="shared" si="1"/>
        <v>0</v>
      </c>
      <c r="R15" s="1118">
        <f t="shared" si="1"/>
        <v>0</v>
      </c>
      <c r="S15" s="1118">
        <f t="shared" si="1"/>
        <v>0</v>
      </c>
      <c r="T15" s="1118">
        <f t="shared" si="1"/>
        <v>0</v>
      </c>
      <c r="U15" s="1118">
        <f t="shared" si="1"/>
        <v>0</v>
      </c>
      <c r="V15" s="1118">
        <f t="shared" si="1"/>
        <v>0</v>
      </c>
      <c r="W15" s="1131">
        <f t="shared" si="1"/>
        <v>2362</v>
      </c>
      <c r="X15" s="1118">
        <f t="shared" si="1"/>
        <v>0</v>
      </c>
      <c r="Y15" s="1118">
        <f t="shared" si="1"/>
        <v>0</v>
      </c>
      <c r="Z15" s="1118">
        <f t="shared" si="1"/>
        <v>0</v>
      </c>
      <c r="AA15" s="1118">
        <f t="shared" si="1"/>
        <v>2362</v>
      </c>
      <c r="AB15" s="1118">
        <f t="shared" si="1"/>
        <v>0</v>
      </c>
      <c r="AC15" s="1118">
        <f t="shared" si="1"/>
        <v>0</v>
      </c>
      <c r="AD15" s="1118">
        <f t="shared" si="1"/>
        <v>0</v>
      </c>
      <c r="AE15" s="1118">
        <f t="shared" si="1"/>
        <v>0</v>
      </c>
      <c r="AF15" s="1120">
        <f t="shared" si="0"/>
        <v>2362</v>
      </c>
      <c r="AG15" s="1130">
        <f>SUM(AF15,W15)</f>
        <v>4724</v>
      </c>
    </row>
    <row r="16" ht="12.75">
      <c r="A16" s="1151"/>
    </row>
    <row r="17" ht="12.75">
      <c r="A17" s="1151"/>
    </row>
    <row r="18" ht="12.75">
      <c r="A18" s="1151"/>
    </row>
    <row r="19" ht="12.75">
      <c r="A19" s="1151"/>
    </row>
    <row r="20" ht="12.75">
      <c r="A20" s="1151"/>
    </row>
  </sheetData>
  <sheetProtection/>
  <mergeCells count="28">
    <mergeCell ref="AG5:AG7"/>
    <mergeCell ref="E6:E7"/>
    <mergeCell ref="F6:F7"/>
    <mergeCell ref="G6:L6"/>
    <mergeCell ref="M6:M7"/>
    <mergeCell ref="N6:N7"/>
    <mergeCell ref="O6:O7"/>
    <mergeCell ref="P6:P7"/>
    <mergeCell ref="Q6:Q7"/>
    <mergeCell ref="R6:R7"/>
    <mergeCell ref="AD6:AD7"/>
    <mergeCell ref="AE6:AE7"/>
    <mergeCell ref="X6:X7"/>
    <mergeCell ref="Y6:Y7"/>
    <mergeCell ref="Z6:Z7"/>
    <mergeCell ref="AA6:AA7"/>
    <mergeCell ref="C3:AF3"/>
    <mergeCell ref="A5:A8"/>
    <mergeCell ref="B5:B7"/>
    <mergeCell ref="C5:C7"/>
    <mergeCell ref="D5:D7"/>
    <mergeCell ref="E5:V5"/>
    <mergeCell ref="W5:W7"/>
    <mergeCell ref="X5:AE5"/>
    <mergeCell ref="AF5:AF7"/>
    <mergeCell ref="S6:S7"/>
    <mergeCell ref="AB6:AB7"/>
    <mergeCell ref="AC6:AC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  <headerFooter>
    <oddHeader>&amp;C&amp;"Times New Roman CE,Félkövér"&amp;12Martonvásár Város Képviselőtestület  ..../2013 (......) önkormányzati rendelete Martonvásár Város Önkormányzata 2013.évi költségvetésének  módosításáról
&amp;R&amp;"Times New Roman CE,Félkövér"&amp;12 9.c.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14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6.625" style="1091" customWidth="1"/>
    <col min="2" max="2" width="50.625" style="1091" customWidth="1"/>
    <col min="3" max="3" width="12.50390625" style="1091" customWidth="1"/>
    <col min="4" max="4" width="7.125" style="1091" hidden="1" customWidth="1"/>
    <col min="5" max="5" width="8.625" style="1091" customWidth="1"/>
    <col min="6" max="6" width="8.875" style="1091" customWidth="1"/>
    <col min="7" max="8" width="6.50390625" style="1091" hidden="1" customWidth="1"/>
    <col min="9" max="9" width="6.375" style="1091" hidden="1" customWidth="1"/>
    <col min="10" max="10" width="6.125" style="1091" hidden="1" customWidth="1"/>
    <col min="11" max="11" width="6.00390625" style="1091" hidden="1" customWidth="1"/>
    <col min="12" max="12" width="0.875" style="1091" hidden="1" customWidth="1"/>
    <col min="13" max="13" width="8.50390625" style="1091" customWidth="1"/>
    <col min="14" max="14" width="7.50390625" style="1091" customWidth="1"/>
    <col min="15" max="15" width="10.00390625" style="1091" customWidth="1"/>
    <col min="16" max="16" width="8.50390625" style="1091" customWidth="1"/>
    <col min="17" max="19" width="7.00390625" style="1091" customWidth="1"/>
    <col min="20" max="21" width="0" style="1091" hidden="1" customWidth="1"/>
    <col min="22" max="22" width="10.125" style="1091" hidden="1" customWidth="1"/>
    <col min="23" max="23" width="10.50390625" style="1091" customWidth="1"/>
    <col min="24" max="24" width="8.50390625" style="1091" customWidth="1"/>
    <col min="25" max="25" width="6.50390625" style="1091" customWidth="1"/>
    <col min="26" max="26" width="6.625" style="1091" customWidth="1"/>
    <col min="27" max="27" width="9.375" style="1091" customWidth="1"/>
    <col min="28" max="28" width="8.625" style="1091" customWidth="1"/>
    <col min="29" max="29" width="10.625" style="1091" customWidth="1"/>
    <col min="30" max="31" width="9.125" style="1091" customWidth="1"/>
    <col min="32" max="32" width="7.375" style="1091" customWidth="1"/>
    <col min="33" max="33" width="10.875" style="1091" customWidth="1"/>
    <col min="34" max="34" width="8.125" style="1091" hidden="1" customWidth="1"/>
    <col min="35" max="16384" width="9.375" style="1091" customWidth="1"/>
  </cols>
  <sheetData>
    <row r="3" spans="3:33" ht="15.75">
      <c r="C3" s="1248" t="s">
        <v>812</v>
      </c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8"/>
      <c r="AB3" s="1248"/>
      <c r="AC3" s="1248"/>
      <c r="AD3" s="1248"/>
      <c r="AE3" s="1248"/>
      <c r="AF3" s="1248"/>
      <c r="AG3" s="1248"/>
    </row>
    <row r="4" spans="33:34" ht="13.5" thickBot="1">
      <c r="AG4" s="1092"/>
      <c r="AH4" s="1092"/>
    </row>
    <row r="5" spans="1:39" ht="31.5" customHeight="1">
      <c r="A5" s="1249" t="s">
        <v>6</v>
      </c>
      <c r="B5" s="1251" t="s">
        <v>710</v>
      </c>
      <c r="C5" s="1253" t="s">
        <v>711</v>
      </c>
      <c r="D5" s="1253" t="s">
        <v>785</v>
      </c>
      <c r="E5" s="1256" t="s">
        <v>42</v>
      </c>
      <c r="F5" s="1257"/>
      <c r="G5" s="1257"/>
      <c r="H5" s="1257"/>
      <c r="I5" s="1257"/>
      <c r="J5" s="1257"/>
      <c r="K5" s="1257"/>
      <c r="L5" s="1257"/>
      <c r="M5" s="1257"/>
      <c r="N5" s="1257"/>
      <c r="O5" s="1257"/>
      <c r="P5" s="1257"/>
      <c r="Q5" s="1257"/>
      <c r="R5" s="1257"/>
      <c r="S5" s="1257"/>
      <c r="T5" s="1257"/>
      <c r="U5" s="1257"/>
      <c r="V5" s="1267"/>
      <c r="W5" s="1258" t="s">
        <v>676</v>
      </c>
      <c r="X5" s="1256" t="s">
        <v>13</v>
      </c>
      <c r="Y5" s="1257"/>
      <c r="Z5" s="1257"/>
      <c r="AA5" s="1257"/>
      <c r="AB5" s="1257"/>
      <c r="AC5" s="1257"/>
      <c r="AD5" s="1257"/>
      <c r="AE5" s="1257"/>
      <c r="AF5" s="1267"/>
      <c r="AG5" s="1261" t="s">
        <v>712</v>
      </c>
      <c r="AH5" s="1268" t="s">
        <v>786</v>
      </c>
      <c r="AM5" s="1094"/>
    </row>
    <row r="6" spans="1:34" ht="25.5" customHeight="1">
      <c r="A6" s="1250"/>
      <c r="B6" s="1252"/>
      <c r="C6" s="1254"/>
      <c r="D6" s="1254"/>
      <c r="E6" s="1264" t="s">
        <v>713</v>
      </c>
      <c r="F6" s="1264" t="s">
        <v>474</v>
      </c>
      <c r="G6" s="1271" t="s">
        <v>787</v>
      </c>
      <c r="H6" s="1272"/>
      <c r="I6" s="1272"/>
      <c r="J6" s="1272"/>
      <c r="K6" s="1272"/>
      <c r="L6" s="1273"/>
      <c r="M6" s="1264" t="s">
        <v>714</v>
      </c>
      <c r="N6" s="1264" t="s">
        <v>716</v>
      </c>
      <c r="O6" s="1264" t="s">
        <v>717</v>
      </c>
      <c r="P6" s="1264" t="s">
        <v>65</v>
      </c>
      <c r="Q6" s="1264" t="s">
        <v>157</v>
      </c>
      <c r="R6" s="1264" t="s">
        <v>718</v>
      </c>
      <c r="S6" s="1264" t="s">
        <v>719</v>
      </c>
      <c r="T6" s="1121"/>
      <c r="U6" s="1121"/>
      <c r="V6" s="1121"/>
      <c r="W6" s="1259"/>
      <c r="X6" s="1264" t="s">
        <v>724</v>
      </c>
      <c r="Y6" s="1264" t="s">
        <v>725</v>
      </c>
      <c r="Z6" s="1264" t="s">
        <v>726</v>
      </c>
      <c r="AA6" s="1264" t="s">
        <v>720</v>
      </c>
      <c r="AB6" s="1264" t="s">
        <v>789</v>
      </c>
      <c r="AC6" s="1264" t="s">
        <v>790</v>
      </c>
      <c r="AD6" s="1264" t="s">
        <v>791</v>
      </c>
      <c r="AE6" s="1264" t="s">
        <v>792</v>
      </c>
      <c r="AF6" s="1264" t="s">
        <v>813</v>
      </c>
      <c r="AG6" s="1262"/>
      <c r="AH6" s="1269"/>
    </row>
    <row r="7" spans="1:34" ht="18" customHeight="1" thickBot="1">
      <c r="A7" s="1250"/>
      <c r="B7" s="1252"/>
      <c r="C7" s="1255"/>
      <c r="D7" s="1255"/>
      <c r="E7" s="1265"/>
      <c r="F7" s="1265"/>
      <c r="G7" s="1121" t="s">
        <v>793</v>
      </c>
      <c r="H7" s="1121" t="s">
        <v>794</v>
      </c>
      <c r="I7" s="1121" t="s">
        <v>795</v>
      </c>
      <c r="J7" s="1121" t="s">
        <v>725</v>
      </c>
      <c r="K7" s="1121" t="s">
        <v>796</v>
      </c>
      <c r="L7" s="1121" t="s">
        <v>726</v>
      </c>
      <c r="M7" s="1265"/>
      <c r="N7" s="1265"/>
      <c r="O7" s="1265"/>
      <c r="P7" s="1265"/>
      <c r="Q7" s="1265"/>
      <c r="R7" s="1265"/>
      <c r="S7" s="1265"/>
      <c r="T7" s="1121"/>
      <c r="U7" s="1121"/>
      <c r="V7" s="1121"/>
      <c r="W7" s="1260"/>
      <c r="X7" s="1265"/>
      <c r="Y7" s="1265"/>
      <c r="Z7" s="1265"/>
      <c r="AA7" s="1265"/>
      <c r="AB7" s="1265"/>
      <c r="AC7" s="1265"/>
      <c r="AD7" s="1265"/>
      <c r="AE7" s="1266"/>
      <c r="AF7" s="1265"/>
      <c r="AG7" s="1263"/>
      <c r="AH7" s="1270"/>
    </row>
    <row r="8" spans="1:34" ht="18" customHeight="1">
      <c r="A8" s="1250"/>
      <c r="B8" s="1095" t="s">
        <v>412</v>
      </c>
      <c r="C8" s="1095" t="s">
        <v>418</v>
      </c>
      <c r="D8" s="1095"/>
      <c r="E8" s="1095" t="s">
        <v>414</v>
      </c>
      <c r="F8" s="1095" t="s">
        <v>415</v>
      </c>
      <c r="G8" s="1122"/>
      <c r="H8" s="1122"/>
      <c r="I8" s="1122"/>
      <c r="J8" s="1122"/>
      <c r="K8" s="1122"/>
      <c r="L8" s="1122"/>
      <c r="M8" s="1095" t="s">
        <v>416</v>
      </c>
      <c r="N8" s="1095" t="s">
        <v>421</v>
      </c>
      <c r="O8" s="1095" t="s">
        <v>422</v>
      </c>
      <c r="P8" s="1095" t="s">
        <v>0</v>
      </c>
      <c r="Q8" s="1095" t="s">
        <v>1</v>
      </c>
      <c r="R8" s="1095" t="s">
        <v>2</v>
      </c>
      <c r="S8" s="1095" t="s">
        <v>3</v>
      </c>
      <c r="T8" s="1122"/>
      <c r="U8" s="1122"/>
      <c r="V8" s="1122"/>
      <c r="W8" s="1096" t="s">
        <v>4</v>
      </c>
      <c r="X8" s="1095" t="s">
        <v>5</v>
      </c>
      <c r="Y8" s="1095" t="s">
        <v>679</v>
      </c>
      <c r="Z8" s="1095" t="s">
        <v>680</v>
      </c>
      <c r="AA8" s="1095" t="s">
        <v>735</v>
      </c>
      <c r="AB8" s="1095" t="s">
        <v>814</v>
      </c>
      <c r="AC8" s="1095" t="s">
        <v>736</v>
      </c>
      <c r="AD8" s="1095" t="s">
        <v>737</v>
      </c>
      <c r="AE8" s="1095" t="s">
        <v>738</v>
      </c>
      <c r="AF8" s="1095" t="s">
        <v>739</v>
      </c>
      <c r="AG8" s="1097" t="s">
        <v>742</v>
      </c>
      <c r="AH8" s="1124"/>
    </row>
    <row r="9" spans="1:33" ht="12.75">
      <c r="A9" s="1125">
        <v>1</v>
      </c>
      <c r="B9" s="1126" t="s">
        <v>797</v>
      </c>
      <c r="C9" s="1099">
        <v>8419079</v>
      </c>
      <c r="D9" s="1099"/>
      <c r="E9" s="1113"/>
      <c r="F9" s="1113"/>
      <c r="G9" s="1113"/>
      <c r="H9" s="1113"/>
      <c r="I9" s="1113"/>
      <c r="J9" s="1113"/>
      <c r="K9" s="1113"/>
      <c r="L9" s="1113"/>
      <c r="M9" s="1113"/>
      <c r="N9" s="1113"/>
      <c r="O9" s="1113"/>
      <c r="P9" s="1113"/>
      <c r="Q9" s="1113"/>
      <c r="R9" s="1113"/>
      <c r="S9" s="1113"/>
      <c r="T9" s="1113"/>
      <c r="U9" s="1113"/>
      <c r="V9" s="1113"/>
      <c r="W9" s="1101">
        <f>SUM(E9:S9)</f>
        <v>0</v>
      </c>
      <c r="X9" s="1113"/>
      <c r="Y9" s="1113"/>
      <c r="Z9" s="1113"/>
      <c r="AA9" s="1113">
        <v>150</v>
      </c>
      <c r="AB9" s="1113"/>
      <c r="AC9" s="1113"/>
      <c r="AD9" s="1113"/>
      <c r="AE9" s="1113"/>
      <c r="AF9" s="1113"/>
      <c r="AG9" s="1103">
        <f>SUM(X9:AF9)</f>
        <v>150</v>
      </c>
    </row>
    <row r="10" spans="1:33" ht="12.75">
      <c r="A10" s="1125">
        <v>2</v>
      </c>
      <c r="B10" s="1099" t="s">
        <v>815</v>
      </c>
      <c r="C10" s="1099">
        <v>9105021</v>
      </c>
      <c r="D10" s="1099"/>
      <c r="E10" s="1113"/>
      <c r="F10" s="1113"/>
      <c r="G10" s="1113"/>
      <c r="H10" s="1113"/>
      <c r="I10" s="1113"/>
      <c r="J10" s="1113"/>
      <c r="K10" s="1113"/>
      <c r="L10" s="1113"/>
      <c r="M10" s="1113">
        <v>150</v>
      </c>
      <c r="N10" s="1113"/>
      <c r="O10" s="1113"/>
      <c r="P10" s="1113"/>
      <c r="Q10" s="1113"/>
      <c r="R10" s="1113"/>
      <c r="S10" s="1113"/>
      <c r="T10" s="1113"/>
      <c r="U10" s="1113"/>
      <c r="V10" s="1113"/>
      <c r="W10" s="1101">
        <f>SUM(E10:S10)</f>
        <v>150</v>
      </c>
      <c r="X10" s="1113"/>
      <c r="Y10" s="1113"/>
      <c r="Z10" s="1113"/>
      <c r="AA10" s="1113"/>
      <c r="AB10" s="1113"/>
      <c r="AC10" s="1113"/>
      <c r="AD10" s="1113"/>
      <c r="AE10" s="1113"/>
      <c r="AF10" s="1113"/>
      <c r="AG10" s="1103">
        <f>SUM(X10:AF10)</f>
        <v>0</v>
      </c>
    </row>
    <row r="11" spans="1:33" ht="12.75">
      <c r="A11" s="1125">
        <v>3</v>
      </c>
      <c r="B11" s="1128" t="s">
        <v>807</v>
      </c>
      <c r="C11" s="1128">
        <v>8419079</v>
      </c>
      <c r="D11" s="1099"/>
      <c r="E11" s="1113"/>
      <c r="F11" s="1113"/>
      <c r="G11" s="1113"/>
      <c r="H11" s="1113"/>
      <c r="I11" s="1113"/>
      <c r="J11" s="1113"/>
      <c r="K11" s="1113"/>
      <c r="L11" s="1113"/>
      <c r="M11" s="1113"/>
      <c r="N11" s="1113"/>
      <c r="O11" s="1113"/>
      <c r="P11" s="1113"/>
      <c r="Q11" s="1113"/>
      <c r="R11" s="1113"/>
      <c r="S11" s="1113"/>
      <c r="T11" s="1113"/>
      <c r="U11" s="1113"/>
      <c r="V11" s="1113"/>
      <c r="W11" s="1101">
        <f>SUM(E11:S11)</f>
        <v>0</v>
      </c>
      <c r="X11" s="1113"/>
      <c r="Y11" s="1113"/>
      <c r="Z11" s="1113"/>
      <c r="AA11" s="1113">
        <v>264</v>
      </c>
      <c r="AB11" s="1113"/>
      <c r="AC11" s="1113"/>
      <c r="AD11" s="1113"/>
      <c r="AE11" s="1113"/>
      <c r="AF11" s="1113"/>
      <c r="AG11" s="1103">
        <f>SUM(X11:AF11)</f>
        <v>264</v>
      </c>
    </row>
    <row r="12" spans="1:33" ht="12.75">
      <c r="A12" s="1125">
        <v>4</v>
      </c>
      <c r="B12" s="1128" t="s">
        <v>808</v>
      </c>
      <c r="C12" s="1128">
        <v>8520111</v>
      </c>
      <c r="D12" s="1099"/>
      <c r="E12" s="1113">
        <v>208</v>
      </c>
      <c r="F12" s="1113">
        <v>56</v>
      </c>
      <c r="G12" s="1113"/>
      <c r="H12" s="1113"/>
      <c r="I12" s="1113"/>
      <c r="J12" s="1113"/>
      <c r="K12" s="1113"/>
      <c r="L12" s="1113"/>
      <c r="M12" s="1113"/>
      <c r="N12" s="1113"/>
      <c r="O12" s="1113"/>
      <c r="P12" s="1113"/>
      <c r="Q12" s="1113"/>
      <c r="R12" s="1113"/>
      <c r="S12" s="1113"/>
      <c r="T12" s="1113"/>
      <c r="U12" s="1113"/>
      <c r="V12" s="1113"/>
      <c r="W12" s="1101">
        <f>SUM(E12:S12)</f>
        <v>264</v>
      </c>
      <c r="X12" s="1113"/>
      <c r="Y12" s="1113"/>
      <c r="Z12" s="1113"/>
      <c r="AA12" s="1113"/>
      <c r="AB12" s="1113"/>
      <c r="AC12" s="1113"/>
      <c r="AD12" s="1113"/>
      <c r="AE12" s="1113"/>
      <c r="AF12" s="1113"/>
      <c r="AG12" s="1103">
        <f>SUM(X12:AF12)</f>
        <v>0</v>
      </c>
    </row>
    <row r="13" spans="1:33" ht="12.75">
      <c r="A13" s="1125">
        <v>5</v>
      </c>
      <c r="B13" s="1099"/>
      <c r="C13" s="1099"/>
      <c r="D13" s="1099"/>
      <c r="E13" s="1113"/>
      <c r="F13" s="1113"/>
      <c r="G13" s="1113"/>
      <c r="H13" s="1113"/>
      <c r="I13" s="1113"/>
      <c r="J13" s="1113"/>
      <c r="K13" s="1113"/>
      <c r="L13" s="1113"/>
      <c r="M13" s="1113"/>
      <c r="N13" s="1113"/>
      <c r="O13" s="1113"/>
      <c r="P13" s="1113"/>
      <c r="Q13" s="1113"/>
      <c r="R13" s="1113"/>
      <c r="S13" s="1113"/>
      <c r="T13" s="1113"/>
      <c r="U13" s="1113"/>
      <c r="V13" s="1113"/>
      <c r="W13" s="1101">
        <f>SUM(E13:S13)</f>
        <v>0</v>
      </c>
      <c r="X13" s="1113"/>
      <c r="Y13" s="1113"/>
      <c r="Z13" s="1113"/>
      <c r="AA13" s="1113"/>
      <c r="AB13" s="1113"/>
      <c r="AC13" s="1113"/>
      <c r="AD13" s="1113"/>
      <c r="AE13" s="1113"/>
      <c r="AF13" s="1113"/>
      <c r="AG13" s="1103">
        <f>SUM(X13:AF13)</f>
        <v>0</v>
      </c>
    </row>
    <row r="14" spans="1:34" ht="13.5" thickBot="1">
      <c r="A14" s="1125">
        <v>6</v>
      </c>
      <c r="B14" s="1116" t="s">
        <v>165</v>
      </c>
      <c r="C14" s="1117"/>
      <c r="D14" s="1117"/>
      <c r="E14" s="1118">
        <f aca="true" t="shared" si="0" ref="E14:AF14">SUM(E9:E13)</f>
        <v>208</v>
      </c>
      <c r="F14" s="1118">
        <f t="shared" si="0"/>
        <v>56</v>
      </c>
      <c r="G14" s="1118">
        <f t="shared" si="0"/>
        <v>0</v>
      </c>
      <c r="H14" s="1118">
        <f t="shared" si="0"/>
        <v>0</v>
      </c>
      <c r="I14" s="1118">
        <f t="shared" si="0"/>
        <v>0</v>
      </c>
      <c r="J14" s="1118">
        <f t="shared" si="0"/>
        <v>0</v>
      </c>
      <c r="K14" s="1118">
        <f t="shared" si="0"/>
        <v>0</v>
      </c>
      <c r="L14" s="1118">
        <f t="shared" si="0"/>
        <v>0</v>
      </c>
      <c r="M14" s="1118">
        <f t="shared" si="0"/>
        <v>150</v>
      </c>
      <c r="N14" s="1118">
        <f t="shared" si="0"/>
        <v>0</v>
      </c>
      <c r="O14" s="1118">
        <f t="shared" si="0"/>
        <v>0</v>
      </c>
      <c r="P14" s="1118">
        <f t="shared" si="0"/>
        <v>0</v>
      </c>
      <c r="Q14" s="1118">
        <f t="shared" si="0"/>
        <v>0</v>
      </c>
      <c r="R14" s="1118">
        <f t="shared" si="0"/>
        <v>0</v>
      </c>
      <c r="S14" s="1118">
        <f t="shared" si="0"/>
        <v>0</v>
      </c>
      <c r="T14" s="1118">
        <f t="shared" si="0"/>
        <v>0</v>
      </c>
      <c r="U14" s="1118">
        <f t="shared" si="0"/>
        <v>0</v>
      </c>
      <c r="V14" s="1118">
        <f t="shared" si="0"/>
        <v>0</v>
      </c>
      <c r="W14" s="1131">
        <f t="shared" si="0"/>
        <v>414</v>
      </c>
      <c r="X14" s="1118">
        <f t="shared" si="0"/>
        <v>0</v>
      </c>
      <c r="Y14" s="1118">
        <f t="shared" si="0"/>
        <v>0</v>
      </c>
      <c r="Z14" s="1118">
        <f t="shared" si="0"/>
        <v>0</v>
      </c>
      <c r="AA14" s="1118">
        <f t="shared" si="0"/>
        <v>414</v>
      </c>
      <c r="AB14" s="1118">
        <f t="shared" si="0"/>
        <v>0</v>
      </c>
      <c r="AC14" s="1118">
        <f t="shared" si="0"/>
        <v>0</v>
      </c>
      <c r="AD14" s="1118">
        <f t="shared" si="0"/>
        <v>0</v>
      </c>
      <c r="AE14" s="1118">
        <f t="shared" si="0"/>
        <v>0</v>
      </c>
      <c r="AF14" s="1118">
        <f t="shared" si="0"/>
        <v>0</v>
      </c>
      <c r="AG14" s="1120">
        <f>SUM(X14:AF14)</f>
        <v>414</v>
      </c>
      <c r="AH14" s="1130">
        <f>SUM(AG14,W14)</f>
        <v>828</v>
      </c>
    </row>
  </sheetData>
  <sheetProtection/>
  <mergeCells count="29">
    <mergeCell ref="AH5:AH7"/>
    <mergeCell ref="E6:E7"/>
    <mergeCell ref="F6:F7"/>
    <mergeCell ref="G6:L6"/>
    <mergeCell ref="M6:M7"/>
    <mergeCell ref="N6:N7"/>
    <mergeCell ref="O6:O7"/>
    <mergeCell ref="P6:P7"/>
    <mergeCell ref="Q6:Q7"/>
    <mergeCell ref="R6:R7"/>
    <mergeCell ref="AD6:AD7"/>
    <mergeCell ref="AE6:AE7"/>
    <mergeCell ref="AF6:AF7"/>
    <mergeCell ref="X6:X7"/>
    <mergeCell ref="Y6:Y7"/>
    <mergeCell ref="Z6:Z7"/>
    <mergeCell ref="C3:AG3"/>
    <mergeCell ref="A5:A8"/>
    <mergeCell ref="B5:B7"/>
    <mergeCell ref="C5:C7"/>
    <mergeCell ref="D5:D7"/>
    <mergeCell ref="E5:V5"/>
    <mergeCell ref="W5:W7"/>
    <mergeCell ref="X5:AF5"/>
    <mergeCell ref="AG5:AG7"/>
    <mergeCell ref="S6:S7"/>
    <mergeCell ref="AA6:AA7"/>
    <mergeCell ref="AB6:AB7"/>
    <mergeCell ref="AC6:AC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Header>&amp;C&amp;"Times New Roman CE,Félkövér"&amp;12Martonvásár Város Képviselőtestület  ..../2013 (......) önkormányzati rendelete Martonvásár Város Önkormányzata 2013.évi költségvetésének  módosításáról
&amp;R&amp;"Times New Roman CE,Félkövér"&amp;12 
9.d.melléklet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16"/>
  <sheetViews>
    <sheetView zoomScalePageLayoutView="0" workbookViewId="0" topLeftCell="B1">
      <selection activeCell="D19" sqref="D19"/>
    </sheetView>
  </sheetViews>
  <sheetFormatPr defaultColWidth="9.00390625" defaultRowHeight="12.75"/>
  <cols>
    <col min="1" max="1" width="6.625" style="1091" customWidth="1"/>
    <col min="2" max="2" width="50.625" style="1091" customWidth="1"/>
    <col min="3" max="3" width="8.625" style="1091" customWidth="1"/>
    <col min="4" max="4" width="8.875" style="1091" customWidth="1"/>
    <col min="5" max="5" width="8.50390625" style="1091" customWidth="1"/>
    <col min="6" max="6" width="8.625" style="1091" customWidth="1"/>
    <col min="7" max="7" width="7.50390625" style="1091" customWidth="1"/>
    <col min="8" max="8" width="10.00390625" style="1091" customWidth="1"/>
    <col min="9" max="9" width="8.50390625" style="1091" customWidth="1"/>
    <col min="10" max="10" width="8.375" style="1091" customWidth="1"/>
    <col min="11" max="12" width="7.00390625" style="1091" customWidth="1"/>
    <col min="13" max="13" width="9.50390625" style="1091" customWidth="1"/>
    <col min="14" max="14" width="9.00390625" style="1091" customWidth="1"/>
    <col min="15" max="16" width="10.375" style="1091" customWidth="1"/>
    <col min="17" max="17" width="9.50390625" style="1091" customWidth="1"/>
    <col min="18" max="18" width="9.375" style="1091" customWidth="1"/>
    <col min="19" max="19" width="10.50390625" style="1091" customWidth="1"/>
    <col min="20" max="20" width="11.00390625" style="1091" customWidth="1"/>
    <col min="21" max="21" width="7.875" style="1091" customWidth="1"/>
    <col min="22" max="22" width="6.50390625" style="1091" customWidth="1"/>
    <col min="23" max="23" width="6.625" style="1091" customWidth="1"/>
    <col min="24" max="25" width="9.50390625" style="1091" customWidth="1"/>
    <col min="26" max="26" width="8.50390625" style="1091" customWidth="1"/>
    <col min="27" max="28" width="9.125" style="1091" customWidth="1"/>
    <col min="29" max="29" width="9.00390625" style="1091" customWidth="1"/>
    <col min="30" max="30" width="8.875" style="1091" customWidth="1"/>
    <col min="31" max="31" width="10.125" style="1091" customWidth="1"/>
    <col min="32" max="32" width="10.875" style="1091" customWidth="1"/>
    <col min="33" max="16384" width="9.375" style="1091" customWidth="1"/>
  </cols>
  <sheetData>
    <row r="3" spans="3:32" ht="15.75">
      <c r="C3" s="1248" t="s">
        <v>816</v>
      </c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8"/>
      <c r="AB3" s="1248"/>
      <c r="AC3" s="1248"/>
      <c r="AD3" s="1248"/>
      <c r="AE3" s="1248"/>
      <c r="AF3" s="1248"/>
    </row>
    <row r="4" ht="13.5" thickBot="1">
      <c r="AF4" s="1092"/>
    </row>
    <row r="5" spans="1:37" ht="31.5" customHeight="1">
      <c r="A5" s="1249" t="s">
        <v>6</v>
      </c>
      <c r="B5" s="1251" t="s">
        <v>710</v>
      </c>
      <c r="C5" s="1274" t="s">
        <v>42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5" t="s">
        <v>676</v>
      </c>
      <c r="T5" s="1132"/>
      <c r="U5" s="1274" t="s">
        <v>13</v>
      </c>
      <c r="V5" s="1274"/>
      <c r="W5" s="1274"/>
      <c r="X5" s="1274"/>
      <c r="Y5" s="1274"/>
      <c r="Z5" s="1274"/>
      <c r="AA5" s="1274"/>
      <c r="AB5" s="1274"/>
      <c r="AC5" s="1274"/>
      <c r="AD5" s="1274"/>
      <c r="AE5" s="1274"/>
      <c r="AF5" s="1277" t="s">
        <v>712</v>
      </c>
      <c r="AK5" s="1094"/>
    </row>
    <row r="6" spans="1:32" ht="25.5" customHeight="1">
      <c r="A6" s="1250"/>
      <c r="B6" s="1252"/>
      <c r="C6" s="1252" t="s">
        <v>713</v>
      </c>
      <c r="D6" s="1252" t="s">
        <v>474</v>
      </c>
      <c r="E6" s="1252" t="s">
        <v>714</v>
      </c>
      <c r="F6" s="1252" t="s">
        <v>402</v>
      </c>
      <c r="G6" s="1252" t="s">
        <v>716</v>
      </c>
      <c r="H6" s="1252" t="s">
        <v>717</v>
      </c>
      <c r="I6" s="1252" t="s">
        <v>65</v>
      </c>
      <c r="J6" s="1252" t="s">
        <v>157</v>
      </c>
      <c r="K6" s="1252" t="s">
        <v>718</v>
      </c>
      <c r="L6" s="1252" t="s">
        <v>719</v>
      </c>
      <c r="M6" s="1252" t="s">
        <v>720</v>
      </c>
      <c r="N6" s="1252" t="s">
        <v>721</v>
      </c>
      <c r="O6" s="1252" t="s">
        <v>76</v>
      </c>
      <c r="P6" s="1264" t="s">
        <v>704</v>
      </c>
      <c r="Q6" s="1252" t="s">
        <v>722</v>
      </c>
      <c r="R6" s="1252" t="s">
        <v>723</v>
      </c>
      <c r="S6" s="1276"/>
      <c r="T6" s="1279" t="s">
        <v>788</v>
      </c>
      <c r="U6" s="1252" t="s">
        <v>724</v>
      </c>
      <c r="V6" s="1252" t="s">
        <v>725</v>
      </c>
      <c r="W6" s="1252" t="s">
        <v>726</v>
      </c>
      <c r="X6" s="1252" t="s">
        <v>720</v>
      </c>
      <c r="Y6" s="1264" t="s">
        <v>817</v>
      </c>
      <c r="Z6" s="1264" t="s">
        <v>728</v>
      </c>
      <c r="AA6" s="1264" t="s">
        <v>818</v>
      </c>
      <c r="AB6" s="1264" t="s">
        <v>819</v>
      </c>
      <c r="AC6" s="1264" t="s">
        <v>820</v>
      </c>
      <c r="AD6" s="1264" t="s">
        <v>821</v>
      </c>
      <c r="AE6" s="1252" t="s">
        <v>733</v>
      </c>
      <c r="AF6" s="1278"/>
    </row>
    <row r="7" spans="1:32" ht="18" customHeight="1">
      <c r="A7" s="1250"/>
      <c r="B7" s="1252"/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65"/>
      <c r="Q7" s="1252"/>
      <c r="R7" s="1252"/>
      <c r="S7" s="1276"/>
      <c r="T7" s="1280"/>
      <c r="U7" s="1252"/>
      <c r="V7" s="1252"/>
      <c r="W7" s="1252"/>
      <c r="X7" s="1252"/>
      <c r="Y7" s="1266"/>
      <c r="Z7" s="1265"/>
      <c r="AA7" s="1265"/>
      <c r="AB7" s="1266"/>
      <c r="AC7" s="1265"/>
      <c r="AD7" s="1265"/>
      <c r="AE7" s="1252"/>
      <c r="AF7" s="1278"/>
    </row>
    <row r="8" spans="1:32" ht="18" customHeight="1">
      <c r="A8" s="1250"/>
      <c r="B8" s="1095" t="s">
        <v>412</v>
      </c>
      <c r="C8" s="1095" t="s">
        <v>418</v>
      </c>
      <c r="D8" s="1095" t="s">
        <v>414</v>
      </c>
      <c r="E8" s="1095" t="s">
        <v>415</v>
      </c>
      <c r="F8" s="1095" t="s">
        <v>822</v>
      </c>
      <c r="G8" s="1095" t="s">
        <v>417</v>
      </c>
      <c r="H8" s="1095" t="s">
        <v>420</v>
      </c>
      <c r="I8" s="1095" t="s">
        <v>421</v>
      </c>
      <c r="J8" s="1095" t="s">
        <v>422</v>
      </c>
      <c r="K8" s="1095" t="s">
        <v>0</v>
      </c>
      <c r="L8" s="1095" t="s">
        <v>1</v>
      </c>
      <c r="M8" s="1095" t="s">
        <v>2</v>
      </c>
      <c r="N8" s="1095" t="s">
        <v>3</v>
      </c>
      <c r="O8" s="1095" t="s">
        <v>4</v>
      </c>
      <c r="P8" s="1095" t="s">
        <v>5</v>
      </c>
      <c r="Q8" s="1095" t="s">
        <v>679</v>
      </c>
      <c r="R8" s="1095" t="s">
        <v>680</v>
      </c>
      <c r="S8" s="1133" t="s">
        <v>734</v>
      </c>
      <c r="T8" s="1133" t="s">
        <v>735</v>
      </c>
      <c r="U8" s="1095" t="s">
        <v>736</v>
      </c>
      <c r="V8" s="1095" t="s">
        <v>737</v>
      </c>
      <c r="W8" s="1095" t="s">
        <v>738</v>
      </c>
      <c r="X8" s="1095" t="s">
        <v>739</v>
      </c>
      <c r="Y8" s="1095" t="s">
        <v>740</v>
      </c>
      <c r="Z8" s="1095" t="s">
        <v>741</v>
      </c>
      <c r="AA8" s="1095" t="s">
        <v>742</v>
      </c>
      <c r="AB8" s="1095" t="s">
        <v>743</v>
      </c>
      <c r="AC8" s="1095" t="s">
        <v>744</v>
      </c>
      <c r="AD8" s="1095" t="s">
        <v>744</v>
      </c>
      <c r="AE8" s="1095" t="s">
        <v>745</v>
      </c>
      <c r="AF8" s="1134" t="s">
        <v>823</v>
      </c>
    </row>
    <row r="9" spans="1:32" ht="12.75">
      <c r="A9" s="1125">
        <v>1</v>
      </c>
      <c r="B9" s="1135" t="s">
        <v>469</v>
      </c>
      <c r="C9" s="1136">
        <f>'[5]10.a.Tételes módosítás ÖNK'!D55</f>
        <v>13</v>
      </c>
      <c r="D9" s="1136">
        <f>'[5]10.a.Tételes módosítás ÖNK'!E55</f>
        <v>3</v>
      </c>
      <c r="E9" s="1136">
        <f>'[5]10.a.Tételes módosítás ÖNK'!F55</f>
        <v>1364</v>
      </c>
      <c r="F9" s="1136">
        <f>'[5]10.a.Tételes módosítás ÖNK'!G55</f>
        <v>0</v>
      </c>
      <c r="G9" s="1136">
        <f>'[5]10.a.Tételes módosítás ÖNK'!H55</f>
        <v>0</v>
      </c>
      <c r="H9" s="1136">
        <f>'[5]10.a.Tételes módosítás ÖNK'!I55</f>
        <v>0</v>
      </c>
      <c r="I9" s="1136">
        <f>'[5]10.a.Tételes módosítás ÖNK'!J55</f>
        <v>5895</v>
      </c>
      <c r="J9" s="1136">
        <f>'[5]10.a.Tételes módosítás ÖNK'!K55</f>
        <v>6561</v>
      </c>
      <c r="K9" s="1136">
        <f>'[5]10.a.Tételes módosítás ÖNK'!L55</f>
        <v>0</v>
      </c>
      <c r="L9" s="1136">
        <f>'[5]10.a.Tételes módosítás ÖNK'!M55</f>
        <v>0</v>
      </c>
      <c r="M9" s="1136">
        <f>'[5]10.a.Tételes módosítás ÖNK'!N55</f>
        <v>5386</v>
      </c>
      <c r="N9" s="1136">
        <f>'[5]10.a.Tételes módosítás ÖNK'!O55</f>
        <v>0</v>
      </c>
      <c r="O9" s="1136">
        <f>'[5]10.a.Tételes módosítás ÖNK'!P55</f>
        <v>44222</v>
      </c>
      <c r="P9" s="1136">
        <f>'[5]10.a.Tételes módosítás ÖNK'!Q55</f>
        <v>10245</v>
      </c>
      <c r="Q9" s="1136">
        <f>'[5]10.a.Tételes módosítás ÖNK'!R55</f>
        <v>17524</v>
      </c>
      <c r="R9" s="1136">
        <f>'[5]10.a.Tételes módosítás ÖNK'!S55</f>
        <v>0</v>
      </c>
      <c r="S9" s="1137">
        <f>SUM(C9:R9)</f>
        <v>91213</v>
      </c>
      <c r="T9" s="1137">
        <f>'[5]10.a.Tételes módosítás ÖNK'!U55</f>
        <v>3067</v>
      </c>
      <c r="U9" s="1137">
        <f>'[5]10.a.Tételes módosítás ÖNK'!V55</f>
        <v>0</v>
      </c>
      <c r="V9" s="1137">
        <f>'[5]10.a.Tételes módosítás ÖNK'!W55</f>
        <v>0</v>
      </c>
      <c r="W9" s="1137">
        <f>'[5]10.a.Tételes módosítás ÖNK'!X55</f>
        <v>3052</v>
      </c>
      <c r="X9" s="1136">
        <v>0</v>
      </c>
      <c r="Y9" s="1136">
        <f>'[5]10.a.Tételes módosítás ÖNK'!Z55</f>
        <v>0</v>
      </c>
      <c r="Z9" s="1136">
        <f>'[5]10.a.Tételes módosítás ÖNK'!Y55</f>
        <v>0</v>
      </c>
      <c r="AA9" s="1136">
        <f>'[5]10.a.Tételes módosítás ÖNK'!Z55</f>
        <v>0</v>
      </c>
      <c r="AB9" s="1136">
        <f>'[5]10.a.Tételes módosítás ÖNK'!AC55</f>
        <v>0</v>
      </c>
      <c r="AC9" s="1136">
        <f>'[5]10.a.Tételes módosítás ÖNK'!AB55</f>
        <v>0</v>
      </c>
      <c r="AD9" s="1136">
        <f>'[5]10.a.Tételes módosítás ÖNK'!AC55</f>
        <v>0</v>
      </c>
      <c r="AE9" s="1136">
        <f>'[5]10.a.Tételes módosítás ÖNK'!AD55</f>
        <v>85094</v>
      </c>
      <c r="AF9" s="1138">
        <f>SUM(T9:AE9)</f>
        <v>91213</v>
      </c>
    </row>
    <row r="10" spans="1:32" ht="12.75">
      <c r="A10" s="1125">
        <v>2</v>
      </c>
      <c r="B10" s="1099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  <c r="M10" s="1099"/>
      <c r="N10" s="1099"/>
      <c r="O10" s="1099"/>
      <c r="P10" s="1099"/>
      <c r="Q10" s="1099"/>
      <c r="R10" s="1099"/>
      <c r="S10" s="1099"/>
      <c r="T10" s="1099"/>
      <c r="U10" s="1099"/>
      <c r="V10" s="1099"/>
      <c r="W10" s="1099"/>
      <c r="X10" s="1099"/>
      <c r="Y10" s="1099"/>
      <c r="Z10" s="1099"/>
      <c r="AA10" s="1099"/>
      <c r="AB10" s="1099"/>
      <c r="AC10" s="1099"/>
      <c r="AD10" s="1099"/>
      <c r="AE10" s="1099"/>
      <c r="AF10" s="1139"/>
    </row>
    <row r="11" spans="1:32" ht="12.75">
      <c r="A11" s="1125">
        <v>3</v>
      </c>
      <c r="B11" s="1099" t="s">
        <v>463</v>
      </c>
      <c r="C11" s="1113">
        <f>'[5]10.b.Tételes módosítás PH'!E26</f>
        <v>1213</v>
      </c>
      <c r="D11" s="1113">
        <f>'[5]10.b.Tételes módosítás PH'!F26</f>
        <v>327</v>
      </c>
      <c r="E11" s="1113">
        <f>'[5]10.b.Tételes módosítás PH'!M26</f>
        <v>-750</v>
      </c>
      <c r="F11" s="1099"/>
      <c r="G11" s="1113">
        <f>'[5]10.b.Tételes módosítás PH'!N26</f>
        <v>0</v>
      </c>
      <c r="H11" s="1113">
        <f>'[5]10.b.Tételes módosítás PH'!O26</f>
        <v>0</v>
      </c>
      <c r="I11" s="1113">
        <f>'[5]10.b.Tételes módosítás PH'!P26</f>
        <v>0</v>
      </c>
      <c r="J11" s="1113">
        <f>'[5]10.b.Tételes módosítás PH'!Q26</f>
        <v>1820</v>
      </c>
      <c r="K11" s="1113">
        <f>'[5]10.b.Tételes módosítás PH'!R26</f>
        <v>0</v>
      </c>
      <c r="L11" s="1113">
        <f>'[5]10.b.Tételes módosítás PH'!S26</f>
        <v>0</v>
      </c>
      <c r="M11" s="1099"/>
      <c r="N11" s="1099"/>
      <c r="O11" s="1099"/>
      <c r="P11" s="1099"/>
      <c r="Q11" s="1099"/>
      <c r="R11" s="1099"/>
      <c r="S11" s="1113">
        <f>SUM(C11:R11)</f>
        <v>2610</v>
      </c>
      <c r="T11" s="1113">
        <f>'[5]10.b.Tételes módosítás PH'!X26</f>
        <v>0</v>
      </c>
      <c r="U11" s="1113">
        <f>'[5]10.b.Tételes módosítás PH'!Y26</f>
        <v>0</v>
      </c>
      <c r="V11" s="1113">
        <f>'[5]10.b.Tételes módosítás PH'!Z26</f>
        <v>0</v>
      </c>
      <c r="W11" s="1113">
        <f>'[5]10.b.Tételes módosítás PH'!AA26</f>
        <v>0</v>
      </c>
      <c r="X11" s="1113">
        <f>'[5]10.b.Tételes módosítás PH'!AB26</f>
        <v>2610</v>
      </c>
      <c r="Y11" s="1099"/>
      <c r="Z11" s="1099">
        <f>'[5]10.b.Tételes módosítás PH'!AC26</f>
        <v>0</v>
      </c>
      <c r="AA11" s="1099">
        <f>'[5]10.b.Tételes módosítás PH'!AD26</f>
        <v>0</v>
      </c>
      <c r="AB11" s="1099">
        <f>'[5]10.b.Tételes módosítás PH'!AE26</f>
        <v>0</v>
      </c>
      <c r="AC11" s="1099">
        <f>'[5]10.b.Tételes módosítás PH'!AF26</f>
        <v>0</v>
      </c>
      <c r="AD11" s="1113">
        <f>'[5]10.b.Tételes módosítás PH'!AF26</f>
        <v>0</v>
      </c>
      <c r="AE11" s="1099"/>
      <c r="AF11" s="1139">
        <f>SUM(U11:AE11)</f>
        <v>2610</v>
      </c>
    </row>
    <row r="12" spans="1:32" ht="12.75">
      <c r="A12" s="1125">
        <v>5</v>
      </c>
      <c r="B12" s="1099" t="s">
        <v>342</v>
      </c>
      <c r="C12" s="1113">
        <f>'[5]10.d.Tételes módosítás Óvoda '!E15</f>
        <v>1860</v>
      </c>
      <c r="D12" s="1113">
        <f>'[5]10.d.Tételes módosítás Óvoda '!F15</f>
        <v>502</v>
      </c>
      <c r="E12" s="1113">
        <f>'[5]10.d.Tételes módosítás Óvoda '!G15</f>
        <v>0</v>
      </c>
      <c r="F12" s="1099"/>
      <c r="G12" s="1099"/>
      <c r="H12" s="1099"/>
      <c r="I12" s="1099"/>
      <c r="J12" s="1099"/>
      <c r="K12" s="1099"/>
      <c r="L12" s="1099"/>
      <c r="M12" s="1099"/>
      <c r="N12" s="1099"/>
      <c r="O12" s="1099"/>
      <c r="P12" s="1099"/>
      <c r="Q12" s="1099"/>
      <c r="R12" s="1099"/>
      <c r="S12" s="1099">
        <f>SUM(C12:R12)</f>
        <v>2362</v>
      </c>
      <c r="T12" s="1099"/>
      <c r="U12" s="1099"/>
      <c r="V12" s="1099"/>
      <c r="W12" s="1099"/>
      <c r="X12" s="1113">
        <f>'[5]10.d.Tételes módosítás Óvoda '!AA15</f>
        <v>2362</v>
      </c>
      <c r="Y12" s="1113"/>
      <c r="Z12" s="1113">
        <f>'[5]10.d.Tételes módosítás Óvoda '!AB15</f>
        <v>0</v>
      </c>
      <c r="AA12" s="1113">
        <f>'[6]10.d.Tételes módosítás Óvoda '!AE15</f>
        <v>0</v>
      </c>
      <c r="AB12" s="1113"/>
      <c r="AC12" s="1113">
        <f>'[5]10.d.Tételes módosítás Óvoda '!AD15</f>
        <v>0</v>
      </c>
      <c r="AD12" s="1113">
        <f>'[6]10.d.Tételes módosítás Óvoda '!AG15</f>
        <v>0</v>
      </c>
      <c r="AE12" s="1099"/>
      <c r="AF12" s="1139">
        <f>SUM(U12:AE12)</f>
        <v>2362</v>
      </c>
    </row>
    <row r="13" spans="1:32" ht="12.75">
      <c r="A13" s="1125">
        <v>7</v>
      </c>
      <c r="B13" s="1099" t="s">
        <v>439</v>
      </c>
      <c r="C13" s="1113">
        <f>'[5]10.f.Tételes módosítás BBKP'!E14</f>
        <v>208</v>
      </c>
      <c r="D13" s="1113">
        <f>'[5]10.f.Tételes módosítás BBKP'!F14</f>
        <v>56</v>
      </c>
      <c r="E13" s="1113">
        <f>'[5]10.f.Tételes módosítás BBKP'!M14</f>
        <v>150</v>
      </c>
      <c r="F13" s="1099"/>
      <c r="G13" s="1099"/>
      <c r="H13" s="1099"/>
      <c r="I13" s="1099"/>
      <c r="J13" s="1099"/>
      <c r="K13" s="1099"/>
      <c r="L13" s="1099"/>
      <c r="M13" s="1099"/>
      <c r="N13" s="1099"/>
      <c r="O13" s="1099"/>
      <c r="P13" s="1099"/>
      <c r="Q13" s="1099"/>
      <c r="R13" s="1099"/>
      <c r="S13" s="1099">
        <f>SUM(C13:R13)</f>
        <v>414</v>
      </c>
      <c r="T13" s="1099"/>
      <c r="U13" s="1099"/>
      <c r="V13" s="1099"/>
      <c r="W13" s="1099"/>
      <c r="X13" s="1113">
        <f>'[5]10.f.Tételes módosítás BBKP'!AA14</f>
        <v>414</v>
      </c>
      <c r="Y13" s="1113"/>
      <c r="Z13" s="1113">
        <f>'[5]10.f.Tételes módosítás BBKP'!AB14</f>
        <v>0</v>
      </c>
      <c r="AA13" s="1113">
        <f>'[5]10.f.Tételes módosítás BBKP'!AC14</f>
        <v>0</v>
      </c>
      <c r="AB13" s="1113"/>
      <c r="AC13" s="1113">
        <f>'[5]10.f.Tételes módosítás BBKP'!AD14</f>
        <v>0</v>
      </c>
      <c r="AD13" s="1113">
        <f>'[6]10.f.Tételes módosítás BBKP'!AG14</f>
        <v>0</v>
      </c>
      <c r="AE13" s="1099"/>
      <c r="AF13" s="1139">
        <f>SUM(U13:AE13)</f>
        <v>414</v>
      </c>
    </row>
    <row r="14" spans="1:32" ht="12.75">
      <c r="A14" s="1125">
        <v>8</v>
      </c>
      <c r="B14" s="1135" t="s">
        <v>824</v>
      </c>
      <c r="C14" s="1135">
        <f>SUM(C11:C13)</f>
        <v>3281</v>
      </c>
      <c r="D14" s="1135">
        <f aca="true" t="shared" si="0" ref="D14:O14">SUM(D11:D13)</f>
        <v>885</v>
      </c>
      <c r="E14" s="1135">
        <f t="shared" si="0"/>
        <v>-600</v>
      </c>
      <c r="F14" s="1135">
        <f t="shared" si="0"/>
        <v>0</v>
      </c>
      <c r="G14" s="1135">
        <f t="shared" si="0"/>
        <v>0</v>
      </c>
      <c r="H14" s="1135">
        <f t="shared" si="0"/>
        <v>0</v>
      </c>
      <c r="I14" s="1135">
        <f t="shared" si="0"/>
        <v>0</v>
      </c>
      <c r="J14" s="1135">
        <f t="shared" si="0"/>
        <v>1820</v>
      </c>
      <c r="K14" s="1135">
        <f t="shared" si="0"/>
        <v>0</v>
      </c>
      <c r="L14" s="1135">
        <f t="shared" si="0"/>
        <v>0</v>
      </c>
      <c r="M14" s="1135">
        <f t="shared" si="0"/>
        <v>0</v>
      </c>
      <c r="N14" s="1135">
        <f t="shared" si="0"/>
        <v>0</v>
      </c>
      <c r="O14" s="1135">
        <f t="shared" si="0"/>
        <v>0</v>
      </c>
      <c r="P14" s="1135"/>
      <c r="Q14" s="1135">
        <f aca="true" t="shared" si="1" ref="Q14:AA14">SUM(Q11:Q13)</f>
        <v>0</v>
      </c>
      <c r="R14" s="1135">
        <f t="shared" si="1"/>
        <v>0</v>
      </c>
      <c r="S14" s="1135">
        <f t="shared" si="1"/>
        <v>5386</v>
      </c>
      <c r="T14" s="1136">
        <f t="shared" si="1"/>
        <v>0</v>
      </c>
      <c r="U14" s="1135">
        <f t="shared" si="1"/>
        <v>0</v>
      </c>
      <c r="V14" s="1135">
        <f t="shared" si="1"/>
        <v>0</v>
      </c>
      <c r="W14" s="1135">
        <f t="shared" si="1"/>
        <v>0</v>
      </c>
      <c r="X14" s="1135">
        <f t="shared" si="1"/>
        <v>5386</v>
      </c>
      <c r="Y14" s="1135">
        <f t="shared" si="1"/>
        <v>0</v>
      </c>
      <c r="Z14" s="1135">
        <f t="shared" si="1"/>
        <v>0</v>
      </c>
      <c r="AA14" s="1135">
        <f t="shared" si="1"/>
        <v>0</v>
      </c>
      <c r="AB14" s="1135"/>
      <c r="AC14" s="1135">
        <f>SUM(AC11:AC13)</f>
        <v>0</v>
      </c>
      <c r="AD14" s="1135">
        <f>SUM(AD11:AD13)</f>
        <v>0</v>
      </c>
      <c r="AE14" s="1135">
        <f>SUM(AE11:AE13)</f>
        <v>0</v>
      </c>
      <c r="AF14" s="1140">
        <f>SUM(AF11:AF13)</f>
        <v>5386</v>
      </c>
    </row>
    <row r="15" spans="1:32" ht="12.75">
      <c r="A15" s="1125">
        <v>9</v>
      </c>
      <c r="B15" s="1099"/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>
        <f>SUM(C15:R15)</f>
        <v>0</v>
      </c>
      <c r="T15" s="1099"/>
      <c r="U15" s="1099"/>
      <c r="V15" s="1099"/>
      <c r="W15" s="1099"/>
      <c r="X15" s="1099"/>
      <c r="Y15" s="1099"/>
      <c r="Z15" s="1099"/>
      <c r="AA15" s="1099"/>
      <c r="AB15" s="1099"/>
      <c r="AC15" s="1099"/>
      <c r="AD15" s="1099"/>
      <c r="AE15" s="1099"/>
      <c r="AF15" s="1139">
        <f>SUM(U15:AE15)</f>
        <v>0</v>
      </c>
    </row>
    <row r="16" spans="1:32" ht="13.5" thickBot="1">
      <c r="A16" s="1125">
        <v>10</v>
      </c>
      <c r="B16" s="1141" t="s">
        <v>622</v>
      </c>
      <c r="C16" s="1142">
        <f aca="true" t="shared" si="2" ref="C16:L16">C9+C14</f>
        <v>3294</v>
      </c>
      <c r="D16" s="1142">
        <f t="shared" si="2"/>
        <v>888</v>
      </c>
      <c r="E16" s="1142">
        <f t="shared" si="2"/>
        <v>764</v>
      </c>
      <c r="F16" s="1142">
        <f t="shared" si="2"/>
        <v>0</v>
      </c>
      <c r="G16" s="1142">
        <f t="shared" si="2"/>
        <v>0</v>
      </c>
      <c r="H16" s="1142">
        <f t="shared" si="2"/>
        <v>0</v>
      </c>
      <c r="I16" s="1142">
        <f t="shared" si="2"/>
        <v>5895</v>
      </c>
      <c r="J16" s="1142">
        <f t="shared" si="2"/>
        <v>8381</v>
      </c>
      <c r="K16" s="1142">
        <f t="shared" si="2"/>
        <v>0</v>
      </c>
      <c r="L16" s="1142">
        <f t="shared" si="2"/>
        <v>0</v>
      </c>
      <c r="M16" s="1142"/>
      <c r="N16" s="1142">
        <f>N9+N14</f>
        <v>0</v>
      </c>
      <c r="O16" s="1142">
        <f>O9+O14</f>
        <v>44222</v>
      </c>
      <c r="P16" s="1142">
        <f>P9+P14</f>
        <v>10245</v>
      </c>
      <c r="Q16" s="1142">
        <f>Q9+Q14</f>
        <v>17524</v>
      </c>
      <c r="R16" s="1142">
        <f>R9+R14</f>
        <v>0</v>
      </c>
      <c r="S16" s="1142">
        <f>SUM(C16:R16)</f>
        <v>91213</v>
      </c>
      <c r="T16" s="1142">
        <f>T9+T14</f>
        <v>3067</v>
      </c>
      <c r="U16" s="1142">
        <f>U9+U14</f>
        <v>0</v>
      </c>
      <c r="V16" s="1142">
        <f>V9+V14</f>
        <v>0</v>
      </c>
      <c r="W16" s="1142">
        <f>W9+W14</f>
        <v>3052</v>
      </c>
      <c r="X16" s="1142"/>
      <c r="Y16" s="1142"/>
      <c r="Z16" s="1142">
        <f>Z9+Z14</f>
        <v>0</v>
      </c>
      <c r="AA16" s="1142">
        <f>AA9+AA14</f>
        <v>0</v>
      </c>
      <c r="AB16" s="1142"/>
      <c r="AC16" s="1142">
        <f>AC9+AC14</f>
        <v>0</v>
      </c>
      <c r="AD16" s="1142">
        <f>AD9+AD14</f>
        <v>0</v>
      </c>
      <c r="AE16" s="1142">
        <f>AE9+AE14</f>
        <v>85094</v>
      </c>
      <c r="AF16" s="1142">
        <f>SUM(T16:AE16)</f>
        <v>91213</v>
      </c>
    </row>
  </sheetData>
  <sheetProtection/>
  <mergeCells count="35">
    <mergeCell ref="AE6:AE7"/>
    <mergeCell ref="Y6:Y7"/>
    <mergeCell ref="Z6:Z7"/>
    <mergeCell ref="AA6:AA7"/>
    <mergeCell ref="AB6:AB7"/>
    <mergeCell ref="AC6:AC7"/>
    <mergeCell ref="AD6:AD7"/>
    <mergeCell ref="X6:X7"/>
    <mergeCell ref="L6:L7"/>
    <mergeCell ref="M6:M7"/>
    <mergeCell ref="N6:N7"/>
    <mergeCell ref="O6:O7"/>
    <mergeCell ref="P6:P7"/>
    <mergeCell ref="Q6:Q7"/>
    <mergeCell ref="R6:R7"/>
    <mergeCell ref="T6:T7"/>
    <mergeCell ref="U6:U7"/>
    <mergeCell ref="V6:V7"/>
    <mergeCell ref="W6:W7"/>
    <mergeCell ref="K6:K7"/>
    <mergeCell ref="C3:AF3"/>
    <mergeCell ref="A5:A8"/>
    <mergeCell ref="B5:B7"/>
    <mergeCell ref="C5:R5"/>
    <mergeCell ref="S5:S7"/>
    <mergeCell ref="U5:AE5"/>
    <mergeCell ref="AF5:AF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5" r:id="rId1"/>
  <headerFooter>
    <oddHeader>&amp;C&amp;"Times New Roman CE,Félkövér"&amp;12Martonvásár Város Képviselőtestület  ..../2013 (......) önkormányzati rendelete Martonvásár Város Önkormányzata 2013.évi költségvetésének  módosításáról
&amp;R&amp;"Times New Roman CE,Félkövér"&amp;12
9.e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62.00390625" style="94" bestFit="1" customWidth="1"/>
    <col min="2" max="2" width="13.625" style="95" bestFit="1" customWidth="1"/>
    <col min="3" max="3" width="13.50390625" style="95" bestFit="1" customWidth="1"/>
    <col min="4" max="4" width="13.875" style="95" bestFit="1" customWidth="1"/>
    <col min="5" max="6" width="11.125" style="95" bestFit="1" customWidth="1"/>
    <col min="7" max="7" width="14.50390625" style="109" customWidth="1"/>
    <col min="8" max="9" width="12.875" style="95" customWidth="1"/>
    <col min="10" max="10" width="13.875" style="95" customWidth="1"/>
    <col min="11" max="16384" width="9.375" style="95" customWidth="1"/>
  </cols>
  <sheetData>
    <row r="1" ht="14.25">
      <c r="G1" s="93" t="s">
        <v>129</v>
      </c>
    </row>
    <row r="2" spans="1:7" ht="15.75">
      <c r="A2" s="1186" t="s">
        <v>130</v>
      </c>
      <c r="B2" s="1186"/>
      <c r="C2" s="1186"/>
      <c r="D2" s="1186"/>
      <c r="E2" s="1186"/>
      <c r="F2" s="1186"/>
      <c r="G2" s="1186"/>
    </row>
    <row r="3" spans="6:7" ht="18" customHeight="1" thickBot="1">
      <c r="F3" s="1281" t="s">
        <v>15</v>
      </c>
      <c r="G3" s="1281"/>
    </row>
    <row r="4" spans="1:7" s="102" customFormat="1" ht="62.25" customHeight="1" thickBot="1">
      <c r="A4" s="96" t="s">
        <v>131</v>
      </c>
      <c r="B4" s="97" t="s">
        <v>132</v>
      </c>
      <c r="C4" s="97" t="s">
        <v>133</v>
      </c>
      <c r="D4" s="98" t="s">
        <v>134</v>
      </c>
      <c r="E4" s="99" t="s">
        <v>135</v>
      </c>
      <c r="F4" s="100" t="s">
        <v>136</v>
      </c>
      <c r="G4" s="101" t="s">
        <v>137</v>
      </c>
    </row>
    <row r="5" spans="1:7" s="109" customFormat="1" ht="12" customHeight="1" thickBot="1">
      <c r="A5" s="103">
        <v>1</v>
      </c>
      <c r="B5" s="104">
        <v>2</v>
      </c>
      <c r="C5" s="104">
        <v>3</v>
      </c>
      <c r="D5" s="105">
        <v>4</v>
      </c>
      <c r="E5" s="106">
        <v>5</v>
      </c>
      <c r="F5" s="107">
        <v>5</v>
      </c>
      <c r="G5" s="108" t="s">
        <v>138</v>
      </c>
    </row>
    <row r="6" spans="1:7" s="109" customFormat="1" ht="13.5">
      <c r="A6" s="179" t="s">
        <v>147</v>
      </c>
      <c r="B6" s="110"/>
      <c r="C6" s="110"/>
      <c r="D6" s="111"/>
      <c r="E6" s="112"/>
      <c r="F6" s="113"/>
      <c r="G6" s="114"/>
    </row>
    <row r="7" spans="1:7" ht="13.5">
      <c r="A7" s="475" t="s">
        <v>360</v>
      </c>
      <c r="B7" s="116"/>
      <c r="C7" s="117"/>
      <c r="D7" s="118"/>
      <c r="E7" s="119"/>
      <c r="F7" s="120"/>
      <c r="G7" s="121"/>
    </row>
    <row r="8" spans="1:7" ht="12.75">
      <c r="A8" s="115"/>
      <c r="B8" s="122"/>
      <c r="C8" s="117"/>
      <c r="D8" s="118"/>
      <c r="E8" s="119"/>
      <c r="F8" s="120"/>
      <c r="G8" s="121"/>
    </row>
    <row r="9" spans="1:7" ht="12.75">
      <c r="A9" s="123"/>
      <c r="B9" s="124"/>
      <c r="C9" s="125"/>
      <c r="D9" s="126"/>
      <c r="E9" s="127"/>
      <c r="F9" s="128"/>
      <c r="G9" s="121"/>
    </row>
    <row r="10" spans="1:7" ht="12.75">
      <c r="A10" s="476" t="s">
        <v>361</v>
      </c>
      <c r="B10" s="124"/>
      <c r="C10" s="125"/>
      <c r="D10" s="126"/>
      <c r="E10" s="127"/>
      <c r="F10" s="128"/>
      <c r="G10" s="121"/>
    </row>
    <row r="11" spans="1:7" ht="12.75">
      <c r="A11" s="123"/>
      <c r="B11" s="124"/>
      <c r="C11" s="125"/>
      <c r="D11" s="126"/>
      <c r="E11" s="127"/>
      <c r="F11" s="128"/>
      <c r="G11" s="121"/>
    </row>
    <row r="12" spans="1:7" ht="12.75">
      <c r="A12" s="123"/>
      <c r="B12" s="124"/>
      <c r="C12" s="125"/>
      <c r="D12" s="126"/>
      <c r="E12" s="127"/>
      <c r="F12" s="128"/>
      <c r="G12" s="121"/>
    </row>
    <row r="13" spans="1:7" ht="12.75">
      <c r="A13" s="129"/>
      <c r="B13" s="130"/>
      <c r="C13" s="131"/>
      <c r="D13" s="132"/>
      <c r="E13" s="133"/>
      <c r="F13" s="134"/>
      <c r="G13" s="135"/>
    </row>
    <row r="14" spans="1:7" ht="12.75">
      <c r="A14" s="477" t="s">
        <v>362</v>
      </c>
      <c r="B14" s="130"/>
      <c r="C14" s="131"/>
      <c r="D14" s="132"/>
      <c r="E14" s="133"/>
      <c r="F14" s="134"/>
      <c r="G14" s="135"/>
    </row>
    <row r="15" spans="1:7" ht="12.75">
      <c r="A15" s="123"/>
      <c r="B15" s="124"/>
      <c r="C15" s="125"/>
      <c r="D15" s="126"/>
      <c r="E15" s="127"/>
      <c r="F15" s="128"/>
      <c r="G15" s="121"/>
    </row>
    <row r="16" spans="1:7" ht="12.75">
      <c r="A16" s="129"/>
      <c r="B16" s="130"/>
      <c r="C16" s="131"/>
      <c r="D16" s="132"/>
      <c r="E16" s="133"/>
      <c r="F16" s="134"/>
      <c r="G16" s="135"/>
    </row>
    <row r="17" spans="1:7" ht="13.5" thickBot="1">
      <c r="A17" s="129"/>
      <c r="B17" s="130"/>
      <c r="C17" s="131"/>
      <c r="D17" s="132"/>
      <c r="E17" s="133"/>
      <c r="F17" s="134"/>
      <c r="G17" s="135"/>
    </row>
    <row r="18" spans="1:7" ht="14.25" thickBot="1">
      <c r="A18" s="187" t="s">
        <v>148</v>
      </c>
      <c r="B18" s="137"/>
      <c r="C18" s="138"/>
      <c r="D18" s="139"/>
      <c r="E18" s="140"/>
      <c r="F18" s="141"/>
      <c r="G18" s="142"/>
    </row>
    <row r="19" spans="1:7" ht="12.75">
      <c r="A19" s="143" t="s">
        <v>332</v>
      </c>
      <c r="B19" s="144"/>
      <c r="C19" s="145"/>
      <c r="D19" s="146"/>
      <c r="E19" s="147"/>
      <c r="F19" s="148"/>
      <c r="G19" s="149"/>
    </row>
    <row r="20" spans="1:7" ht="12.75">
      <c r="A20" s="123"/>
      <c r="B20" s="124"/>
      <c r="C20" s="125"/>
      <c r="D20" s="126"/>
      <c r="E20" s="127"/>
      <c r="F20" s="128"/>
      <c r="G20" s="121"/>
    </row>
    <row r="21" spans="1:7" ht="13.5" thickBot="1">
      <c r="A21" s="129"/>
      <c r="B21" s="130"/>
      <c r="C21" s="131"/>
      <c r="D21" s="132"/>
      <c r="E21" s="133"/>
      <c r="F21" s="134"/>
      <c r="G21" s="135"/>
    </row>
    <row r="22" spans="1:7" ht="13.5" thickBot="1">
      <c r="A22" s="136" t="s">
        <v>331</v>
      </c>
      <c r="B22" s="137"/>
      <c r="C22" s="138"/>
      <c r="D22" s="139"/>
      <c r="E22" s="140"/>
      <c r="F22" s="141"/>
      <c r="G22" s="142"/>
    </row>
    <row r="23" spans="1:7" ht="12.75">
      <c r="A23" s="143" t="s">
        <v>139</v>
      </c>
      <c r="B23" s="144"/>
      <c r="C23" s="145"/>
      <c r="D23" s="146"/>
      <c r="E23" s="147"/>
      <c r="F23" s="148"/>
      <c r="G23" s="149"/>
    </row>
    <row r="24" spans="1:7" ht="13.5">
      <c r="A24" s="475" t="s">
        <v>360</v>
      </c>
      <c r="B24" s="122"/>
      <c r="C24" s="117"/>
      <c r="D24" s="118"/>
      <c r="E24" s="119"/>
      <c r="F24" s="120"/>
      <c r="G24" s="121"/>
    </row>
    <row r="25" spans="1:7" ht="12.75">
      <c r="A25" s="115"/>
      <c r="B25" s="122"/>
      <c r="C25" s="117"/>
      <c r="D25" s="118"/>
      <c r="E25" s="119"/>
      <c r="F25" s="120"/>
      <c r="G25" s="121"/>
    </row>
    <row r="26" spans="1:7" ht="12.75">
      <c r="A26" s="123"/>
      <c r="B26" s="122"/>
      <c r="C26" s="117"/>
      <c r="D26" s="118"/>
      <c r="E26" s="119"/>
      <c r="F26" s="120"/>
      <c r="G26" s="121"/>
    </row>
    <row r="27" spans="1:7" ht="12.75">
      <c r="A27" s="95"/>
      <c r="B27" s="122"/>
      <c r="C27" s="117"/>
      <c r="D27" s="118"/>
      <c r="E27" s="119"/>
      <c r="F27" s="120"/>
      <c r="G27" s="121"/>
    </row>
    <row r="28" spans="1:7" ht="12.75">
      <c r="A28" s="476" t="s">
        <v>361</v>
      </c>
      <c r="B28" s="122"/>
      <c r="C28" s="117"/>
      <c r="D28" s="118"/>
      <c r="E28" s="119"/>
      <c r="F28" s="120"/>
      <c r="G28" s="121"/>
    </row>
    <row r="29" spans="1:7" ht="12.75">
      <c r="A29" s="95"/>
      <c r="B29" s="122"/>
      <c r="C29" s="117"/>
      <c r="D29" s="118"/>
      <c r="E29" s="119"/>
      <c r="F29" s="120"/>
      <c r="G29" s="121"/>
    </row>
    <row r="30" spans="1:7" ht="12.75">
      <c r="A30" s="150"/>
      <c r="B30" s="122"/>
      <c r="C30" s="117"/>
      <c r="D30" s="118"/>
      <c r="E30" s="119"/>
      <c r="F30" s="120"/>
      <c r="G30" s="121"/>
    </row>
    <row r="31" spans="1:7" ht="12.75">
      <c r="A31" s="477" t="s">
        <v>362</v>
      </c>
      <c r="B31" s="122"/>
      <c r="C31" s="117"/>
      <c r="D31" s="118"/>
      <c r="E31" s="119"/>
      <c r="F31" s="120"/>
      <c r="G31" s="121"/>
    </row>
    <row r="32" spans="1:7" ht="12.75">
      <c r="A32" s="123"/>
      <c r="B32" s="122"/>
      <c r="C32" s="117"/>
      <c r="D32" s="118"/>
      <c r="E32" s="119"/>
      <c r="F32" s="120"/>
      <c r="G32" s="121"/>
    </row>
    <row r="33" spans="1:7" ht="13.5" thickBot="1">
      <c r="A33" s="150"/>
      <c r="B33" s="122"/>
      <c r="C33" s="117"/>
      <c r="D33" s="118"/>
      <c r="E33" s="119"/>
      <c r="F33" s="120"/>
      <c r="G33" s="121"/>
    </row>
    <row r="34" spans="1:7" ht="13.5" thickBot="1">
      <c r="A34" s="136" t="s">
        <v>334</v>
      </c>
      <c r="B34" s="137"/>
      <c r="C34" s="138"/>
      <c r="D34" s="139"/>
      <c r="E34" s="140"/>
      <c r="F34" s="141"/>
      <c r="G34" s="142"/>
    </row>
    <row r="35" spans="1:7" ht="12.75">
      <c r="A35" s="115"/>
      <c r="B35" s="122"/>
      <c r="C35" s="117"/>
      <c r="D35" s="118"/>
      <c r="E35" s="119"/>
      <c r="F35" s="120"/>
      <c r="G35" s="121"/>
    </row>
    <row r="36" spans="1:7" ht="12.75">
      <c r="A36" s="115"/>
      <c r="B36" s="122"/>
      <c r="C36" s="117"/>
      <c r="D36" s="118"/>
      <c r="E36" s="119"/>
      <c r="F36" s="120"/>
      <c r="G36" s="121"/>
    </row>
    <row r="37" spans="1:7" ht="12.75">
      <c r="A37" s="115"/>
      <c r="B37" s="122"/>
      <c r="C37" s="117"/>
      <c r="D37" s="118"/>
      <c r="E37" s="119"/>
      <c r="F37" s="120"/>
      <c r="G37" s="121"/>
    </row>
    <row r="38" spans="1:7" ht="13.5" thickBot="1">
      <c r="A38" s="151"/>
      <c r="B38" s="152"/>
      <c r="C38" s="153"/>
      <c r="D38" s="154"/>
      <c r="E38" s="155"/>
      <c r="F38" s="156"/>
      <c r="G38" s="135"/>
    </row>
    <row r="39" spans="1:7" ht="13.5" thickBot="1">
      <c r="A39" s="157" t="s">
        <v>140</v>
      </c>
      <c r="B39" s="158"/>
      <c r="C39" s="159"/>
      <c r="D39" s="160"/>
      <c r="E39" s="161"/>
      <c r="F39" s="162"/>
      <c r="G39" s="142"/>
    </row>
    <row r="40" spans="1:7" ht="12.75">
      <c r="A40" s="163" t="s">
        <v>333</v>
      </c>
      <c r="B40" s="164"/>
      <c r="C40" s="165"/>
      <c r="D40" s="166"/>
      <c r="E40" s="167"/>
      <c r="F40" s="168"/>
      <c r="G40" s="149"/>
    </row>
    <row r="41" spans="1:7" ht="13.5">
      <c r="A41" s="475" t="s">
        <v>360</v>
      </c>
      <c r="B41" s="122"/>
      <c r="C41" s="117"/>
      <c r="D41" s="118"/>
      <c r="E41" s="119"/>
      <c r="F41" s="120"/>
      <c r="G41" s="121"/>
    </row>
    <row r="42" spans="1:7" ht="12.75">
      <c r="A42" s="115"/>
      <c r="B42" s="122"/>
      <c r="C42" s="117"/>
      <c r="D42" s="118"/>
      <c r="E42" s="119"/>
      <c r="F42" s="120"/>
      <c r="G42" s="121"/>
    </row>
    <row r="43" spans="1:7" ht="12.75">
      <c r="A43" s="123"/>
      <c r="B43" s="122"/>
      <c r="C43" s="117"/>
      <c r="D43" s="118"/>
      <c r="E43" s="119"/>
      <c r="F43" s="120"/>
      <c r="G43" s="121"/>
    </row>
    <row r="44" spans="1:7" ht="12.75">
      <c r="A44" s="95"/>
      <c r="B44" s="122"/>
      <c r="C44" s="117"/>
      <c r="D44" s="118"/>
      <c r="E44" s="119"/>
      <c r="F44" s="120"/>
      <c r="G44" s="121"/>
    </row>
    <row r="45" spans="1:7" ht="12.75">
      <c r="A45" s="476" t="s">
        <v>361</v>
      </c>
      <c r="B45" s="122"/>
      <c r="C45" s="117"/>
      <c r="D45" s="118"/>
      <c r="E45" s="119"/>
      <c r="F45" s="120"/>
      <c r="G45" s="121"/>
    </row>
    <row r="46" spans="1:7" ht="12.75">
      <c r="A46" s="95"/>
      <c r="B46" s="122"/>
      <c r="C46" s="117"/>
      <c r="D46" s="118"/>
      <c r="E46" s="119"/>
      <c r="F46" s="120"/>
      <c r="G46" s="121"/>
    </row>
    <row r="47" spans="1:7" ht="12.75">
      <c r="A47" s="150"/>
      <c r="B47" s="122"/>
      <c r="C47" s="117"/>
      <c r="D47" s="118"/>
      <c r="E47" s="119"/>
      <c r="F47" s="120"/>
      <c r="G47" s="121"/>
    </row>
    <row r="48" spans="1:7" ht="12.75">
      <c r="A48" s="477" t="s">
        <v>362</v>
      </c>
      <c r="B48" s="122"/>
      <c r="C48" s="117"/>
      <c r="D48" s="118"/>
      <c r="E48" s="119"/>
      <c r="F48" s="120"/>
      <c r="G48" s="121"/>
    </row>
    <row r="49" spans="1:7" ht="12.75">
      <c r="A49" s="123"/>
      <c r="B49" s="122"/>
      <c r="C49" s="117"/>
      <c r="D49" s="118"/>
      <c r="E49" s="119"/>
      <c r="F49" s="120"/>
      <c r="G49" s="121"/>
    </row>
    <row r="50" spans="1:7" ht="12.75">
      <c r="A50" s="150"/>
      <c r="B50" s="122"/>
      <c r="C50" s="117"/>
      <c r="D50" s="118"/>
      <c r="E50" s="119"/>
      <c r="F50" s="120"/>
      <c r="G50" s="121"/>
    </row>
    <row r="51" spans="1:7" ht="13.5" thickBot="1">
      <c r="A51" s="115"/>
      <c r="B51" s="122"/>
      <c r="C51" s="117"/>
      <c r="D51" s="118"/>
      <c r="E51" s="119"/>
      <c r="F51" s="120"/>
      <c r="G51" s="121"/>
    </row>
    <row r="52" spans="1:7" ht="13.5" thickBot="1">
      <c r="A52" s="136" t="s">
        <v>335</v>
      </c>
      <c r="B52" s="137"/>
      <c r="C52" s="138"/>
      <c r="D52" s="139"/>
      <c r="E52" s="140"/>
      <c r="F52" s="141"/>
      <c r="G52" s="142"/>
    </row>
    <row r="53" spans="1:7" ht="12.75">
      <c r="A53" s="115"/>
      <c r="B53" s="122"/>
      <c r="C53" s="117"/>
      <c r="D53" s="118"/>
      <c r="E53" s="119"/>
      <c r="F53" s="120"/>
      <c r="G53" s="121"/>
    </row>
    <row r="54" spans="1:7" ht="12.75">
      <c r="A54" s="115"/>
      <c r="B54" s="122"/>
      <c r="C54" s="117"/>
      <c r="D54" s="118"/>
      <c r="E54" s="119"/>
      <c r="F54" s="120"/>
      <c r="G54" s="121"/>
    </row>
    <row r="55" spans="1:7" ht="12.75">
      <c r="A55" s="115"/>
      <c r="B55" s="122"/>
      <c r="C55" s="117"/>
      <c r="D55" s="118"/>
      <c r="E55" s="119"/>
      <c r="F55" s="120"/>
      <c r="G55" s="121"/>
    </row>
    <row r="56" spans="1:7" ht="13.5" thickBot="1">
      <c r="A56" s="151"/>
      <c r="B56" s="152"/>
      <c r="C56" s="169"/>
      <c r="D56" s="154"/>
      <c r="E56" s="155"/>
      <c r="F56" s="156"/>
      <c r="G56" s="135"/>
    </row>
    <row r="57" spans="1:7" ht="13.5" thickBot="1">
      <c r="A57" s="157" t="s">
        <v>336</v>
      </c>
      <c r="B57" s="158"/>
      <c r="C57" s="159"/>
      <c r="D57" s="160"/>
      <c r="E57" s="161"/>
      <c r="F57" s="162"/>
      <c r="G57" s="142"/>
    </row>
    <row r="58" spans="1:7" ht="12.75">
      <c r="A58" s="170" t="s">
        <v>143</v>
      </c>
      <c r="B58" s="164"/>
      <c r="C58" s="165"/>
      <c r="D58" s="166"/>
      <c r="E58" s="167"/>
      <c r="F58" s="168"/>
      <c r="G58" s="149"/>
    </row>
    <row r="59" spans="1:7" ht="13.5">
      <c r="A59" s="475" t="s">
        <v>360</v>
      </c>
      <c r="B59" s="122"/>
      <c r="C59" s="117"/>
      <c r="D59" s="118"/>
      <c r="E59" s="119"/>
      <c r="F59" s="120"/>
      <c r="G59" s="121"/>
    </row>
    <row r="60" spans="1:7" ht="12.75">
      <c r="A60" s="115"/>
      <c r="B60" s="122"/>
      <c r="C60" s="117"/>
      <c r="D60" s="118"/>
      <c r="E60" s="119"/>
      <c r="F60" s="120"/>
      <c r="G60" s="121"/>
    </row>
    <row r="61" spans="1:7" ht="12.75">
      <c r="A61" s="123"/>
      <c r="B61" s="122"/>
      <c r="C61" s="117"/>
      <c r="D61" s="118"/>
      <c r="E61" s="119"/>
      <c r="F61" s="120"/>
      <c r="G61" s="121"/>
    </row>
    <row r="62" spans="1:7" ht="12.75">
      <c r="A62" s="115"/>
      <c r="B62" s="122"/>
      <c r="C62" s="117"/>
      <c r="D62" s="118"/>
      <c r="E62" s="119"/>
      <c r="F62" s="120"/>
      <c r="G62" s="121"/>
    </row>
    <row r="63" spans="1:7" ht="13.5" thickBot="1">
      <c r="A63" s="151"/>
      <c r="B63" s="152"/>
      <c r="C63" s="153"/>
      <c r="D63" s="154"/>
      <c r="E63" s="155"/>
      <c r="F63" s="156"/>
      <c r="G63" s="135"/>
    </row>
    <row r="64" spans="1:7" ht="13.5" thickBot="1">
      <c r="A64" s="157" t="s">
        <v>144</v>
      </c>
      <c r="B64" s="158"/>
      <c r="C64" s="159"/>
      <c r="D64" s="160"/>
      <c r="E64" s="161"/>
      <c r="F64" s="162"/>
      <c r="G64" s="142"/>
    </row>
    <row r="65" spans="1:7" ht="12.75">
      <c r="A65" s="171" t="s">
        <v>145</v>
      </c>
      <c r="B65" s="172"/>
      <c r="C65" s="173"/>
      <c r="D65" s="174"/>
      <c r="E65" s="175"/>
      <c r="F65" s="176"/>
      <c r="G65" s="177"/>
    </row>
    <row r="66" spans="1:7" ht="12.75">
      <c r="A66" s="115"/>
      <c r="B66" s="122"/>
      <c r="C66" s="117"/>
      <c r="D66" s="118"/>
      <c r="E66" s="119"/>
      <c r="F66" s="120"/>
      <c r="G66" s="121"/>
    </row>
    <row r="67" spans="1:7" ht="13.5" thickBot="1">
      <c r="A67" s="115"/>
      <c r="B67" s="122"/>
      <c r="C67" s="117"/>
      <c r="D67" s="118"/>
      <c r="E67" s="119"/>
      <c r="F67" s="120"/>
      <c r="G67" s="121"/>
    </row>
    <row r="68" spans="1:7" s="178" customFormat="1" ht="13.5" thickBot="1">
      <c r="A68" s="157" t="s">
        <v>146</v>
      </c>
      <c r="B68" s="158"/>
      <c r="C68" s="159"/>
      <c r="D68" s="160"/>
      <c r="E68" s="161"/>
      <c r="F68" s="162"/>
      <c r="G68" s="142"/>
    </row>
    <row r="69" spans="1:7" ht="12.75">
      <c r="A69" s="163" t="s">
        <v>141</v>
      </c>
      <c r="B69" s="164"/>
      <c r="C69" s="165"/>
      <c r="D69" s="166"/>
      <c r="E69" s="167"/>
      <c r="F69" s="168"/>
      <c r="G69" s="149"/>
    </row>
    <row r="70" spans="1:7" ht="12.75">
      <c r="A70" s="115"/>
      <c r="B70" s="122"/>
      <c r="C70" s="117"/>
      <c r="D70" s="118"/>
      <c r="E70" s="119"/>
      <c r="F70" s="120"/>
      <c r="G70" s="121"/>
    </row>
    <row r="71" spans="1:7" ht="12.75">
      <c r="A71" s="115"/>
      <c r="B71" s="122"/>
      <c r="C71" s="117"/>
      <c r="D71" s="118"/>
      <c r="E71" s="119"/>
      <c r="F71" s="120"/>
      <c r="G71" s="121"/>
    </row>
    <row r="72" spans="1:7" ht="13.5" thickBot="1">
      <c r="A72" s="115"/>
      <c r="B72" s="122"/>
      <c r="C72" s="117"/>
      <c r="D72" s="118"/>
      <c r="E72" s="119"/>
      <c r="F72" s="120"/>
      <c r="G72" s="121"/>
    </row>
    <row r="73" spans="1:7" ht="13.5" thickBot="1">
      <c r="A73" s="157" t="s">
        <v>142</v>
      </c>
      <c r="B73" s="158"/>
      <c r="C73" s="159"/>
      <c r="D73" s="160"/>
      <c r="E73" s="161"/>
      <c r="F73" s="162"/>
      <c r="G73" s="142"/>
    </row>
    <row r="74" spans="1:7" ht="12.75">
      <c r="A74" s="180"/>
      <c r="B74" s="181"/>
      <c r="C74" s="182"/>
      <c r="D74" s="183"/>
      <c r="E74" s="184"/>
      <c r="F74" s="185"/>
      <c r="G74" s="186"/>
    </row>
    <row r="75" spans="1:7" s="178" customFormat="1" ht="14.25" thickBot="1">
      <c r="A75" s="188"/>
      <c r="B75" s="189"/>
      <c r="C75" s="190"/>
      <c r="D75" s="191"/>
      <c r="E75" s="192"/>
      <c r="F75" s="193"/>
      <c r="G75" s="194"/>
    </row>
    <row r="76" spans="1:7" s="178" customFormat="1" ht="13.5" thickBot="1">
      <c r="A76" s="195" t="s">
        <v>149</v>
      </c>
      <c r="B76" s="196"/>
      <c r="C76" s="197"/>
      <c r="D76" s="198"/>
      <c r="E76" s="199"/>
      <c r="F76" s="200"/>
      <c r="G76" s="201"/>
    </row>
    <row r="77" ht="13.5" thickBot="1"/>
    <row r="78" spans="1:7" ht="12.75">
      <c r="A78" s="202" t="s">
        <v>69</v>
      </c>
      <c r="B78" s="203"/>
      <c r="C78" s="203"/>
      <c r="D78" s="204"/>
      <c r="E78" s="205"/>
      <c r="F78" s="206"/>
      <c r="G78" s="207"/>
    </row>
    <row r="79" spans="1:7" ht="13.5" thickBot="1">
      <c r="A79" s="208"/>
      <c r="B79" s="209"/>
      <c r="C79" s="210"/>
      <c r="D79" s="211"/>
      <c r="E79" s="212"/>
      <c r="F79" s="213"/>
      <c r="G79" s="214"/>
    </row>
    <row r="80" spans="1:7" ht="13.5" thickBot="1">
      <c r="A80" s="195" t="s">
        <v>150</v>
      </c>
      <c r="B80" s="215"/>
      <c r="C80" s="215"/>
      <c r="D80" s="216"/>
      <c r="E80" s="217"/>
      <c r="F80" s="218"/>
      <c r="G80" s="201"/>
    </row>
  </sheetData>
  <sheetProtection/>
  <mergeCells count="2">
    <mergeCell ref="A2:G2"/>
    <mergeCell ref="F3:G3"/>
  </mergeCells>
  <printOptions horizontalCentered="1"/>
  <pageMargins left="0.4" right="0.32" top="0.3937007874015748" bottom="0.4724409448818898" header="0.2362204724409449" footer="0.2755905511811024"/>
  <pageSetup fitToHeight="1" fitToWidth="1" horizontalDpi="600" verticalDpi="600" orientation="portrait" paperSize="9" scale="66" r:id="rId1"/>
  <headerFooter alignWithMargins="0">
    <oddHeader>&amp;C&amp;"Times New Roman CE,Félkövér"&amp;12 &amp;R
</oddHeader>
  </headerFooter>
  <rowBreaks count="1" manualBreakCount="1">
    <brk id="3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25">
      <selection activeCell="A13" sqref="A13"/>
    </sheetView>
  </sheetViews>
  <sheetFormatPr defaultColWidth="9.00390625" defaultRowHeight="12.75"/>
  <cols>
    <col min="1" max="1" width="62.00390625" style="94" bestFit="1" customWidth="1"/>
    <col min="2" max="2" width="13.625" style="95" bestFit="1" customWidth="1"/>
    <col min="3" max="3" width="13.50390625" style="95" bestFit="1" customWidth="1"/>
    <col min="4" max="4" width="13.875" style="95" bestFit="1" customWidth="1"/>
    <col min="5" max="6" width="11.125" style="95" bestFit="1" customWidth="1"/>
    <col min="7" max="7" width="14.50390625" style="109" customWidth="1"/>
    <col min="8" max="9" width="12.875" style="95" customWidth="1"/>
    <col min="10" max="10" width="13.875" style="95" customWidth="1"/>
    <col min="11" max="16384" width="9.375" style="95" customWidth="1"/>
  </cols>
  <sheetData>
    <row r="1" ht="14.25">
      <c r="G1" s="93" t="s">
        <v>129</v>
      </c>
    </row>
    <row r="2" spans="1:7" ht="15.75">
      <c r="A2" s="1186" t="s">
        <v>386</v>
      </c>
      <c r="B2" s="1186"/>
      <c r="C2" s="1186"/>
      <c r="D2" s="1186"/>
      <c r="E2" s="1186"/>
      <c r="F2" s="1186"/>
      <c r="G2" s="1186"/>
    </row>
    <row r="3" spans="6:7" ht="18" customHeight="1" thickBot="1">
      <c r="F3" s="1281" t="s">
        <v>15</v>
      </c>
      <c r="G3" s="1281"/>
    </row>
    <row r="4" spans="1:7" s="102" customFormat="1" ht="62.25" customHeight="1" thickBot="1">
      <c r="A4" s="96" t="s">
        <v>131</v>
      </c>
      <c r="B4" s="97" t="s">
        <v>132</v>
      </c>
      <c r="C4" s="97" t="s">
        <v>133</v>
      </c>
      <c r="D4" s="98" t="s">
        <v>134</v>
      </c>
      <c r="E4" s="99" t="s">
        <v>135</v>
      </c>
      <c r="F4" s="100" t="s">
        <v>136</v>
      </c>
      <c r="G4" s="101" t="s">
        <v>137</v>
      </c>
    </row>
    <row r="5" spans="1:7" s="109" customFormat="1" ht="12" customHeight="1" thickBot="1">
      <c r="A5" s="103">
        <v>1</v>
      </c>
      <c r="B5" s="104">
        <v>2</v>
      </c>
      <c r="C5" s="104">
        <v>3</v>
      </c>
      <c r="D5" s="105">
        <v>4</v>
      </c>
      <c r="E5" s="106">
        <v>5</v>
      </c>
      <c r="F5" s="107">
        <v>5</v>
      </c>
      <c r="G5" s="108" t="s">
        <v>138</v>
      </c>
    </row>
    <row r="6" spans="1:7" s="109" customFormat="1" ht="13.5">
      <c r="A6" s="179" t="s">
        <v>385</v>
      </c>
      <c r="B6" s="110"/>
      <c r="C6" s="110"/>
      <c r="D6" s="111"/>
      <c r="E6" s="112"/>
      <c r="F6" s="113"/>
      <c r="G6" s="114"/>
    </row>
    <row r="7" spans="1:7" ht="13.5">
      <c r="A7" s="475" t="s">
        <v>360</v>
      </c>
      <c r="B7" s="116"/>
      <c r="C7" s="117"/>
      <c r="D7" s="118"/>
      <c r="E7" s="119"/>
      <c r="F7" s="120"/>
      <c r="G7" s="121"/>
    </row>
    <row r="8" spans="1:7" ht="12.75">
      <c r="A8" s="115"/>
      <c r="B8" s="122"/>
      <c r="C8" s="117"/>
      <c r="D8" s="118"/>
      <c r="E8" s="119"/>
      <c r="F8" s="120"/>
      <c r="G8" s="121"/>
    </row>
    <row r="9" spans="1:7" ht="12.75">
      <c r="A9" s="123"/>
      <c r="B9" s="124"/>
      <c r="C9" s="125"/>
      <c r="D9" s="126"/>
      <c r="E9" s="127"/>
      <c r="F9" s="128"/>
      <c r="G9" s="121"/>
    </row>
    <row r="10" spans="1:7" ht="12.75">
      <c r="A10" s="476" t="s">
        <v>361</v>
      </c>
      <c r="B10" s="124"/>
      <c r="C10" s="125"/>
      <c r="D10" s="126"/>
      <c r="E10" s="127"/>
      <c r="F10" s="128"/>
      <c r="G10" s="121"/>
    </row>
    <row r="11" spans="1:7" ht="12.75">
      <c r="A11" s="123"/>
      <c r="B11" s="124"/>
      <c r="C11" s="125"/>
      <c r="D11" s="126"/>
      <c r="E11" s="127"/>
      <c r="F11" s="128"/>
      <c r="G11" s="121"/>
    </row>
    <row r="12" spans="1:7" ht="12.75">
      <c r="A12" s="123"/>
      <c r="B12" s="124"/>
      <c r="C12" s="125"/>
      <c r="D12" s="126"/>
      <c r="E12" s="127"/>
      <c r="F12" s="128"/>
      <c r="G12" s="121"/>
    </row>
    <row r="13" spans="1:7" ht="12.75">
      <c r="A13" s="129"/>
      <c r="B13" s="130"/>
      <c r="C13" s="131"/>
      <c r="D13" s="132"/>
      <c r="E13" s="133"/>
      <c r="F13" s="134"/>
      <c r="G13" s="135"/>
    </row>
    <row r="14" spans="1:7" ht="12.75">
      <c r="A14" s="477" t="s">
        <v>362</v>
      </c>
      <c r="B14" s="130"/>
      <c r="C14" s="131"/>
      <c r="D14" s="132"/>
      <c r="E14" s="133"/>
      <c r="F14" s="134"/>
      <c r="G14" s="135"/>
    </row>
    <row r="15" spans="1:7" ht="12.75">
      <c r="A15" s="123"/>
      <c r="B15" s="124"/>
      <c r="C15" s="125"/>
      <c r="D15" s="126"/>
      <c r="E15" s="127"/>
      <c r="F15" s="128"/>
      <c r="G15" s="121"/>
    </row>
    <row r="16" spans="1:7" ht="12.75">
      <c r="A16" s="129"/>
      <c r="B16" s="130"/>
      <c r="C16" s="131"/>
      <c r="D16" s="132"/>
      <c r="E16" s="133"/>
      <c r="F16" s="134"/>
      <c r="G16" s="135"/>
    </row>
    <row r="17" spans="1:7" ht="13.5" thickBot="1">
      <c r="A17" s="129"/>
      <c r="B17" s="130"/>
      <c r="C17" s="131"/>
      <c r="D17" s="132"/>
      <c r="E17" s="133"/>
      <c r="F17" s="134"/>
      <c r="G17" s="135"/>
    </row>
    <row r="18" spans="1:7" ht="14.25" thickBot="1">
      <c r="A18" s="187" t="s">
        <v>377</v>
      </c>
      <c r="B18" s="137"/>
      <c r="C18" s="138"/>
      <c r="D18" s="139"/>
      <c r="E18" s="140"/>
      <c r="F18" s="141"/>
      <c r="G18" s="142"/>
    </row>
    <row r="19" spans="1:7" ht="12.75">
      <c r="A19" s="143" t="s">
        <v>378</v>
      </c>
      <c r="B19" s="144"/>
      <c r="C19" s="145"/>
      <c r="D19" s="146"/>
      <c r="E19" s="147"/>
      <c r="F19" s="148"/>
      <c r="G19" s="149"/>
    </row>
    <row r="20" spans="1:7" ht="12.75">
      <c r="A20" s="123"/>
      <c r="B20" s="124"/>
      <c r="C20" s="125"/>
      <c r="D20" s="126"/>
      <c r="E20" s="127"/>
      <c r="F20" s="128"/>
      <c r="G20" s="121"/>
    </row>
    <row r="21" spans="1:7" ht="13.5" thickBot="1">
      <c r="A21" s="129"/>
      <c r="B21" s="130"/>
      <c r="C21" s="131"/>
      <c r="D21" s="132"/>
      <c r="E21" s="133"/>
      <c r="F21" s="134"/>
      <c r="G21" s="135"/>
    </row>
    <row r="22" spans="1:7" ht="13.5" thickBot="1">
      <c r="A22" s="136" t="s">
        <v>331</v>
      </c>
      <c r="B22" s="137"/>
      <c r="C22" s="138"/>
      <c r="D22" s="139"/>
      <c r="E22" s="140"/>
      <c r="F22" s="141"/>
      <c r="G22" s="142"/>
    </row>
    <row r="23" spans="1:7" ht="12.75">
      <c r="A23" s="143" t="s">
        <v>379</v>
      </c>
      <c r="B23" s="144"/>
      <c r="C23" s="145"/>
      <c r="D23" s="146"/>
      <c r="E23" s="147"/>
      <c r="F23" s="148"/>
      <c r="G23" s="149"/>
    </row>
    <row r="24" spans="1:7" ht="13.5">
      <c r="A24" s="475" t="s">
        <v>360</v>
      </c>
      <c r="B24" s="122"/>
      <c r="C24" s="117"/>
      <c r="D24" s="118"/>
      <c r="E24" s="119"/>
      <c r="F24" s="120"/>
      <c r="G24" s="121"/>
    </row>
    <row r="25" spans="1:7" ht="12.75">
      <c r="A25" s="115"/>
      <c r="B25" s="122"/>
      <c r="C25" s="117"/>
      <c r="D25" s="118"/>
      <c r="E25" s="119"/>
      <c r="F25" s="120"/>
      <c r="G25" s="121"/>
    </row>
    <row r="26" spans="1:7" ht="12.75">
      <c r="A26" s="123"/>
      <c r="B26" s="122"/>
      <c r="C26" s="117"/>
      <c r="D26" s="118"/>
      <c r="E26" s="119"/>
      <c r="F26" s="120"/>
      <c r="G26" s="121"/>
    </row>
    <row r="27" spans="1:7" ht="12.75">
      <c r="A27" s="95"/>
      <c r="B27" s="122"/>
      <c r="C27" s="117"/>
      <c r="D27" s="118"/>
      <c r="E27" s="119"/>
      <c r="F27" s="120"/>
      <c r="G27" s="121"/>
    </row>
    <row r="28" spans="1:7" ht="12.75">
      <c r="A28" s="476" t="s">
        <v>361</v>
      </c>
      <c r="B28" s="122"/>
      <c r="C28" s="117"/>
      <c r="D28" s="118"/>
      <c r="E28" s="119"/>
      <c r="F28" s="120"/>
      <c r="G28" s="121"/>
    </row>
    <row r="29" spans="1:7" ht="12.75">
      <c r="A29" s="95"/>
      <c r="B29" s="122"/>
      <c r="C29" s="117"/>
      <c r="D29" s="118"/>
      <c r="E29" s="119"/>
      <c r="F29" s="120"/>
      <c r="G29" s="121"/>
    </row>
    <row r="30" spans="1:7" ht="12.75">
      <c r="A30" s="150"/>
      <c r="B30" s="122"/>
      <c r="C30" s="117"/>
      <c r="D30" s="118"/>
      <c r="E30" s="119"/>
      <c r="F30" s="120"/>
      <c r="G30" s="121"/>
    </row>
    <row r="31" spans="1:7" ht="12.75">
      <c r="A31" s="477" t="s">
        <v>362</v>
      </c>
      <c r="B31" s="122"/>
      <c r="C31" s="117"/>
      <c r="D31" s="118"/>
      <c r="E31" s="119"/>
      <c r="F31" s="120"/>
      <c r="G31" s="121"/>
    </row>
    <row r="32" spans="1:7" ht="12.75">
      <c r="A32" s="123"/>
      <c r="B32" s="122"/>
      <c r="C32" s="117"/>
      <c r="D32" s="118"/>
      <c r="E32" s="119"/>
      <c r="F32" s="120"/>
      <c r="G32" s="121"/>
    </row>
    <row r="33" spans="1:7" ht="13.5" thickBot="1">
      <c r="A33" s="150"/>
      <c r="B33" s="122"/>
      <c r="C33" s="117"/>
      <c r="D33" s="118"/>
      <c r="E33" s="119"/>
      <c r="F33" s="120"/>
      <c r="G33" s="121"/>
    </row>
    <row r="34" spans="1:7" ht="13.5" thickBot="1">
      <c r="A34" s="136" t="s">
        <v>380</v>
      </c>
      <c r="B34" s="137"/>
      <c r="C34" s="138"/>
      <c r="D34" s="139"/>
      <c r="E34" s="140"/>
      <c r="F34" s="141"/>
      <c r="G34" s="142"/>
    </row>
    <row r="35" spans="1:7" ht="12.75">
      <c r="A35" s="115"/>
      <c r="B35" s="122"/>
      <c r="C35" s="117"/>
      <c r="D35" s="118"/>
      <c r="E35" s="119"/>
      <c r="F35" s="120"/>
      <c r="G35" s="121"/>
    </row>
    <row r="36" spans="1:7" ht="12.75">
      <c r="A36" s="115"/>
      <c r="B36" s="122"/>
      <c r="C36" s="117"/>
      <c r="D36" s="118"/>
      <c r="E36" s="119"/>
      <c r="F36" s="120"/>
      <c r="G36" s="121"/>
    </row>
    <row r="37" spans="1:7" ht="12.75">
      <c r="A37" s="115"/>
      <c r="B37" s="122"/>
      <c r="C37" s="117"/>
      <c r="D37" s="118"/>
      <c r="E37" s="119"/>
      <c r="F37" s="120"/>
      <c r="G37" s="121"/>
    </row>
    <row r="38" spans="1:7" ht="13.5" thickBot="1">
      <c r="A38" s="151"/>
      <c r="B38" s="152"/>
      <c r="C38" s="153"/>
      <c r="D38" s="154"/>
      <c r="E38" s="155"/>
      <c r="F38" s="156"/>
      <c r="G38" s="135"/>
    </row>
    <row r="39" spans="1:7" ht="13.5" thickBot="1">
      <c r="A39" s="157" t="s">
        <v>381</v>
      </c>
      <c r="B39" s="158"/>
      <c r="C39" s="159"/>
      <c r="D39" s="160"/>
      <c r="E39" s="161"/>
      <c r="F39" s="162"/>
      <c r="G39" s="142"/>
    </row>
    <row r="40" spans="1:7" ht="12.75">
      <c r="A40" s="163" t="s">
        <v>333</v>
      </c>
      <c r="B40" s="164"/>
      <c r="C40" s="165"/>
      <c r="D40" s="166"/>
      <c r="E40" s="167"/>
      <c r="F40" s="168"/>
      <c r="G40" s="149"/>
    </row>
    <row r="41" spans="1:7" ht="13.5">
      <c r="A41" s="475" t="s">
        <v>360</v>
      </c>
      <c r="B41" s="122"/>
      <c r="C41" s="117"/>
      <c r="D41" s="118"/>
      <c r="E41" s="119"/>
      <c r="F41" s="120"/>
      <c r="G41" s="121"/>
    </row>
    <row r="42" spans="1:7" ht="12.75">
      <c r="A42" s="115"/>
      <c r="B42" s="122"/>
      <c r="C42" s="117"/>
      <c r="D42" s="118"/>
      <c r="E42" s="119"/>
      <c r="F42" s="120"/>
      <c r="G42" s="121"/>
    </row>
    <row r="43" spans="1:7" ht="12.75">
      <c r="A43" s="123"/>
      <c r="B43" s="122"/>
      <c r="C43" s="117"/>
      <c r="D43" s="118"/>
      <c r="E43" s="119"/>
      <c r="F43" s="120"/>
      <c r="G43" s="121"/>
    </row>
    <row r="44" spans="1:7" ht="12.75">
      <c r="A44" s="95"/>
      <c r="B44" s="122"/>
      <c r="C44" s="117"/>
      <c r="D44" s="118"/>
      <c r="E44" s="119"/>
      <c r="F44" s="120"/>
      <c r="G44" s="121"/>
    </row>
    <row r="45" spans="1:7" ht="12.75">
      <c r="A45" s="476" t="s">
        <v>361</v>
      </c>
      <c r="B45" s="122"/>
      <c r="C45" s="117"/>
      <c r="D45" s="118"/>
      <c r="E45" s="119"/>
      <c r="F45" s="120"/>
      <c r="G45" s="121"/>
    </row>
    <row r="46" spans="1:7" ht="12.75">
      <c r="A46" s="95"/>
      <c r="B46" s="122"/>
      <c r="C46" s="117"/>
      <c r="D46" s="118"/>
      <c r="E46" s="119"/>
      <c r="F46" s="120"/>
      <c r="G46" s="121"/>
    </row>
    <row r="47" spans="1:7" ht="12.75">
      <c r="A47" s="150"/>
      <c r="B47" s="122"/>
      <c r="C47" s="117"/>
      <c r="D47" s="118"/>
      <c r="E47" s="119"/>
      <c r="F47" s="120"/>
      <c r="G47" s="121"/>
    </row>
    <row r="48" spans="1:7" ht="12.75">
      <c r="A48" s="477" t="s">
        <v>362</v>
      </c>
      <c r="B48" s="122"/>
      <c r="C48" s="117"/>
      <c r="D48" s="118"/>
      <c r="E48" s="119"/>
      <c r="F48" s="120"/>
      <c r="G48" s="121"/>
    </row>
    <row r="49" spans="1:7" ht="12.75">
      <c r="A49" s="123"/>
      <c r="B49" s="122"/>
      <c r="C49" s="117"/>
      <c r="D49" s="118"/>
      <c r="E49" s="119"/>
      <c r="F49" s="120"/>
      <c r="G49" s="121"/>
    </row>
    <row r="50" spans="1:7" ht="12.75">
      <c r="A50" s="150"/>
      <c r="B50" s="122"/>
      <c r="C50" s="117"/>
      <c r="D50" s="118"/>
      <c r="E50" s="119"/>
      <c r="F50" s="120"/>
      <c r="G50" s="121"/>
    </row>
    <row r="51" spans="1:7" ht="13.5" thickBot="1">
      <c r="A51" s="115"/>
      <c r="B51" s="122"/>
      <c r="C51" s="117"/>
      <c r="D51" s="118"/>
      <c r="E51" s="119"/>
      <c r="F51" s="120"/>
      <c r="G51" s="121"/>
    </row>
    <row r="52" spans="1:7" ht="13.5" thickBot="1">
      <c r="A52" s="136" t="s">
        <v>335</v>
      </c>
      <c r="B52" s="137"/>
      <c r="C52" s="138"/>
      <c r="D52" s="139"/>
      <c r="E52" s="140"/>
      <c r="F52" s="141"/>
      <c r="G52" s="142"/>
    </row>
    <row r="53" spans="1:7" ht="12.75">
      <c r="A53" s="115"/>
      <c r="B53" s="122"/>
      <c r="C53" s="117"/>
      <c r="D53" s="118"/>
      <c r="E53" s="119"/>
      <c r="F53" s="120"/>
      <c r="G53" s="121"/>
    </row>
    <row r="54" spans="1:7" ht="12.75">
      <c r="A54" s="115"/>
      <c r="B54" s="122"/>
      <c r="C54" s="117"/>
      <c r="D54" s="118"/>
      <c r="E54" s="119"/>
      <c r="F54" s="120"/>
      <c r="G54" s="121"/>
    </row>
    <row r="55" spans="1:7" ht="12.75">
      <c r="A55" s="115"/>
      <c r="B55" s="122"/>
      <c r="C55" s="117"/>
      <c r="D55" s="118"/>
      <c r="E55" s="119"/>
      <c r="F55" s="120"/>
      <c r="G55" s="121"/>
    </row>
    <row r="56" spans="1:7" ht="13.5" thickBot="1">
      <c r="A56" s="151"/>
      <c r="B56" s="152"/>
      <c r="C56" s="169"/>
      <c r="D56" s="154"/>
      <c r="E56" s="155"/>
      <c r="F56" s="156"/>
      <c r="G56" s="135"/>
    </row>
    <row r="57" spans="1:7" ht="13.5" thickBot="1">
      <c r="A57" s="157" t="s">
        <v>336</v>
      </c>
      <c r="B57" s="158"/>
      <c r="C57" s="159"/>
      <c r="D57" s="160"/>
      <c r="E57" s="161"/>
      <c r="F57" s="162"/>
      <c r="G57" s="142"/>
    </row>
    <row r="58" spans="1:7" ht="12.75">
      <c r="A58" s="170" t="s">
        <v>382</v>
      </c>
      <c r="B58" s="164"/>
      <c r="C58" s="165"/>
      <c r="D58" s="166"/>
      <c r="E58" s="167"/>
      <c r="F58" s="168"/>
      <c r="G58" s="149"/>
    </row>
    <row r="59" spans="1:7" ht="13.5">
      <c r="A59" s="475" t="s">
        <v>360</v>
      </c>
      <c r="B59" s="122"/>
      <c r="C59" s="117"/>
      <c r="D59" s="118"/>
      <c r="E59" s="119"/>
      <c r="F59" s="120"/>
      <c r="G59" s="121"/>
    </row>
    <row r="60" spans="1:7" ht="12.75">
      <c r="A60" s="115"/>
      <c r="B60" s="122"/>
      <c r="C60" s="117"/>
      <c r="D60" s="118"/>
      <c r="E60" s="119"/>
      <c r="F60" s="120"/>
      <c r="G60" s="121"/>
    </row>
    <row r="61" spans="1:7" ht="12.75">
      <c r="A61" s="123"/>
      <c r="B61" s="122"/>
      <c r="C61" s="117"/>
      <c r="D61" s="118"/>
      <c r="E61" s="119"/>
      <c r="F61" s="120"/>
      <c r="G61" s="121"/>
    </row>
    <row r="62" spans="1:7" ht="12.75">
      <c r="A62" s="115"/>
      <c r="B62" s="122"/>
      <c r="C62" s="117"/>
      <c r="D62" s="118"/>
      <c r="E62" s="119"/>
      <c r="F62" s="120"/>
      <c r="G62" s="121"/>
    </row>
    <row r="63" spans="1:7" ht="13.5" thickBot="1">
      <c r="A63" s="151"/>
      <c r="B63" s="152"/>
      <c r="C63" s="153"/>
      <c r="D63" s="154"/>
      <c r="E63" s="155"/>
      <c r="F63" s="156"/>
      <c r="G63" s="135"/>
    </row>
    <row r="64" spans="1:7" ht="13.5" thickBot="1">
      <c r="A64" s="157" t="s">
        <v>383</v>
      </c>
      <c r="B64" s="158"/>
      <c r="C64" s="159"/>
      <c r="D64" s="160"/>
      <c r="E64" s="161"/>
      <c r="F64" s="162"/>
      <c r="G64" s="142"/>
    </row>
    <row r="65" spans="1:7" ht="12.75">
      <c r="A65" s="171" t="s">
        <v>145</v>
      </c>
      <c r="B65" s="172"/>
      <c r="C65" s="173"/>
      <c r="D65" s="174"/>
      <c r="E65" s="175"/>
      <c r="F65" s="176"/>
      <c r="G65" s="177"/>
    </row>
    <row r="66" spans="1:7" ht="12.75">
      <c r="A66" s="115"/>
      <c r="B66" s="122"/>
      <c r="C66" s="117"/>
      <c r="D66" s="118"/>
      <c r="E66" s="119"/>
      <c r="F66" s="120"/>
      <c r="G66" s="121"/>
    </row>
    <row r="67" spans="1:7" ht="13.5" thickBot="1">
      <c r="A67" s="115"/>
      <c r="B67" s="122"/>
      <c r="C67" s="117"/>
      <c r="D67" s="118"/>
      <c r="E67" s="119"/>
      <c r="F67" s="120"/>
      <c r="G67" s="121"/>
    </row>
    <row r="68" spans="1:7" s="178" customFormat="1" ht="13.5" thickBot="1">
      <c r="A68" s="157" t="s">
        <v>146</v>
      </c>
      <c r="B68" s="158"/>
      <c r="C68" s="159"/>
      <c r="D68" s="160"/>
      <c r="E68" s="161"/>
      <c r="F68" s="162"/>
      <c r="G68" s="142"/>
    </row>
    <row r="69" spans="1:7" ht="12.75">
      <c r="A69" s="180"/>
      <c r="B69" s="181"/>
      <c r="C69" s="182"/>
      <c r="D69" s="183"/>
      <c r="E69" s="184"/>
      <c r="F69" s="185"/>
      <c r="G69" s="186"/>
    </row>
    <row r="70" spans="1:7" s="178" customFormat="1" ht="14.25" thickBot="1">
      <c r="A70" s="188"/>
      <c r="B70" s="189"/>
      <c r="C70" s="190"/>
      <c r="D70" s="191"/>
      <c r="E70" s="192"/>
      <c r="F70" s="193"/>
      <c r="G70" s="194"/>
    </row>
    <row r="71" spans="1:7" s="178" customFormat="1" ht="13.5" thickBot="1">
      <c r="A71" s="195" t="s">
        <v>384</v>
      </c>
      <c r="B71" s="196"/>
      <c r="C71" s="197"/>
      <c r="D71" s="198"/>
      <c r="E71" s="199"/>
      <c r="F71" s="200"/>
      <c r="G71" s="201"/>
    </row>
  </sheetData>
  <sheetProtection/>
  <mergeCells count="2">
    <mergeCell ref="A2:G2"/>
    <mergeCell ref="F3:G3"/>
  </mergeCells>
  <printOptions horizontalCentered="1"/>
  <pageMargins left="0.4" right="0.32" top="0.3937007874015748" bottom="0.4724409448818898" header="0.2362204724409449" footer="0.2755905511811024"/>
  <pageSetup fitToHeight="1" fitToWidth="1" horizontalDpi="600" verticalDpi="600" orientation="portrait" paperSize="9" scale="73" r:id="rId1"/>
  <headerFooter alignWithMargins="0">
    <oddHeader>&amp;C&amp;"Times New Roman CE,Félkövér"&amp;12 &amp;R
</oddHeader>
  </headerFooter>
  <rowBreaks count="1" manualBreakCount="1">
    <brk id="39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A2" sqref="A2:D2"/>
    </sheetView>
  </sheetViews>
  <sheetFormatPr defaultColWidth="9.00390625" defaultRowHeight="12.75"/>
  <cols>
    <col min="1" max="1" width="5.875" style="75" customWidth="1"/>
    <col min="2" max="2" width="54.875" style="74" customWidth="1"/>
    <col min="3" max="4" width="17.625" style="74" customWidth="1"/>
    <col min="5" max="16384" width="9.375" style="74" customWidth="1"/>
  </cols>
  <sheetData>
    <row r="1" ht="28.5">
      <c r="D1" s="235" t="s">
        <v>167</v>
      </c>
    </row>
    <row r="2" spans="1:4" ht="15.75">
      <c r="A2" s="1283" t="s">
        <v>401</v>
      </c>
      <c r="B2" s="1283"/>
      <c r="C2" s="1283"/>
      <c r="D2" s="1283"/>
    </row>
    <row r="3" spans="1:4" ht="15.75">
      <c r="A3" s="1284" t="s">
        <v>168</v>
      </c>
      <c r="B3" s="1284"/>
      <c r="C3" s="1284"/>
      <c r="D3" s="1284"/>
    </row>
    <row r="4" spans="1:4" s="237" customFormat="1" ht="15.75" thickBot="1">
      <c r="A4" s="236"/>
      <c r="D4" s="76" t="s">
        <v>104</v>
      </c>
    </row>
    <row r="5" spans="1:4" s="78" customFormat="1" ht="48" customHeight="1" thickBot="1">
      <c r="A5" s="77" t="s">
        <v>44</v>
      </c>
      <c r="B5" s="238" t="s">
        <v>17</v>
      </c>
      <c r="C5" s="238" t="s">
        <v>169</v>
      </c>
      <c r="D5" s="239" t="s">
        <v>170</v>
      </c>
    </row>
    <row r="6" spans="1:4" s="78" customFormat="1" ht="13.5" customHeight="1" thickBot="1">
      <c r="A6" s="240">
        <v>1</v>
      </c>
      <c r="B6" s="241">
        <v>2</v>
      </c>
      <c r="C6" s="241">
        <v>3</v>
      </c>
      <c r="D6" s="242">
        <v>4</v>
      </c>
    </row>
    <row r="7" spans="1:4" ht="18" customHeight="1">
      <c r="A7" s="243" t="s">
        <v>19</v>
      </c>
      <c r="B7" s="244" t="s">
        <v>171</v>
      </c>
      <c r="C7" s="245"/>
      <c r="D7" s="246"/>
    </row>
    <row r="8" spans="1:4" ht="18" customHeight="1">
      <c r="A8" s="231" t="s">
        <v>20</v>
      </c>
      <c r="B8" s="247" t="s">
        <v>172</v>
      </c>
      <c r="C8" s="248"/>
      <c r="D8" s="249"/>
    </row>
    <row r="9" spans="1:4" ht="18" customHeight="1">
      <c r="A9" s="231" t="s">
        <v>21</v>
      </c>
      <c r="B9" s="247" t="s">
        <v>173</v>
      </c>
      <c r="C9" s="248"/>
      <c r="D9" s="249"/>
    </row>
    <row r="10" spans="1:4" ht="18" customHeight="1">
      <c r="A10" s="231" t="s">
        <v>24</v>
      </c>
      <c r="B10" s="247" t="s">
        <v>174</v>
      </c>
      <c r="C10" s="248"/>
      <c r="D10" s="249"/>
    </row>
    <row r="11" spans="1:4" ht="18" customHeight="1">
      <c r="A11" s="231" t="s">
        <v>25</v>
      </c>
      <c r="B11" s="247" t="s">
        <v>175</v>
      </c>
      <c r="C11" s="248"/>
      <c r="D11" s="249"/>
    </row>
    <row r="12" spans="1:4" ht="18" customHeight="1">
      <c r="A12" s="231" t="s">
        <v>27</v>
      </c>
      <c r="B12" s="247" t="s">
        <v>176</v>
      </c>
      <c r="C12" s="248"/>
      <c r="D12" s="249"/>
    </row>
    <row r="13" spans="1:4" ht="18" customHeight="1">
      <c r="A13" s="231" t="s">
        <v>30</v>
      </c>
      <c r="B13" s="250" t="s">
        <v>177</v>
      </c>
      <c r="C13" s="248"/>
      <c r="D13" s="249"/>
    </row>
    <row r="14" spans="1:4" ht="18" customHeight="1">
      <c r="A14" s="231" t="s">
        <v>31</v>
      </c>
      <c r="B14" s="250" t="s">
        <v>178</v>
      </c>
      <c r="C14" s="248"/>
      <c r="D14" s="249"/>
    </row>
    <row r="15" spans="1:4" ht="18" customHeight="1">
      <c r="A15" s="231" t="s">
        <v>32</v>
      </c>
      <c r="B15" s="250" t="s">
        <v>179</v>
      </c>
      <c r="C15" s="248"/>
      <c r="D15" s="249"/>
    </row>
    <row r="16" spans="1:4" ht="18" customHeight="1">
      <c r="A16" s="231" t="s">
        <v>35</v>
      </c>
      <c r="B16" s="250" t="s">
        <v>180</v>
      </c>
      <c r="C16" s="248"/>
      <c r="D16" s="249"/>
    </row>
    <row r="17" spans="1:4" ht="18" customHeight="1">
      <c r="A17" s="231" t="s">
        <v>36</v>
      </c>
      <c r="B17" s="250" t="s">
        <v>181</v>
      </c>
      <c r="C17" s="248"/>
      <c r="D17" s="249"/>
    </row>
    <row r="18" spans="1:4" ht="22.5" customHeight="1">
      <c r="A18" s="231" t="s">
        <v>37</v>
      </c>
      <c r="B18" s="250" t="s">
        <v>182</v>
      </c>
      <c r="C18" s="248"/>
      <c r="D18" s="249"/>
    </row>
    <row r="19" spans="1:4" ht="18" customHeight="1">
      <c r="A19" s="231" t="s">
        <v>38</v>
      </c>
      <c r="B19" s="247" t="s">
        <v>183</v>
      </c>
      <c r="C19" s="248"/>
      <c r="D19" s="249"/>
    </row>
    <row r="20" spans="1:4" ht="18" customHeight="1">
      <c r="A20" s="231" t="s">
        <v>41</v>
      </c>
      <c r="B20" s="247" t="s">
        <v>184</v>
      </c>
      <c r="C20" s="248"/>
      <c r="D20" s="249"/>
    </row>
    <row r="21" spans="1:4" ht="18" customHeight="1">
      <c r="A21" s="231" t="s">
        <v>111</v>
      </c>
      <c r="B21" s="247" t="s">
        <v>185</v>
      </c>
      <c r="C21" s="248"/>
      <c r="D21" s="249"/>
    </row>
    <row r="22" spans="1:4" ht="18" customHeight="1">
      <c r="A22" s="231" t="s">
        <v>113</v>
      </c>
      <c r="B22" s="247" t="s">
        <v>186</v>
      </c>
      <c r="C22" s="248"/>
      <c r="D22" s="249"/>
    </row>
    <row r="23" spans="1:4" ht="18" customHeight="1">
      <c r="A23" s="231" t="s">
        <v>114</v>
      </c>
      <c r="B23" s="247" t="s">
        <v>187</v>
      </c>
      <c r="C23" s="248"/>
      <c r="D23" s="249"/>
    </row>
    <row r="24" spans="1:4" ht="18" customHeight="1">
      <c r="A24" s="231" t="s">
        <v>115</v>
      </c>
      <c r="B24" s="251"/>
      <c r="C24" s="252"/>
      <c r="D24" s="249"/>
    </row>
    <row r="25" spans="1:4" ht="18" customHeight="1">
      <c r="A25" s="231" t="s">
        <v>116</v>
      </c>
      <c r="B25" s="70"/>
      <c r="C25" s="252"/>
      <c r="D25" s="249"/>
    </row>
    <row r="26" spans="1:4" ht="18" customHeight="1">
      <c r="A26" s="231" t="s">
        <v>117</v>
      </c>
      <c r="B26" s="70"/>
      <c r="C26" s="252"/>
      <c r="D26" s="249"/>
    </row>
    <row r="27" spans="1:4" ht="18" customHeight="1">
      <c r="A27" s="231" t="s">
        <v>118</v>
      </c>
      <c r="B27" s="70"/>
      <c r="C27" s="252"/>
      <c r="D27" s="249"/>
    </row>
    <row r="28" spans="1:4" ht="18" customHeight="1">
      <c r="A28" s="231" t="s">
        <v>119</v>
      </c>
      <c r="B28" s="70"/>
      <c r="C28" s="252"/>
      <c r="D28" s="249"/>
    </row>
    <row r="29" spans="1:4" ht="18" customHeight="1">
      <c r="A29" s="231" t="s">
        <v>120</v>
      </c>
      <c r="B29" s="70"/>
      <c r="C29" s="252"/>
      <c r="D29" s="249"/>
    </row>
    <row r="30" spans="1:4" ht="18" customHeight="1">
      <c r="A30" s="231" t="s">
        <v>121</v>
      </c>
      <c r="B30" s="70"/>
      <c r="C30" s="252"/>
      <c r="D30" s="249"/>
    </row>
    <row r="31" spans="1:4" ht="18" customHeight="1">
      <c r="A31" s="231" t="s">
        <v>122</v>
      </c>
      <c r="B31" s="70"/>
      <c r="C31" s="252"/>
      <c r="D31" s="249"/>
    </row>
    <row r="32" spans="1:4" ht="18" customHeight="1" thickBot="1">
      <c r="A32" s="253" t="s">
        <v>123</v>
      </c>
      <c r="B32" s="72"/>
      <c r="C32" s="254"/>
      <c r="D32" s="255"/>
    </row>
    <row r="33" spans="1:4" ht="18" customHeight="1" thickBot="1">
      <c r="A33" s="68" t="s">
        <v>124</v>
      </c>
      <c r="B33" s="256" t="s">
        <v>188</v>
      </c>
      <c r="C33" s="257"/>
      <c r="D33" s="258"/>
    </row>
    <row r="34" spans="1:4" ht="8.25" customHeight="1">
      <c r="A34" s="259"/>
      <c r="B34" s="1282"/>
      <c r="C34" s="1282"/>
      <c r="D34" s="1282"/>
    </row>
  </sheetData>
  <sheetProtection/>
  <mergeCells count="3">
    <mergeCell ref="B34:D34"/>
    <mergeCell ref="A2:D2"/>
    <mergeCell ref="A3:D3"/>
  </mergeCells>
  <printOptions horizontalCentered="1"/>
  <pageMargins left="0.7874015748031497" right="0.7874015748031497" top="0.52" bottom="0.984251968503937" header="0.1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CE,Dőlt"&amp;12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72.50390625" style="0" customWidth="1"/>
    <col min="2" max="2" width="45.375" style="0" customWidth="1"/>
    <col min="3" max="3" width="19.375" style="0" customWidth="1"/>
    <col min="4" max="4" width="32.875" style="0" customWidth="1"/>
    <col min="5" max="5" width="19.375" style="0" customWidth="1"/>
    <col min="6" max="6" width="9.875" style="0" customWidth="1"/>
  </cols>
  <sheetData>
    <row r="3" ht="13.5" thickBot="1"/>
    <row r="4" spans="1:4" ht="15">
      <c r="A4" s="720" t="s">
        <v>564</v>
      </c>
      <c r="B4" s="1066" t="s">
        <v>565</v>
      </c>
      <c r="C4" s="1067" t="s">
        <v>698</v>
      </c>
      <c r="D4" s="1068" t="s">
        <v>699</v>
      </c>
    </row>
    <row r="5" spans="1:4" ht="15">
      <c r="A5" s="721" t="s">
        <v>566</v>
      </c>
      <c r="B5" s="1069">
        <f>B6+B7+B12+B13</f>
        <v>118174028</v>
      </c>
      <c r="C5" s="715"/>
      <c r="D5" s="722">
        <f>D6+D7+D12+D13</f>
        <v>118174028</v>
      </c>
    </row>
    <row r="6" spans="1:4" ht="15">
      <c r="A6" s="723" t="s">
        <v>567</v>
      </c>
      <c r="B6" s="1070">
        <v>113080200</v>
      </c>
      <c r="C6" s="715"/>
      <c r="D6" s="724">
        <v>113080200</v>
      </c>
    </row>
    <row r="7" spans="1:4" ht="15">
      <c r="A7" s="723" t="s">
        <v>568</v>
      </c>
      <c r="B7" s="806">
        <f>SUM(B8:B11)</f>
        <v>24611918</v>
      </c>
      <c r="C7" s="715"/>
      <c r="D7" s="590">
        <f>SUM(D8:D11)</f>
        <v>24611918</v>
      </c>
    </row>
    <row r="8" spans="1:4" ht="15">
      <c r="A8" s="723" t="s">
        <v>569</v>
      </c>
      <c r="B8" s="1070">
        <v>7617714</v>
      </c>
      <c r="C8" s="715"/>
      <c r="D8" s="724">
        <v>7617714</v>
      </c>
    </row>
    <row r="9" spans="1:4" ht="12.75" customHeight="1">
      <c r="A9" s="723" t="s">
        <v>570</v>
      </c>
      <c r="B9" s="806">
        <v>13181275</v>
      </c>
      <c r="C9" s="715"/>
      <c r="D9" s="590">
        <v>13181275</v>
      </c>
    </row>
    <row r="10" spans="1:4" ht="15">
      <c r="A10" s="723" t="s">
        <v>571</v>
      </c>
      <c r="B10" s="806">
        <v>916373</v>
      </c>
      <c r="C10" s="715"/>
      <c r="D10" s="590">
        <v>916373</v>
      </c>
    </row>
    <row r="11" spans="1:4" ht="12.75">
      <c r="A11" s="723" t="s">
        <v>572</v>
      </c>
      <c r="B11" s="806">
        <v>2896556</v>
      </c>
      <c r="C11" s="715"/>
      <c r="D11" s="590">
        <v>2896556</v>
      </c>
    </row>
    <row r="12" spans="1:4" ht="12.75">
      <c r="A12" s="723" t="s">
        <v>573</v>
      </c>
      <c r="B12" s="806">
        <v>-34881090</v>
      </c>
      <c r="C12" s="715"/>
      <c r="D12" s="590">
        <v>-34881090</v>
      </c>
    </row>
    <row r="13" spans="1:4" ht="12.75">
      <c r="A13" s="723" t="s">
        <v>574</v>
      </c>
      <c r="B13" s="806">
        <v>15363000</v>
      </c>
      <c r="C13" s="715"/>
      <c r="D13" s="590">
        <v>15363000</v>
      </c>
    </row>
    <row r="14" spans="1:4" ht="12.75">
      <c r="A14" s="723"/>
      <c r="B14" s="806"/>
      <c r="C14" s="715"/>
      <c r="D14" s="590"/>
    </row>
    <row r="15" spans="1:4" ht="15">
      <c r="A15" s="721" t="s">
        <v>575</v>
      </c>
      <c r="B15" s="1069">
        <f>SUM(B16:B18)</f>
        <v>142770000</v>
      </c>
      <c r="C15" s="715"/>
      <c r="D15" s="722">
        <f>SUM(D16:D18)</f>
        <v>142770000</v>
      </c>
    </row>
    <row r="16" spans="1:7" ht="12.75">
      <c r="A16" s="723" t="s">
        <v>576</v>
      </c>
      <c r="B16" s="806">
        <v>92832000</v>
      </c>
      <c r="C16" s="715"/>
      <c r="D16" s="590">
        <v>92832000</v>
      </c>
      <c r="E16" s="725"/>
      <c r="F16" s="725"/>
      <c r="G16" s="725"/>
    </row>
    <row r="17" spans="1:7" ht="12.75">
      <c r="A17" s="723" t="s">
        <v>577</v>
      </c>
      <c r="B17" s="1070">
        <v>15462000</v>
      </c>
      <c r="C17" s="715"/>
      <c r="D17" s="724">
        <v>15462000</v>
      </c>
      <c r="E17" s="725"/>
      <c r="F17" s="725"/>
      <c r="G17" s="725"/>
    </row>
    <row r="18" spans="1:7" ht="12.75">
      <c r="A18" s="723" t="s">
        <v>578</v>
      </c>
      <c r="B18" s="1070">
        <v>34476000</v>
      </c>
      <c r="C18" s="715"/>
      <c r="D18" s="724">
        <v>34476000</v>
      </c>
      <c r="G18" s="725"/>
    </row>
    <row r="19" spans="1:4" ht="12.75">
      <c r="A19" s="723"/>
      <c r="B19" s="806"/>
      <c r="C19" s="715"/>
      <c r="D19" s="590"/>
    </row>
    <row r="20" spans="1:4" ht="15">
      <c r="A20" s="721" t="s">
        <v>579</v>
      </c>
      <c r="B20" s="1069">
        <f>B21</f>
        <v>6547602</v>
      </c>
      <c r="C20" s="715"/>
      <c r="D20" s="722">
        <f>D21</f>
        <v>6547602</v>
      </c>
    </row>
    <row r="21" spans="1:4" s="286" customFormat="1" ht="12.75">
      <c r="A21" s="723" t="s">
        <v>580</v>
      </c>
      <c r="B21" s="1071">
        <v>6547602</v>
      </c>
      <c r="C21" s="1072"/>
      <c r="D21" s="726">
        <v>6547602</v>
      </c>
    </row>
    <row r="22" spans="1:5" ht="15">
      <c r="A22" s="721"/>
      <c r="B22" s="806"/>
      <c r="C22" s="715"/>
      <c r="D22" s="590"/>
      <c r="E22" s="725"/>
    </row>
    <row r="23" spans="1:5" ht="15">
      <c r="A23" s="721" t="s">
        <v>581</v>
      </c>
      <c r="B23" s="1069">
        <f>B24</f>
        <v>6486600</v>
      </c>
      <c r="C23" s="715"/>
      <c r="D23" s="722">
        <f>D24</f>
        <v>6486600</v>
      </c>
      <c r="E23" s="725"/>
    </row>
    <row r="24" spans="1:5" ht="15">
      <c r="A24" s="723" t="s">
        <v>582</v>
      </c>
      <c r="B24" s="806">
        <v>6486600</v>
      </c>
      <c r="C24" s="715"/>
      <c r="D24" s="590">
        <v>6486600</v>
      </c>
      <c r="E24" s="725"/>
    </row>
    <row r="25" spans="1:5" ht="12.75">
      <c r="A25" s="723"/>
      <c r="B25" s="806"/>
      <c r="C25" s="715"/>
      <c r="D25" s="590"/>
      <c r="E25" s="725"/>
    </row>
    <row r="26" spans="1:5" ht="15">
      <c r="A26" s="721" t="s">
        <v>583</v>
      </c>
      <c r="B26" s="1069">
        <v>123300</v>
      </c>
      <c r="C26" s="715"/>
      <c r="D26" s="722">
        <v>123300</v>
      </c>
      <c r="E26" s="725"/>
    </row>
    <row r="27" spans="1:5" ht="15">
      <c r="A27" s="721" t="s">
        <v>584</v>
      </c>
      <c r="B27" s="1069">
        <v>885264</v>
      </c>
      <c r="C27" s="715"/>
      <c r="D27" s="722">
        <v>885264</v>
      </c>
      <c r="E27" s="725"/>
    </row>
    <row r="28" spans="1:4" ht="15">
      <c r="A28" s="1073" t="s">
        <v>700</v>
      </c>
      <c r="B28" s="715"/>
      <c r="C28" s="806">
        <v>3052497</v>
      </c>
      <c r="D28" s="590">
        <f>C28</f>
        <v>3052497</v>
      </c>
    </row>
    <row r="29" spans="1:4" ht="15.75" thickBot="1">
      <c r="A29" s="1074" t="s">
        <v>165</v>
      </c>
      <c r="B29" s="1075">
        <f>B5+B15+B20+B23+B26+B27+B28</f>
        <v>274986794</v>
      </c>
      <c r="C29" s="1075">
        <f>C5+C15+C20+C23+C26+C27+C28</f>
        <v>3052497</v>
      </c>
      <c r="D29" s="1076">
        <f>D5+D15+D20+D23+D26+D27+D28</f>
        <v>278039291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4" r:id="rId1"/>
  <headerFooter>
    <oddHeader>&amp;C&amp;"Times New Roman CE,Félkövér"Martonvásár Város Képviselőtestület  ..../2013 (........) önkormányzati rendelete Martonvásár Város 2013. évi költségvetésének módosításáról&amp;R&amp;"Times New Roman CE,Félkövér"
3.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8.625" style="260" customWidth="1"/>
    <col min="2" max="4" width="13.875" style="260" customWidth="1"/>
    <col min="5" max="5" width="15.50390625" style="260" customWidth="1"/>
    <col min="6" max="16384" width="9.375" style="260" customWidth="1"/>
  </cols>
  <sheetData>
    <row r="1" ht="14.25">
      <c r="E1" s="261" t="s">
        <v>189</v>
      </c>
    </row>
    <row r="2" ht="15.75">
      <c r="E2" s="262"/>
    </row>
    <row r="3" spans="1:5" ht="15.75">
      <c r="A3" s="1285" t="s">
        <v>190</v>
      </c>
      <c r="B3" s="1285"/>
      <c r="C3" s="1285"/>
      <c r="D3" s="1285"/>
      <c r="E3" s="1285"/>
    </row>
    <row r="4" spans="1:2" ht="12.75">
      <c r="A4" s="433" t="s">
        <v>340</v>
      </c>
      <c r="B4" s="433" t="s">
        <v>392</v>
      </c>
    </row>
    <row r="5" spans="1:5" ht="15.75">
      <c r="A5" s="263" t="s">
        <v>191</v>
      </c>
      <c r="B5" s="1302" t="s">
        <v>339</v>
      </c>
      <c r="C5" s="1302"/>
      <c r="D5" s="1302"/>
      <c r="E5" s="1302"/>
    </row>
    <row r="6" spans="4:5" ht="15" customHeight="1" thickBot="1">
      <c r="D6" s="1303" t="s">
        <v>192</v>
      </c>
      <c r="E6" s="1303"/>
    </row>
    <row r="7" spans="1:5" ht="26.25" customHeight="1" thickBot="1">
      <c r="A7" s="264" t="s">
        <v>193</v>
      </c>
      <c r="B7" s="265" t="s">
        <v>128</v>
      </c>
      <c r="C7" s="266" t="s">
        <v>166</v>
      </c>
      <c r="D7" s="266" t="s">
        <v>194</v>
      </c>
      <c r="E7" s="267" t="s">
        <v>165</v>
      </c>
    </row>
    <row r="8" spans="1:5" ht="12.75">
      <c r="A8" s="268" t="s">
        <v>195</v>
      </c>
      <c r="B8" s="269"/>
      <c r="C8" s="269"/>
      <c r="D8" s="269"/>
      <c r="E8" s="270"/>
    </row>
    <row r="9" spans="1:5" ht="12.75">
      <c r="A9" s="271" t="s">
        <v>196</v>
      </c>
      <c r="B9" s="272"/>
      <c r="C9" s="272"/>
      <c r="D9" s="272"/>
      <c r="E9" s="273"/>
    </row>
    <row r="10" spans="1:5" ht="12.75">
      <c r="A10" s="274" t="s">
        <v>197</v>
      </c>
      <c r="B10" s="275"/>
      <c r="C10" s="275"/>
      <c r="D10" s="275"/>
      <c r="E10" s="276"/>
    </row>
    <row r="11" spans="1:5" ht="12.75">
      <c r="A11" s="274" t="s">
        <v>198</v>
      </c>
      <c r="B11" s="275"/>
      <c r="C11" s="275"/>
      <c r="D11" s="275"/>
      <c r="E11" s="276"/>
    </row>
    <row r="12" spans="1:5" ht="12.75">
      <c r="A12" s="274" t="s">
        <v>199</v>
      </c>
      <c r="B12" s="275"/>
      <c r="C12" s="275"/>
      <c r="D12" s="275"/>
      <c r="E12" s="276"/>
    </row>
    <row r="13" spans="1:5" ht="12.75">
      <c r="A13" s="274" t="s">
        <v>200</v>
      </c>
      <c r="B13" s="275"/>
      <c r="C13" s="275"/>
      <c r="D13" s="275"/>
      <c r="E13" s="276"/>
    </row>
    <row r="14" spans="1:5" ht="13.5" thickBot="1">
      <c r="A14" s="277"/>
      <c r="B14" s="278"/>
      <c r="C14" s="278"/>
      <c r="D14" s="278"/>
      <c r="E14" s="276"/>
    </row>
    <row r="15" spans="1:5" ht="13.5" thickBot="1">
      <c r="A15" s="279" t="s">
        <v>201</v>
      </c>
      <c r="B15" s="280"/>
      <c r="C15" s="280"/>
      <c r="D15" s="280"/>
      <c r="E15" s="281"/>
    </row>
    <row r="16" spans="1:5" ht="15" customHeight="1" thickBot="1">
      <c r="A16" s="282"/>
      <c r="B16" s="282"/>
      <c r="C16" s="282"/>
      <c r="D16" s="282"/>
      <c r="E16" s="282"/>
    </row>
    <row r="17" spans="1:5" ht="25.5" customHeight="1" thickBot="1">
      <c r="A17" s="264" t="s">
        <v>202</v>
      </c>
      <c r="B17" s="265" t="s">
        <v>128</v>
      </c>
      <c r="C17" s="266" t="s">
        <v>166</v>
      </c>
      <c r="D17" s="266" t="s">
        <v>194</v>
      </c>
      <c r="E17" s="267" t="s">
        <v>165</v>
      </c>
    </row>
    <row r="18" spans="1:5" ht="12.75">
      <c r="A18" s="268" t="s">
        <v>203</v>
      </c>
      <c r="B18" s="269"/>
      <c r="C18" s="269"/>
      <c r="D18" s="269"/>
      <c r="E18" s="270"/>
    </row>
    <row r="19" spans="1:5" ht="12.75">
      <c r="A19" s="283" t="s">
        <v>204</v>
      </c>
      <c r="B19" s="275"/>
      <c r="C19" s="275"/>
      <c r="D19" s="275"/>
      <c r="E19" s="276"/>
    </row>
    <row r="20" spans="1:5" ht="12.75">
      <c r="A20" s="274" t="s">
        <v>205</v>
      </c>
      <c r="B20" s="284"/>
      <c r="C20" s="275"/>
      <c r="D20" s="275"/>
      <c r="E20" s="276"/>
    </row>
    <row r="21" spans="1:5" ht="12.75">
      <c r="A21" s="274" t="s">
        <v>206</v>
      </c>
      <c r="B21" s="275"/>
      <c r="C21" s="275"/>
      <c r="D21" s="275"/>
      <c r="E21" s="276"/>
    </row>
    <row r="22" spans="1:5" ht="12.75">
      <c r="A22" s="285"/>
      <c r="B22" s="275"/>
      <c r="C22" s="275"/>
      <c r="D22" s="275"/>
      <c r="E22" s="276"/>
    </row>
    <row r="23" spans="1:5" ht="12.75">
      <c r="A23" s="285"/>
      <c r="B23" s="275"/>
      <c r="C23" s="275"/>
      <c r="D23" s="275"/>
      <c r="E23" s="276"/>
    </row>
    <row r="24" spans="1:5" ht="13.5" thickBot="1">
      <c r="A24" s="277"/>
      <c r="B24" s="278"/>
      <c r="C24" s="278"/>
      <c r="D24" s="278"/>
      <c r="E24" s="276"/>
    </row>
    <row r="25" spans="1:5" ht="13.5" thickBot="1">
      <c r="A25" s="279" t="s">
        <v>188</v>
      </c>
      <c r="B25" s="280"/>
      <c r="C25" s="280"/>
      <c r="D25" s="280"/>
      <c r="E25" s="281"/>
    </row>
    <row r="29" spans="1:5" ht="19.5" customHeight="1">
      <c r="A29" s="1308" t="s">
        <v>207</v>
      </c>
      <c r="B29" s="1308"/>
      <c r="C29" s="1308"/>
      <c r="D29" s="1308"/>
      <c r="E29" s="1308"/>
    </row>
    <row r="30" ht="13.5" thickBot="1"/>
    <row r="31" spans="1:5" ht="13.5" thickBot="1">
      <c r="A31" s="1290" t="s">
        <v>208</v>
      </c>
      <c r="B31" s="1291"/>
      <c r="C31" s="1292"/>
      <c r="D31" s="1288" t="s">
        <v>209</v>
      </c>
      <c r="E31" s="1289"/>
    </row>
    <row r="32" spans="1:5" ht="12.75">
      <c r="A32" s="1293"/>
      <c r="B32" s="1294"/>
      <c r="C32" s="1295"/>
      <c r="D32" s="1304"/>
      <c r="E32" s="1305"/>
    </row>
    <row r="33" spans="1:5" ht="13.5" thickBot="1">
      <c r="A33" s="1296"/>
      <c r="B33" s="1297"/>
      <c r="C33" s="1298"/>
      <c r="D33" s="1306"/>
      <c r="E33" s="1307"/>
    </row>
    <row r="34" spans="1:5" ht="13.5" thickBot="1">
      <c r="A34" s="1299" t="s">
        <v>188</v>
      </c>
      <c r="B34" s="1300"/>
      <c r="C34" s="1301"/>
      <c r="D34" s="1286"/>
      <c r="E34" s="1287"/>
    </row>
  </sheetData>
  <sheetProtection/>
  <mergeCells count="12">
    <mergeCell ref="A3:E3"/>
    <mergeCell ref="D34:E34"/>
    <mergeCell ref="D31:E31"/>
    <mergeCell ref="A31:C31"/>
    <mergeCell ref="A32:C32"/>
    <mergeCell ref="A33:C33"/>
    <mergeCell ref="A34:C34"/>
    <mergeCell ref="B5:E5"/>
    <mergeCell ref="D6:E6"/>
    <mergeCell ref="D32:E32"/>
    <mergeCell ref="D33:E33"/>
    <mergeCell ref="A29:E29"/>
  </mergeCells>
  <printOptions horizontalCentered="1"/>
  <pageMargins left="0.7874015748031497" right="0.7874015748031497" top="0.5905511811023623" bottom="0.984251968503937" header="0.31496062992125984" footer="0.7874015748031497"/>
  <pageSetup fitToHeight="1" fitToWidth="1"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1.625" style="356" customWidth="1"/>
    <col min="2" max="2" width="11.875" style="330" customWidth="1"/>
    <col min="3" max="3" width="48.00390625" style="330" customWidth="1"/>
    <col min="4" max="4" width="18.625" style="330" customWidth="1"/>
    <col min="5" max="16384" width="9.375" style="330" customWidth="1"/>
  </cols>
  <sheetData>
    <row r="1" spans="1:4" s="327" customFormat="1" ht="21" customHeight="1">
      <c r="A1" s="287"/>
      <c r="B1" s="288"/>
      <c r="C1" s="288"/>
      <c r="D1" s="66" t="s">
        <v>242</v>
      </c>
    </row>
    <row r="2" spans="1:4" s="327" customFormat="1" ht="21" customHeight="1" thickBot="1">
      <c r="A2" s="1311" t="s">
        <v>400</v>
      </c>
      <c r="B2" s="1311"/>
      <c r="C2" s="1311"/>
      <c r="D2" s="1311"/>
    </row>
    <row r="3" spans="1:4" s="328" customFormat="1" ht="15.75">
      <c r="A3" s="361" t="s">
        <v>211</v>
      </c>
      <c r="B3" s="362"/>
      <c r="C3" s="363" t="s">
        <v>240</v>
      </c>
      <c r="D3" s="364" t="s">
        <v>212</v>
      </c>
    </row>
    <row r="4" spans="1:4" s="328" customFormat="1" ht="16.5" thickBot="1">
      <c r="A4" s="365" t="s">
        <v>213</v>
      </c>
      <c r="B4" s="366"/>
      <c r="D4" s="367" t="s">
        <v>396</v>
      </c>
    </row>
    <row r="5" spans="1:4" s="329" customFormat="1" ht="21" customHeight="1" thickBot="1">
      <c r="A5" s="289"/>
      <c r="B5" s="289"/>
      <c r="C5" s="289"/>
      <c r="D5" s="229" t="s">
        <v>15</v>
      </c>
    </row>
    <row r="6" spans="1:4" ht="36">
      <c r="A6" s="290" t="s">
        <v>214</v>
      </c>
      <c r="B6" s="291" t="s">
        <v>215</v>
      </c>
      <c r="C6" s="1200" t="s">
        <v>216</v>
      </c>
      <c r="D6" s="1309" t="s">
        <v>217</v>
      </c>
    </row>
    <row r="7" spans="1:4" ht="13.5" thickBot="1">
      <c r="A7" s="331" t="s">
        <v>218</v>
      </c>
      <c r="B7" s="332"/>
      <c r="C7" s="1201"/>
      <c r="D7" s="1310"/>
    </row>
    <row r="8" spans="1:4" s="333" customFormat="1" ht="12" customHeight="1" thickBot="1">
      <c r="A8" s="68">
        <v>1</v>
      </c>
      <c r="B8" s="69">
        <v>2</v>
      </c>
      <c r="C8" s="69">
        <v>3</v>
      </c>
      <c r="D8" s="79">
        <v>4</v>
      </c>
    </row>
    <row r="9" spans="1:4" s="337" customFormat="1" ht="15.75" customHeight="1" thickBot="1">
      <c r="A9" s="334"/>
      <c r="B9" s="335"/>
      <c r="C9" s="321" t="s">
        <v>105</v>
      </c>
      <c r="D9" s="336"/>
    </row>
    <row r="10" spans="1:4" s="338" customFormat="1" ht="12" customHeight="1" thickBot="1">
      <c r="A10" s="292">
        <v>1</v>
      </c>
      <c r="B10" s="293"/>
      <c r="C10" s="294" t="s">
        <v>241</v>
      </c>
      <c r="D10" s="295"/>
    </row>
    <row r="11" spans="1:4" ht="12" customHeight="1">
      <c r="A11" s="296"/>
      <c r="B11" s="297">
        <v>1</v>
      </c>
      <c r="C11" s="298" t="s">
        <v>406</v>
      </c>
      <c r="D11" s="83"/>
    </row>
    <row r="12" spans="1:4" ht="12" customHeight="1">
      <c r="A12" s="296"/>
      <c r="B12" s="297">
        <v>2</v>
      </c>
      <c r="C12" s="298" t="s">
        <v>407</v>
      </c>
      <c r="D12" s="301"/>
    </row>
    <row r="13" spans="1:4" ht="12" customHeight="1">
      <c r="A13" s="296"/>
      <c r="B13" s="297">
        <v>3</v>
      </c>
      <c r="C13" s="298" t="s">
        <v>219</v>
      </c>
      <c r="D13" s="301"/>
    </row>
    <row r="14" spans="1:4" ht="12" customHeight="1" thickBot="1">
      <c r="A14" s="296"/>
      <c r="B14" s="297">
        <v>4</v>
      </c>
      <c r="C14" s="298" t="s">
        <v>220</v>
      </c>
      <c r="D14" s="83"/>
    </row>
    <row r="15" spans="1:4" ht="12" customHeight="1" thickBot="1">
      <c r="A15" s="292">
        <v>2</v>
      </c>
      <c r="B15" s="311"/>
      <c r="C15" s="294" t="s">
        <v>221</v>
      </c>
      <c r="D15" s="339"/>
    </row>
    <row r="16" spans="1:4" s="338" customFormat="1" ht="12" customHeight="1">
      <c r="A16" s="340"/>
      <c r="B16" s="318">
        <v>1</v>
      </c>
      <c r="C16" s="341" t="s">
        <v>222</v>
      </c>
      <c r="D16" s="342"/>
    </row>
    <row r="17" spans="1:4" s="348" customFormat="1" ht="12" customHeight="1">
      <c r="A17" s="343"/>
      <c r="B17" s="297">
        <v>2</v>
      </c>
      <c r="C17" s="344" t="s">
        <v>26</v>
      </c>
      <c r="D17" s="345"/>
    </row>
    <row r="18" spans="1:4" s="348" customFormat="1" ht="12" customHeight="1" thickBot="1">
      <c r="A18" s="346"/>
      <c r="B18" s="307">
        <v>3</v>
      </c>
      <c r="C18" s="308" t="s">
        <v>126</v>
      </c>
      <c r="D18" s="347"/>
    </row>
    <row r="19" spans="1:4" s="348" customFormat="1" ht="12" customHeight="1" thickBot="1">
      <c r="A19" s="292">
        <v>3</v>
      </c>
      <c r="B19" s="293"/>
      <c r="C19" s="294" t="s">
        <v>223</v>
      </c>
      <c r="D19" s="300"/>
    </row>
    <row r="20" spans="1:4" s="348" customFormat="1" ht="12" customHeight="1">
      <c r="A20" s="306"/>
      <c r="B20" s="307">
        <v>1</v>
      </c>
      <c r="C20" s="308" t="s">
        <v>224</v>
      </c>
      <c r="D20" s="82"/>
    </row>
    <row r="21" spans="1:4" s="348" customFormat="1" ht="12" customHeight="1">
      <c r="A21" s="296"/>
      <c r="B21" s="297">
        <v>2</v>
      </c>
      <c r="C21" s="308" t="s">
        <v>225</v>
      </c>
      <c r="D21" s="83"/>
    </row>
    <row r="22" spans="1:4" ht="12" customHeight="1">
      <c r="A22" s="296"/>
      <c r="B22" s="297">
        <v>3</v>
      </c>
      <c r="C22" s="298" t="s">
        <v>226</v>
      </c>
      <c r="D22" s="83"/>
    </row>
    <row r="23" spans="1:4" ht="12" customHeight="1">
      <c r="A23" s="296"/>
      <c r="B23" s="297">
        <v>4</v>
      </c>
      <c r="C23" s="309" t="s">
        <v>227</v>
      </c>
      <c r="D23" s="83"/>
    </row>
    <row r="24" spans="1:4" ht="12" customHeight="1" thickBot="1">
      <c r="A24" s="302"/>
      <c r="B24" s="303">
        <v>5</v>
      </c>
      <c r="C24" s="304" t="s">
        <v>228</v>
      </c>
      <c r="D24" s="305"/>
    </row>
    <row r="25" spans="1:4" s="348" customFormat="1" ht="15" customHeight="1" thickBot="1">
      <c r="A25" s="310">
        <v>4</v>
      </c>
      <c r="B25" s="311"/>
      <c r="C25" s="312" t="s">
        <v>229</v>
      </c>
      <c r="D25" s="349"/>
    </row>
    <row r="26" spans="1:4" s="348" customFormat="1" ht="12.75" customHeight="1">
      <c r="A26" s="350"/>
      <c r="B26" s="318">
        <v>1</v>
      </c>
      <c r="C26" s="319" t="s">
        <v>33</v>
      </c>
      <c r="D26" s="233"/>
    </row>
    <row r="27" spans="1:4" s="337" customFormat="1" ht="15" customHeight="1" thickBot="1">
      <c r="A27" s="302"/>
      <c r="B27" s="303">
        <v>2</v>
      </c>
      <c r="C27" s="316" t="s">
        <v>34</v>
      </c>
      <c r="D27" s="305"/>
    </row>
    <row r="28" spans="1:4" s="338" customFormat="1" ht="12" customHeight="1" thickBot="1">
      <c r="A28" s="292">
        <v>5</v>
      </c>
      <c r="B28" s="293"/>
      <c r="C28" s="294" t="s">
        <v>125</v>
      </c>
      <c r="D28" s="339"/>
    </row>
    <row r="29" spans="1:4" ht="12" customHeight="1" thickBot="1">
      <c r="A29" s="324"/>
      <c r="B29" s="311"/>
      <c r="C29" s="325" t="s">
        <v>230</v>
      </c>
      <c r="D29" s="326"/>
    </row>
    <row r="30" spans="1:4" ht="12" customHeight="1" thickBot="1">
      <c r="A30" s="351"/>
      <c r="B30" s="352"/>
      <c r="C30" s="353"/>
      <c r="D30" s="354"/>
    </row>
    <row r="31" spans="1:4" ht="12" customHeight="1" thickBot="1">
      <c r="A31" s="334"/>
      <c r="B31" s="335"/>
      <c r="C31" s="321" t="s">
        <v>106</v>
      </c>
      <c r="D31" s="320"/>
    </row>
    <row r="32" spans="1:4" ht="12" customHeight="1" thickBot="1">
      <c r="A32" s="292">
        <v>6</v>
      </c>
      <c r="B32" s="293"/>
      <c r="C32" s="294" t="s">
        <v>231</v>
      </c>
      <c r="D32" s="300"/>
    </row>
    <row r="33" spans="1:4" ht="12" customHeight="1">
      <c r="A33" s="296"/>
      <c r="B33" s="297">
        <v>1</v>
      </c>
      <c r="C33" s="90" t="s">
        <v>47</v>
      </c>
      <c r="D33" s="301"/>
    </row>
    <row r="34" spans="1:4" ht="12" customHeight="1">
      <c r="A34" s="296"/>
      <c r="B34" s="297">
        <v>2</v>
      </c>
      <c r="C34" s="89" t="s">
        <v>49</v>
      </c>
      <c r="D34" s="301"/>
    </row>
    <row r="35" spans="1:4" ht="12" customHeight="1">
      <c r="A35" s="302"/>
      <c r="B35" s="297">
        <v>3</v>
      </c>
      <c r="C35" s="89" t="s">
        <v>51</v>
      </c>
      <c r="D35" s="355"/>
    </row>
    <row r="36" spans="1:4" s="338" customFormat="1" ht="12" customHeight="1">
      <c r="A36" s="302"/>
      <c r="B36" s="297">
        <v>4</v>
      </c>
      <c r="C36" s="91" t="s">
        <v>53</v>
      </c>
      <c r="D36" s="305"/>
    </row>
    <row r="37" spans="1:4" s="338" customFormat="1" ht="12" customHeight="1">
      <c r="A37" s="302"/>
      <c r="B37" s="297">
        <v>5</v>
      </c>
      <c r="C37" s="89" t="s">
        <v>55</v>
      </c>
      <c r="D37" s="305"/>
    </row>
    <row r="38" spans="1:4" ht="12" customHeight="1">
      <c r="A38" s="296"/>
      <c r="B38" s="297">
        <v>6</v>
      </c>
      <c r="C38" s="89" t="s">
        <v>57</v>
      </c>
      <c r="D38" s="83"/>
    </row>
    <row r="39" spans="1:4" ht="12" customHeight="1">
      <c r="A39" s="306"/>
      <c r="B39" s="297">
        <v>7</v>
      </c>
      <c r="C39" s="89" t="s">
        <v>59</v>
      </c>
      <c r="D39" s="82"/>
    </row>
    <row r="40" spans="1:4" s="338" customFormat="1" ht="12" customHeight="1">
      <c r="A40" s="306"/>
      <c r="B40" s="297">
        <v>8</v>
      </c>
      <c r="C40" s="92" t="s">
        <v>232</v>
      </c>
      <c r="D40" s="301"/>
    </row>
    <row r="41" spans="1:4" ht="12" customHeight="1" thickBot="1">
      <c r="A41" s="306"/>
      <c r="B41" s="297">
        <v>9</v>
      </c>
      <c r="C41" s="322" t="s">
        <v>62</v>
      </c>
      <c r="D41" s="82"/>
    </row>
    <row r="42" spans="1:4" ht="12" customHeight="1" thickBot="1">
      <c r="A42" s="292">
        <v>7</v>
      </c>
      <c r="B42" s="293"/>
      <c r="C42" s="294" t="s">
        <v>233</v>
      </c>
      <c r="D42" s="300"/>
    </row>
    <row r="43" spans="1:4" ht="12" customHeight="1">
      <c r="A43" s="296"/>
      <c r="B43" s="297">
        <v>1</v>
      </c>
      <c r="C43" s="88" t="s">
        <v>65</v>
      </c>
      <c r="D43" s="83"/>
    </row>
    <row r="44" spans="1:4" ht="12" customHeight="1">
      <c r="A44" s="296"/>
      <c r="B44" s="297">
        <v>2</v>
      </c>
      <c r="C44" s="89" t="s">
        <v>67</v>
      </c>
      <c r="D44" s="301"/>
    </row>
    <row r="45" spans="1:4" ht="12" customHeight="1">
      <c r="A45" s="296"/>
      <c r="B45" s="297">
        <v>3</v>
      </c>
      <c r="C45" s="89" t="s">
        <v>69</v>
      </c>
      <c r="D45" s="301"/>
    </row>
    <row r="46" spans="1:4" ht="12" customHeight="1">
      <c r="A46" s="296"/>
      <c r="B46" s="297">
        <v>4</v>
      </c>
      <c r="C46" s="89" t="s">
        <v>71</v>
      </c>
      <c r="D46" s="301"/>
    </row>
    <row r="47" spans="1:4" ht="12" customHeight="1">
      <c r="A47" s="296"/>
      <c r="B47" s="297">
        <v>5</v>
      </c>
      <c r="C47" s="89" t="s">
        <v>234</v>
      </c>
      <c r="D47" s="301"/>
    </row>
    <row r="48" spans="1:4" ht="15" customHeight="1" thickBot="1">
      <c r="A48" s="296"/>
      <c r="B48" s="297">
        <v>6</v>
      </c>
      <c r="C48" s="323" t="s">
        <v>75</v>
      </c>
      <c r="D48" s="83"/>
    </row>
    <row r="49" spans="1:4" ht="13.5" thickBot="1">
      <c r="A49" s="310">
        <v>8</v>
      </c>
      <c r="B49" s="311"/>
      <c r="C49" s="312" t="s">
        <v>235</v>
      </c>
      <c r="D49" s="313"/>
    </row>
    <row r="50" spans="1:4" ht="15" customHeight="1">
      <c r="A50" s="234"/>
      <c r="B50" s="307">
        <v>1</v>
      </c>
      <c r="C50" s="314" t="s">
        <v>236</v>
      </c>
      <c r="D50" s="315"/>
    </row>
    <row r="51" spans="1:4" ht="14.25" customHeight="1" thickBot="1">
      <c r="A51" s="253"/>
      <c r="B51" s="303">
        <v>2</v>
      </c>
      <c r="C51" s="316" t="s">
        <v>237</v>
      </c>
      <c r="D51" s="317"/>
    </row>
    <row r="52" spans="1:4" ht="13.5" thickBot="1">
      <c r="A52" s="324"/>
      <c r="B52" s="311"/>
      <c r="C52" s="325" t="s">
        <v>238</v>
      </c>
      <c r="D52" s="326"/>
    </row>
    <row r="53" ht="13.5" thickBot="1"/>
    <row r="54" spans="1:4" ht="13.5" thickBot="1">
      <c r="A54" s="357" t="s">
        <v>239</v>
      </c>
      <c r="B54" s="358"/>
      <c r="C54" s="359"/>
      <c r="D54" s="360"/>
    </row>
    <row r="55" spans="1:4" ht="12.75">
      <c r="A55" s="1199"/>
      <c r="B55" s="1199"/>
      <c r="C55" s="1199"/>
      <c r="D55" s="1199"/>
    </row>
  </sheetData>
  <sheetProtection/>
  <mergeCells count="4">
    <mergeCell ref="C6:C7"/>
    <mergeCell ref="D6:D7"/>
    <mergeCell ref="A55:D55"/>
    <mergeCell ref="A2:D2"/>
  </mergeCells>
  <printOptions horizontalCentered="1"/>
  <pageMargins left="0.25" right="0.25" top="0.75" bottom="0.75" header="0.3" footer="0.3"/>
  <pageSetup horizontalDpi="600" verticalDpi="600" orientation="portrait" paperSize="9" scale="95" r:id="rId1"/>
  <rowBreaks count="1" manualBreakCount="1">
    <brk id="202" max="6553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3.50390625" style="260" customWidth="1"/>
    <col min="2" max="2" width="7.50390625" style="429" customWidth="1"/>
    <col min="3" max="5" width="14.875" style="260" customWidth="1"/>
    <col min="6" max="16384" width="9.375" style="260" customWidth="1"/>
  </cols>
  <sheetData>
    <row r="1" spans="1:5" ht="15.75">
      <c r="A1" s="369"/>
      <c r="B1" s="370"/>
      <c r="C1" s="369"/>
      <c r="D1" s="369"/>
      <c r="E1" s="262" t="s">
        <v>246</v>
      </c>
    </row>
    <row r="2" spans="1:5" ht="15.75" customHeight="1">
      <c r="A2" s="1315" t="s">
        <v>247</v>
      </c>
      <c r="B2" s="1315"/>
      <c r="C2" s="1315"/>
      <c r="D2" s="1315"/>
      <c r="E2" s="1315"/>
    </row>
    <row r="3" spans="1:5" ht="15.75" customHeight="1">
      <c r="A3" s="1315"/>
      <c r="B3" s="1315"/>
      <c r="C3" s="1315"/>
      <c r="D3" s="1315"/>
      <c r="E3" s="1315"/>
    </row>
    <row r="4" spans="1:5" s="237" customFormat="1" ht="21.75" customHeight="1" thickBot="1">
      <c r="A4" s="236"/>
      <c r="B4" s="236"/>
      <c r="E4" s="229" t="s">
        <v>104</v>
      </c>
    </row>
    <row r="5" spans="1:5" s="230" customFormat="1" ht="25.5" customHeight="1">
      <c r="A5" s="371" t="s">
        <v>107</v>
      </c>
      <c r="B5" s="372" t="s">
        <v>248</v>
      </c>
      <c r="C5" s="373" t="s">
        <v>249</v>
      </c>
      <c r="D5" s="373" t="s">
        <v>389</v>
      </c>
      <c r="E5" s="374" t="s">
        <v>390</v>
      </c>
    </row>
    <row r="6" spans="1:5" s="230" customFormat="1" ht="12.75" customHeight="1" thickBot="1">
      <c r="A6" s="375">
        <v>1</v>
      </c>
      <c r="B6" s="376">
        <v>2</v>
      </c>
      <c r="C6" s="377">
        <v>3</v>
      </c>
      <c r="D6" s="377">
        <v>4</v>
      </c>
      <c r="E6" s="378">
        <v>5</v>
      </c>
    </row>
    <row r="7" spans="1:5" s="379" customFormat="1" ht="23.25" customHeight="1" thickBot="1">
      <c r="A7" s="1312" t="s">
        <v>250</v>
      </c>
      <c r="B7" s="1313"/>
      <c r="C7" s="1313"/>
      <c r="D7" s="1313"/>
      <c r="E7" s="1314"/>
    </row>
    <row r="8" spans="1:5" s="65" customFormat="1" ht="45">
      <c r="A8" s="380" t="s">
        <v>251</v>
      </c>
      <c r="B8" s="381">
        <v>1</v>
      </c>
      <c r="C8" s="232"/>
      <c r="D8" s="232"/>
      <c r="E8" s="233"/>
    </row>
    <row r="9" spans="1:5" s="65" customFormat="1" ht="12.75">
      <c r="A9" s="382" t="s">
        <v>252</v>
      </c>
      <c r="B9" s="383">
        <v>2</v>
      </c>
      <c r="C9" s="80"/>
      <c r="D9" s="81"/>
      <c r="E9" s="83"/>
    </row>
    <row r="10" spans="1:5" s="65" customFormat="1" ht="22.5">
      <c r="A10" s="382" t="s">
        <v>253</v>
      </c>
      <c r="B10" s="383">
        <v>3</v>
      </c>
      <c r="C10" s="80"/>
      <c r="D10" s="80"/>
      <c r="E10" s="83"/>
    </row>
    <row r="11" spans="1:5" s="65" customFormat="1" ht="12.75">
      <c r="A11" s="382" t="s">
        <v>254</v>
      </c>
      <c r="B11" s="383">
        <v>4</v>
      </c>
      <c r="C11" s="80"/>
      <c r="D11" s="80"/>
      <c r="E11" s="83"/>
    </row>
    <row r="12" spans="1:5" s="65" customFormat="1" ht="22.5">
      <c r="A12" s="382" t="s">
        <v>255</v>
      </c>
      <c r="B12" s="383">
        <v>5</v>
      </c>
      <c r="C12" s="80"/>
      <c r="D12" s="80"/>
      <c r="E12" s="83"/>
    </row>
    <row r="13" spans="1:5" s="223" customFormat="1" ht="21">
      <c r="A13" s="384" t="s">
        <v>256</v>
      </c>
      <c r="B13" s="385">
        <v>6</v>
      </c>
      <c r="C13" s="386"/>
      <c r="D13" s="386"/>
      <c r="E13" s="387"/>
    </row>
    <row r="14" spans="1:5" s="65" customFormat="1" ht="22.5">
      <c r="A14" s="382" t="s">
        <v>257</v>
      </c>
      <c r="B14" s="383">
        <v>7</v>
      </c>
      <c r="C14" s="80"/>
      <c r="D14" s="80"/>
      <c r="E14" s="83"/>
    </row>
    <row r="15" spans="1:5" s="65" customFormat="1" ht="22.5">
      <c r="A15" s="388" t="s">
        <v>258</v>
      </c>
      <c r="B15" s="389">
        <v>8</v>
      </c>
      <c r="C15" s="71"/>
      <c r="D15" s="390"/>
      <c r="E15" s="305"/>
    </row>
    <row r="16" spans="1:5" s="65" customFormat="1" ht="12.75">
      <c r="A16" s="388" t="s">
        <v>259</v>
      </c>
      <c r="B16" s="389">
        <v>9</v>
      </c>
      <c r="C16" s="71"/>
      <c r="D16" s="390"/>
      <c r="E16" s="305"/>
    </row>
    <row r="17" spans="1:5" s="65" customFormat="1" ht="12.75">
      <c r="A17" s="388" t="s">
        <v>260</v>
      </c>
      <c r="B17" s="391">
        <v>10</v>
      </c>
      <c r="C17" s="390"/>
      <c r="D17" s="390"/>
      <c r="E17" s="305"/>
    </row>
    <row r="18" spans="1:5" s="65" customFormat="1" ht="12.75">
      <c r="A18" s="388" t="s">
        <v>261</v>
      </c>
      <c r="B18" s="391">
        <v>11</v>
      </c>
      <c r="C18" s="390"/>
      <c r="D18" s="390"/>
      <c r="E18" s="305"/>
    </row>
    <row r="19" spans="1:5" s="65" customFormat="1" ht="12.75">
      <c r="A19" s="388" t="s">
        <v>262</v>
      </c>
      <c r="B19" s="391">
        <v>12</v>
      </c>
      <c r="C19" s="390"/>
      <c r="D19" s="390"/>
      <c r="E19" s="305"/>
    </row>
    <row r="20" spans="1:5" s="65" customFormat="1" ht="21.75" thickBot="1">
      <c r="A20" s="392" t="s">
        <v>263</v>
      </c>
      <c r="B20" s="393">
        <v>13</v>
      </c>
      <c r="C20" s="394"/>
      <c r="D20" s="394"/>
      <c r="E20" s="395"/>
    </row>
    <row r="21" spans="1:5" s="299" customFormat="1" ht="21" customHeight="1" thickBot="1">
      <c r="A21" s="396" t="s">
        <v>264</v>
      </c>
      <c r="B21" s="397">
        <v>14</v>
      </c>
      <c r="C21" s="398"/>
      <c r="D21" s="398"/>
      <c r="E21" s="326"/>
    </row>
    <row r="22" spans="1:5" s="65" customFormat="1" ht="12.75">
      <c r="A22" s="399" t="s">
        <v>265</v>
      </c>
      <c r="B22" s="400">
        <v>15</v>
      </c>
      <c r="C22" s="81"/>
      <c r="D22" s="81"/>
      <c r="E22" s="82"/>
    </row>
    <row r="23" spans="1:5" s="65" customFormat="1" ht="12.75">
      <c r="A23" s="382" t="s">
        <v>49</v>
      </c>
      <c r="B23" s="383">
        <v>16</v>
      </c>
      <c r="C23" s="80"/>
      <c r="D23" s="80"/>
      <c r="E23" s="83"/>
    </row>
    <row r="24" spans="1:5" s="65" customFormat="1" ht="33.75">
      <c r="A24" s="382" t="s">
        <v>266</v>
      </c>
      <c r="B24" s="383">
        <v>17</v>
      </c>
      <c r="C24" s="80"/>
      <c r="D24" s="80"/>
      <c r="E24" s="83"/>
    </row>
    <row r="25" spans="1:5" s="65" customFormat="1" ht="12.75">
      <c r="A25" s="382" t="s">
        <v>55</v>
      </c>
      <c r="B25" s="383">
        <v>18</v>
      </c>
      <c r="C25" s="80"/>
      <c r="D25" s="80"/>
      <c r="E25" s="83"/>
    </row>
    <row r="26" spans="1:5" s="65" customFormat="1" ht="12.75">
      <c r="A26" s="382" t="s">
        <v>57</v>
      </c>
      <c r="B26" s="383">
        <v>19</v>
      </c>
      <c r="C26" s="80"/>
      <c r="D26" s="80"/>
      <c r="E26" s="83"/>
    </row>
    <row r="27" spans="1:5" s="65" customFormat="1" ht="15.75" customHeight="1">
      <c r="A27" s="382" t="s">
        <v>59</v>
      </c>
      <c r="B27" s="383">
        <v>20</v>
      </c>
      <c r="C27" s="80"/>
      <c r="D27" s="80"/>
      <c r="E27" s="83"/>
    </row>
    <row r="28" spans="1:5" s="65" customFormat="1" ht="22.5">
      <c r="A28" s="382" t="s">
        <v>267</v>
      </c>
      <c r="B28" s="383">
        <v>21</v>
      </c>
      <c r="C28" s="80"/>
      <c r="D28" s="80"/>
      <c r="E28" s="83"/>
    </row>
    <row r="29" spans="1:5" s="65" customFormat="1" ht="15.75" customHeight="1">
      <c r="A29" s="382" t="s">
        <v>62</v>
      </c>
      <c r="B29" s="383">
        <v>22</v>
      </c>
      <c r="C29" s="80"/>
      <c r="D29" s="80"/>
      <c r="E29" s="83"/>
    </row>
    <row r="30" spans="1:5" s="65" customFormat="1" ht="12.75">
      <c r="A30" s="382" t="s">
        <v>110</v>
      </c>
      <c r="B30" s="383">
        <v>23</v>
      </c>
      <c r="C30" s="80"/>
      <c r="D30" s="80"/>
      <c r="E30" s="83"/>
    </row>
    <row r="31" spans="1:5" s="65" customFormat="1" ht="21">
      <c r="A31" s="384" t="s">
        <v>268</v>
      </c>
      <c r="B31" s="385">
        <v>24</v>
      </c>
      <c r="C31" s="386"/>
      <c r="D31" s="386"/>
      <c r="E31" s="387"/>
    </row>
    <row r="32" spans="1:5" s="65" customFormat="1" ht="12.75">
      <c r="A32" s="401" t="s">
        <v>112</v>
      </c>
      <c r="B32" s="402">
        <v>25</v>
      </c>
      <c r="C32" s="386"/>
      <c r="D32" s="386"/>
      <c r="E32" s="387"/>
    </row>
    <row r="33" spans="1:5" s="65" customFormat="1" ht="22.5">
      <c r="A33" s="388" t="s">
        <v>269</v>
      </c>
      <c r="B33" s="383">
        <v>26</v>
      </c>
      <c r="C33" s="80"/>
      <c r="D33" s="80"/>
      <c r="E33" s="83"/>
    </row>
    <row r="34" spans="1:5" s="65" customFormat="1" ht="12.75">
      <c r="A34" s="388" t="s">
        <v>270</v>
      </c>
      <c r="B34" s="383">
        <v>27</v>
      </c>
      <c r="C34" s="80"/>
      <c r="D34" s="80"/>
      <c r="E34" s="83"/>
    </row>
    <row r="35" spans="1:5" s="65" customFormat="1" ht="12.75">
      <c r="A35" s="388" t="s">
        <v>271</v>
      </c>
      <c r="B35" s="383">
        <v>27</v>
      </c>
      <c r="C35" s="80"/>
      <c r="D35" s="80"/>
      <c r="E35" s="83"/>
    </row>
    <row r="36" spans="1:5" s="65" customFormat="1" ht="14.25" customHeight="1">
      <c r="A36" s="388" t="s">
        <v>272</v>
      </c>
      <c r="B36" s="383">
        <v>29</v>
      </c>
      <c r="C36" s="80"/>
      <c r="D36" s="80"/>
      <c r="E36" s="83"/>
    </row>
    <row r="37" spans="1:5" s="65" customFormat="1" ht="23.25" customHeight="1">
      <c r="A37" s="388" t="s">
        <v>273</v>
      </c>
      <c r="B37" s="383">
        <v>30</v>
      </c>
      <c r="C37" s="390"/>
      <c r="D37" s="390"/>
      <c r="E37" s="305"/>
    </row>
    <row r="38" spans="1:5" s="65" customFormat="1" ht="21.75" customHeight="1" thickBot="1">
      <c r="A38" s="392" t="s">
        <v>274</v>
      </c>
      <c r="B38" s="393">
        <v>31</v>
      </c>
      <c r="C38" s="394"/>
      <c r="D38" s="394"/>
      <c r="E38" s="395"/>
    </row>
    <row r="39" spans="1:5" s="406" customFormat="1" ht="20.25" customHeight="1" thickBot="1">
      <c r="A39" s="403" t="s">
        <v>275</v>
      </c>
      <c r="B39" s="376">
        <v>32</v>
      </c>
      <c r="C39" s="404"/>
      <c r="D39" s="404"/>
      <c r="E39" s="405"/>
    </row>
    <row r="40" spans="1:5" s="379" customFormat="1" ht="24.75" customHeight="1" thickBot="1">
      <c r="A40" s="1312" t="s">
        <v>276</v>
      </c>
      <c r="B40" s="1313"/>
      <c r="C40" s="1313"/>
      <c r="D40" s="1313"/>
      <c r="E40" s="1314"/>
    </row>
    <row r="41" spans="1:5" s="65" customFormat="1" ht="33.75">
      <c r="A41" s="407" t="s">
        <v>277</v>
      </c>
      <c r="B41" s="381">
        <v>33</v>
      </c>
      <c r="C41" s="232"/>
      <c r="D41" s="232"/>
      <c r="E41" s="233"/>
    </row>
    <row r="42" spans="1:5" s="65" customFormat="1" ht="22.5">
      <c r="A42" s="399" t="s">
        <v>278</v>
      </c>
      <c r="B42" s="400">
        <v>34</v>
      </c>
      <c r="C42" s="81"/>
      <c r="D42" s="81"/>
      <c r="E42" s="82"/>
    </row>
    <row r="43" spans="1:5" s="65" customFormat="1" ht="12.75">
      <c r="A43" s="399" t="s">
        <v>279</v>
      </c>
      <c r="B43" s="400">
        <v>35</v>
      </c>
      <c r="C43" s="81"/>
      <c r="D43" s="81"/>
      <c r="E43" s="82"/>
    </row>
    <row r="44" spans="1:5" s="65" customFormat="1" ht="12.75">
      <c r="A44" s="382" t="s">
        <v>280</v>
      </c>
      <c r="B44" s="383">
        <v>36</v>
      </c>
      <c r="C44" s="80"/>
      <c r="D44" s="80"/>
      <c r="E44" s="83"/>
    </row>
    <row r="45" spans="1:5" s="65" customFormat="1" ht="22.5">
      <c r="A45" s="382" t="s">
        <v>281</v>
      </c>
      <c r="B45" s="400">
        <v>37</v>
      </c>
      <c r="C45" s="80"/>
      <c r="D45" s="80"/>
      <c r="E45" s="83"/>
    </row>
    <row r="46" spans="1:5" s="65" customFormat="1" ht="12.75">
      <c r="A46" s="382" t="s">
        <v>282</v>
      </c>
      <c r="B46" s="400">
        <v>38</v>
      </c>
      <c r="C46" s="80"/>
      <c r="D46" s="80"/>
      <c r="E46" s="83"/>
    </row>
    <row r="47" spans="1:5" s="65" customFormat="1" ht="22.5">
      <c r="A47" s="382" t="s">
        <v>283</v>
      </c>
      <c r="B47" s="383">
        <v>39</v>
      </c>
      <c r="C47" s="80"/>
      <c r="D47" s="80"/>
      <c r="E47" s="83"/>
    </row>
    <row r="48" spans="1:5" s="65" customFormat="1" ht="21">
      <c r="A48" s="384" t="s">
        <v>284</v>
      </c>
      <c r="B48" s="385">
        <v>40</v>
      </c>
      <c r="C48" s="386"/>
      <c r="D48" s="386"/>
      <c r="E48" s="387"/>
    </row>
    <row r="49" spans="1:5" s="65" customFormat="1" ht="22.5">
      <c r="A49" s="382" t="s">
        <v>285</v>
      </c>
      <c r="B49" s="400">
        <v>41</v>
      </c>
      <c r="C49" s="80"/>
      <c r="D49" s="80"/>
      <c r="E49" s="83"/>
    </row>
    <row r="50" spans="1:5" s="65" customFormat="1" ht="22.5">
      <c r="A50" s="388" t="s">
        <v>286</v>
      </c>
      <c r="B50" s="400">
        <v>42</v>
      </c>
      <c r="C50" s="80"/>
      <c r="D50" s="80"/>
      <c r="E50" s="83"/>
    </row>
    <row r="51" spans="1:5" s="65" customFormat="1" ht="12.75">
      <c r="A51" s="388" t="s">
        <v>287</v>
      </c>
      <c r="B51" s="400">
        <v>43</v>
      </c>
      <c r="C51" s="80"/>
      <c r="D51" s="80"/>
      <c r="E51" s="83"/>
    </row>
    <row r="52" spans="1:5" s="65" customFormat="1" ht="12.75">
      <c r="A52" s="388" t="s">
        <v>288</v>
      </c>
      <c r="B52" s="400">
        <v>44</v>
      </c>
      <c r="C52" s="80"/>
      <c r="D52" s="80"/>
      <c r="E52" s="83"/>
    </row>
    <row r="53" spans="1:5" s="65" customFormat="1" ht="12.75">
      <c r="A53" s="388" t="s">
        <v>289</v>
      </c>
      <c r="B53" s="400">
        <v>45</v>
      </c>
      <c r="C53" s="80"/>
      <c r="D53" s="80"/>
      <c r="E53" s="83"/>
    </row>
    <row r="54" spans="1:5" s="65" customFormat="1" ht="12.75">
      <c r="A54" s="388" t="s">
        <v>290</v>
      </c>
      <c r="B54" s="400">
        <v>46</v>
      </c>
      <c r="C54" s="80"/>
      <c r="D54" s="80"/>
      <c r="E54" s="83"/>
    </row>
    <row r="55" spans="1:5" s="65" customFormat="1" ht="21.75" thickBot="1">
      <c r="A55" s="408" t="s">
        <v>291</v>
      </c>
      <c r="B55" s="409">
        <v>47</v>
      </c>
      <c r="C55" s="410"/>
      <c r="D55" s="410"/>
      <c r="E55" s="411"/>
    </row>
    <row r="56" spans="1:5" s="65" customFormat="1" ht="13.5" thickBot="1">
      <c r="A56" s="396" t="s">
        <v>292</v>
      </c>
      <c r="B56" s="397">
        <v>48</v>
      </c>
      <c r="C56" s="398"/>
      <c r="D56" s="398"/>
      <c r="E56" s="326"/>
    </row>
    <row r="57" spans="1:5" s="65" customFormat="1" ht="12.75">
      <c r="A57" s="407" t="s">
        <v>293</v>
      </c>
      <c r="B57" s="381">
        <v>49</v>
      </c>
      <c r="C57" s="232"/>
      <c r="D57" s="232"/>
      <c r="E57" s="233"/>
    </row>
    <row r="58" spans="1:5" s="65" customFormat="1" ht="12.75">
      <c r="A58" s="382" t="s">
        <v>294</v>
      </c>
      <c r="B58" s="383">
        <v>50</v>
      </c>
      <c r="C58" s="80"/>
      <c r="D58" s="80"/>
      <c r="E58" s="83"/>
    </row>
    <row r="59" spans="1:5" s="65" customFormat="1" ht="22.5">
      <c r="A59" s="382" t="s">
        <v>295</v>
      </c>
      <c r="B59" s="383">
        <v>51</v>
      </c>
      <c r="C59" s="80"/>
      <c r="D59" s="80"/>
      <c r="E59" s="83"/>
    </row>
    <row r="60" spans="1:5" s="65" customFormat="1" ht="12.75">
      <c r="A60" s="382" t="s">
        <v>71</v>
      </c>
      <c r="B60" s="383">
        <v>52</v>
      </c>
      <c r="C60" s="80"/>
      <c r="D60" s="80"/>
      <c r="E60" s="83"/>
    </row>
    <row r="61" spans="1:5" s="65" customFormat="1" ht="22.5">
      <c r="A61" s="382" t="s">
        <v>73</v>
      </c>
      <c r="B61" s="383">
        <v>53</v>
      </c>
      <c r="C61" s="80"/>
      <c r="D61" s="80"/>
      <c r="E61" s="83"/>
    </row>
    <row r="62" spans="1:5" s="65" customFormat="1" ht="21">
      <c r="A62" s="384" t="s">
        <v>296</v>
      </c>
      <c r="B62" s="385">
        <v>54</v>
      </c>
      <c r="C62" s="386"/>
      <c r="D62" s="386"/>
      <c r="E62" s="387"/>
    </row>
    <row r="63" spans="1:5" s="65" customFormat="1" ht="22.5">
      <c r="A63" s="388" t="s">
        <v>297</v>
      </c>
      <c r="B63" s="391">
        <v>55</v>
      </c>
      <c r="C63" s="390"/>
      <c r="D63" s="390"/>
      <c r="E63" s="305"/>
    </row>
    <row r="64" spans="1:5" s="65" customFormat="1" ht="12.75">
      <c r="A64" s="388" t="s">
        <v>298</v>
      </c>
      <c r="B64" s="391">
        <v>56</v>
      </c>
      <c r="C64" s="390"/>
      <c r="D64" s="390"/>
      <c r="E64" s="305"/>
    </row>
    <row r="65" spans="1:5" s="65" customFormat="1" ht="12.75">
      <c r="A65" s="388" t="s">
        <v>299</v>
      </c>
      <c r="B65" s="383">
        <v>57</v>
      </c>
      <c r="C65" s="80"/>
      <c r="D65" s="80"/>
      <c r="E65" s="83"/>
    </row>
    <row r="66" spans="1:5" s="65" customFormat="1" ht="12.75">
      <c r="A66" s="388" t="s">
        <v>300</v>
      </c>
      <c r="B66" s="383">
        <v>58</v>
      </c>
      <c r="C66" s="80"/>
      <c r="D66" s="80"/>
      <c r="E66" s="83"/>
    </row>
    <row r="67" spans="1:5" s="65" customFormat="1" ht="12.75">
      <c r="A67" s="388" t="s">
        <v>301</v>
      </c>
      <c r="B67" s="383">
        <v>59</v>
      </c>
      <c r="C67" s="80"/>
      <c r="D67" s="80"/>
      <c r="E67" s="83"/>
    </row>
    <row r="68" spans="1:5" s="65" customFormat="1" ht="21.75" thickBot="1">
      <c r="A68" s="392" t="s">
        <v>302</v>
      </c>
      <c r="B68" s="393">
        <v>60</v>
      </c>
      <c r="C68" s="394"/>
      <c r="D68" s="394"/>
      <c r="E68" s="395"/>
    </row>
    <row r="69" spans="1:5" s="379" customFormat="1" ht="15" thickBot="1">
      <c r="A69" s="412" t="s">
        <v>303</v>
      </c>
      <c r="B69" s="413">
        <v>61</v>
      </c>
      <c r="C69" s="414"/>
      <c r="D69" s="414"/>
      <c r="E69" s="415"/>
    </row>
    <row r="70" spans="1:5" s="418" customFormat="1" ht="16.5" thickBot="1">
      <c r="A70" s="416" t="s">
        <v>304</v>
      </c>
      <c r="B70" s="417">
        <v>62</v>
      </c>
      <c r="C70" s="85"/>
      <c r="D70" s="85"/>
      <c r="E70" s="86"/>
    </row>
    <row r="71" spans="1:5" s="418" customFormat="1" ht="16.5" thickBot="1">
      <c r="A71" s="419" t="s">
        <v>305</v>
      </c>
      <c r="B71" s="420">
        <v>63</v>
      </c>
      <c r="C71" s="421"/>
      <c r="D71" s="421"/>
      <c r="E71" s="422"/>
    </row>
    <row r="72" spans="1:5" ht="21.75" thickBot="1">
      <c r="A72" s="416" t="s">
        <v>306</v>
      </c>
      <c r="B72" s="417">
        <v>64</v>
      </c>
      <c r="C72" s="423"/>
      <c r="D72" s="423"/>
      <c r="E72" s="424"/>
    </row>
    <row r="73" spans="1:5" ht="32.25" thickBot="1">
      <c r="A73" s="425" t="s">
        <v>307</v>
      </c>
      <c r="B73" s="426">
        <v>65</v>
      </c>
      <c r="C73" s="427"/>
      <c r="D73" s="427"/>
      <c r="E73" s="428"/>
    </row>
    <row r="74" spans="1:5" ht="21.75" thickBot="1">
      <c r="A74" s="425" t="s">
        <v>308</v>
      </c>
      <c r="B74" s="426">
        <v>66</v>
      </c>
      <c r="C74" s="427"/>
      <c r="D74" s="427"/>
      <c r="E74" s="428"/>
    </row>
  </sheetData>
  <sheetProtection/>
  <mergeCells count="3">
    <mergeCell ref="A7:E7"/>
    <mergeCell ref="A40:E40"/>
    <mergeCell ref="A2:E3"/>
  </mergeCells>
  <printOptions horizontalCentered="1"/>
  <pageMargins left="0.25" right="0.25" top="0.75" bottom="0.75" header="0.3" footer="0.3"/>
  <pageSetup horizontalDpi="600" verticalDpi="600" orientation="portrait" paperSize="9" scale="87" r:id="rId1"/>
  <rowBreaks count="1" manualBreakCount="1">
    <brk id="39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E17" sqref="E17"/>
    </sheetView>
  </sheetViews>
  <sheetFormatPr defaultColWidth="9.00390625" defaultRowHeight="12.75"/>
  <cols>
    <col min="1" max="1" width="5.50390625" style="433" customWidth="1"/>
    <col min="2" max="2" width="33.125" style="433" customWidth="1"/>
    <col min="3" max="3" width="12.375" style="433" customWidth="1"/>
    <col min="4" max="4" width="11.50390625" style="433" customWidth="1"/>
    <col min="5" max="5" width="11.375" style="433" customWidth="1"/>
    <col min="6" max="6" width="11.00390625" style="433" customWidth="1"/>
    <col min="7" max="7" width="14.375" style="433" customWidth="1"/>
    <col min="8" max="16384" width="9.375" style="433" customWidth="1"/>
  </cols>
  <sheetData>
    <row r="1" spans="1:7" ht="15.75">
      <c r="A1" s="430"/>
      <c r="B1" s="431"/>
      <c r="C1" s="431"/>
      <c r="D1" s="431"/>
      <c r="E1" s="431"/>
      <c r="F1" s="431"/>
      <c r="G1" s="432" t="s">
        <v>309</v>
      </c>
    </row>
    <row r="2" spans="1:7" ht="15.75">
      <c r="A2" s="430"/>
      <c r="B2" s="431"/>
      <c r="C2" s="431"/>
      <c r="D2" s="431"/>
      <c r="E2" s="431"/>
      <c r="F2" s="431"/>
      <c r="G2" s="431"/>
    </row>
    <row r="3" spans="1:7" ht="14.25">
      <c r="A3" s="1317" t="s">
        <v>310</v>
      </c>
      <c r="B3" s="1317"/>
      <c r="C3" s="1317"/>
      <c r="D3" s="1317"/>
      <c r="E3" s="1317"/>
      <c r="F3" s="1317"/>
      <c r="G3" s="1317"/>
    </row>
    <row r="4" spans="1:7" ht="15.75">
      <c r="A4" s="1318"/>
      <c r="B4" s="1318"/>
      <c r="C4" s="1318"/>
      <c r="D4" s="1318"/>
      <c r="E4" s="1318"/>
      <c r="F4" s="1318"/>
      <c r="G4" s="1318"/>
    </row>
    <row r="6" spans="1:7" s="430" customFormat="1" ht="27" customHeight="1">
      <c r="A6" s="434" t="s">
        <v>311</v>
      </c>
      <c r="B6" s="435"/>
      <c r="C6" s="1316" t="s">
        <v>312</v>
      </c>
      <c r="D6" s="1316"/>
      <c r="E6" s="1316"/>
      <c r="F6" s="1316"/>
      <c r="G6" s="1316"/>
    </row>
    <row r="7" s="430" customFormat="1" ht="15.75"/>
    <row r="8" spans="1:7" s="430" customFormat="1" ht="24.75" customHeight="1">
      <c r="A8" s="434" t="s">
        <v>313</v>
      </c>
      <c r="B8" s="435"/>
      <c r="C8" s="1316" t="s">
        <v>312</v>
      </c>
      <c r="D8" s="1316"/>
      <c r="E8" s="1316"/>
      <c r="F8" s="1316"/>
      <c r="G8" s="435"/>
    </row>
    <row r="9" s="436" customFormat="1" ht="12.75"/>
    <row r="10" s="438" customFormat="1" ht="15" customHeight="1">
      <c r="A10" s="437" t="s">
        <v>314</v>
      </c>
    </row>
    <row r="11" s="438" customFormat="1" ht="15" customHeight="1" thickBot="1">
      <c r="A11" s="437" t="s">
        <v>315</v>
      </c>
    </row>
    <row r="12" spans="1:7" s="78" customFormat="1" ht="42" customHeight="1" thickBot="1">
      <c r="A12" s="77" t="s">
        <v>44</v>
      </c>
      <c r="B12" s="238" t="s">
        <v>316</v>
      </c>
      <c r="C12" s="238" t="s">
        <v>317</v>
      </c>
      <c r="D12" s="238" t="s">
        <v>318</v>
      </c>
      <c r="E12" s="238" t="s">
        <v>319</v>
      </c>
      <c r="F12" s="238" t="s">
        <v>320</v>
      </c>
      <c r="G12" s="239" t="s">
        <v>188</v>
      </c>
    </row>
    <row r="13" spans="1:7" ht="24" customHeight="1">
      <c r="A13" s="439" t="s">
        <v>19</v>
      </c>
      <c r="B13" s="440" t="s">
        <v>321</v>
      </c>
      <c r="C13" s="441"/>
      <c r="D13" s="441"/>
      <c r="E13" s="441"/>
      <c r="F13" s="441"/>
      <c r="G13" s="442"/>
    </row>
    <row r="14" spans="1:7" ht="24" customHeight="1">
      <c r="A14" s="443" t="s">
        <v>20</v>
      </c>
      <c r="B14" s="444" t="s">
        <v>322</v>
      </c>
      <c r="C14" s="275"/>
      <c r="D14" s="275"/>
      <c r="E14" s="275"/>
      <c r="F14" s="275"/>
      <c r="G14" s="445"/>
    </row>
    <row r="15" spans="1:7" ht="24" customHeight="1">
      <c r="A15" s="443" t="s">
        <v>21</v>
      </c>
      <c r="B15" s="444" t="s">
        <v>323</v>
      </c>
      <c r="C15" s="275"/>
      <c r="D15" s="275"/>
      <c r="E15" s="275"/>
      <c r="F15" s="275"/>
      <c r="G15" s="445"/>
    </row>
    <row r="16" spans="1:7" ht="24" customHeight="1">
      <c r="A16" s="443" t="s">
        <v>24</v>
      </c>
      <c r="B16" s="444" t="s">
        <v>324</v>
      </c>
      <c r="C16" s="275"/>
      <c r="D16" s="275"/>
      <c r="E16" s="275"/>
      <c r="F16" s="275"/>
      <c r="G16" s="445"/>
    </row>
    <row r="17" spans="1:7" ht="24" customHeight="1">
      <c r="A17" s="443" t="s">
        <v>25</v>
      </c>
      <c r="B17" s="444" t="s">
        <v>325</v>
      </c>
      <c r="C17" s="275"/>
      <c r="D17" s="275"/>
      <c r="E17" s="275"/>
      <c r="F17" s="275"/>
      <c r="G17" s="445"/>
    </row>
    <row r="18" spans="1:7" ht="24" customHeight="1">
      <c r="A18" s="446" t="s">
        <v>27</v>
      </c>
      <c r="B18" s="447" t="s">
        <v>345</v>
      </c>
      <c r="C18" s="278"/>
      <c r="D18" s="278"/>
      <c r="E18" s="278"/>
      <c r="F18" s="278"/>
      <c r="G18" s="448"/>
    </row>
    <row r="19" spans="1:7" ht="24" customHeight="1">
      <c r="A19" s="446" t="s">
        <v>30</v>
      </c>
      <c r="B19" s="447" t="s">
        <v>346</v>
      </c>
      <c r="C19" s="278"/>
      <c r="D19" s="278"/>
      <c r="E19" s="278"/>
      <c r="F19" s="278"/>
      <c r="G19" s="448"/>
    </row>
    <row r="20" spans="1:7" ht="24" customHeight="1" thickBot="1">
      <c r="A20" s="446" t="s">
        <v>31</v>
      </c>
      <c r="B20" s="447" t="s">
        <v>326</v>
      </c>
      <c r="C20" s="278"/>
      <c r="D20" s="278"/>
      <c r="E20" s="278"/>
      <c r="F20" s="278"/>
      <c r="G20" s="448"/>
    </row>
    <row r="21" spans="1:7" s="453" customFormat="1" ht="24" customHeight="1" thickBot="1">
      <c r="A21" s="449" t="s">
        <v>32</v>
      </c>
      <c r="B21" s="450" t="s">
        <v>188</v>
      </c>
      <c r="C21" s="451"/>
      <c r="D21" s="451"/>
      <c r="E21" s="451"/>
      <c r="F21" s="451"/>
      <c r="G21" s="452"/>
    </row>
    <row r="22" s="436" customFormat="1" ht="12.75"/>
    <row r="23" s="436" customFormat="1" ht="12.75"/>
    <row r="24" s="436" customFormat="1" ht="12.75"/>
    <row r="25" s="436" customFormat="1" ht="15.75">
      <c r="A25" s="430" t="s">
        <v>327</v>
      </c>
    </row>
    <row r="26" s="436" customFormat="1" ht="12.75"/>
    <row r="29" spans="3:6" ht="13.5">
      <c r="C29" s="454"/>
      <c r="D29" s="455" t="s">
        <v>328</v>
      </c>
      <c r="E29" s="456"/>
      <c r="F29" s="454"/>
    </row>
    <row r="30" spans="3:6" ht="13.5">
      <c r="C30" s="457"/>
      <c r="D30" s="458"/>
      <c r="E30" s="458"/>
      <c r="F30" s="457"/>
    </row>
    <row r="31" spans="3:6" ht="13.5">
      <c r="C31" s="457"/>
      <c r="D31" s="458"/>
      <c r="E31" s="458"/>
      <c r="F31" s="457"/>
    </row>
  </sheetData>
  <sheetProtection/>
  <mergeCells count="4">
    <mergeCell ref="C8:F8"/>
    <mergeCell ref="C6:G6"/>
    <mergeCell ref="A3:G3"/>
    <mergeCell ref="A4:G4"/>
  </mergeCells>
  <printOptions horizontalCentered="1"/>
  <pageMargins left="0.7874015748031497" right="0.7874015748031497" top="0.67" bottom="0.984251968503937" header="0.4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J92"/>
  <sheetViews>
    <sheetView zoomScalePageLayoutView="0" workbookViewId="0" topLeftCell="C76">
      <selection activeCell="D19" sqref="D19"/>
    </sheetView>
  </sheetViews>
  <sheetFormatPr defaultColWidth="9.00390625" defaultRowHeight="12.75"/>
  <cols>
    <col min="1" max="1" width="6.00390625" style="220" hidden="1" customWidth="1"/>
    <col min="2" max="2" width="65.625" style="65" customWidth="1"/>
    <col min="3" max="3" width="12.875" style="65" customWidth="1"/>
    <col min="4" max="4" width="11.125" style="65" customWidth="1"/>
    <col min="5" max="5" width="11.50390625" style="65" customWidth="1"/>
    <col min="6" max="6" width="11.50390625" style="219" customWidth="1"/>
    <col min="7" max="11" width="9.375" style="65" customWidth="1"/>
    <col min="12" max="12" width="12.00390625" style="65" customWidth="1"/>
    <col min="13" max="13" width="9.375" style="65" customWidth="1"/>
    <col min="14" max="16" width="10.00390625" style="65" customWidth="1"/>
    <col min="17" max="17" width="11.625" style="65" customWidth="1"/>
    <col min="18" max="18" width="12.50390625" style="65" customWidth="1"/>
    <col min="19" max="16384" width="9.375" style="65" customWidth="1"/>
  </cols>
  <sheetData>
    <row r="2" ht="15.75" customHeight="1"/>
    <row r="3" spans="1:31" ht="15.75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894"/>
      <c r="Q3" s="894"/>
      <c r="R3" s="481"/>
      <c r="S3" s="987"/>
      <c r="T3" s="987"/>
      <c r="U3" s="987"/>
      <c r="V3" s="987"/>
      <c r="W3" s="987"/>
      <c r="X3" s="987"/>
      <c r="Y3" s="987"/>
      <c r="Z3" s="987"/>
      <c r="AA3" s="987"/>
      <c r="AB3" s="987"/>
      <c r="AC3" s="987"/>
      <c r="AD3" s="987"/>
      <c r="AE3" s="987"/>
    </row>
    <row r="4" spans="1:18" ht="15.75">
      <c r="A4"/>
      <c r="B4" s="1167" t="s">
        <v>693</v>
      </c>
      <c r="C4" s="1167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</row>
    <row r="5" spans="15:18" ht="15.75">
      <c r="O5" s="1174" t="s">
        <v>431</v>
      </c>
      <c r="P5" s="1174"/>
      <c r="Q5" s="1174"/>
      <c r="R5" s="1174"/>
    </row>
    <row r="6" ht="14.25" thickBot="1">
      <c r="R6" s="474"/>
    </row>
    <row r="7" spans="1:30" s="222" customFormat="1" ht="13.5" customHeight="1">
      <c r="A7" s="1178" t="s">
        <v>408</v>
      </c>
      <c r="B7" s="1172" t="s">
        <v>152</v>
      </c>
      <c r="C7" s="1170" t="s">
        <v>423</v>
      </c>
      <c r="D7" s="1180" t="s">
        <v>686</v>
      </c>
      <c r="E7" s="1184" t="s">
        <v>688</v>
      </c>
      <c r="F7" s="1182" t="s">
        <v>153</v>
      </c>
      <c r="G7" s="1169" t="s">
        <v>154</v>
      </c>
      <c r="H7" s="1169"/>
      <c r="I7" s="1169"/>
      <c r="J7" s="1169"/>
      <c r="K7" s="1169"/>
      <c r="L7" s="1182" t="s">
        <v>155</v>
      </c>
      <c r="M7" s="1168" t="s">
        <v>154</v>
      </c>
      <c r="N7" s="1169"/>
      <c r="O7" s="1169"/>
      <c r="P7" s="1169"/>
      <c r="Q7" s="1175" t="s">
        <v>110</v>
      </c>
      <c r="R7" s="1175" t="s">
        <v>681</v>
      </c>
      <c r="S7" s="67"/>
      <c r="T7" s="67"/>
      <c r="U7" s="67"/>
      <c r="V7" s="67"/>
      <c r="W7" s="221"/>
      <c r="X7" s="221"/>
      <c r="Y7" s="221"/>
      <c r="Z7" s="221"/>
      <c r="AA7" s="221"/>
      <c r="AB7" s="221"/>
      <c r="AC7" s="221"/>
      <c r="AD7" s="221"/>
    </row>
    <row r="8" spans="1:30" s="222" customFormat="1" ht="51">
      <c r="A8" s="1179"/>
      <c r="B8" s="1173"/>
      <c r="C8" s="1171"/>
      <c r="D8" s="1181"/>
      <c r="E8" s="1185"/>
      <c r="F8" s="1183"/>
      <c r="G8" s="924" t="s">
        <v>473</v>
      </c>
      <c r="H8" s="483" t="s">
        <v>474</v>
      </c>
      <c r="I8" s="483" t="s">
        <v>12</v>
      </c>
      <c r="J8" s="389" t="s">
        <v>156</v>
      </c>
      <c r="K8" s="895" t="s">
        <v>402</v>
      </c>
      <c r="L8" s="1183"/>
      <c r="M8" s="926" t="s">
        <v>65</v>
      </c>
      <c r="N8" s="389" t="s">
        <v>157</v>
      </c>
      <c r="O8" s="483" t="s">
        <v>434</v>
      </c>
      <c r="P8" s="895" t="s">
        <v>399</v>
      </c>
      <c r="Q8" s="1176"/>
      <c r="R8" s="1177"/>
      <c r="S8" s="67"/>
      <c r="T8" s="67"/>
      <c r="U8" s="67"/>
      <c r="V8" s="67"/>
      <c r="W8" s="221"/>
      <c r="X8" s="221"/>
      <c r="Y8" s="221"/>
      <c r="Z8" s="221"/>
      <c r="AA8" s="221"/>
      <c r="AB8" s="221"/>
      <c r="AC8" s="221"/>
      <c r="AD8" s="221"/>
    </row>
    <row r="9" spans="1:30" s="222" customFormat="1" ht="12.75">
      <c r="A9" s="956"/>
      <c r="B9" s="976" t="s">
        <v>412</v>
      </c>
      <c r="C9" s="969" t="s">
        <v>418</v>
      </c>
      <c r="D9" s="558" t="s">
        <v>414</v>
      </c>
      <c r="E9" s="896" t="s">
        <v>415</v>
      </c>
      <c r="F9" s="934" t="s">
        <v>416</v>
      </c>
      <c r="G9" s="925" t="s">
        <v>417</v>
      </c>
      <c r="H9" s="486" t="s">
        <v>420</v>
      </c>
      <c r="I9" s="486" t="s">
        <v>421</v>
      </c>
      <c r="J9" s="486" t="s">
        <v>422</v>
      </c>
      <c r="K9" s="896" t="s">
        <v>0</v>
      </c>
      <c r="L9" s="934" t="s">
        <v>1</v>
      </c>
      <c r="M9" s="925" t="s">
        <v>2</v>
      </c>
      <c r="N9" s="486" t="s">
        <v>3</v>
      </c>
      <c r="O9" s="486" t="s">
        <v>4</v>
      </c>
      <c r="P9" s="988" t="s">
        <v>5</v>
      </c>
      <c r="Q9" s="990" t="s">
        <v>679</v>
      </c>
      <c r="R9" s="946" t="s">
        <v>680</v>
      </c>
      <c r="S9" s="67"/>
      <c r="T9" s="67"/>
      <c r="U9" s="67"/>
      <c r="V9" s="67"/>
      <c r="W9" s="221"/>
      <c r="X9" s="221"/>
      <c r="Y9" s="221"/>
      <c r="Z9" s="221"/>
      <c r="AA9" s="221"/>
      <c r="AB9" s="221"/>
      <c r="AC9" s="221"/>
      <c r="AD9" s="221"/>
    </row>
    <row r="10" spans="1:22" s="224" customFormat="1" ht="12.75">
      <c r="A10" s="957" t="s">
        <v>158</v>
      </c>
      <c r="B10" s="977" t="s">
        <v>347</v>
      </c>
      <c r="C10" s="919">
        <v>31241</v>
      </c>
      <c r="D10" s="484">
        <f>F10+L10</f>
        <v>225</v>
      </c>
      <c r="E10" s="903">
        <f>SUM(C10:D10)</f>
        <v>31466</v>
      </c>
      <c r="F10" s="935">
        <f>SUM(G10:J10)</f>
        <v>225</v>
      </c>
      <c r="G10" s="907"/>
      <c r="H10" s="71"/>
      <c r="I10" s="71">
        <v>225</v>
      </c>
      <c r="J10" s="71"/>
      <c r="K10" s="897"/>
      <c r="L10" s="944">
        <f>SUM(M10:R10)</f>
        <v>0</v>
      </c>
      <c r="M10" s="930"/>
      <c r="N10" s="71"/>
      <c r="O10" s="482"/>
      <c r="P10" s="989"/>
      <c r="Q10" s="937"/>
      <c r="R10" s="908"/>
      <c r="S10" s="223"/>
      <c r="T10" s="223"/>
      <c r="U10" s="223"/>
      <c r="V10" s="223"/>
    </row>
    <row r="11" spans="1:30" s="222" customFormat="1" ht="12.75">
      <c r="A11" s="956"/>
      <c r="B11" s="978"/>
      <c r="C11" s="970"/>
      <c r="D11" s="484"/>
      <c r="E11" s="903"/>
      <c r="F11" s="935"/>
      <c r="G11" s="926"/>
      <c r="H11" s="389"/>
      <c r="I11" s="389"/>
      <c r="J11" s="389"/>
      <c r="K11" s="896"/>
      <c r="L11" s="944"/>
      <c r="M11" s="926"/>
      <c r="N11" s="389"/>
      <c r="O11" s="389"/>
      <c r="P11" s="898"/>
      <c r="Q11" s="937"/>
      <c r="R11" s="908"/>
      <c r="S11" s="67"/>
      <c r="T11" s="67"/>
      <c r="U11" s="67"/>
      <c r="V11" s="67"/>
      <c r="W11" s="221"/>
      <c r="X11" s="221"/>
      <c r="Y11" s="221"/>
      <c r="Z11" s="221"/>
      <c r="AA11" s="221"/>
      <c r="AB11" s="221"/>
      <c r="AC11" s="221"/>
      <c r="AD11" s="221"/>
    </row>
    <row r="12" spans="1:114" ht="12.75">
      <c r="A12" s="958">
        <v>1</v>
      </c>
      <c r="B12" s="979" t="s">
        <v>596</v>
      </c>
      <c r="C12" s="971">
        <v>900</v>
      </c>
      <c r="D12" s="484">
        <f aca="true" t="shared" si="0" ref="D12:D25">F12+L12</f>
        <v>0</v>
      </c>
      <c r="E12" s="903">
        <f aca="true" t="shared" si="1" ref="E12:E25">SUM(C12:D12)</f>
        <v>900</v>
      </c>
      <c r="F12" s="935">
        <f>SUM(G12:K12)</f>
        <v>0</v>
      </c>
      <c r="G12" s="907"/>
      <c r="H12" s="71"/>
      <c r="I12" s="71"/>
      <c r="J12" s="71"/>
      <c r="K12" s="941"/>
      <c r="L12" s="914"/>
      <c r="M12" s="907"/>
      <c r="N12" s="71"/>
      <c r="O12" s="71"/>
      <c r="P12" s="899"/>
      <c r="Q12" s="937"/>
      <c r="R12" s="908"/>
      <c r="W12" s="225"/>
      <c r="X12" s="225"/>
      <c r="Y12" s="225"/>
      <c r="Z12" s="225"/>
      <c r="AA12" s="225"/>
      <c r="AB12" s="225"/>
      <c r="AC12" s="225"/>
      <c r="AD12" s="225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</row>
    <row r="13" spans="1:114" ht="12.75">
      <c r="A13" s="958">
        <v>2</v>
      </c>
      <c r="B13" s="979" t="s">
        <v>597</v>
      </c>
      <c r="C13" s="971">
        <v>5500</v>
      </c>
      <c r="D13" s="484">
        <f t="shared" si="0"/>
        <v>0</v>
      </c>
      <c r="E13" s="903">
        <f t="shared" si="1"/>
        <v>5500</v>
      </c>
      <c r="F13" s="935">
        <f aca="true" t="shared" si="2" ref="F13:F25">SUM(G13:K13)</f>
        <v>0</v>
      </c>
      <c r="G13" s="907"/>
      <c r="H13" s="71"/>
      <c r="I13" s="71"/>
      <c r="J13" s="71"/>
      <c r="K13" s="941"/>
      <c r="L13" s="914"/>
      <c r="M13" s="907"/>
      <c r="N13" s="71"/>
      <c r="O13" s="71"/>
      <c r="P13" s="899"/>
      <c r="Q13" s="937"/>
      <c r="R13" s="908"/>
      <c r="W13" s="225"/>
      <c r="X13" s="225"/>
      <c r="Y13" s="225"/>
      <c r="Z13" s="225"/>
      <c r="AA13" s="225"/>
      <c r="AB13" s="225"/>
      <c r="AC13" s="225"/>
      <c r="AD13" s="225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</row>
    <row r="14" spans="1:30" ht="12.75">
      <c r="A14" s="958">
        <v>4</v>
      </c>
      <c r="B14" s="980" t="s">
        <v>405</v>
      </c>
      <c r="C14" s="971">
        <v>2500</v>
      </c>
      <c r="D14" s="484">
        <f t="shared" si="0"/>
        <v>0</v>
      </c>
      <c r="E14" s="903">
        <f t="shared" si="1"/>
        <v>2500</v>
      </c>
      <c r="F14" s="935">
        <f t="shared" si="2"/>
        <v>0</v>
      </c>
      <c r="G14" s="907"/>
      <c r="H14" s="71"/>
      <c r="I14" s="71"/>
      <c r="J14" s="71"/>
      <c r="K14" s="941"/>
      <c r="L14" s="914"/>
      <c r="M14" s="907"/>
      <c r="N14" s="71"/>
      <c r="O14" s="71"/>
      <c r="P14" s="899"/>
      <c r="Q14" s="937"/>
      <c r="R14" s="908"/>
      <c r="W14" s="225"/>
      <c r="X14" s="225"/>
      <c r="Y14" s="225"/>
      <c r="Z14" s="225"/>
      <c r="AA14" s="225"/>
      <c r="AB14" s="225"/>
      <c r="AC14" s="225"/>
      <c r="AD14" s="225"/>
    </row>
    <row r="15" spans="1:30" ht="12.75">
      <c r="A15" s="958">
        <v>7</v>
      </c>
      <c r="B15" s="980" t="s">
        <v>348</v>
      </c>
      <c r="C15" s="971">
        <v>2467</v>
      </c>
      <c r="D15" s="484">
        <f t="shared" si="0"/>
        <v>0</v>
      </c>
      <c r="E15" s="903">
        <f t="shared" si="1"/>
        <v>2467</v>
      </c>
      <c r="F15" s="935">
        <f t="shared" si="2"/>
        <v>0</v>
      </c>
      <c r="G15" s="907"/>
      <c r="H15" s="71"/>
      <c r="I15" s="71"/>
      <c r="J15" s="71"/>
      <c r="K15" s="941"/>
      <c r="L15" s="914"/>
      <c r="M15" s="907"/>
      <c r="N15" s="71"/>
      <c r="O15" s="71"/>
      <c r="P15" s="899"/>
      <c r="Q15" s="937"/>
      <c r="R15" s="908"/>
      <c r="W15" s="225"/>
      <c r="X15" s="225"/>
      <c r="Y15" s="225"/>
      <c r="Z15" s="225"/>
      <c r="AA15" s="225"/>
      <c r="AB15" s="225"/>
      <c r="AC15" s="225"/>
      <c r="AD15" s="225"/>
    </row>
    <row r="16" spans="1:30" ht="12.75">
      <c r="A16" s="958">
        <v>8</v>
      </c>
      <c r="B16" s="980" t="s">
        <v>598</v>
      </c>
      <c r="C16" s="971">
        <v>0</v>
      </c>
      <c r="D16" s="484">
        <f t="shared" si="0"/>
        <v>0</v>
      </c>
      <c r="E16" s="903">
        <f t="shared" si="1"/>
        <v>0</v>
      </c>
      <c r="F16" s="935">
        <f t="shared" si="2"/>
        <v>0</v>
      </c>
      <c r="G16" s="907"/>
      <c r="H16" s="71"/>
      <c r="I16" s="71"/>
      <c r="J16" s="71"/>
      <c r="K16" s="941"/>
      <c r="L16" s="914"/>
      <c r="M16" s="907"/>
      <c r="N16" s="71"/>
      <c r="O16" s="71"/>
      <c r="P16" s="899"/>
      <c r="Q16" s="937"/>
      <c r="R16" s="908"/>
      <c r="W16" s="225"/>
      <c r="X16" s="225"/>
      <c r="Y16" s="225"/>
      <c r="Z16" s="225"/>
      <c r="AA16" s="225"/>
      <c r="AB16" s="225"/>
      <c r="AC16" s="225"/>
      <c r="AD16" s="225"/>
    </row>
    <row r="17" spans="1:30" ht="12.75">
      <c r="A17" s="958">
        <v>9</v>
      </c>
      <c r="B17" s="979" t="s">
        <v>349</v>
      </c>
      <c r="C17" s="971">
        <v>60</v>
      </c>
      <c r="D17" s="484">
        <f t="shared" si="0"/>
        <v>0</v>
      </c>
      <c r="E17" s="903">
        <f t="shared" si="1"/>
        <v>60</v>
      </c>
      <c r="F17" s="935">
        <f t="shared" si="2"/>
        <v>0</v>
      </c>
      <c r="G17" s="907"/>
      <c r="H17" s="71"/>
      <c r="I17" s="71"/>
      <c r="J17" s="71"/>
      <c r="K17" s="941"/>
      <c r="L17" s="914"/>
      <c r="M17" s="907"/>
      <c r="N17" s="71"/>
      <c r="O17" s="71"/>
      <c r="P17" s="899"/>
      <c r="Q17" s="937"/>
      <c r="R17" s="908"/>
      <c r="W17" s="225"/>
      <c r="X17" s="225"/>
      <c r="Y17" s="225"/>
      <c r="Z17" s="225"/>
      <c r="AA17" s="225"/>
      <c r="AB17" s="225"/>
      <c r="AC17" s="225"/>
      <c r="AD17" s="225"/>
    </row>
    <row r="18" spans="1:30" ht="12.75">
      <c r="A18" s="958">
        <v>10</v>
      </c>
      <c r="B18" s="980" t="s">
        <v>436</v>
      </c>
      <c r="C18" s="971">
        <v>140</v>
      </c>
      <c r="D18" s="484">
        <f t="shared" si="0"/>
        <v>0</v>
      </c>
      <c r="E18" s="903">
        <f t="shared" si="1"/>
        <v>140</v>
      </c>
      <c r="F18" s="935">
        <f>SUM(G18:K18)</f>
        <v>0</v>
      </c>
      <c r="G18" s="907"/>
      <c r="H18" s="71"/>
      <c r="I18" s="71"/>
      <c r="J18" s="71"/>
      <c r="K18" s="941"/>
      <c r="L18" s="914"/>
      <c r="M18" s="907"/>
      <c r="N18" s="71"/>
      <c r="O18" s="71"/>
      <c r="P18" s="899"/>
      <c r="Q18" s="937"/>
      <c r="R18" s="908"/>
      <c r="W18" s="225"/>
      <c r="X18" s="225"/>
      <c r="Y18" s="225"/>
      <c r="Z18" s="225"/>
      <c r="AA18" s="225"/>
      <c r="AB18" s="225"/>
      <c r="AC18" s="225"/>
      <c r="AD18" s="225"/>
    </row>
    <row r="19" spans="1:30" ht="12.75">
      <c r="A19" s="958">
        <v>11</v>
      </c>
      <c r="B19" s="979" t="s">
        <v>350</v>
      </c>
      <c r="C19" s="971">
        <v>1260</v>
      </c>
      <c r="D19" s="484">
        <f t="shared" si="0"/>
        <v>0</v>
      </c>
      <c r="E19" s="903">
        <f t="shared" si="1"/>
        <v>1260</v>
      </c>
      <c r="F19" s="935">
        <f t="shared" si="2"/>
        <v>0</v>
      </c>
      <c r="G19" s="907"/>
      <c r="H19" s="71"/>
      <c r="I19" s="71"/>
      <c r="J19" s="71"/>
      <c r="K19" s="941"/>
      <c r="L19" s="914"/>
      <c r="M19" s="907"/>
      <c r="N19" s="71"/>
      <c r="O19" s="71"/>
      <c r="P19" s="899"/>
      <c r="Q19" s="937"/>
      <c r="R19" s="908"/>
      <c r="W19" s="225"/>
      <c r="X19" s="225"/>
      <c r="Y19" s="225"/>
      <c r="Z19" s="225"/>
      <c r="AA19" s="225"/>
      <c r="AB19" s="225"/>
      <c r="AC19" s="225"/>
      <c r="AD19" s="225"/>
    </row>
    <row r="20" spans="1:30" ht="12.75">
      <c r="A20" s="958">
        <v>12</v>
      </c>
      <c r="B20" s="979" t="s">
        <v>351</v>
      </c>
      <c r="C20" s="971">
        <v>285</v>
      </c>
      <c r="D20" s="484">
        <f t="shared" si="0"/>
        <v>0</v>
      </c>
      <c r="E20" s="903">
        <f t="shared" si="1"/>
        <v>285</v>
      </c>
      <c r="F20" s="935">
        <f t="shared" si="2"/>
        <v>0</v>
      </c>
      <c r="G20" s="907"/>
      <c r="H20" s="71"/>
      <c r="I20" s="71"/>
      <c r="J20" s="71"/>
      <c r="K20" s="941"/>
      <c r="L20" s="914"/>
      <c r="M20" s="907"/>
      <c r="N20" s="71"/>
      <c r="O20" s="71"/>
      <c r="P20" s="899"/>
      <c r="Q20" s="937"/>
      <c r="R20" s="908"/>
      <c r="W20" s="225"/>
      <c r="X20" s="225"/>
      <c r="Y20" s="225"/>
      <c r="Z20" s="225"/>
      <c r="AA20" s="225"/>
      <c r="AB20" s="225"/>
      <c r="AC20" s="225"/>
      <c r="AD20" s="225"/>
    </row>
    <row r="21" spans="1:30" ht="12.75">
      <c r="A21" s="958">
        <v>13</v>
      </c>
      <c r="B21" s="979" t="s">
        <v>391</v>
      </c>
      <c r="C21" s="971">
        <v>855</v>
      </c>
      <c r="D21" s="484">
        <f t="shared" si="0"/>
        <v>0</v>
      </c>
      <c r="E21" s="903">
        <f t="shared" si="1"/>
        <v>855</v>
      </c>
      <c r="F21" s="935">
        <f t="shared" si="2"/>
        <v>0</v>
      </c>
      <c r="G21" s="907"/>
      <c r="H21" s="71"/>
      <c r="I21" s="71"/>
      <c r="J21" s="71"/>
      <c r="K21" s="941"/>
      <c r="L21" s="914"/>
      <c r="M21" s="907"/>
      <c r="N21" s="71"/>
      <c r="O21" s="71"/>
      <c r="P21" s="899"/>
      <c r="Q21" s="937"/>
      <c r="R21" s="908"/>
      <c r="W21" s="225"/>
      <c r="X21" s="225"/>
      <c r="Y21" s="225"/>
      <c r="Z21" s="225"/>
      <c r="AA21" s="225"/>
      <c r="AB21" s="225"/>
      <c r="AC21" s="225"/>
      <c r="AD21" s="225"/>
    </row>
    <row r="22" spans="1:30" ht="12.75">
      <c r="A22" s="958">
        <v>14</v>
      </c>
      <c r="B22" s="980" t="s">
        <v>599</v>
      </c>
      <c r="C22" s="971">
        <v>500</v>
      </c>
      <c r="D22" s="484">
        <f t="shared" si="0"/>
        <v>0</v>
      </c>
      <c r="E22" s="903">
        <f t="shared" si="1"/>
        <v>500</v>
      </c>
      <c r="F22" s="935">
        <f>SUM(G22:K22)</f>
        <v>0</v>
      </c>
      <c r="G22" s="907"/>
      <c r="H22" s="71"/>
      <c r="I22" s="71"/>
      <c r="J22" s="71"/>
      <c r="K22" s="941"/>
      <c r="L22" s="914"/>
      <c r="M22" s="907"/>
      <c r="N22" s="71"/>
      <c r="O22" s="71"/>
      <c r="P22" s="899"/>
      <c r="Q22" s="937"/>
      <c r="R22" s="908"/>
      <c r="W22" s="225"/>
      <c r="X22" s="225"/>
      <c r="Y22" s="225"/>
      <c r="Z22" s="225"/>
      <c r="AA22" s="225"/>
      <c r="AB22" s="225"/>
      <c r="AC22" s="225"/>
      <c r="AD22" s="225"/>
    </row>
    <row r="23" spans="1:30" ht="12.75">
      <c r="A23" s="958">
        <v>15</v>
      </c>
      <c r="B23" s="980" t="s">
        <v>352</v>
      </c>
      <c r="C23" s="971">
        <v>175</v>
      </c>
      <c r="D23" s="484">
        <f t="shared" si="0"/>
        <v>0</v>
      </c>
      <c r="E23" s="903">
        <f t="shared" si="1"/>
        <v>175</v>
      </c>
      <c r="F23" s="935">
        <f t="shared" si="2"/>
        <v>0</v>
      </c>
      <c r="G23" s="907"/>
      <c r="H23" s="71"/>
      <c r="I23" s="71"/>
      <c r="J23" s="71"/>
      <c r="K23" s="941"/>
      <c r="L23" s="914"/>
      <c r="M23" s="907"/>
      <c r="N23" s="71"/>
      <c r="O23" s="71"/>
      <c r="P23" s="899"/>
      <c r="Q23" s="937"/>
      <c r="R23" s="908"/>
      <c r="W23" s="225"/>
      <c r="X23" s="225"/>
      <c r="Y23" s="225"/>
      <c r="Z23" s="225"/>
      <c r="AA23" s="225"/>
      <c r="AB23" s="225"/>
      <c r="AC23" s="225"/>
      <c r="AD23" s="225"/>
    </row>
    <row r="24" spans="1:30" ht="12.75">
      <c r="A24" s="958">
        <v>16</v>
      </c>
      <c r="B24" s="980" t="s">
        <v>353</v>
      </c>
      <c r="C24" s="971">
        <v>500</v>
      </c>
      <c r="D24" s="484">
        <f t="shared" si="0"/>
        <v>0</v>
      </c>
      <c r="E24" s="903">
        <f t="shared" si="1"/>
        <v>500</v>
      </c>
      <c r="F24" s="935">
        <f t="shared" si="2"/>
        <v>0</v>
      </c>
      <c r="G24" s="907"/>
      <c r="H24" s="71"/>
      <c r="I24" s="71"/>
      <c r="J24" s="71"/>
      <c r="K24" s="941"/>
      <c r="L24" s="914"/>
      <c r="M24" s="907"/>
      <c r="N24" s="71"/>
      <c r="O24" s="71"/>
      <c r="P24" s="899"/>
      <c r="Q24" s="937"/>
      <c r="R24" s="908"/>
      <c r="W24" s="225"/>
      <c r="X24" s="225"/>
      <c r="Y24" s="225"/>
      <c r="Z24" s="225"/>
      <c r="AA24" s="225"/>
      <c r="AB24" s="225"/>
      <c r="AC24" s="225"/>
      <c r="AD24" s="225"/>
    </row>
    <row r="25" spans="1:30" ht="12.75">
      <c r="A25" s="958">
        <v>17</v>
      </c>
      <c r="B25" s="980" t="s">
        <v>354</v>
      </c>
      <c r="C25" s="971">
        <v>1000</v>
      </c>
      <c r="D25" s="484">
        <f t="shared" si="0"/>
        <v>0</v>
      </c>
      <c r="E25" s="903">
        <f t="shared" si="1"/>
        <v>1000</v>
      </c>
      <c r="F25" s="935">
        <f t="shared" si="2"/>
        <v>0</v>
      </c>
      <c r="G25" s="907"/>
      <c r="H25" s="71"/>
      <c r="I25" s="71"/>
      <c r="J25" s="71"/>
      <c r="K25" s="941"/>
      <c r="L25" s="914"/>
      <c r="M25" s="907"/>
      <c r="N25" s="71"/>
      <c r="O25" s="71"/>
      <c r="P25" s="899"/>
      <c r="Q25" s="937"/>
      <c r="R25" s="908"/>
      <c r="W25" s="225"/>
      <c r="X25" s="225"/>
      <c r="Y25" s="225"/>
      <c r="Z25" s="225"/>
      <c r="AA25" s="225"/>
      <c r="AB25" s="225"/>
      <c r="AC25" s="225"/>
      <c r="AD25" s="225"/>
    </row>
    <row r="26" spans="1:30" s="223" customFormat="1" ht="12.75">
      <c r="A26" s="959" t="s">
        <v>159</v>
      </c>
      <c r="B26" s="981" t="s">
        <v>161</v>
      </c>
      <c r="C26" s="972">
        <f aca="true" t="shared" si="3" ref="C26:K26">SUM(C12:C25)</f>
        <v>16142</v>
      </c>
      <c r="D26" s="545">
        <f t="shared" si="3"/>
        <v>0</v>
      </c>
      <c r="E26" s="903">
        <f t="shared" si="3"/>
        <v>16142</v>
      </c>
      <c r="F26" s="936">
        <f t="shared" si="3"/>
        <v>0</v>
      </c>
      <c r="G26" s="927">
        <f t="shared" si="3"/>
        <v>0</v>
      </c>
      <c r="H26" s="489">
        <f t="shared" si="3"/>
        <v>0</v>
      </c>
      <c r="I26" s="489">
        <f t="shared" si="3"/>
        <v>0</v>
      </c>
      <c r="J26" s="489">
        <f t="shared" si="3"/>
        <v>0</v>
      </c>
      <c r="K26" s="942">
        <f t="shared" si="3"/>
        <v>0</v>
      </c>
      <c r="L26" s="916"/>
      <c r="M26" s="921"/>
      <c r="N26" s="490"/>
      <c r="O26" s="490"/>
      <c r="P26" s="900"/>
      <c r="Q26" s="913"/>
      <c r="R26" s="908"/>
      <c r="W26" s="224"/>
      <c r="X26" s="224"/>
      <c r="Y26" s="224"/>
      <c r="Z26" s="224"/>
      <c r="AA26" s="224"/>
      <c r="AB26" s="224"/>
      <c r="AC26" s="224"/>
      <c r="AD26" s="224"/>
    </row>
    <row r="27" spans="1:30" s="223" customFormat="1" ht="12.75">
      <c r="A27" s="959"/>
      <c r="B27" s="981"/>
      <c r="C27" s="973"/>
      <c r="D27" s="484"/>
      <c r="E27" s="903"/>
      <c r="F27" s="935"/>
      <c r="G27" s="921"/>
      <c r="H27" s="490"/>
      <c r="I27" s="490"/>
      <c r="J27" s="490"/>
      <c r="K27" s="900"/>
      <c r="L27" s="916"/>
      <c r="M27" s="921"/>
      <c r="N27" s="490"/>
      <c r="O27" s="490"/>
      <c r="P27" s="900"/>
      <c r="Q27" s="937"/>
      <c r="R27" s="908"/>
      <c r="W27" s="224"/>
      <c r="X27" s="224"/>
      <c r="Y27" s="224"/>
      <c r="Z27" s="224"/>
      <c r="AA27" s="224"/>
      <c r="AB27" s="224"/>
      <c r="AC27" s="224"/>
      <c r="AD27" s="224"/>
    </row>
    <row r="28" spans="1:22" s="225" customFormat="1" ht="12.75">
      <c r="A28" s="960">
        <v>1</v>
      </c>
      <c r="B28" s="980" t="s">
        <v>376</v>
      </c>
      <c r="C28" s="971">
        <v>10064</v>
      </c>
      <c r="D28" s="971">
        <f>F28+L28</f>
        <v>0</v>
      </c>
      <c r="E28" s="903">
        <f>SUM(C28:D28)</f>
        <v>10064</v>
      </c>
      <c r="F28" s="935">
        <f>SUM(G28:K28)</f>
        <v>0</v>
      </c>
      <c r="G28" s="907"/>
      <c r="H28" s="71"/>
      <c r="I28" s="71"/>
      <c r="J28" s="71"/>
      <c r="K28" s="899"/>
      <c r="L28" s="944">
        <f>SUM(M28:P28)</f>
        <v>0</v>
      </c>
      <c r="M28" s="907"/>
      <c r="N28" s="71"/>
      <c r="O28" s="71"/>
      <c r="P28" s="899"/>
      <c r="Q28" s="937"/>
      <c r="R28" s="908"/>
      <c r="S28" s="65"/>
      <c r="T28" s="65"/>
      <c r="U28" s="65"/>
      <c r="V28" s="65"/>
    </row>
    <row r="29" spans="1:22" s="225" customFormat="1" ht="12.75">
      <c r="A29" s="960">
        <v>2</v>
      </c>
      <c r="B29" s="980" t="s">
        <v>424</v>
      </c>
      <c r="C29" s="971">
        <v>0</v>
      </c>
      <c r="D29" s="971">
        <f aca="true" t="shared" si="4" ref="D29:D41">F29+L29</f>
        <v>6000</v>
      </c>
      <c r="E29" s="903">
        <f aca="true" t="shared" si="5" ref="E29:E42">SUM(C29:D29)</f>
        <v>6000</v>
      </c>
      <c r="F29" s="935">
        <f aca="true" t="shared" si="6" ref="F29:F41">SUM(G29:K29)</f>
        <v>0</v>
      </c>
      <c r="G29" s="907"/>
      <c r="H29" s="71"/>
      <c r="I29" s="71"/>
      <c r="J29" s="71"/>
      <c r="K29" s="899"/>
      <c r="L29" s="944">
        <f aca="true" t="shared" si="7" ref="L29:L35">SUM(M29:P29)</f>
        <v>6000</v>
      </c>
      <c r="M29" s="907">
        <v>6000</v>
      </c>
      <c r="N29" s="71"/>
      <c r="O29" s="71"/>
      <c r="P29" s="899"/>
      <c r="Q29" s="937"/>
      <c r="R29" s="908"/>
      <c r="S29" s="65"/>
      <c r="T29" s="65"/>
      <c r="U29" s="65"/>
      <c r="V29" s="65"/>
    </row>
    <row r="30" spans="1:22" s="225" customFormat="1" ht="12.75">
      <c r="A30" s="960">
        <v>3</v>
      </c>
      <c r="B30" s="979" t="s">
        <v>365</v>
      </c>
      <c r="C30" s="971">
        <v>63</v>
      </c>
      <c r="D30" s="971">
        <f t="shared" si="4"/>
        <v>0</v>
      </c>
      <c r="E30" s="903">
        <f t="shared" si="5"/>
        <v>63</v>
      </c>
      <c r="F30" s="935">
        <f t="shared" si="6"/>
        <v>0</v>
      </c>
      <c r="G30" s="907"/>
      <c r="H30" s="71"/>
      <c r="I30" s="71"/>
      <c r="J30" s="71"/>
      <c r="K30" s="899"/>
      <c r="L30" s="944">
        <f t="shared" si="7"/>
        <v>0</v>
      </c>
      <c r="M30" s="907"/>
      <c r="N30" s="71"/>
      <c r="O30" s="71"/>
      <c r="P30" s="899"/>
      <c r="Q30" s="937"/>
      <c r="R30" s="908"/>
      <c r="S30" s="65"/>
      <c r="T30" s="65"/>
      <c r="U30" s="65"/>
      <c r="V30" s="65"/>
    </row>
    <row r="31" spans="1:22" s="225" customFormat="1" ht="12.75">
      <c r="A31" s="960">
        <v>4</v>
      </c>
      <c r="B31" s="980" t="s">
        <v>397</v>
      </c>
      <c r="C31" s="971">
        <v>9101</v>
      </c>
      <c r="D31" s="971">
        <f t="shared" si="4"/>
        <v>0</v>
      </c>
      <c r="E31" s="903">
        <f t="shared" si="5"/>
        <v>9101</v>
      </c>
      <c r="F31" s="935">
        <f t="shared" si="6"/>
        <v>0</v>
      </c>
      <c r="G31" s="907"/>
      <c r="H31" s="71"/>
      <c r="I31" s="71"/>
      <c r="J31" s="71"/>
      <c r="K31" s="899"/>
      <c r="L31" s="944">
        <f t="shared" si="7"/>
        <v>0</v>
      </c>
      <c r="M31" s="907"/>
      <c r="N31" s="71"/>
      <c r="O31" s="71"/>
      <c r="P31" s="899"/>
      <c r="Q31" s="937"/>
      <c r="R31" s="908"/>
      <c r="S31" s="65"/>
      <c r="T31" s="65"/>
      <c r="U31" s="65"/>
      <c r="V31" s="65"/>
    </row>
    <row r="32" spans="1:22" s="225" customFormat="1" ht="12.75">
      <c r="A32" s="960">
        <v>5</v>
      </c>
      <c r="B32" s="979" t="s">
        <v>372</v>
      </c>
      <c r="C32" s="971">
        <v>14915</v>
      </c>
      <c r="D32" s="971">
        <f t="shared" si="4"/>
        <v>0</v>
      </c>
      <c r="E32" s="903">
        <f t="shared" si="5"/>
        <v>14915</v>
      </c>
      <c r="F32" s="935">
        <f t="shared" si="6"/>
        <v>0</v>
      </c>
      <c r="G32" s="907"/>
      <c r="H32" s="71"/>
      <c r="I32" s="71"/>
      <c r="J32" s="71"/>
      <c r="K32" s="899"/>
      <c r="L32" s="944">
        <f t="shared" si="7"/>
        <v>0</v>
      </c>
      <c r="M32" s="907"/>
      <c r="N32" s="71"/>
      <c r="O32" s="71"/>
      <c r="P32" s="899"/>
      <c r="Q32" s="937"/>
      <c r="R32" s="908"/>
      <c r="S32" s="65"/>
      <c r="T32" s="65"/>
      <c r="U32" s="65"/>
      <c r="V32" s="65"/>
    </row>
    <row r="33" spans="1:22" s="225" customFormat="1" ht="13.5" customHeight="1">
      <c r="A33" s="960">
        <v>6</v>
      </c>
      <c r="B33" s="980" t="s">
        <v>366</v>
      </c>
      <c r="C33" s="971">
        <v>2012</v>
      </c>
      <c r="D33" s="971">
        <f t="shared" si="4"/>
        <v>0</v>
      </c>
      <c r="E33" s="903">
        <f t="shared" si="5"/>
        <v>2012</v>
      </c>
      <c r="F33" s="935">
        <f t="shared" si="6"/>
        <v>0</v>
      </c>
      <c r="G33" s="907"/>
      <c r="H33" s="71"/>
      <c r="I33" s="71"/>
      <c r="J33" s="71"/>
      <c r="K33" s="899"/>
      <c r="L33" s="944">
        <f t="shared" si="7"/>
        <v>0</v>
      </c>
      <c r="M33" s="907"/>
      <c r="N33" s="71"/>
      <c r="O33" s="71"/>
      <c r="P33" s="899"/>
      <c r="Q33" s="937"/>
      <c r="R33" s="908"/>
      <c r="S33" s="65"/>
      <c r="T33" s="65"/>
      <c r="U33" s="65"/>
      <c r="V33" s="65"/>
    </row>
    <row r="34" spans="1:22" s="225" customFormat="1" ht="12.75">
      <c r="A34" s="960">
        <v>7</v>
      </c>
      <c r="B34" s="980" t="s">
        <v>363</v>
      </c>
      <c r="C34" s="971">
        <v>0</v>
      </c>
      <c r="D34" s="971">
        <f t="shared" si="4"/>
        <v>907</v>
      </c>
      <c r="E34" s="903">
        <f t="shared" si="5"/>
        <v>907</v>
      </c>
      <c r="F34" s="935">
        <f t="shared" si="6"/>
        <v>907</v>
      </c>
      <c r="G34" s="907"/>
      <c r="H34" s="71"/>
      <c r="I34" s="71">
        <v>907</v>
      </c>
      <c r="J34" s="71"/>
      <c r="K34" s="899"/>
      <c r="L34" s="944">
        <f t="shared" si="7"/>
        <v>0</v>
      </c>
      <c r="M34" s="907"/>
      <c r="N34" s="71"/>
      <c r="O34" s="71"/>
      <c r="P34" s="899"/>
      <c r="Q34" s="937"/>
      <c r="R34" s="908"/>
      <c r="S34" s="65"/>
      <c r="T34" s="65"/>
      <c r="U34" s="65"/>
      <c r="V34" s="65"/>
    </row>
    <row r="35" spans="1:22" s="225" customFormat="1" ht="12.75">
      <c r="A35" s="960">
        <v>8</v>
      </c>
      <c r="B35" s="980" t="s">
        <v>364</v>
      </c>
      <c r="C35" s="971">
        <v>11003</v>
      </c>
      <c r="D35" s="971">
        <f t="shared" si="4"/>
        <v>0</v>
      </c>
      <c r="E35" s="903">
        <f t="shared" si="5"/>
        <v>11003</v>
      </c>
      <c r="F35" s="935">
        <f t="shared" si="6"/>
        <v>0</v>
      </c>
      <c r="G35" s="907"/>
      <c r="H35" s="71"/>
      <c r="I35" s="71"/>
      <c r="J35" s="71"/>
      <c r="K35" s="899"/>
      <c r="L35" s="944">
        <f t="shared" si="7"/>
        <v>0</v>
      </c>
      <c r="M35" s="907"/>
      <c r="N35" s="71"/>
      <c r="O35" s="71"/>
      <c r="P35" s="899"/>
      <c r="Q35" s="937"/>
      <c r="R35" s="908"/>
      <c r="S35" s="65"/>
      <c r="T35" s="65"/>
      <c r="U35" s="65"/>
      <c r="V35" s="65"/>
    </row>
    <row r="36" spans="1:30" ht="12.75">
      <c r="A36" s="960">
        <v>9</v>
      </c>
      <c r="B36" s="979" t="s">
        <v>398</v>
      </c>
      <c r="C36" s="971">
        <v>0</v>
      </c>
      <c r="D36" s="971">
        <f t="shared" si="4"/>
        <v>0</v>
      </c>
      <c r="E36" s="903">
        <f t="shared" si="5"/>
        <v>0</v>
      </c>
      <c r="F36" s="935">
        <f t="shared" si="6"/>
        <v>0</v>
      </c>
      <c r="G36" s="907"/>
      <c r="H36" s="71"/>
      <c r="I36" s="71"/>
      <c r="J36" s="71"/>
      <c r="K36" s="899"/>
      <c r="L36" s="944">
        <f>SUM(M36:P36)</f>
        <v>0</v>
      </c>
      <c r="M36" s="907"/>
      <c r="N36" s="71"/>
      <c r="O36" s="71"/>
      <c r="P36" s="899"/>
      <c r="Q36" s="937"/>
      <c r="R36" s="908"/>
      <c r="W36" s="225"/>
      <c r="X36" s="225"/>
      <c r="Y36" s="225"/>
      <c r="Z36" s="225"/>
      <c r="AA36" s="225"/>
      <c r="AB36" s="225"/>
      <c r="AC36" s="225"/>
      <c r="AD36" s="225"/>
    </row>
    <row r="37" spans="1:30" ht="12.75">
      <c r="A37" s="960"/>
      <c r="B37" s="979" t="s">
        <v>689</v>
      </c>
      <c r="C37" s="971"/>
      <c r="D37" s="971">
        <f t="shared" si="4"/>
        <v>770</v>
      </c>
      <c r="E37" s="903">
        <f t="shared" si="5"/>
        <v>770</v>
      </c>
      <c r="F37" s="935">
        <f t="shared" si="6"/>
        <v>770</v>
      </c>
      <c r="G37" s="907"/>
      <c r="H37" s="71"/>
      <c r="I37" s="71">
        <v>770</v>
      </c>
      <c r="J37" s="71"/>
      <c r="K37" s="899"/>
      <c r="L37" s="944">
        <f>SUM(M37:P37)</f>
        <v>0</v>
      </c>
      <c r="M37" s="907"/>
      <c r="N37" s="71"/>
      <c r="O37" s="71"/>
      <c r="P37" s="899"/>
      <c r="Q37" s="937"/>
      <c r="R37" s="908"/>
      <c r="W37" s="225"/>
      <c r="X37" s="225"/>
      <c r="Y37" s="225"/>
      <c r="Z37" s="225"/>
      <c r="AA37" s="225"/>
      <c r="AB37" s="225"/>
      <c r="AC37" s="225"/>
      <c r="AD37" s="225"/>
    </row>
    <row r="38" spans="1:30" ht="12.75">
      <c r="A38" s="960">
        <v>10</v>
      </c>
      <c r="B38" s="979" t="s">
        <v>468</v>
      </c>
      <c r="C38" s="971">
        <v>8630</v>
      </c>
      <c r="D38" s="971">
        <f t="shared" si="4"/>
        <v>0</v>
      </c>
      <c r="E38" s="903">
        <f t="shared" si="5"/>
        <v>8630</v>
      </c>
      <c r="F38" s="935">
        <f t="shared" si="6"/>
        <v>0</v>
      </c>
      <c r="G38" s="907"/>
      <c r="H38" s="71"/>
      <c r="I38" s="71"/>
      <c r="J38" s="71"/>
      <c r="K38" s="899"/>
      <c r="L38" s="944">
        <f>SUM(M38:P38)</f>
        <v>0</v>
      </c>
      <c r="M38" s="907"/>
      <c r="N38" s="71"/>
      <c r="O38" s="71"/>
      <c r="P38" s="899"/>
      <c r="Q38" s="937"/>
      <c r="R38" s="908"/>
      <c r="W38" s="225"/>
      <c r="X38" s="225"/>
      <c r="Y38" s="225"/>
      <c r="Z38" s="225"/>
      <c r="AA38" s="225"/>
      <c r="AB38" s="225"/>
      <c r="AC38" s="225"/>
      <c r="AD38" s="225"/>
    </row>
    <row r="39" spans="1:30" ht="25.5">
      <c r="A39" s="960">
        <v>11</v>
      </c>
      <c r="B39" s="980" t="s">
        <v>467</v>
      </c>
      <c r="C39" s="971">
        <f>F39+L39</f>
        <v>0</v>
      </c>
      <c r="D39" s="971">
        <f t="shared" si="4"/>
        <v>0</v>
      </c>
      <c r="E39" s="903">
        <f t="shared" si="5"/>
        <v>0</v>
      </c>
      <c r="F39" s="935">
        <f t="shared" si="6"/>
        <v>0</v>
      </c>
      <c r="G39" s="907"/>
      <c r="H39" s="71"/>
      <c r="I39" s="71"/>
      <c r="J39" s="71"/>
      <c r="K39" s="899"/>
      <c r="L39" s="944">
        <f>SUM(M39:P39)</f>
        <v>0</v>
      </c>
      <c r="M39" s="907"/>
      <c r="N39" s="71"/>
      <c r="O39" s="71"/>
      <c r="P39" s="899"/>
      <c r="Q39" s="937"/>
      <c r="R39" s="908"/>
      <c r="W39" s="225"/>
      <c r="X39" s="225"/>
      <c r="Y39" s="225"/>
      <c r="Z39" s="225"/>
      <c r="AA39" s="225"/>
      <c r="AB39" s="225"/>
      <c r="AC39" s="225"/>
      <c r="AD39" s="225"/>
    </row>
    <row r="40" spans="1:30" ht="12.75">
      <c r="A40" s="960">
        <v>12</v>
      </c>
      <c r="B40" s="980" t="s">
        <v>375</v>
      </c>
      <c r="C40" s="971">
        <f>F40+L40</f>
        <v>0</v>
      </c>
      <c r="D40" s="971">
        <f t="shared" si="4"/>
        <v>0</v>
      </c>
      <c r="E40" s="903">
        <f t="shared" si="5"/>
        <v>0</v>
      </c>
      <c r="F40" s="935">
        <f t="shared" si="6"/>
        <v>0</v>
      </c>
      <c r="G40" s="907"/>
      <c r="H40" s="71"/>
      <c r="I40" s="71"/>
      <c r="J40" s="71"/>
      <c r="K40" s="899"/>
      <c r="L40" s="944">
        <f>SUM(M40:P40)</f>
        <v>0</v>
      </c>
      <c r="M40" s="907"/>
      <c r="N40" s="71"/>
      <c r="O40" s="71"/>
      <c r="P40" s="899"/>
      <c r="Q40" s="937"/>
      <c r="R40" s="908"/>
      <c r="W40" s="225"/>
      <c r="X40" s="225"/>
      <c r="Y40" s="225"/>
      <c r="Z40" s="225"/>
      <c r="AA40" s="225"/>
      <c r="AB40" s="225"/>
      <c r="AC40" s="225"/>
      <c r="AD40" s="225"/>
    </row>
    <row r="41" spans="1:30" ht="12.75">
      <c r="A41" s="960">
        <v>13</v>
      </c>
      <c r="B41" s="980" t="s">
        <v>358</v>
      </c>
      <c r="C41" s="971">
        <v>1998</v>
      </c>
      <c r="D41" s="971">
        <f t="shared" si="4"/>
        <v>0</v>
      </c>
      <c r="E41" s="903">
        <f t="shared" si="5"/>
        <v>1998</v>
      </c>
      <c r="F41" s="935">
        <f t="shared" si="6"/>
        <v>0</v>
      </c>
      <c r="G41" s="907"/>
      <c r="H41" s="71"/>
      <c r="J41" s="71"/>
      <c r="K41" s="899"/>
      <c r="L41" s="944">
        <f>SUM(M41:P41)</f>
        <v>0</v>
      </c>
      <c r="M41" s="907"/>
      <c r="N41" s="71"/>
      <c r="O41" s="71"/>
      <c r="P41" s="899"/>
      <c r="Q41" s="937"/>
      <c r="R41" s="908"/>
      <c r="W41" s="225"/>
      <c r="X41" s="225"/>
      <c r="Y41" s="225"/>
      <c r="Z41" s="225"/>
      <c r="AA41" s="225"/>
      <c r="AB41" s="225"/>
      <c r="AC41" s="225"/>
      <c r="AD41" s="225"/>
    </row>
    <row r="42" spans="1:30" s="223" customFormat="1" ht="12.75">
      <c r="A42" s="959" t="s">
        <v>160</v>
      </c>
      <c r="B42" s="981" t="s">
        <v>367</v>
      </c>
      <c r="C42" s="971">
        <f>SUM(C28:C41)</f>
        <v>57786</v>
      </c>
      <c r="D42" s="544">
        <f>SUM(D28:D41)</f>
        <v>7677</v>
      </c>
      <c r="E42" s="903">
        <f t="shared" si="5"/>
        <v>65463</v>
      </c>
      <c r="F42" s="935">
        <f aca="true" t="shared" si="8" ref="F42:K42">SUM(F28:F41)</f>
        <v>1677</v>
      </c>
      <c r="G42" s="928">
        <f t="shared" si="8"/>
        <v>0</v>
      </c>
      <c r="H42" s="485">
        <f t="shared" si="8"/>
        <v>0</v>
      </c>
      <c r="I42" s="485">
        <f t="shared" si="8"/>
        <v>1677</v>
      </c>
      <c r="J42" s="485">
        <f>SUM(J28:J41)</f>
        <v>0</v>
      </c>
      <c r="K42" s="901">
        <f t="shared" si="8"/>
        <v>0</v>
      </c>
      <c r="L42" s="944">
        <f>SUM(M42:R42)</f>
        <v>6000</v>
      </c>
      <c r="M42" s="928">
        <f>SUM(M28:M41)</f>
        <v>6000</v>
      </c>
      <c r="N42" s="485">
        <f>SUM(N28:N41)</f>
        <v>0</v>
      </c>
      <c r="O42" s="485">
        <f>SUM(O28:O41)</f>
        <v>0</v>
      </c>
      <c r="P42" s="901">
        <f>SUM(P28:P41)</f>
        <v>0</v>
      </c>
      <c r="Q42" s="949">
        <f>SUM(Q28:Q41)</f>
        <v>0</v>
      </c>
      <c r="R42" s="908"/>
      <c r="W42" s="224"/>
      <c r="X42" s="224"/>
      <c r="Y42" s="224"/>
      <c r="Z42" s="224"/>
      <c r="AA42" s="224"/>
      <c r="AB42" s="224"/>
      <c r="AC42" s="224"/>
      <c r="AD42" s="224"/>
    </row>
    <row r="43" spans="1:30" s="223" customFormat="1" ht="12.75">
      <c r="A43" s="959"/>
      <c r="B43" s="981"/>
      <c r="C43" s="971"/>
      <c r="D43" s="544"/>
      <c r="E43" s="903"/>
      <c r="F43" s="935"/>
      <c r="G43" s="928"/>
      <c r="H43" s="485"/>
      <c r="I43" s="485"/>
      <c r="J43" s="485"/>
      <c r="K43" s="901"/>
      <c r="L43" s="944"/>
      <c r="M43" s="928"/>
      <c r="N43" s="485"/>
      <c r="O43" s="485"/>
      <c r="P43" s="901"/>
      <c r="Q43" s="949"/>
      <c r="R43" s="908"/>
      <c r="W43" s="224"/>
      <c r="X43" s="224"/>
      <c r="Y43" s="224"/>
      <c r="Z43" s="224"/>
      <c r="AA43" s="224"/>
      <c r="AB43" s="224"/>
      <c r="AC43" s="224"/>
      <c r="AD43" s="224"/>
    </row>
    <row r="44" spans="1:30" s="223" customFormat="1" ht="12.75">
      <c r="A44" s="960">
        <v>1</v>
      </c>
      <c r="B44" s="980" t="s">
        <v>668</v>
      </c>
      <c r="C44" s="971">
        <v>2130</v>
      </c>
      <c r="D44" s="1057">
        <f>F44+L44</f>
        <v>-838</v>
      </c>
      <c r="E44" s="903">
        <f>SUM(C44:D44)</f>
        <v>1292</v>
      </c>
      <c r="F44" s="935">
        <f>SUM(G44:K44)</f>
        <v>0</v>
      </c>
      <c r="G44" s="928"/>
      <c r="H44" s="485"/>
      <c r="I44" s="485"/>
      <c r="J44" s="485"/>
      <c r="K44" s="901"/>
      <c r="L44" s="944">
        <f aca="true" t="shared" si="9" ref="L44:L49">SUM(M44:R44)</f>
        <v>-838</v>
      </c>
      <c r="M44" s="943"/>
      <c r="N44" s="488">
        <v>-838</v>
      </c>
      <c r="O44" s="485"/>
      <c r="P44" s="901"/>
      <c r="Q44" s="949"/>
      <c r="R44" s="908"/>
      <c r="W44" s="224"/>
      <c r="X44" s="224"/>
      <c r="Y44" s="224"/>
      <c r="Z44" s="224"/>
      <c r="AA44" s="224"/>
      <c r="AB44" s="224"/>
      <c r="AC44" s="224"/>
      <c r="AD44" s="224"/>
    </row>
    <row r="45" spans="1:30" s="223" customFormat="1" ht="12.75">
      <c r="A45" s="960">
        <v>2</v>
      </c>
      <c r="B45" s="980" t="s">
        <v>424</v>
      </c>
      <c r="C45" s="971">
        <v>219879</v>
      </c>
      <c r="D45" s="1057">
        <f>F45+L45</f>
        <v>9003</v>
      </c>
      <c r="E45" s="903">
        <f>SUM(C45:D45)</f>
        <v>228882</v>
      </c>
      <c r="F45" s="935">
        <f>SUM(G45:K45)</f>
        <v>-1171</v>
      </c>
      <c r="G45" s="929"/>
      <c r="H45" s="122"/>
      <c r="I45" s="122">
        <v>-1171</v>
      </c>
      <c r="J45" s="122"/>
      <c r="K45" s="900"/>
      <c r="L45" s="944">
        <f t="shared" si="9"/>
        <v>10174</v>
      </c>
      <c r="M45" s="929">
        <v>-105</v>
      </c>
      <c r="N45" s="122">
        <v>10279</v>
      </c>
      <c r="O45" s="490"/>
      <c r="P45" s="118"/>
      <c r="Q45" s="937"/>
      <c r="R45" s="908"/>
      <c r="W45" s="224"/>
      <c r="X45" s="224"/>
      <c r="Y45" s="224"/>
      <c r="Z45" s="224"/>
      <c r="AA45" s="224"/>
      <c r="AB45" s="224"/>
      <c r="AC45" s="224"/>
      <c r="AD45" s="224"/>
    </row>
    <row r="46" spans="1:30" s="223" customFormat="1" ht="12.75">
      <c r="A46" s="960">
        <v>3</v>
      </c>
      <c r="B46" s="980" t="s">
        <v>366</v>
      </c>
      <c r="C46" s="971">
        <v>59708</v>
      </c>
      <c r="D46" s="1057">
        <f>F46+L46</f>
        <v>-10500</v>
      </c>
      <c r="E46" s="903">
        <f>SUM(C46:D46)</f>
        <v>49208</v>
      </c>
      <c r="F46" s="935">
        <f>SUM(G46:K46)</f>
        <v>-5500</v>
      </c>
      <c r="G46" s="929"/>
      <c r="H46" s="122"/>
      <c r="I46" s="122">
        <v>-5500</v>
      </c>
      <c r="J46" s="122"/>
      <c r="K46" s="900"/>
      <c r="L46" s="944">
        <f t="shared" si="9"/>
        <v>-5000</v>
      </c>
      <c r="M46" s="929"/>
      <c r="N46" s="122">
        <v>-5000</v>
      </c>
      <c r="O46" s="490"/>
      <c r="P46" s="900"/>
      <c r="Q46" s="937"/>
      <c r="R46" s="908"/>
      <c r="W46" s="224"/>
      <c r="X46" s="224"/>
      <c r="Y46" s="224"/>
      <c r="Z46" s="224"/>
      <c r="AA46" s="224"/>
      <c r="AB46" s="224"/>
      <c r="AC46" s="224"/>
      <c r="AD46" s="224"/>
    </row>
    <row r="47" spans="1:30" s="223" customFormat="1" ht="12.75">
      <c r="A47" s="960">
        <v>4</v>
      </c>
      <c r="B47" s="980" t="s">
        <v>669</v>
      </c>
      <c r="C47" s="971">
        <v>7000</v>
      </c>
      <c r="D47" s="1057">
        <f>F47+L47</f>
        <v>0</v>
      </c>
      <c r="E47" s="903">
        <f>SUM(C47:D47)</f>
        <v>7000</v>
      </c>
      <c r="F47" s="935">
        <f>SUM(G47:K47)</f>
        <v>0</v>
      </c>
      <c r="G47" s="929"/>
      <c r="H47" s="122"/>
      <c r="I47" s="122"/>
      <c r="J47" s="122"/>
      <c r="K47" s="900"/>
      <c r="L47" s="944">
        <f t="shared" si="9"/>
        <v>0</v>
      </c>
      <c r="M47" s="929"/>
      <c r="N47" s="122"/>
      <c r="O47" s="490"/>
      <c r="P47" s="900"/>
      <c r="Q47" s="937"/>
      <c r="R47" s="908"/>
      <c r="W47" s="224"/>
      <c r="X47" s="224"/>
      <c r="Y47" s="224"/>
      <c r="Z47" s="224"/>
      <c r="AA47" s="224"/>
      <c r="AB47" s="224"/>
      <c r="AC47" s="224"/>
      <c r="AD47" s="224"/>
    </row>
    <row r="48" spans="1:30" s="223" customFormat="1" ht="12.75">
      <c r="A48" s="960">
        <v>5</v>
      </c>
      <c r="B48" s="979" t="s">
        <v>468</v>
      </c>
      <c r="C48" s="971">
        <v>1259</v>
      </c>
      <c r="D48" s="1057">
        <f>F48+L48</f>
        <v>0</v>
      </c>
      <c r="E48" s="903">
        <f>SUM(C48:D48)</f>
        <v>1259</v>
      </c>
      <c r="F48" s="935">
        <f>SUM(G48:K48)</f>
        <v>0</v>
      </c>
      <c r="G48" s="929"/>
      <c r="H48" s="122"/>
      <c r="I48" s="122"/>
      <c r="J48" s="122"/>
      <c r="K48" s="900"/>
      <c r="L48" s="944">
        <f t="shared" si="9"/>
        <v>0</v>
      </c>
      <c r="M48" s="929"/>
      <c r="N48" s="122"/>
      <c r="O48" s="490"/>
      <c r="P48" s="900"/>
      <c r="Q48" s="937"/>
      <c r="R48" s="908"/>
      <c r="W48" s="224"/>
      <c r="X48" s="224"/>
      <c r="Y48" s="224"/>
      <c r="Z48" s="224"/>
      <c r="AA48" s="224"/>
      <c r="AB48" s="224"/>
      <c r="AC48" s="224"/>
      <c r="AD48" s="224"/>
    </row>
    <row r="49" spans="1:30" s="223" customFormat="1" ht="12.75">
      <c r="A49" s="960">
        <v>6</v>
      </c>
      <c r="B49" s="979" t="s">
        <v>365</v>
      </c>
      <c r="C49" s="971">
        <v>175981</v>
      </c>
      <c r="D49" s="1057">
        <f>F49+L49</f>
        <v>2200</v>
      </c>
      <c r="E49" s="903">
        <f>SUM(C49:D49)</f>
        <v>178181</v>
      </c>
      <c r="F49" s="935">
        <f>SUM(G49:K49)</f>
        <v>200</v>
      </c>
      <c r="G49" s="929"/>
      <c r="H49" s="122"/>
      <c r="I49" s="122">
        <v>200</v>
      </c>
      <c r="J49" s="122"/>
      <c r="K49" s="900"/>
      <c r="L49" s="944">
        <f t="shared" si="9"/>
        <v>2000</v>
      </c>
      <c r="M49" s="929"/>
      <c r="N49" s="122">
        <v>2000</v>
      </c>
      <c r="O49" s="490"/>
      <c r="P49" s="900"/>
      <c r="Q49" s="937"/>
      <c r="R49" s="908"/>
      <c r="W49" s="224"/>
      <c r="X49" s="224"/>
      <c r="Y49" s="224"/>
      <c r="Z49" s="224"/>
      <c r="AA49" s="224"/>
      <c r="AB49" s="224"/>
      <c r="AC49" s="224"/>
      <c r="AD49" s="224"/>
    </row>
    <row r="50" spans="1:30" s="223" customFormat="1" ht="12.75">
      <c r="A50" s="959" t="s">
        <v>475</v>
      </c>
      <c r="B50" s="977" t="s">
        <v>670</v>
      </c>
      <c r="C50" s="971">
        <f>SUM(C44:C49)</f>
        <v>465957</v>
      </c>
      <c r="D50" s="484">
        <f>SUM(D44:D49)</f>
        <v>-135</v>
      </c>
      <c r="E50" s="903">
        <f>SUM(E44:E49)</f>
        <v>465822</v>
      </c>
      <c r="F50" s="935">
        <f>SUM(F44:F49)</f>
        <v>-6471</v>
      </c>
      <c r="G50" s="928">
        <f>SUM(G44:G49)</f>
        <v>0</v>
      </c>
      <c r="H50" s="485">
        <f>SUM(H44:H49)</f>
        <v>0</v>
      </c>
      <c r="I50" s="485">
        <f>SUM(I44:I49)</f>
        <v>-6471</v>
      </c>
      <c r="J50" s="485">
        <f>SUM(J44:J49)</f>
        <v>0</v>
      </c>
      <c r="K50" s="901">
        <f>SUM(K44:K49)</f>
        <v>0</v>
      </c>
      <c r="L50" s="944">
        <f>SUM(L44:L49)</f>
        <v>6336</v>
      </c>
      <c r="M50" s="930">
        <f>SUM(M44:M49)</f>
        <v>-105</v>
      </c>
      <c r="N50" s="482">
        <f>SUM(N44:N49)</f>
        <v>6441</v>
      </c>
      <c r="O50" s="482">
        <f>SUM(O44:O49)</f>
        <v>0</v>
      </c>
      <c r="P50" s="897">
        <f>SUM(P44:P49)</f>
        <v>0</v>
      </c>
      <c r="Q50" s="937"/>
      <c r="R50" s="908"/>
      <c r="W50" s="224"/>
      <c r="X50" s="224"/>
      <c r="Y50" s="224"/>
      <c r="Z50" s="224"/>
      <c r="AA50" s="224"/>
      <c r="AB50" s="224"/>
      <c r="AC50" s="224"/>
      <c r="AD50" s="224"/>
    </row>
    <row r="51" spans="1:30" s="223" customFormat="1" ht="12.75">
      <c r="A51" s="959"/>
      <c r="B51" s="977"/>
      <c r="C51" s="971"/>
      <c r="D51" s="484"/>
      <c r="E51" s="903"/>
      <c r="F51" s="935"/>
      <c r="G51" s="928"/>
      <c r="H51" s="485"/>
      <c r="I51" s="485"/>
      <c r="J51" s="485"/>
      <c r="K51" s="901"/>
      <c r="L51" s="944"/>
      <c r="M51" s="930"/>
      <c r="N51" s="482"/>
      <c r="O51" s="490"/>
      <c r="P51" s="900"/>
      <c r="Q51" s="937"/>
      <c r="R51" s="908"/>
      <c r="W51" s="224"/>
      <c r="X51" s="224"/>
      <c r="Y51" s="224"/>
      <c r="Z51" s="224"/>
      <c r="AA51" s="224"/>
      <c r="AB51" s="224"/>
      <c r="AC51" s="224"/>
      <c r="AD51" s="224"/>
    </row>
    <row r="52" spans="1:30" s="223" customFormat="1" ht="12.75">
      <c r="A52" s="960">
        <v>1</v>
      </c>
      <c r="B52" s="980" t="s">
        <v>668</v>
      </c>
      <c r="C52" s="971">
        <v>31425</v>
      </c>
      <c r="D52" s="484"/>
      <c r="E52" s="903">
        <f>SUM(C52:D52)</f>
        <v>31425</v>
      </c>
      <c r="F52" s="935">
        <f>SUM(G52:K52)</f>
        <v>0</v>
      </c>
      <c r="G52" s="928"/>
      <c r="H52" s="485"/>
      <c r="I52" s="485"/>
      <c r="J52" s="485"/>
      <c r="K52" s="901"/>
      <c r="L52" s="944">
        <f>SUM(M52:R52)</f>
        <v>0</v>
      </c>
      <c r="M52" s="930"/>
      <c r="N52" s="71"/>
      <c r="O52" s="490"/>
      <c r="P52" s="900"/>
      <c r="Q52" s="937"/>
      <c r="R52" s="908"/>
      <c r="W52" s="224"/>
      <c r="X52" s="224"/>
      <c r="Y52" s="224"/>
      <c r="Z52" s="224"/>
      <c r="AA52" s="224"/>
      <c r="AB52" s="224"/>
      <c r="AC52" s="224"/>
      <c r="AD52" s="224"/>
    </row>
    <row r="53" spans="1:30" s="223" customFormat="1" ht="12.75">
      <c r="A53" s="960">
        <v>2</v>
      </c>
      <c r="B53" s="980" t="s">
        <v>669</v>
      </c>
      <c r="C53" s="971">
        <v>9513</v>
      </c>
      <c r="D53" s="484"/>
      <c r="E53" s="903">
        <f>SUM(C53:D53)</f>
        <v>9513</v>
      </c>
      <c r="F53" s="935">
        <f>SUM(G53:K53)</f>
        <v>0</v>
      </c>
      <c r="G53" s="928"/>
      <c r="H53" s="485"/>
      <c r="I53" s="485"/>
      <c r="J53" s="485"/>
      <c r="K53" s="901"/>
      <c r="L53" s="944">
        <f>SUM(M53:R53)</f>
        <v>0</v>
      </c>
      <c r="M53" s="930"/>
      <c r="N53" s="71"/>
      <c r="O53" s="490"/>
      <c r="P53" s="900"/>
      <c r="Q53" s="937"/>
      <c r="R53" s="908"/>
      <c r="W53" s="224"/>
      <c r="X53" s="224"/>
      <c r="Y53" s="224"/>
      <c r="Z53" s="224"/>
      <c r="AA53" s="224"/>
      <c r="AB53" s="224"/>
      <c r="AC53" s="224"/>
      <c r="AD53" s="224"/>
    </row>
    <row r="54" spans="1:30" s="223" customFormat="1" ht="12.75">
      <c r="A54" s="960">
        <v>3</v>
      </c>
      <c r="B54" s="980" t="s">
        <v>424</v>
      </c>
      <c r="C54" s="971">
        <v>190876</v>
      </c>
      <c r="D54" s="484"/>
      <c r="E54" s="903">
        <f>SUM(C54:D54)</f>
        <v>190876</v>
      </c>
      <c r="F54" s="935">
        <f>SUM(G54:K54)</f>
        <v>0</v>
      </c>
      <c r="G54" s="928"/>
      <c r="H54" s="485"/>
      <c r="I54" s="485"/>
      <c r="J54" s="485"/>
      <c r="K54" s="901"/>
      <c r="L54" s="944">
        <f>SUM(M54:R54)</f>
        <v>0</v>
      </c>
      <c r="M54" s="930"/>
      <c r="N54" s="71"/>
      <c r="O54" s="490"/>
      <c r="P54" s="900"/>
      <c r="Q54" s="937"/>
      <c r="R54" s="908"/>
      <c r="W54" s="224"/>
      <c r="X54" s="224"/>
      <c r="Y54" s="224"/>
      <c r="Z54" s="224"/>
      <c r="AA54" s="224"/>
      <c r="AB54" s="224"/>
      <c r="AC54" s="224"/>
      <c r="AD54" s="224"/>
    </row>
    <row r="55" spans="1:30" s="223" customFormat="1" ht="12.75">
      <c r="A55" s="959" t="s">
        <v>162</v>
      </c>
      <c r="B55" s="981" t="s">
        <v>671</v>
      </c>
      <c r="C55" s="971">
        <f>SUM(C52:C54)</f>
        <v>231814</v>
      </c>
      <c r="D55" s="484"/>
      <c r="E55" s="903">
        <f>SUM(E52:E54)</f>
        <v>231814</v>
      </c>
      <c r="F55" s="935">
        <f>SUM(F52:F54)</f>
        <v>0</v>
      </c>
      <c r="G55" s="928"/>
      <c r="H55" s="485"/>
      <c r="I55" s="485"/>
      <c r="J55" s="485"/>
      <c r="K55" s="901"/>
      <c r="L55" s="944">
        <f>SUM(L52:L54)</f>
        <v>0</v>
      </c>
      <c r="M55" s="930">
        <f>SUM(M52:M54)</f>
        <v>0</v>
      </c>
      <c r="N55" s="71"/>
      <c r="O55" s="490"/>
      <c r="P55" s="900"/>
      <c r="Q55" s="937"/>
      <c r="R55" s="908"/>
      <c r="W55" s="224"/>
      <c r="X55" s="224"/>
      <c r="Y55" s="224"/>
      <c r="Z55" s="224"/>
      <c r="AA55" s="224"/>
      <c r="AB55" s="224"/>
      <c r="AC55" s="224"/>
      <c r="AD55" s="224"/>
    </row>
    <row r="56" spans="1:30" s="223" customFormat="1" ht="12.75">
      <c r="A56" s="959"/>
      <c r="B56" s="980"/>
      <c r="C56" s="973"/>
      <c r="D56" s="484"/>
      <c r="E56" s="903"/>
      <c r="F56" s="935"/>
      <c r="G56" s="921"/>
      <c r="H56" s="490"/>
      <c r="I56" s="490"/>
      <c r="J56" s="490"/>
      <c r="K56" s="900"/>
      <c r="L56" s="944"/>
      <c r="M56" s="921"/>
      <c r="N56" s="490"/>
      <c r="O56" s="490"/>
      <c r="P56" s="900"/>
      <c r="Q56" s="937"/>
      <c r="R56" s="908"/>
      <c r="W56" s="224"/>
      <c r="X56" s="224"/>
      <c r="Y56" s="224"/>
      <c r="Z56" s="224"/>
      <c r="AA56" s="224"/>
      <c r="AB56" s="224"/>
      <c r="AC56" s="224"/>
      <c r="AD56" s="224"/>
    </row>
    <row r="57" spans="1:30" ht="12.75">
      <c r="A57" s="958">
        <v>1</v>
      </c>
      <c r="B57" s="980" t="s">
        <v>359</v>
      </c>
      <c r="C57" s="971">
        <v>7993</v>
      </c>
      <c r="D57" s="484">
        <f>F57+L57</f>
        <v>180</v>
      </c>
      <c r="E57" s="903">
        <f>SUM(C57:D57)</f>
        <v>8173</v>
      </c>
      <c r="F57" s="935">
        <f>SUM(G57:I57)</f>
        <v>60</v>
      </c>
      <c r="G57" s="907">
        <v>13</v>
      </c>
      <c r="H57" s="71">
        <v>3</v>
      </c>
      <c r="I57" s="71">
        <v>44</v>
      </c>
      <c r="J57" s="71"/>
      <c r="K57" s="899"/>
      <c r="L57" s="944">
        <f>SUM(M57:R57)</f>
        <v>120</v>
      </c>
      <c r="M57" s="907"/>
      <c r="N57" s="71">
        <v>120</v>
      </c>
      <c r="O57" s="71"/>
      <c r="P57" s="899"/>
      <c r="Q57" s="937"/>
      <c r="R57" s="908"/>
      <c r="W57" s="225"/>
      <c r="X57" s="225"/>
      <c r="Y57" s="225"/>
      <c r="Z57" s="225"/>
      <c r="AA57" s="225"/>
      <c r="AB57" s="225"/>
      <c r="AC57" s="225"/>
      <c r="AD57" s="225"/>
    </row>
    <row r="58" spans="1:30" ht="12.75">
      <c r="A58" s="958">
        <v>2</v>
      </c>
      <c r="B58" s="980" t="s">
        <v>370</v>
      </c>
      <c r="C58" s="971">
        <v>2262</v>
      </c>
      <c r="D58" s="484"/>
      <c r="E58" s="903">
        <f>SUM(C58:D58)</f>
        <v>2262</v>
      </c>
      <c r="F58" s="935">
        <f>SUM(G58:I58)</f>
        <v>0</v>
      </c>
      <c r="G58" s="907"/>
      <c r="H58" s="71"/>
      <c r="I58" s="71"/>
      <c r="J58" s="71"/>
      <c r="K58" s="899"/>
      <c r="L58" s="944">
        <f>SUM(M58:R58)</f>
        <v>0</v>
      </c>
      <c r="M58" s="907"/>
      <c r="N58" s="71"/>
      <c r="O58" s="71"/>
      <c r="P58" s="899"/>
      <c r="Q58" s="937"/>
      <c r="R58" s="908"/>
      <c r="W58" s="225"/>
      <c r="X58" s="225"/>
      <c r="Y58" s="225"/>
      <c r="Z58" s="225"/>
      <c r="AA58" s="225"/>
      <c r="AB58" s="225"/>
      <c r="AC58" s="225"/>
      <c r="AD58" s="225"/>
    </row>
    <row r="59" spans="1:30" s="223" customFormat="1" ht="12.75">
      <c r="A59" s="959" t="s">
        <v>163</v>
      </c>
      <c r="B59" s="981" t="s">
        <v>373</v>
      </c>
      <c r="C59" s="971">
        <f>SUM(C57:C58)</f>
        <v>10255</v>
      </c>
      <c r="D59" s="544">
        <f>SUM(D57:D58)</f>
        <v>180</v>
      </c>
      <c r="E59" s="903">
        <f>SUM(C59:D59)</f>
        <v>10435</v>
      </c>
      <c r="F59" s="935">
        <f aca="true" t="shared" si="10" ref="F59:O59">SUM(F57:F58)</f>
        <v>60</v>
      </c>
      <c r="G59" s="928">
        <f t="shared" si="10"/>
        <v>13</v>
      </c>
      <c r="H59" s="485">
        <f t="shared" si="10"/>
        <v>3</v>
      </c>
      <c r="I59" s="485">
        <f t="shared" si="10"/>
        <v>44</v>
      </c>
      <c r="J59" s="485">
        <f t="shared" si="10"/>
        <v>0</v>
      </c>
      <c r="K59" s="901">
        <f t="shared" si="10"/>
        <v>0</v>
      </c>
      <c r="L59" s="935">
        <f t="shared" si="10"/>
        <v>120</v>
      </c>
      <c r="M59" s="928">
        <f t="shared" si="10"/>
        <v>0</v>
      </c>
      <c r="N59" s="485">
        <f t="shared" si="10"/>
        <v>120</v>
      </c>
      <c r="O59" s="485">
        <f t="shared" si="10"/>
        <v>0</v>
      </c>
      <c r="P59" s="901">
        <f>SUM(P57:P58)</f>
        <v>0</v>
      </c>
      <c r="Q59" s="949">
        <f>SUM(Q57:Q58)</f>
        <v>0</v>
      </c>
      <c r="R59" s="908"/>
      <c r="W59" s="224"/>
      <c r="X59" s="224"/>
      <c r="Y59" s="224"/>
      <c r="Z59" s="224"/>
      <c r="AA59" s="224"/>
      <c r="AB59" s="224"/>
      <c r="AC59" s="224"/>
      <c r="AD59" s="224"/>
    </row>
    <row r="60" spans="1:30" s="223" customFormat="1" ht="12.75">
      <c r="A60" s="959"/>
      <c r="B60" s="981"/>
      <c r="C60" s="973"/>
      <c r="D60" s="484"/>
      <c r="E60" s="903"/>
      <c r="F60" s="935"/>
      <c r="G60" s="928"/>
      <c r="H60" s="485"/>
      <c r="I60" s="485"/>
      <c r="J60" s="490"/>
      <c r="K60" s="900"/>
      <c r="L60" s="944">
        <f>SUM(M60:R60)</f>
        <v>0</v>
      </c>
      <c r="M60" s="921"/>
      <c r="N60" s="490"/>
      <c r="O60" s="490"/>
      <c r="P60" s="900"/>
      <c r="Q60" s="937"/>
      <c r="R60" s="908"/>
      <c r="W60" s="224"/>
      <c r="X60" s="224"/>
      <c r="Y60" s="224"/>
      <c r="Z60" s="224"/>
      <c r="AA60" s="224"/>
      <c r="AB60" s="224"/>
      <c r="AC60" s="224"/>
      <c r="AD60" s="224"/>
    </row>
    <row r="61" spans="1:30" s="223" customFormat="1" ht="12.75">
      <c r="A61" s="961">
        <v>1</v>
      </c>
      <c r="B61" s="980" t="s">
        <v>435</v>
      </c>
      <c r="C61" s="971">
        <v>2300</v>
      </c>
      <c r="D61" s="484">
        <f>F61+L61</f>
        <v>0</v>
      </c>
      <c r="E61" s="903">
        <f>SUM(C61:D61)</f>
        <v>2300</v>
      </c>
      <c r="F61" s="935">
        <f>SUM(G61:I61)</f>
        <v>0</v>
      </c>
      <c r="G61" s="930"/>
      <c r="H61" s="482"/>
      <c r="I61" s="71"/>
      <c r="J61" s="482"/>
      <c r="K61" s="897"/>
      <c r="L61" s="944">
        <f>SUM(M61:R61)</f>
        <v>0</v>
      </c>
      <c r="M61" s="930"/>
      <c r="N61" s="482"/>
      <c r="O61" s="482"/>
      <c r="P61" s="897"/>
      <c r="Q61" s="937"/>
      <c r="R61" s="908"/>
      <c r="W61" s="224"/>
      <c r="X61" s="224"/>
      <c r="Y61" s="224"/>
      <c r="Z61" s="224"/>
      <c r="AA61" s="224"/>
      <c r="AB61" s="224"/>
      <c r="AC61" s="224"/>
      <c r="AD61" s="224"/>
    </row>
    <row r="62" spans="1:30" s="223" customFormat="1" ht="12.75">
      <c r="A62" s="961">
        <v>2</v>
      </c>
      <c r="B62" s="980" t="s">
        <v>369</v>
      </c>
      <c r="C62" s="971">
        <v>500</v>
      </c>
      <c r="D62" s="484">
        <f>F62+L62</f>
        <v>0</v>
      </c>
      <c r="E62" s="903">
        <f>SUM(C62:D62)</f>
        <v>500</v>
      </c>
      <c r="F62" s="935">
        <f>SUM(G62:I62)</f>
        <v>0</v>
      </c>
      <c r="G62" s="930"/>
      <c r="H62" s="482"/>
      <c r="I62" s="71"/>
      <c r="J62" s="482"/>
      <c r="K62" s="897"/>
      <c r="L62" s="944">
        <f>SUM(M62:R62)</f>
        <v>0</v>
      </c>
      <c r="M62" s="930"/>
      <c r="N62" s="482"/>
      <c r="O62" s="482"/>
      <c r="P62" s="897"/>
      <c r="Q62" s="937"/>
      <c r="R62" s="908"/>
      <c r="W62" s="224"/>
      <c r="X62" s="224"/>
      <c r="Y62" s="224"/>
      <c r="Z62" s="224"/>
      <c r="AA62" s="224"/>
      <c r="AB62" s="224"/>
      <c r="AC62" s="224"/>
      <c r="AD62" s="224"/>
    </row>
    <row r="63" spans="1:30" s="223" customFormat="1" ht="12.75">
      <c r="A63" s="961">
        <v>3</v>
      </c>
      <c r="B63" s="980" t="s">
        <v>368</v>
      </c>
      <c r="C63" s="971">
        <v>390</v>
      </c>
      <c r="D63" s="484">
        <f>F63+L63</f>
        <v>0</v>
      </c>
      <c r="E63" s="903">
        <f>SUM(C63:D63)</f>
        <v>390</v>
      </c>
      <c r="F63" s="935">
        <f>SUM(G63:I63)</f>
        <v>0</v>
      </c>
      <c r="G63" s="930"/>
      <c r="H63" s="482"/>
      <c r="I63" s="71"/>
      <c r="J63" s="482"/>
      <c r="K63" s="897"/>
      <c r="L63" s="944">
        <f>SUM(M63:R63)</f>
        <v>0</v>
      </c>
      <c r="M63" s="930"/>
      <c r="N63" s="482"/>
      <c r="O63" s="482"/>
      <c r="P63" s="897"/>
      <c r="Q63" s="937"/>
      <c r="R63" s="908"/>
      <c r="W63" s="224"/>
      <c r="X63" s="224"/>
      <c r="Y63" s="224"/>
      <c r="Z63" s="224"/>
      <c r="AA63" s="224"/>
      <c r="AB63" s="224"/>
      <c r="AC63" s="224"/>
      <c r="AD63" s="224"/>
    </row>
    <row r="64" spans="1:30" s="223" customFormat="1" ht="12.75">
      <c r="A64" s="959" t="s">
        <v>403</v>
      </c>
      <c r="B64" s="981" t="s">
        <v>338</v>
      </c>
      <c r="C64" s="971">
        <f aca="true" t="shared" si="11" ref="C64:I64">SUM(C61:C63)</f>
        <v>3190</v>
      </c>
      <c r="D64" s="1058">
        <f t="shared" si="11"/>
        <v>0</v>
      </c>
      <c r="E64" s="1058">
        <f t="shared" si="11"/>
        <v>3190</v>
      </c>
      <c r="F64" s="935">
        <f t="shared" si="11"/>
        <v>0</v>
      </c>
      <c r="G64" s="928">
        <f t="shared" si="11"/>
        <v>0</v>
      </c>
      <c r="H64" s="485">
        <f t="shared" si="11"/>
        <v>0</v>
      </c>
      <c r="I64" s="485">
        <f t="shared" si="11"/>
        <v>0</v>
      </c>
      <c r="J64" s="482"/>
      <c r="K64" s="897"/>
      <c r="L64" s="944">
        <f>SUM(M64:R64)</f>
        <v>0</v>
      </c>
      <c r="M64" s="930"/>
      <c r="N64" s="482"/>
      <c r="O64" s="482"/>
      <c r="P64" s="897"/>
      <c r="Q64" s="913">
        <f>SUM(Q61:Q63)</f>
        <v>0</v>
      </c>
      <c r="R64" s="908"/>
      <c r="W64" s="224"/>
      <c r="X64" s="224"/>
      <c r="Y64" s="224"/>
      <c r="Z64" s="224"/>
      <c r="AA64" s="224"/>
      <c r="AB64" s="224"/>
      <c r="AC64" s="224"/>
      <c r="AD64" s="224"/>
    </row>
    <row r="65" spans="1:30" s="223" customFormat="1" ht="12.75">
      <c r="A65" s="959"/>
      <c r="B65" s="981"/>
      <c r="C65" s="973"/>
      <c r="D65" s="484"/>
      <c r="E65" s="903"/>
      <c r="F65" s="935"/>
      <c r="G65" s="928"/>
      <c r="H65" s="485"/>
      <c r="I65" s="485"/>
      <c r="J65" s="482"/>
      <c r="K65" s="897"/>
      <c r="L65" s="944"/>
      <c r="M65" s="930"/>
      <c r="N65" s="482"/>
      <c r="O65" s="482"/>
      <c r="P65" s="897"/>
      <c r="Q65" s="937"/>
      <c r="R65" s="908"/>
      <c r="W65" s="224"/>
      <c r="X65" s="224"/>
      <c r="Y65" s="224"/>
      <c r="Z65" s="224"/>
      <c r="AA65" s="224"/>
      <c r="AB65" s="224"/>
      <c r="AC65" s="224"/>
      <c r="AD65" s="224"/>
    </row>
    <row r="66" spans="1:30" s="223" customFormat="1" ht="12.75">
      <c r="A66" s="958">
        <v>1</v>
      </c>
      <c r="B66" s="980" t="s">
        <v>602</v>
      </c>
      <c r="C66" s="972">
        <v>37769</v>
      </c>
      <c r="D66" s="484">
        <f>F66</f>
        <v>0</v>
      </c>
      <c r="E66" s="903">
        <f>SUM(C66:D66)</f>
        <v>37769</v>
      </c>
      <c r="F66" s="935">
        <f aca="true" t="shared" si="12" ref="F66:F71">SUM(G66:J66)</f>
        <v>0</v>
      </c>
      <c r="G66" s="928"/>
      <c r="H66" s="485"/>
      <c r="I66" s="488"/>
      <c r="J66" s="482"/>
      <c r="K66" s="897"/>
      <c r="L66" s="944">
        <f aca="true" t="shared" si="13" ref="L66:L75">SUM(M66:R66)</f>
        <v>0</v>
      </c>
      <c r="M66" s="930"/>
      <c r="N66" s="482"/>
      <c r="O66" s="482"/>
      <c r="P66" s="897"/>
      <c r="Q66" s="937"/>
      <c r="R66" s="908"/>
      <c r="W66" s="224"/>
      <c r="X66" s="224"/>
      <c r="Y66" s="224"/>
      <c r="Z66" s="224"/>
      <c r="AA66" s="224"/>
      <c r="AB66" s="224"/>
      <c r="AC66" s="224"/>
      <c r="AD66" s="224"/>
    </row>
    <row r="67" spans="1:30" ht="12.75">
      <c r="A67" s="958">
        <v>2</v>
      </c>
      <c r="B67" s="982" t="s">
        <v>601</v>
      </c>
      <c r="C67" s="972">
        <v>57953</v>
      </c>
      <c r="D67" s="484">
        <f aca="true" t="shared" si="14" ref="D67:D74">F67</f>
        <v>2155</v>
      </c>
      <c r="E67" s="903">
        <f aca="true" t="shared" si="15" ref="E67:E74">SUM(C67:D67)</f>
        <v>60108</v>
      </c>
      <c r="F67" s="935">
        <f t="shared" si="12"/>
        <v>2155</v>
      </c>
      <c r="G67" s="907"/>
      <c r="H67" s="71"/>
      <c r="I67" s="71">
        <v>2155</v>
      </c>
      <c r="J67" s="71"/>
      <c r="K67" s="899"/>
      <c r="L67" s="944">
        <f t="shared" si="13"/>
        <v>0</v>
      </c>
      <c r="M67" s="907"/>
      <c r="N67" s="71"/>
      <c r="O67" s="71"/>
      <c r="P67" s="899"/>
      <c r="Q67" s="937"/>
      <c r="R67" s="908"/>
      <c r="W67" s="225"/>
      <c r="X67" s="225"/>
      <c r="Y67" s="225"/>
      <c r="Z67" s="225"/>
      <c r="AA67" s="225"/>
      <c r="AB67" s="225"/>
      <c r="AC67" s="225"/>
      <c r="AD67" s="225"/>
    </row>
    <row r="68" spans="1:30" ht="12.75">
      <c r="A68" s="958">
        <v>3</v>
      </c>
      <c r="B68" s="980" t="s">
        <v>470</v>
      </c>
      <c r="C68" s="972">
        <v>0</v>
      </c>
      <c r="D68" s="484">
        <f t="shared" si="14"/>
        <v>0</v>
      </c>
      <c r="E68" s="903">
        <f t="shared" si="15"/>
        <v>0</v>
      </c>
      <c r="F68" s="935">
        <f t="shared" si="12"/>
        <v>0</v>
      </c>
      <c r="G68" s="907"/>
      <c r="H68" s="71"/>
      <c r="I68" s="71"/>
      <c r="J68" s="71"/>
      <c r="K68" s="899"/>
      <c r="L68" s="944">
        <f t="shared" si="13"/>
        <v>0</v>
      </c>
      <c r="M68" s="907"/>
      <c r="N68" s="71"/>
      <c r="O68" s="71"/>
      <c r="P68" s="899"/>
      <c r="Q68" s="937"/>
      <c r="R68" s="908"/>
      <c r="W68" s="225"/>
      <c r="X68" s="225"/>
      <c r="Y68" s="225"/>
      <c r="Z68" s="225"/>
      <c r="AA68" s="225"/>
      <c r="AB68" s="225"/>
      <c r="AC68" s="225"/>
      <c r="AD68" s="225"/>
    </row>
    <row r="69" spans="1:30" s="87" customFormat="1" ht="12.75">
      <c r="A69" s="958">
        <v>4</v>
      </c>
      <c r="B69" s="980" t="s">
        <v>528</v>
      </c>
      <c r="C69" s="972">
        <v>0</v>
      </c>
      <c r="D69" s="484">
        <f t="shared" si="14"/>
        <v>0</v>
      </c>
      <c r="E69" s="903">
        <f t="shared" si="15"/>
        <v>0</v>
      </c>
      <c r="F69" s="935">
        <f t="shared" si="12"/>
        <v>0</v>
      </c>
      <c r="G69" s="931"/>
      <c r="H69" s="699"/>
      <c r="I69" s="699"/>
      <c r="J69" s="699"/>
      <c r="K69" s="902"/>
      <c r="L69" s="944">
        <f t="shared" si="13"/>
        <v>0</v>
      </c>
      <c r="M69" s="931"/>
      <c r="N69" s="699"/>
      <c r="O69" s="699"/>
      <c r="P69" s="902"/>
      <c r="Q69" s="950"/>
      <c r="R69" s="947"/>
      <c r="W69" s="700"/>
      <c r="X69" s="700"/>
      <c r="Y69" s="700"/>
      <c r="Z69" s="700"/>
      <c r="AA69" s="700"/>
      <c r="AB69" s="700"/>
      <c r="AC69" s="700"/>
      <c r="AD69" s="700"/>
    </row>
    <row r="70" spans="1:30" s="87" customFormat="1" ht="12.75">
      <c r="A70" s="958"/>
      <c r="B70" s="980" t="s">
        <v>690</v>
      </c>
      <c r="C70" s="972"/>
      <c r="D70" s="484">
        <f t="shared" si="14"/>
        <v>3734</v>
      </c>
      <c r="E70" s="903">
        <f t="shared" si="15"/>
        <v>3734</v>
      </c>
      <c r="F70" s="935">
        <f t="shared" si="12"/>
        <v>3734</v>
      </c>
      <c r="G70" s="931"/>
      <c r="H70" s="699"/>
      <c r="I70" s="71">
        <v>3734</v>
      </c>
      <c r="J70" s="699"/>
      <c r="K70" s="902"/>
      <c r="L70" s="944">
        <f t="shared" si="13"/>
        <v>0</v>
      </c>
      <c r="M70" s="931"/>
      <c r="N70" s="699"/>
      <c r="O70" s="699"/>
      <c r="P70" s="902"/>
      <c r="Q70" s="950"/>
      <c r="R70" s="947"/>
      <c r="W70" s="700"/>
      <c r="X70" s="700"/>
      <c r="Y70" s="700"/>
      <c r="Z70" s="700"/>
      <c r="AA70" s="700"/>
      <c r="AB70" s="700"/>
      <c r="AC70" s="700"/>
      <c r="AD70" s="700"/>
    </row>
    <row r="71" spans="1:22" s="225" customFormat="1" ht="12.75">
      <c r="A71" s="958">
        <v>5</v>
      </c>
      <c r="B71" s="980" t="s">
        <v>595</v>
      </c>
      <c r="C71" s="972">
        <v>17000</v>
      </c>
      <c r="D71" s="484">
        <f t="shared" si="14"/>
        <v>0</v>
      </c>
      <c r="E71" s="903">
        <f t="shared" si="15"/>
        <v>17000</v>
      </c>
      <c r="F71" s="935">
        <f t="shared" si="12"/>
        <v>0</v>
      </c>
      <c r="G71" s="907"/>
      <c r="H71" s="71"/>
      <c r="I71" s="71"/>
      <c r="J71" s="71"/>
      <c r="K71" s="899"/>
      <c r="L71" s="944">
        <f t="shared" si="13"/>
        <v>0</v>
      </c>
      <c r="M71" s="907"/>
      <c r="N71" s="71"/>
      <c r="O71" s="71"/>
      <c r="P71" s="899"/>
      <c r="Q71" s="937"/>
      <c r="R71" s="908"/>
      <c r="S71" s="65"/>
      <c r="T71" s="65"/>
      <c r="U71" s="65"/>
      <c r="V71" s="65"/>
    </row>
    <row r="72" spans="1:30" ht="12.75">
      <c r="A72" s="958">
        <v>6</v>
      </c>
      <c r="B72" s="980" t="s">
        <v>355</v>
      </c>
      <c r="C72" s="972">
        <v>2500</v>
      </c>
      <c r="D72" s="484">
        <f t="shared" si="14"/>
        <v>0</v>
      </c>
      <c r="E72" s="903">
        <f t="shared" si="15"/>
        <v>2500</v>
      </c>
      <c r="F72" s="935">
        <f>SUM(G72:J72)</f>
        <v>0</v>
      </c>
      <c r="G72" s="907"/>
      <c r="H72" s="71"/>
      <c r="I72" s="71"/>
      <c r="J72" s="71"/>
      <c r="K72" s="899"/>
      <c r="L72" s="944">
        <f t="shared" si="13"/>
        <v>0</v>
      </c>
      <c r="M72" s="907"/>
      <c r="N72" s="71"/>
      <c r="O72" s="71"/>
      <c r="P72" s="899"/>
      <c r="Q72" s="937"/>
      <c r="R72" s="908"/>
      <c r="W72" s="225"/>
      <c r="X72" s="225"/>
      <c r="Y72" s="225"/>
      <c r="Z72" s="225"/>
      <c r="AA72" s="225"/>
      <c r="AB72" s="225"/>
      <c r="AC72" s="225"/>
      <c r="AD72" s="225"/>
    </row>
    <row r="73" spans="1:30" ht="12.75">
      <c r="A73" s="958">
        <v>7</v>
      </c>
      <c r="B73" s="980" t="s">
        <v>356</v>
      </c>
      <c r="C73" s="972">
        <v>1788</v>
      </c>
      <c r="D73" s="484">
        <f t="shared" si="14"/>
        <v>0</v>
      </c>
      <c r="E73" s="903">
        <f t="shared" si="15"/>
        <v>1788</v>
      </c>
      <c r="F73" s="935">
        <f>SUM(G73:J73)</f>
        <v>0</v>
      </c>
      <c r="G73" s="907"/>
      <c r="H73" s="71"/>
      <c r="I73" s="71"/>
      <c r="J73" s="71"/>
      <c r="K73" s="899"/>
      <c r="L73" s="944">
        <f t="shared" si="13"/>
        <v>0</v>
      </c>
      <c r="M73" s="907"/>
      <c r="N73" s="71"/>
      <c r="O73" s="71"/>
      <c r="P73" s="899"/>
      <c r="Q73" s="937"/>
      <c r="R73" s="908"/>
      <c r="W73" s="225"/>
      <c r="X73" s="225"/>
      <c r="Y73" s="225"/>
      <c r="Z73" s="225"/>
      <c r="AA73" s="225"/>
      <c r="AB73" s="225"/>
      <c r="AC73" s="225"/>
      <c r="AD73" s="225"/>
    </row>
    <row r="74" spans="1:30" ht="12.75">
      <c r="A74" s="958">
        <v>8</v>
      </c>
      <c r="B74" s="980" t="s">
        <v>357</v>
      </c>
      <c r="C74" s="972">
        <v>7400</v>
      </c>
      <c r="D74" s="484">
        <f t="shared" si="14"/>
        <v>0</v>
      </c>
      <c r="E74" s="903">
        <f t="shared" si="15"/>
        <v>7400</v>
      </c>
      <c r="F74" s="935">
        <f>SUM(G74:J74)</f>
        <v>0</v>
      </c>
      <c r="G74" s="907"/>
      <c r="H74" s="71"/>
      <c r="I74" s="71"/>
      <c r="J74" s="71"/>
      <c r="K74" s="899"/>
      <c r="L74" s="944">
        <f t="shared" si="13"/>
        <v>0</v>
      </c>
      <c r="M74" s="907"/>
      <c r="N74" s="71"/>
      <c r="O74" s="71"/>
      <c r="P74" s="899"/>
      <c r="Q74" s="937"/>
      <c r="R74" s="908"/>
      <c r="W74" s="225"/>
      <c r="X74" s="225"/>
      <c r="Y74" s="225"/>
      <c r="Z74" s="225"/>
      <c r="AA74" s="225"/>
      <c r="AB74" s="225"/>
      <c r="AC74" s="225"/>
      <c r="AD74" s="225"/>
    </row>
    <row r="75" spans="1:38" s="223" customFormat="1" ht="12.75">
      <c r="A75" s="959" t="s">
        <v>672</v>
      </c>
      <c r="B75" s="981" t="s">
        <v>164</v>
      </c>
      <c r="C75" s="972">
        <f>SUM(C66:C74)</f>
        <v>124410</v>
      </c>
      <c r="D75" s="1058">
        <f>SUM(D66:D74)</f>
        <v>5889</v>
      </c>
      <c r="E75" s="1058">
        <f>SUM(E66:E74)</f>
        <v>130299</v>
      </c>
      <c r="F75" s="935">
        <f>SUM(F66:F74)</f>
        <v>5889</v>
      </c>
      <c r="G75" s="928">
        <f>SUM(G66:G74)</f>
        <v>0</v>
      </c>
      <c r="H75" s="485">
        <f>SUM(H66:H74)</f>
        <v>0</v>
      </c>
      <c r="I75" s="485">
        <f>SUM(I66:I74)</f>
        <v>5889</v>
      </c>
      <c r="J75" s="485">
        <f>SUM(J66:J74)</f>
        <v>0</v>
      </c>
      <c r="K75" s="901">
        <f>SUM(K67:K74)</f>
        <v>0</v>
      </c>
      <c r="L75" s="935">
        <f t="shared" si="13"/>
        <v>0</v>
      </c>
      <c r="M75" s="928">
        <f>SUM(M68:M74)</f>
        <v>0</v>
      </c>
      <c r="N75" s="485">
        <f>SUM(N68:N74)</f>
        <v>0</v>
      </c>
      <c r="O75" s="485">
        <f>SUM(O68:O74)</f>
        <v>0</v>
      </c>
      <c r="P75" s="901">
        <f>SUM(P68:P74)</f>
        <v>0</v>
      </c>
      <c r="Q75" s="913">
        <f>SUM(Q68:Q74)</f>
        <v>0</v>
      </c>
      <c r="R75" s="948"/>
      <c r="S75" s="226"/>
      <c r="T75" s="226"/>
      <c r="U75" s="226"/>
      <c r="V75" s="226"/>
      <c r="W75" s="479"/>
      <c r="X75" s="479"/>
      <c r="Y75" s="479"/>
      <c r="Z75" s="479"/>
      <c r="AA75" s="479"/>
      <c r="AB75" s="479"/>
      <c r="AC75" s="479"/>
      <c r="AD75" s="479"/>
      <c r="AE75" s="226"/>
      <c r="AF75" s="226"/>
      <c r="AG75" s="226"/>
      <c r="AH75" s="226"/>
      <c r="AI75" s="226"/>
      <c r="AJ75" s="226"/>
      <c r="AK75" s="226"/>
      <c r="AL75" s="226"/>
    </row>
    <row r="76" spans="1:38" s="223" customFormat="1" ht="12.75">
      <c r="A76" s="962"/>
      <c r="B76" s="981"/>
      <c r="C76" s="974"/>
      <c r="D76" s="545"/>
      <c r="E76" s="922"/>
      <c r="F76" s="935"/>
      <c r="G76" s="928"/>
      <c r="H76" s="485"/>
      <c r="I76" s="485"/>
      <c r="J76" s="485"/>
      <c r="K76" s="901"/>
      <c r="L76" s="935"/>
      <c r="M76" s="928"/>
      <c r="N76" s="485"/>
      <c r="O76" s="485"/>
      <c r="P76" s="901"/>
      <c r="Q76" s="913"/>
      <c r="R76" s="948"/>
      <c r="S76" s="226"/>
      <c r="T76" s="226"/>
      <c r="U76" s="226"/>
      <c r="V76" s="226"/>
      <c r="W76" s="479"/>
      <c r="X76" s="479"/>
      <c r="Y76" s="479"/>
      <c r="Z76" s="479"/>
      <c r="AA76" s="479"/>
      <c r="AB76" s="479"/>
      <c r="AC76" s="479"/>
      <c r="AD76" s="479"/>
      <c r="AE76" s="226"/>
      <c r="AF76" s="226"/>
      <c r="AG76" s="226"/>
      <c r="AH76" s="226"/>
      <c r="AI76" s="226"/>
      <c r="AJ76" s="226"/>
      <c r="AK76" s="226"/>
      <c r="AL76" s="226"/>
    </row>
    <row r="77" spans="1:38" s="223" customFormat="1" ht="12.75">
      <c r="A77" s="962">
        <v>1</v>
      </c>
      <c r="B77" s="980" t="s">
        <v>675</v>
      </c>
      <c r="C77" s="974">
        <v>20307</v>
      </c>
      <c r="D77" s="491"/>
      <c r="E77" s="922">
        <f>SUM(C77:D77)</f>
        <v>20307</v>
      </c>
      <c r="F77" s="935"/>
      <c r="G77" s="928"/>
      <c r="H77" s="485"/>
      <c r="I77" s="485"/>
      <c r="J77" s="485"/>
      <c r="K77" s="901"/>
      <c r="L77" s="935"/>
      <c r="M77" s="921"/>
      <c r="N77" s="490"/>
      <c r="O77" s="490"/>
      <c r="P77" s="900"/>
      <c r="Q77" s="951"/>
      <c r="R77" s="954"/>
      <c r="S77" s="226"/>
      <c r="T77" s="226"/>
      <c r="U77" s="226"/>
      <c r="V77" s="226"/>
      <c r="W77" s="479"/>
      <c r="X77" s="479"/>
      <c r="Y77" s="479"/>
      <c r="Z77" s="479"/>
      <c r="AA77" s="479"/>
      <c r="AB77" s="479"/>
      <c r="AC77" s="479"/>
      <c r="AD77" s="479"/>
      <c r="AE77" s="226"/>
      <c r="AF77" s="226"/>
      <c r="AG77" s="226"/>
      <c r="AH77" s="226"/>
      <c r="AI77" s="226"/>
      <c r="AJ77" s="226"/>
      <c r="AK77" s="226"/>
      <c r="AL77" s="226"/>
    </row>
    <row r="78" spans="1:38" s="223" customFormat="1" ht="12.75">
      <c r="A78" s="963">
        <v>2</v>
      </c>
      <c r="B78" s="980" t="s">
        <v>600</v>
      </c>
      <c r="C78" s="972">
        <v>9855</v>
      </c>
      <c r="D78" s="491"/>
      <c r="E78" s="922">
        <f>SUM(C78:D78)</f>
        <v>9855</v>
      </c>
      <c r="F78" s="935">
        <f>SUM(G78:J78)</f>
        <v>0</v>
      </c>
      <c r="G78" s="928"/>
      <c r="H78" s="485"/>
      <c r="I78" s="488"/>
      <c r="J78" s="485"/>
      <c r="K78" s="901"/>
      <c r="L78" s="935"/>
      <c r="M78" s="921"/>
      <c r="N78" s="490"/>
      <c r="O78" s="490"/>
      <c r="P78" s="900"/>
      <c r="Q78" s="951"/>
      <c r="R78" s="953"/>
      <c r="S78" s="226"/>
      <c r="T78" s="226"/>
      <c r="U78" s="226"/>
      <c r="V78" s="226"/>
      <c r="W78" s="479"/>
      <c r="X78" s="479"/>
      <c r="Y78" s="479"/>
      <c r="Z78" s="479"/>
      <c r="AA78" s="479"/>
      <c r="AB78" s="479"/>
      <c r="AC78" s="479"/>
      <c r="AD78" s="479"/>
      <c r="AE78" s="226"/>
      <c r="AF78" s="226"/>
      <c r="AG78" s="226"/>
      <c r="AH78" s="226"/>
      <c r="AI78" s="226"/>
      <c r="AJ78" s="226"/>
      <c r="AK78" s="226"/>
      <c r="AL78" s="226"/>
    </row>
    <row r="79" spans="1:38" s="223" customFormat="1" ht="12.75">
      <c r="A79" s="963">
        <v>3</v>
      </c>
      <c r="B79" s="980" t="s">
        <v>472</v>
      </c>
      <c r="C79" s="972">
        <v>6160</v>
      </c>
      <c r="D79" s="491"/>
      <c r="E79" s="922">
        <f>SUM(C79:D79)</f>
        <v>6160</v>
      </c>
      <c r="F79" s="935">
        <f>SUM(G79:J79)</f>
        <v>0</v>
      </c>
      <c r="G79" s="928"/>
      <c r="H79" s="485"/>
      <c r="I79" s="488"/>
      <c r="J79" s="485"/>
      <c r="K79" s="901"/>
      <c r="L79" s="935"/>
      <c r="M79" s="921"/>
      <c r="N79" s="490"/>
      <c r="O79" s="490"/>
      <c r="P79" s="900"/>
      <c r="Q79" s="951"/>
      <c r="R79" s="953"/>
      <c r="S79" s="226"/>
      <c r="T79" s="226"/>
      <c r="U79" s="226"/>
      <c r="V79" s="226"/>
      <c r="W79" s="479"/>
      <c r="X79" s="479"/>
      <c r="Y79" s="479"/>
      <c r="Z79" s="479"/>
      <c r="AA79" s="479"/>
      <c r="AB79" s="479"/>
      <c r="AC79" s="479"/>
      <c r="AD79" s="479"/>
      <c r="AE79" s="226"/>
      <c r="AF79" s="226"/>
      <c r="AG79" s="226"/>
      <c r="AH79" s="226"/>
      <c r="AI79" s="226"/>
      <c r="AJ79" s="226"/>
      <c r="AK79" s="226"/>
      <c r="AL79" s="226"/>
    </row>
    <row r="80" spans="1:38" s="223" customFormat="1" ht="13.5" thickBot="1">
      <c r="A80" s="959" t="s">
        <v>673</v>
      </c>
      <c r="B80" s="983" t="s">
        <v>532</v>
      </c>
      <c r="C80" s="972">
        <f>SUM(C77:C79)</f>
        <v>36322</v>
      </c>
      <c r="D80" s="972">
        <f>SUM(D77:D79)</f>
        <v>0</v>
      </c>
      <c r="E80" s="972">
        <f>SUM(E77:E79)</f>
        <v>36322</v>
      </c>
      <c r="F80" s="935">
        <f aca="true" t="shared" si="16" ref="F80:L80">SUM(F78:F79)</f>
        <v>0</v>
      </c>
      <c r="G80" s="928">
        <f t="shared" si="16"/>
        <v>0</v>
      </c>
      <c r="H80" s="485">
        <f t="shared" si="16"/>
        <v>0</v>
      </c>
      <c r="I80" s="485">
        <f t="shared" si="16"/>
        <v>0</v>
      </c>
      <c r="J80" s="485">
        <f t="shared" si="16"/>
        <v>0</v>
      </c>
      <c r="K80" s="901">
        <f t="shared" si="16"/>
        <v>0</v>
      </c>
      <c r="L80" s="935">
        <f t="shared" si="16"/>
        <v>0</v>
      </c>
      <c r="M80" s="921"/>
      <c r="N80" s="490"/>
      <c r="O80" s="490"/>
      <c r="P80" s="900"/>
      <c r="Q80" s="951"/>
      <c r="R80" s="912">
        <f>SUM(R77:R79)</f>
        <v>0</v>
      </c>
      <c r="S80" s="226"/>
      <c r="T80" s="226"/>
      <c r="U80" s="226"/>
      <c r="V80" s="226"/>
      <c r="W80" s="479"/>
      <c r="X80" s="479"/>
      <c r="Y80" s="479"/>
      <c r="Z80" s="479"/>
      <c r="AA80" s="479"/>
      <c r="AB80" s="479"/>
      <c r="AC80" s="479"/>
      <c r="AD80" s="479"/>
      <c r="AE80" s="226"/>
      <c r="AF80" s="226"/>
      <c r="AG80" s="226"/>
      <c r="AH80" s="226"/>
      <c r="AI80" s="226"/>
      <c r="AJ80" s="226"/>
      <c r="AK80" s="226"/>
      <c r="AL80" s="226"/>
    </row>
    <row r="81" spans="1:38" s="478" customFormat="1" ht="13.5" thickBot="1">
      <c r="A81" s="959"/>
      <c r="B81" s="981"/>
      <c r="C81" s="973"/>
      <c r="D81" s="487"/>
      <c r="E81" s="923"/>
      <c r="F81" s="935"/>
      <c r="G81" s="907"/>
      <c r="H81" s="71"/>
      <c r="I81" s="71"/>
      <c r="J81" s="71"/>
      <c r="K81" s="899"/>
      <c r="L81" s="935"/>
      <c r="M81" s="907"/>
      <c r="N81" s="71"/>
      <c r="O81" s="71"/>
      <c r="P81" s="899"/>
      <c r="Q81" s="952"/>
      <c r="R81" s="952"/>
      <c r="S81" s="73"/>
      <c r="T81" s="73"/>
      <c r="U81" s="73"/>
      <c r="V81" s="73"/>
      <c r="W81" s="480"/>
      <c r="X81" s="480"/>
      <c r="Y81" s="480"/>
      <c r="Z81" s="480"/>
      <c r="AA81" s="480"/>
      <c r="AB81" s="480"/>
      <c r="AC81" s="480"/>
      <c r="AD81" s="480"/>
      <c r="AE81" s="73"/>
      <c r="AF81" s="73"/>
      <c r="AG81" s="73"/>
      <c r="AH81" s="73"/>
      <c r="AI81" s="73"/>
      <c r="AJ81" s="73"/>
      <c r="AK81" s="73"/>
      <c r="AL81" s="73"/>
    </row>
    <row r="82" spans="1:30" ht="12.75">
      <c r="A82" s="964">
        <v>1</v>
      </c>
      <c r="B82" s="981" t="s">
        <v>371</v>
      </c>
      <c r="C82" s="972">
        <v>4022</v>
      </c>
      <c r="D82" s="484">
        <f>Q82</f>
        <v>44222</v>
      </c>
      <c r="E82" s="903">
        <f>SUM(C82:D82)</f>
        <v>48244</v>
      </c>
      <c r="F82" s="935"/>
      <c r="G82" s="907"/>
      <c r="H82" s="71"/>
      <c r="I82" s="71"/>
      <c r="J82" s="71"/>
      <c r="K82" s="899"/>
      <c r="L82" s="914"/>
      <c r="M82" s="907"/>
      <c r="N82" s="71"/>
      <c r="O82" s="71"/>
      <c r="P82" s="899"/>
      <c r="Q82" s="953">
        <v>44222</v>
      </c>
      <c r="R82" s="908"/>
      <c r="W82" s="225"/>
      <c r="X82" s="225"/>
      <c r="Y82" s="225"/>
      <c r="Z82" s="225"/>
      <c r="AA82" s="225"/>
      <c r="AB82" s="225"/>
      <c r="AC82" s="225"/>
      <c r="AD82" s="225"/>
    </row>
    <row r="83" spans="1:30" ht="12.75">
      <c r="A83" s="964">
        <v>2</v>
      </c>
      <c r="B83" s="981" t="s">
        <v>603</v>
      </c>
      <c r="C83" s="972">
        <f>248164-20307</f>
        <v>227857</v>
      </c>
      <c r="D83" s="484"/>
      <c r="E83" s="903">
        <f>SUM(C83:D83)</f>
        <v>227857</v>
      </c>
      <c r="F83" s="935"/>
      <c r="G83" s="907"/>
      <c r="H83" s="71"/>
      <c r="I83" s="71"/>
      <c r="J83" s="71"/>
      <c r="K83" s="899"/>
      <c r="L83" s="914">
        <f>SUM(M83:R83)</f>
        <v>0</v>
      </c>
      <c r="M83" s="907"/>
      <c r="N83" s="71"/>
      <c r="O83" s="71"/>
      <c r="P83" s="899"/>
      <c r="Q83" s="953"/>
      <c r="R83" s="908"/>
      <c r="W83" s="225"/>
      <c r="X83" s="225"/>
      <c r="Y83" s="225"/>
      <c r="Z83" s="225"/>
      <c r="AA83" s="225"/>
      <c r="AB83" s="225"/>
      <c r="AC83" s="225"/>
      <c r="AD83" s="225"/>
    </row>
    <row r="84" spans="1:30" ht="12.75">
      <c r="A84" s="964">
        <v>3</v>
      </c>
      <c r="B84" s="981" t="s">
        <v>678</v>
      </c>
      <c r="C84" s="974">
        <v>553</v>
      </c>
      <c r="D84" s="484">
        <f>Q84</f>
        <v>135</v>
      </c>
      <c r="E84" s="903">
        <f>SUM(C84:D84)</f>
        <v>688</v>
      </c>
      <c r="F84" s="935"/>
      <c r="G84" s="907"/>
      <c r="H84" s="71"/>
      <c r="I84" s="71"/>
      <c r="J84" s="71"/>
      <c r="K84" s="899"/>
      <c r="L84" s="914"/>
      <c r="M84" s="907"/>
      <c r="N84" s="71"/>
      <c r="O84" s="71"/>
      <c r="P84" s="899"/>
      <c r="Q84" s="954">
        <v>135</v>
      </c>
      <c r="R84" s="908"/>
      <c r="W84" s="225"/>
      <c r="X84" s="225"/>
      <c r="Y84" s="225"/>
      <c r="Z84" s="225"/>
      <c r="AA84" s="225"/>
      <c r="AB84" s="225"/>
      <c r="AC84" s="225"/>
      <c r="AD84" s="225"/>
    </row>
    <row r="85" spans="1:30" ht="12.75">
      <c r="A85" s="964"/>
      <c r="B85" s="981" t="s">
        <v>691</v>
      </c>
      <c r="C85" s="974"/>
      <c r="D85" s="484">
        <f>Q85</f>
        <v>10110</v>
      </c>
      <c r="E85" s="903">
        <f>SUM(C85:D85)</f>
        <v>10110</v>
      </c>
      <c r="F85" s="935"/>
      <c r="G85" s="907"/>
      <c r="H85" s="71"/>
      <c r="I85" s="71"/>
      <c r="J85" s="71"/>
      <c r="K85" s="899"/>
      <c r="L85" s="914"/>
      <c r="M85" s="907"/>
      <c r="N85" s="71"/>
      <c r="O85" s="71"/>
      <c r="P85" s="899"/>
      <c r="Q85" s="954">
        <v>10110</v>
      </c>
      <c r="R85" s="908"/>
      <c r="W85" s="225"/>
      <c r="X85" s="225"/>
      <c r="Y85" s="225"/>
      <c r="Z85" s="225"/>
      <c r="AA85" s="225"/>
      <c r="AB85" s="225"/>
      <c r="AC85" s="225"/>
      <c r="AD85" s="225"/>
    </row>
    <row r="86" spans="1:30" ht="13.5" thickBot="1">
      <c r="A86" s="964"/>
      <c r="B86" s="981" t="s">
        <v>692</v>
      </c>
      <c r="C86" s="974"/>
      <c r="D86" s="484">
        <f>Q86</f>
        <v>17524</v>
      </c>
      <c r="E86" s="903">
        <f>SUM(C86:D86)</f>
        <v>17524</v>
      </c>
      <c r="F86" s="935"/>
      <c r="G86" s="907"/>
      <c r="H86" s="71"/>
      <c r="I86" s="71"/>
      <c r="J86" s="71"/>
      <c r="K86" s="899"/>
      <c r="L86" s="914"/>
      <c r="M86" s="907"/>
      <c r="N86" s="71"/>
      <c r="O86" s="71"/>
      <c r="P86" s="899"/>
      <c r="Q86" s="954">
        <v>17524</v>
      </c>
      <c r="R86" s="908"/>
      <c r="W86" s="225"/>
      <c r="X86" s="225"/>
      <c r="Y86" s="225"/>
      <c r="Z86" s="225"/>
      <c r="AA86" s="225"/>
      <c r="AB86" s="225"/>
      <c r="AC86" s="225"/>
      <c r="AD86" s="225"/>
    </row>
    <row r="87" spans="1:38" s="478" customFormat="1" ht="13.5" thickBot="1">
      <c r="A87" s="959" t="s">
        <v>374</v>
      </c>
      <c r="B87" s="981" t="s">
        <v>409</v>
      </c>
      <c r="C87" s="972">
        <f>SUM(C82:C84)</f>
        <v>232432</v>
      </c>
      <c r="D87" s="1058">
        <f>SUM(D82:D86)</f>
        <v>71991</v>
      </c>
      <c r="E87" s="1058">
        <f>SUM(E82:E86)</f>
        <v>304423</v>
      </c>
      <c r="F87" s="937">
        <f aca="true" t="shared" si="17" ref="F87:N87">SUM(F82:F83)</f>
        <v>0</v>
      </c>
      <c r="G87" s="919">
        <f t="shared" si="17"/>
        <v>0</v>
      </c>
      <c r="H87" s="484">
        <f t="shared" si="17"/>
        <v>0</v>
      </c>
      <c r="I87" s="484">
        <f t="shared" si="17"/>
        <v>0</v>
      </c>
      <c r="J87" s="484">
        <f t="shared" si="17"/>
        <v>0</v>
      </c>
      <c r="K87" s="903">
        <f t="shared" si="17"/>
        <v>0</v>
      </c>
      <c r="L87" s="937">
        <f t="shared" si="17"/>
        <v>0</v>
      </c>
      <c r="M87" s="919">
        <f t="shared" si="17"/>
        <v>0</v>
      </c>
      <c r="N87" s="484">
        <f t="shared" si="17"/>
        <v>0</v>
      </c>
      <c r="O87" s="484"/>
      <c r="P87" s="903">
        <f>SUM(P82:P83)</f>
        <v>0</v>
      </c>
      <c r="Q87" s="912">
        <f>SUM(Q82:Q86)</f>
        <v>71991</v>
      </c>
      <c r="R87" s="908"/>
      <c r="S87" s="73"/>
      <c r="T87" s="73"/>
      <c r="U87" s="73"/>
      <c r="V87" s="73"/>
      <c r="W87" s="480"/>
      <c r="X87" s="480"/>
      <c r="Y87" s="480"/>
      <c r="Z87" s="480"/>
      <c r="AA87" s="480"/>
      <c r="AB87" s="480"/>
      <c r="AC87" s="480"/>
      <c r="AD87" s="480"/>
      <c r="AE87" s="73"/>
      <c r="AF87" s="73"/>
      <c r="AG87" s="73"/>
      <c r="AH87" s="73"/>
      <c r="AI87" s="73"/>
      <c r="AJ87" s="73"/>
      <c r="AK87" s="73"/>
      <c r="AL87" s="73"/>
    </row>
    <row r="88" spans="1:18" ht="12.75">
      <c r="A88" s="965"/>
      <c r="B88" s="914"/>
      <c r="C88" s="907"/>
      <c r="D88" s="71"/>
      <c r="E88" s="899"/>
      <c r="F88" s="938"/>
      <c r="G88" s="907"/>
      <c r="H88" s="71"/>
      <c r="I88" s="71"/>
      <c r="J88" s="71"/>
      <c r="K88" s="899"/>
      <c r="L88" s="914"/>
      <c r="M88" s="907"/>
      <c r="N88" s="71"/>
      <c r="O88" s="71"/>
      <c r="P88" s="1152"/>
      <c r="Q88" s="909"/>
      <c r="R88" s="909"/>
    </row>
    <row r="89" spans="1:30" s="227" customFormat="1" ht="12.75">
      <c r="A89" s="966"/>
      <c r="B89" s="984" t="s">
        <v>151</v>
      </c>
      <c r="C89" s="920">
        <f>C10+C26+C42+C59+C64+C75+C80+C87+C50+C55</f>
        <v>1209549</v>
      </c>
      <c r="D89" s="920">
        <f>D10+D26+D42+D59+D64+D75+D80+D87+D50+D55</f>
        <v>85827</v>
      </c>
      <c r="E89" s="904">
        <f>SUM(C89:D89)</f>
        <v>1295376</v>
      </c>
      <c r="F89" s="915">
        <f>F10+F26+F42+F59+F64+F75+F87+F80+F50+F55</f>
        <v>1380</v>
      </c>
      <c r="G89" s="920">
        <f>G10+G26+G42+G59+G64+G75+G87+G80+G50+G55</f>
        <v>13</v>
      </c>
      <c r="H89" s="591">
        <f>H10+H26+H42+H59+H64+H75+H87+H80+H50+H55</f>
        <v>3</v>
      </c>
      <c r="I89" s="591">
        <f>I10+I26+I42+I59+I64+I75+I87+I80+I50+I55</f>
        <v>1364</v>
      </c>
      <c r="J89" s="591">
        <f>J10+J26+J42+J59+J64+J75+J87+J80+J50+J55</f>
        <v>0</v>
      </c>
      <c r="K89" s="904">
        <f>K10+K26+K42+K59+K64+K75+K87+K80+K50+K55</f>
        <v>0</v>
      </c>
      <c r="L89" s="915">
        <f>L10+L26+L42+L59+L64+L75+L50+L55</f>
        <v>12456</v>
      </c>
      <c r="M89" s="920">
        <f>M10+M26+M42+M59+M64+M75+M50+M55</f>
        <v>5895</v>
      </c>
      <c r="N89" s="591">
        <f>N10+N26+N42+N59+N64+N75+N50+N55</f>
        <v>6561</v>
      </c>
      <c r="O89" s="591">
        <f>O10+O26+O42+O59+O64+O75+O50+O55</f>
        <v>0</v>
      </c>
      <c r="P89" s="1153">
        <f>P10+P26+P42+P59+P64+P75+P50+P55</f>
        <v>0</v>
      </c>
      <c r="Q89" s="910">
        <f>Q87</f>
        <v>71991</v>
      </c>
      <c r="R89" s="910"/>
      <c r="W89" s="228"/>
      <c r="X89" s="228"/>
      <c r="Y89" s="228"/>
      <c r="Z89" s="228"/>
      <c r="AA89" s="228"/>
      <c r="AB89" s="228"/>
      <c r="AC89" s="228"/>
      <c r="AD89" s="228"/>
    </row>
    <row r="90" spans="1:30" s="223" customFormat="1" ht="12.75">
      <c r="A90" s="959"/>
      <c r="B90" s="985" t="s">
        <v>471</v>
      </c>
      <c r="C90" s="921">
        <f>'8.3. sz. mell_össz.'!D23+'8.2. Polgármesteri Hivatal'!D23</f>
        <v>311345</v>
      </c>
      <c r="D90" s="490">
        <f>'8.2. Polgármesteri Hivatal'!H23+'8.3. sz. mell_össz.'!H23</f>
        <v>5386</v>
      </c>
      <c r="E90" s="904">
        <f>SUM(C90:D90)</f>
        <v>316731</v>
      </c>
      <c r="F90" s="935">
        <v>5386</v>
      </c>
      <c r="G90" s="930"/>
      <c r="H90" s="482"/>
      <c r="I90" s="482"/>
      <c r="J90" s="482"/>
      <c r="K90" s="897"/>
      <c r="L90" s="944">
        <f>SUM(M90:R90)</f>
        <v>0</v>
      </c>
      <c r="M90" s="930"/>
      <c r="N90" s="482"/>
      <c r="O90" s="482"/>
      <c r="P90" s="897"/>
      <c r="Q90" s="916"/>
      <c r="R90" s="911"/>
      <c r="W90" s="224"/>
      <c r="X90" s="224"/>
      <c r="Y90" s="224"/>
      <c r="Z90" s="224"/>
      <c r="AA90" s="224"/>
      <c r="AB90" s="224"/>
      <c r="AC90" s="224"/>
      <c r="AD90" s="224"/>
    </row>
    <row r="91" spans="1:30" s="223" customFormat="1" ht="12.75">
      <c r="A91" s="967"/>
      <c r="B91" s="986" t="s">
        <v>529</v>
      </c>
      <c r="C91" s="975">
        <f>'8.3. sz. mell_össz.'!D11+'8.2. Polgármesteri Hivatal'!D11+'8.3. sz. mell_össz.'!D14</f>
        <v>61742</v>
      </c>
      <c r="D91" s="701"/>
      <c r="E91" s="904">
        <f>SUM(C91:D91)</f>
        <v>61742</v>
      </c>
      <c r="F91" s="939"/>
      <c r="G91" s="932"/>
      <c r="H91" s="702"/>
      <c r="I91" s="702"/>
      <c r="J91" s="702"/>
      <c r="K91" s="905"/>
      <c r="L91" s="945"/>
      <c r="M91" s="932"/>
      <c r="N91" s="702"/>
      <c r="O91" s="702"/>
      <c r="P91" s="905"/>
      <c r="Q91" s="917"/>
      <c r="R91" s="916"/>
      <c r="W91" s="224"/>
      <c r="X91" s="224"/>
      <c r="Y91" s="224"/>
      <c r="Z91" s="224"/>
      <c r="AA91" s="224"/>
      <c r="AB91" s="224"/>
      <c r="AC91" s="224"/>
      <c r="AD91" s="224"/>
    </row>
    <row r="92" spans="1:20" ht="13.5" thickBot="1">
      <c r="A92" s="968"/>
      <c r="B92" s="940" t="s">
        <v>438</v>
      </c>
      <c r="C92" s="933">
        <f>SUM(C89:C91)</f>
        <v>1582636</v>
      </c>
      <c r="D92" s="933">
        <f>SUM(D89:D91)</f>
        <v>91213</v>
      </c>
      <c r="E92" s="592">
        <f>SUM(E89:E91)</f>
        <v>1673849</v>
      </c>
      <c r="F92" s="940">
        <f>SUM(F89:F91)</f>
        <v>6766</v>
      </c>
      <c r="G92" s="933">
        <f aca="true" t="shared" si="18" ref="G92:O92">SUM(G89:G90)</f>
        <v>13</v>
      </c>
      <c r="H92" s="592">
        <f t="shared" si="18"/>
        <v>3</v>
      </c>
      <c r="I92" s="592">
        <f t="shared" si="18"/>
        <v>1364</v>
      </c>
      <c r="J92" s="592">
        <f t="shared" si="18"/>
        <v>0</v>
      </c>
      <c r="K92" s="906">
        <f t="shared" si="18"/>
        <v>0</v>
      </c>
      <c r="L92" s="940">
        <f t="shared" si="18"/>
        <v>12456</v>
      </c>
      <c r="M92" s="933">
        <f t="shared" si="18"/>
        <v>5895</v>
      </c>
      <c r="N92" s="592">
        <f t="shared" si="18"/>
        <v>6561</v>
      </c>
      <c r="O92" s="592">
        <f t="shared" si="18"/>
        <v>0</v>
      </c>
      <c r="P92" s="906">
        <f>SUM(P89:P90)</f>
        <v>0</v>
      </c>
      <c r="Q92" s="918">
        <f>SUM(Q89)</f>
        <v>71991</v>
      </c>
      <c r="R92" s="955">
        <f>SUM(R77:R79)</f>
        <v>0</v>
      </c>
      <c r="S92" s="73"/>
      <c r="T92" s="73"/>
    </row>
  </sheetData>
  <sheetProtection/>
  <mergeCells count="13">
    <mergeCell ref="A7:A8"/>
    <mergeCell ref="D7:D8"/>
    <mergeCell ref="G7:K7"/>
    <mergeCell ref="L7:L8"/>
    <mergeCell ref="F7:F8"/>
    <mergeCell ref="E7:E8"/>
    <mergeCell ref="B4:C4"/>
    <mergeCell ref="M7:P7"/>
    <mergeCell ref="C7:C8"/>
    <mergeCell ref="B7:B8"/>
    <mergeCell ref="O5:R5"/>
    <mergeCell ref="Q7:Q8"/>
    <mergeCell ref="R7:R8"/>
  </mergeCells>
  <printOptions horizontalCentered="1"/>
  <pageMargins left="0.31496062992125984" right="0.1968503937007874" top="0.2362204724409449" bottom="0.2362204724409449" header="0.2362204724409449" footer="0.15748031496062992"/>
  <pageSetup fitToHeight="2" fitToWidth="1" horizontalDpi="600" verticalDpi="600" orientation="landscape" paperSize="8" scale="97" r:id="rId1"/>
  <headerFooter>
    <oddHeader>&amp;C&amp;"Times New Roman CE,Félkövér"&amp;12Martonvásár Város Képviselőtestület  ..../2013 (........) önkormányzati rendelete Martonvásár Város 2013. évi költségvetésének mósosításáról&amp;R&amp;"Times New Roman CE,Dőlt"&amp;12
</oddHeader>
  </headerFooter>
  <rowBreaks count="1" manualBreakCount="1">
    <brk id="7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8.00390625" style="95" customWidth="1"/>
    <col min="2" max="2" width="65.625" style="95" customWidth="1"/>
    <col min="3" max="3" width="15.625" style="95" customWidth="1"/>
    <col min="4" max="4" width="11.125" style="578" bestFit="1" customWidth="1"/>
    <col min="5" max="5" width="16.875" style="578" customWidth="1"/>
    <col min="6" max="6" width="12.00390625" style="578" customWidth="1"/>
    <col min="7" max="7" width="15.00390625" style="583" customWidth="1"/>
    <col min="8" max="8" width="13.375" style="95" customWidth="1"/>
    <col min="9" max="16384" width="9.375" style="95" customWidth="1"/>
  </cols>
  <sheetData>
    <row r="1" spans="2:8" ht="12.75">
      <c r="B1" s="94"/>
      <c r="G1" s="578"/>
      <c r="H1" s="1154" t="s">
        <v>827</v>
      </c>
    </row>
    <row r="2" spans="2:7" ht="15.75" customHeight="1">
      <c r="B2" s="1186" t="s">
        <v>130</v>
      </c>
      <c r="C2" s="1186"/>
      <c r="D2" s="1186"/>
      <c r="E2" s="1186"/>
      <c r="F2" s="1186"/>
      <c r="G2" s="1186"/>
    </row>
    <row r="3" spans="2:8" ht="14.25" customHeight="1" thickBot="1">
      <c r="B3" s="94"/>
      <c r="G3" s="1045" t="s">
        <v>706</v>
      </c>
      <c r="H3" s="1078"/>
    </row>
    <row r="4" spans="1:8" ht="24.75" thickBot="1">
      <c r="A4" s="832" t="s">
        <v>6</v>
      </c>
      <c r="B4" s="97" t="s">
        <v>131</v>
      </c>
      <c r="C4" s="97" t="s">
        <v>419</v>
      </c>
      <c r="D4" s="579" t="s">
        <v>696</v>
      </c>
      <c r="E4" s="579" t="s">
        <v>411</v>
      </c>
      <c r="F4" s="579" t="s">
        <v>195</v>
      </c>
      <c r="G4" s="579" t="s">
        <v>429</v>
      </c>
      <c r="H4" s="1079" t="s">
        <v>165</v>
      </c>
    </row>
    <row r="5" spans="1:8" ht="13.5" thickBot="1">
      <c r="A5" s="833">
        <v>1</v>
      </c>
      <c r="B5" s="110" t="s">
        <v>412</v>
      </c>
      <c r="C5" s="110" t="s">
        <v>418</v>
      </c>
      <c r="D5" s="834" t="s">
        <v>414</v>
      </c>
      <c r="E5" s="834" t="s">
        <v>415</v>
      </c>
      <c r="F5" s="834" t="s">
        <v>416</v>
      </c>
      <c r="G5" s="834" t="s">
        <v>417</v>
      </c>
      <c r="H5" s="1079" t="s">
        <v>420</v>
      </c>
    </row>
    <row r="6" spans="1:8" ht="12.75" customHeight="1" thickBot="1">
      <c r="A6" s="835">
        <v>2</v>
      </c>
      <c r="B6" s="836" t="s">
        <v>631</v>
      </c>
      <c r="C6" s="837"/>
      <c r="D6" s="838"/>
      <c r="E6" s="838"/>
      <c r="F6" s="838"/>
      <c r="G6" s="838"/>
      <c r="H6" s="1080"/>
    </row>
    <row r="7" spans="1:8" ht="12.75" customHeight="1">
      <c r="A7" s="839">
        <v>3</v>
      </c>
      <c r="B7" s="840" t="s">
        <v>632</v>
      </c>
      <c r="C7" s="577">
        <v>8900</v>
      </c>
      <c r="D7" s="581">
        <v>-838</v>
      </c>
      <c r="E7" s="581">
        <f>+C7+D7</f>
        <v>8062</v>
      </c>
      <c r="F7" s="581">
        <f>2130-838</f>
        <v>1292</v>
      </c>
      <c r="G7" s="581">
        <v>6770</v>
      </c>
      <c r="H7" s="1081">
        <f>SUM(F7:G7)</f>
        <v>8062</v>
      </c>
    </row>
    <row r="8" spans="1:8" ht="12.75" customHeight="1">
      <c r="A8" s="841">
        <v>4</v>
      </c>
      <c r="B8" s="842" t="s">
        <v>633</v>
      </c>
      <c r="C8" s="122">
        <v>39365</v>
      </c>
      <c r="D8" s="488"/>
      <c r="E8" s="581">
        <f>+C8+D8</f>
        <v>39365</v>
      </c>
      <c r="F8" s="488">
        <v>9397</v>
      </c>
      <c r="G8" s="488">
        <v>29968</v>
      </c>
      <c r="H8" s="1082">
        <f>SUM(F8:G8)</f>
        <v>39365</v>
      </c>
    </row>
    <row r="9" spans="1:8" ht="12.75" customHeight="1" thickBot="1">
      <c r="A9" s="843">
        <v>5</v>
      </c>
      <c r="B9" s="844"/>
      <c r="C9" s="152"/>
      <c r="D9" s="845"/>
      <c r="E9" s="581">
        <f>+C9+D9</f>
        <v>0</v>
      </c>
      <c r="F9" s="845"/>
      <c r="G9" s="845"/>
      <c r="H9" s="1083"/>
    </row>
    <row r="10" spans="1:8" ht="12.75" customHeight="1" thickBot="1">
      <c r="A10" s="835">
        <v>6</v>
      </c>
      <c r="B10" s="836" t="s">
        <v>148</v>
      </c>
      <c r="C10" s="556">
        <f aca="true" t="shared" si="0" ref="C10:H10">SUM(C7:C9)</f>
        <v>48265</v>
      </c>
      <c r="D10" s="556">
        <f t="shared" si="0"/>
        <v>-838</v>
      </c>
      <c r="E10" s="556">
        <f t="shared" si="0"/>
        <v>47427</v>
      </c>
      <c r="F10" s="556">
        <f t="shared" si="0"/>
        <v>10689</v>
      </c>
      <c r="G10" s="556">
        <f t="shared" si="0"/>
        <v>36738</v>
      </c>
      <c r="H10" s="1084">
        <f t="shared" si="0"/>
        <v>47427</v>
      </c>
    </row>
    <row r="11" spans="1:8" ht="12.75" customHeight="1">
      <c r="A11" s="839">
        <v>7</v>
      </c>
      <c r="B11" s="847"/>
      <c r="C11" s="557"/>
      <c r="D11" s="580"/>
      <c r="E11" s="580">
        <f>+C11+D11</f>
        <v>0</v>
      </c>
      <c r="F11" s="580"/>
      <c r="G11" s="580"/>
      <c r="H11" s="1081"/>
    </row>
    <row r="12" spans="1:8" ht="12.75" customHeight="1">
      <c r="A12" s="841">
        <v>8</v>
      </c>
      <c r="B12" s="848" t="s">
        <v>634</v>
      </c>
      <c r="C12" s="587"/>
      <c r="D12" s="588"/>
      <c r="E12" s="580">
        <f>+C12+D12</f>
        <v>0</v>
      </c>
      <c r="F12" s="588"/>
      <c r="G12" s="588"/>
      <c r="H12" s="1083"/>
    </row>
    <row r="13" spans="1:8" ht="12.75" customHeight="1">
      <c r="A13" s="841">
        <v>9</v>
      </c>
      <c r="B13" s="842" t="s">
        <v>635</v>
      </c>
      <c r="C13" s="122">
        <v>145413</v>
      </c>
      <c r="D13" s="488"/>
      <c r="E13" s="580">
        <f>+C13+D13</f>
        <v>145413</v>
      </c>
      <c r="F13" s="488"/>
      <c r="G13" s="488">
        <v>145413</v>
      </c>
      <c r="H13" s="1085">
        <f>SUM(F13:G13)</f>
        <v>145413</v>
      </c>
    </row>
    <row r="14" spans="1:8" ht="12.75" customHeight="1">
      <c r="A14" s="841">
        <v>10</v>
      </c>
      <c r="B14" s="842" t="s">
        <v>636</v>
      </c>
      <c r="C14" s="122">
        <v>618</v>
      </c>
      <c r="D14" s="488"/>
      <c r="E14" s="580">
        <f>+C14+D14</f>
        <v>618</v>
      </c>
      <c r="F14" s="488"/>
      <c r="G14" s="488">
        <v>618</v>
      </c>
      <c r="H14" s="1082">
        <f>SUM(F14:G14)</f>
        <v>618</v>
      </c>
    </row>
    <row r="15" spans="1:8" ht="12.75" customHeight="1" thickBot="1">
      <c r="A15" s="843">
        <v>11</v>
      </c>
      <c r="B15" s="844" t="s">
        <v>637</v>
      </c>
      <c r="C15" s="152">
        <v>2418</v>
      </c>
      <c r="D15" s="845"/>
      <c r="E15" s="580">
        <f>+C15+D15</f>
        <v>2418</v>
      </c>
      <c r="F15" s="845"/>
      <c r="G15" s="845">
        <v>2418</v>
      </c>
      <c r="H15" s="1083">
        <f>SUM(F15:G15)</f>
        <v>2418</v>
      </c>
    </row>
    <row r="16" spans="1:8" ht="12.75" customHeight="1" thickBot="1">
      <c r="A16" s="835">
        <v>12</v>
      </c>
      <c r="B16" s="849" t="s">
        <v>331</v>
      </c>
      <c r="C16" s="556">
        <f>SUM(C13:C15)</f>
        <v>148449</v>
      </c>
      <c r="D16" s="556">
        <f>SUM(D13:D15)</f>
        <v>0</v>
      </c>
      <c r="E16" s="556">
        <f>SUM(E13:E15)</f>
        <v>148449</v>
      </c>
      <c r="F16" s="556">
        <f>SUM(F13:F15)</f>
        <v>0</v>
      </c>
      <c r="G16" s="556">
        <f>SUM(G13:G15)</f>
        <v>148449</v>
      </c>
      <c r="H16" s="1084">
        <f>SUM(H13:H15)</f>
        <v>148449</v>
      </c>
    </row>
    <row r="17" spans="1:8" ht="12.75" customHeight="1">
      <c r="A17" s="839">
        <v>13</v>
      </c>
      <c r="B17" s="850"/>
      <c r="C17" s="557"/>
      <c r="D17" s="580"/>
      <c r="E17" s="580"/>
      <c r="F17" s="580"/>
      <c r="G17" s="580"/>
      <c r="H17" s="1081"/>
    </row>
    <row r="18" spans="1:8" ht="12.75" customHeight="1">
      <c r="A18" s="841">
        <v>14</v>
      </c>
      <c r="B18" s="848" t="s">
        <v>139</v>
      </c>
      <c r="C18" s="122"/>
      <c r="D18" s="488"/>
      <c r="E18" s="488"/>
      <c r="F18" s="488"/>
      <c r="G18" s="488"/>
      <c r="H18" s="1082"/>
    </row>
    <row r="19" spans="1:8" ht="12.75" customHeight="1">
      <c r="A19" s="841">
        <v>15</v>
      </c>
      <c r="B19" s="842" t="s">
        <v>638</v>
      </c>
      <c r="C19" s="122">
        <v>875</v>
      </c>
      <c r="D19" s="488"/>
      <c r="E19" s="488">
        <f>+C19+D19</f>
        <v>875</v>
      </c>
      <c r="F19" s="488">
        <v>875</v>
      </c>
      <c r="G19" s="488"/>
      <c r="H19" s="1082">
        <f>SUM(F19:G19)</f>
        <v>875</v>
      </c>
    </row>
    <row r="20" spans="1:8" ht="12.75" customHeight="1">
      <c r="A20" s="841">
        <v>16</v>
      </c>
      <c r="B20" s="842" t="s">
        <v>639</v>
      </c>
      <c r="C20" s="122">
        <v>74272</v>
      </c>
      <c r="D20" s="488">
        <v>9852</v>
      </c>
      <c r="E20" s="488">
        <f aca="true" t="shared" si="1" ref="E20:E28">+C20+D20</f>
        <v>84124</v>
      </c>
      <c r="F20" s="488">
        <f>E20</f>
        <v>84124</v>
      </c>
      <c r="G20" s="488"/>
      <c r="H20" s="1082">
        <f aca="true" t="shared" si="2" ref="H20:H29">SUM(F20:G20)</f>
        <v>84124</v>
      </c>
    </row>
    <row r="21" spans="1:8" ht="12.75" customHeight="1">
      <c r="A21" s="841">
        <v>17</v>
      </c>
      <c r="B21" s="842" t="s">
        <v>640</v>
      </c>
      <c r="C21" s="122">
        <v>19000</v>
      </c>
      <c r="D21" s="488">
        <v>2907</v>
      </c>
      <c r="E21" s="488">
        <f t="shared" si="1"/>
        <v>21907</v>
      </c>
      <c r="F21" s="488">
        <f aca="true" t="shared" si="3" ref="F21:F29">E21</f>
        <v>21907</v>
      </c>
      <c r="G21" s="488"/>
      <c r="H21" s="1082">
        <f t="shared" si="2"/>
        <v>21907</v>
      </c>
    </row>
    <row r="22" spans="1:8" ht="12.75" customHeight="1">
      <c r="A22" s="841">
        <v>18</v>
      </c>
      <c r="B22" s="842" t="s">
        <v>641</v>
      </c>
      <c r="C22" s="122">
        <v>34854</v>
      </c>
      <c r="D22" s="488">
        <v>-2471</v>
      </c>
      <c r="E22" s="488">
        <f t="shared" si="1"/>
        <v>32383</v>
      </c>
      <c r="F22" s="488">
        <f t="shared" si="3"/>
        <v>32383</v>
      </c>
      <c r="G22" s="488"/>
      <c r="H22" s="1082">
        <f t="shared" si="2"/>
        <v>32383</v>
      </c>
    </row>
    <row r="23" spans="1:8" ht="12.75" customHeight="1">
      <c r="A23" s="841">
        <v>19</v>
      </c>
      <c r="B23" s="842" t="s">
        <v>642</v>
      </c>
      <c r="C23" s="122">
        <v>102452</v>
      </c>
      <c r="D23" s="488">
        <v>2000</v>
      </c>
      <c r="E23" s="488">
        <f t="shared" si="1"/>
        <v>104452</v>
      </c>
      <c r="F23" s="488">
        <f t="shared" si="3"/>
        <v>104452</v>
      </c>
      <c r="G23" s="488"/>
      <c r="H23" s="1082">
        <f t="shared" si="2"/>
        <v>104452</v>
      </c>
    </row>
    <row r="24" spans="1:8" ht="12.75" customHeight="1">
      <c r="A24" s="841">
        <v>20</v>
      </c>
      <c r="B24" s="842" t="s">
        <v>643</v>
      </c>
      <c r="C24" s="122">
        <v>3500</v>
      </c>
      <c r="D24" s="488"/>
      <c r="E24" s="488">
        <f t="shared" si="1"/>
        <v>3500</v>
      </c>
      <c r="F24" s="488">
        <f t="shared" si="3"/>
        <v>3500</v>
      </c>
      <c r="G24" s="488"/>
      <c r="H24" s="1082">
        <f t="shared" si="2"/>
        <v>3500</v>
      </c>
    </row>
    <row r="25" spans="1:8" ht="12.75" customHeight="1">
      <c r="A25" s="841">
        <v>21</v>
      </c>
      <c r="B25" s="842" t="s">
        <v>644</v>
      </c>
      <c r="C25" s="122">
        <v>3500</v>
      </c>
      <c r="D25" s="488"/>
      <c r="E25" s="488">
        <f t="shared" si="1"/>
        <v>3500</v>
      </c>
      <c r="F25" s="488">
        <f t="shared" si="3"/>
        <v>3500</v>
      </c>
      <c r="G25" s="488"/>
      <c r="H25" s="1082">
        <f t="shared" si="2"/>
        <v>3500</v>
      </c>
    </row>
    <row r="26" spans="1:8" ht="12.75" customHeight="1">
      <c r="A26" s="841">
        <v>22</v>
      </c>
      <c r="B26" s="842" t="s">
        <v>645</v>
      </c>
      <c r="C26" s="122">
        <v>1200</v>
      </c>
      <c r="D26" s="488"/>
      <c r="E26" s="488">
        <f t="shared" si="1"/>
        <v>1200</v>
      </c>
      <c r="F26" s="488">
        <f t="shared" si="3"/>
        <v>1200</v>
      </c>
      <c r="G26" s="488"/>
      <c r="H26" s="1082">
        <f t="shared" si="2"/>
        <v>1200</v>
      </c>
    </row>
    <row r="27" spans="1:8" ht="12.75" customHeight="1">
      <c r="A27" s="841">
        <v>23</v>
      </c>
      <c r="B27" s="842" t="s">
        <v>646</v>
      </c>
      <c r="C27" s="122">
        <v>55000</v>
      </c>
      <c r="D27" s="488">
        <v>-5000</v>
      </c>
      <c r="E27" s="488">
        <f t="shared" si="1"/>
        <v>50000</v>
      </c>
      <c r="F27" s="488">
        <f t="shared" si="3"/>
        <v>50000</v>
      </c>
      <c r="G27" s="488"/>
      <c r="H27" s="1082">
        <f t="shared" si="2"/>
        <v>50000</v>
      </c>
    </row>
    <row r="28" spans="1:8" ht="12.75" customHeight="1">
      <c r="A28" s="841">
        <v>24</v>
      </c>
      <c r="B28" s="842" t="s">
        <v>647</v>
      </c>
      <c r="C28" s="122">
        <v>18564</v>
      </c>
      <c r="D28" s="488"/>
      <c r="E28" s="488">
        <f t="shared" si="1"/>
        <v>18564</v>
      </c>
      <c r="F28" s="488">
        <f t="shared" si="3"/>
        <v>18564</v>
      </c>
      <c r="G28" s="488"/>
      <c r="H28" s="1082">
        <f t="shared" si="2"/>
        <v>18564</v>
      </c>
    </row>
    <row r="29" spans="1:8" ht="12.75" customHeight="1">
      <c r="A29" s="841">
        <v>25</v>
      </c>
      <c r="B29" s="842" t="s">
        <v>648</v>
      </c>
      <c r="C29" s="122">
        <v>508</v>
      </c>
      <c r="D29" s="488"/>
      <c r="E29" s="488">
        <f>+C29+D29</f>
        <v>508</v>
      </c>
      <c r="F29" s="488">
        <f t="shared" si="3"/>
        <v>508</v>
      </c>
      <c r="G29" s="488"/>
      <c r="H29" s="1082">
        <f t="shared" si="2"/>
        <v>508</v>
      </c>
    </row>
    <row r="30" spans="1:8" ht="12.75" customHeight="1">
      <c r="A30" s="841">
        <v>26</v>
      </c>
      <c r="B30" s="848" t="s">
        <v>334</v>
      </c>
      <c r="C30" s="587"/>
      <c r="D30" s="588"/>
      <c r="E30" s="588"/>
      <c r="F30" s="588"/>
      <c r="G30" s="588"/>
      <c r="H30" s="1082"/>
    </row>
    <row r="31" spans="1:8" ht="12.75" customHeight="1">
      <c r="A31" s="841">
        <v>27</v>
      </c>
      <c r="B31" s="851"/>
      <c r="C31" s="122"/>
      <c r="D31" s="488"/>
      <c r="E31" s="488"/>
      <c r="F31" s="488"/>
      <c r="G31" s="488"/>
      <c r="H31" s="1082"/>
    </row>
    <row r="32" spans="1:8" ht="12.75" customHeight="1">
      <c r="A32" s="841">
        <v>28</v>
      </c>
      <c r="B32" s="851"/>
      <c r="C32" s="122"/>
      <c r="D32" s="488"/>
      <c r="E32" s="488"/>
      <c r="F32" s="488"/>
      <c r="G32" s="488"/>
      <c r="H32" s="1082"/>
    </row>
    <row r="33" spans="1:8" ht="12.75" customHeight="1">
      <c r="A33" s="841">
        <v>29</v>
      </c>
      <c r="B33" s="851"/>
      <c r="C33" s="122"/>
      <c r="D33" s="488"/>
      <c r="E33" s="488"/>
      <c r="F33" s="488"/>
      <c r="G33" s="488"/>
      <c r="H33" s="1082"/>
    </row>
    <row r="34" spans="1:8" ht="12.75" customHeight="1">
      <c r="A34" s="841">
        <v>30</v>
      </c>
      <c r="B34" s="851"/>
      <c r="C34" s="122"/>
      <c r="D34" s="488"/>
      <c r="E34" s="488"/>
      <c r="F34" s="488"/>
      <c r="G34" s="488"/>
      <c r="H34" s="1082"/>
    </row>
    <row r="35" spans="1:8" ht="12.75" customHeight="1">
      <c r="A35" s="841">
        <v>31</v>
      </c>
      <c r="B35" s="851"/>
      <c r="C35" s="122"/>
      <c r="D35" s="488"/>
      <c r="E35" s="488"/>
      <c r="F35" s="488"/>
      <c r="G35" s="488"/>
      <c r="H35" s="1082"/>
    </row>
    <row r="36" spans="1:8" ht="12.75" customHeight="1" thickBot="1">
      <c r="A36" s="843">
        <v>32</v>
      </c>
      <c r="B36" s="852"/>
      <c r="C36" s="152"/>
      <c r="D36" s="845"/>
      <c r="E36" s="845"/>
      <c r="F36" s="845"/>
      <c r="G36" s="845"/>
      <c r="H36" s="1086"/>
    </row>
    <row r="37" spans="1:8" ht="12.75" customHeight="1" thickBot="1">
      <c r="A37" s="835">
        <v>33</v>
      </c>
      <c r="B37" s="853" t="s">
        <v>140</v>
      </c>
      <c r="C37" s="158">
        <f>SUM(C19:C29)</f>
        <v>313725</v>
      </c>
      <c r="D37" s="158">
        <f>SUM(D19:D29)</f>
        <v>7288</v>
      </c>
      <c r="E37" s="158">
        <f>SUM(E19:E29)</f>
        <v>321013</v>
      </c>
      <c r="F37" s="158">
        <f>SUM(F19:F29)</f>
        <v>321013</v>
      </c>
      <c r="G37" s="158">
        <f>SUM(G19:G29)</f>
        <v>0</v>
      </c>
      <c r="H37" s="1087">
        <f>SUM(H19:H29)</f>
        <v>321013</v>
      </c>
    </row>
    <row r="38" spans="1:8" ht="12.75" customHeight="1">
      <c r="A38" s="839">
        <v>34</v>
      </c>
      <c r="B38" s="854"/>
      <c r="C38" s="164"/>
      <c r="D38" s="855"/>
      <c r="E38" s="855"/>
      <c r="F38" s="855"/>
      <c r="G38" s="855"/>
      <c r="H38" s="1081"/>
    </row>
    <row r="39" spans="1:8" ht="12.75" customHeight="1">
      <c r="A39" s="841">
        <v>35</v>
      </c>
      <c r="B39" s="856" t="s">
        <v>333</v>
      </c>
      <c r="C39" s="490"/>
      <c r="D39" s="485"/>
      <c r="E39" s="485"/>
      <c r="F39" s="485"/>
      <c r="G39" s="485"/>
      <c r="H39" s="1082"/>
    </row>
    <row r="40" spans="1:8" ht="12.75" customHeight="1">
      <c r="A40" s="841">
        <v>36</v>
      </c>
      <c r="B40" s="851"/>
      <c r="C40" s="122"/>
      <c r="D40" s="488"/>
      <c r="E40" s="488"/>
      <c r="F40" s="488"/>
      <c r="G40" s="488"/>
      <c r="H40" s="1082"/>
    </row>
    <row r="41" spans="1:8" ht="12.75" customHeight="1">
      <c r="A41" s="841">
        <v>37</v>
      </c>
      <c r="B41" s="848" t="s">
        <v>335</v>
      </c>
      <c r="C41" s="587"/>
      <c r="D41" s="588"/>
      <c r="E41" s="588"/>
      <c r="F41" s="588"/>
      <c r="G41" s="588"/>
      <c r="H41" s="1082"/>
    </row>
    <row r="42" spans="1:8" ht="12.75" customHeight="1" thickBot="1">
      <c r="A42" s="843">
        <v>38</v>
      </c>
      <c r="B42" s="844" t="s">
        <v>649</v>
      </c>
      <c r="C42" s="152">
        <v>33138</v>
      </c>
      <c r="D42" s="857"/>
      <c r="E42" s="845">
        <f>+D42+C42</f>
        <v>33138</v>
      </c>
      <c r="F42" s="845">
        <v>6628</v>
      </c>
      <c r="G42" s="845">
        <v>26510</v>
      </c>
      <c r="H42" s="1088">
        <f>SUM(F42:G42)</f>
        <v>33138</v>
      </c>
    </row>
    <row r="43" spans="1:8" ht="12.75" customHeight="1" thickBot="1">
      <c r="A43" s="835">
        <v>39</v>
      </c>
      <c r="B43" s="853" t="s">
        <v>336</v>
      </c>
      <c r="C43" s="158">
        <f>SUM(C42)</f>
        <v>33138</v>
      </c>
      <c r="D43" s="158">
        <f>SUM(D42)</f>
        <v>0</v>
      </c>
      <c r="E43" s="158">
        <f>SUM(E42)</f>
        <v>33138</v>
      </c>
      <c r="F43" s="158">
        <f>SUM(F42)</f>
        <v>6628</v>
      </c>
      <c r="G43" s="158">
        <f>SUM(G42)</f>
        <v>26510</v>
      </c>
      <c r="H43" s="1087">
        <f>SUM(H42)</f>
        <v>33138</v>
      </c>
    </row>
    <row r="44" spans="1:8" ht="12.75" customHeight="1">
      <c r="A44" s="839">
        <v>40</v>
      </c>
      <c r="B44" s="854"/>
      <c r="C44" s="164"/>
      <c r="D44" s="855"/>
      <c r="E44" s="855"/>
      <c r="F44" s="855"/>
      <c r="G44" s="855"/>
      <c r="H44" s="1081"/>
    </row>
    <row r="45" spans="1:8" ht="12.75" customHeight="1">
      <c r="A45" s="841">
        <v>41</v>
      </c>
      <c r="B45" s="856" t="s">
        <v>143</v>
      </c>
      <c r="C45" s="490"/>
      <c r="D45" s="485"/>
      <c r="E45" s="485"/>
      <c r="F45" s="485"/>
      <c r="G45" s="485"/>
      <c r="H45" s="1082"/>
    </row>
    <row r="46" spans="1:8" ht="12.75" customHeight="1">
      <c r="A46" s="841">
        <v>42</v>
      </c>
      <c r="B46" s="842" t="s">
        <v>650</v>
      </c>
      <c r="C46" s="122">
        <v>3000</v>
      </c>
      <c r="D46" s="488"/>
      <c r="E46" s="488">
        <f>+D46+C46</f>
        <v>3000</v>
      </c>
      <c r="F46" s="488">
        <v>3000</v>
      </c>
      <c r="G46" s="488"/>
      <c r="H46" s="1082">
        <f>SUM(F46:G46)</f>
        <v>3000</v>
      </c>
    </row>
    <row r="47" spans="1:8" ht="12.75" customHeight="1">
      <c r="A47" s="841">
        <v>43</v>
      </c>
      <c r="B47" s="842" t="s">
        <v>651</v>
      </c>
      <c r="C47" s="122">
        <v>190</v>
      </c>
      <c r="D47" s="488"/>
      <c r="E47" s="488">
        <f>+D47+C47</f>
        <v>190</v>
      </c>
      <c r="F47" s="488">
        <v>190</v>
      </c>
      <c r="G47" s="488"/>
      <c r="H47" s="1082">
        <f>SUM(F47:G47)</f>
        <v>190</v>
      </c>
    </row>
    <row r="48" spans="1:8" ht="12.75" customHeight="1">
      <c r="A48" s="841">
        <v>44</v>
      </c>
      <c r="B48" s="844" t="s">
        <v>652</v>
      </c>
      <c r="C48" s="122">
        <v>3726</v>
      </c>
      <c r="D48" s="488"/>
      <c r="E48" s="488">
        <f>+D48+C48</f>
        <v>3726</v>
      </c>
      <c r="F48" s="488">
        <v>3726</v>
      </c>
      <c r="G48" s="488"/>
      <c r="H48" s="1082">
        <f>SUM(F48:G48)</f>
        <v>3726</v>
      </c>
    </row>
    <row r="49" spans="1:8" ht="12.75" customHeight="1">
      <c r="A49" s="841">
        <v>45</v>
      </c>
      <c r="B49" s="844" t="s">
        <v>701</v>
      </c>
      <c r="C49" s="122"/>
      <c r="D49" s="488">
        <v>820</v>
      </c>
      <c r="E49" s="488">
        <f>+D49+C49</f>
        <v>820</v>
      </c>
      <c r="F49" s="488">
        <v>820</v>
      </c>
      <c r="G49" s="488"/>
      <c r="H49" s="1082">
        <f>SUM(F49:G49)</f>
        <v>820</v>
      </c>
    </row>
    <row r="50" spans="1:8" ht="12.75" customHeight="1">
      <c r="A50" s="841">
        <v>46</v>
      </c>
      <c r="B50" s="842" t="s">
        <v>702</v>
      </c>
      <c r="C50" s="122"/>
      <c r="D50" s="488">
        <v>1000</v>
      </c>
      <c r="E50" s="488">
        <f>+D50+C50</f>
        <v>1000</v>
      </c>
      <c r="F50" s="488">
        <v>1000</v>
      </c>
      <c r="G50" s="488"/>
      <c r="H50" s="1082">
        <f>SUM(F50:G50)</f>
        <v>1000</v>
      </c>
    </row>
    <row r="51" spans="1:8" ht="12.75" customHeight="1" thickBot="1">
      <c r="A51" s="843">
        <v>47</v>
      </c>
      <c r="B51" s="844" t="s">
        <v>703</v>
      </c>
      <c r="C51" s="152"/>
      <c r="D51" s="845">
        <v>120</v>
      </c>
      <c r="E51" s="488">
        <f>+D51+C51</f>
        <v>120</v>
      </c>
      <c r="F51" s="845">
        <v>120</v>
      </c>
      <c r="G51" s="845"/>
      <c r="H51" s="1086">
        <f>SUM(F51:G51)</f>
        <v>120</v>
      </c>
    </row>
    <row r="52" spans="1:8" ht="12.75" customHeight="1" thickBot="1">
      <c r="A52" s="835">
        <v>48</v>
      </c>
      <c r="B52" s="853" t="s">
        <v>144</v>
      </c>
      <c r="C52" s="158">
        <f>SUM(C46:C51)</f>
        <v>6916</v>
      </c>
      <c r="D52" s="582">
        <f>SUM(D46:D51)</f>
        <v>1940</v>
      </c>
      <c r="E52" s="582">
        <f>SUM(E46:E51)</f>
        <v>8856</v>
      </c>
      <c r="F52" s="582">
        <f>SUM(F46:F51)</f>
        <v>8856</v>
      </c>
      <c r="G52" s="582">
        <f>SUM(G46:G49)</f>
        <v>0</v>
      </c>
      <c r="H52" s="1089">
        <f>SUM(H46:H51)</f>
        <v>8856</v>
      </c>
    </row>
    <row r="53" spans="1:8" ht="12.75" customHeight="1">
      <c r="A53" s="839">
        <v>49</v>
      </c>
      <c r="B53" s="854"/>
      <c r="C53" s="164"/>
      <c r="D53" s="855"/>
      <c r="E53" s="855"/>
      <c r="F53" s="855"/>
      <c r="G53" s="855"/>
      <c r="H53" s="1081"/>
    </row>
    <row r="54" spans="1:8" ht="12.75" customHeight="1">
      <c r="A54" s="841">
        <v>50</v>
      </c>
      <c r="B54" s="856" t="s">
        <v>145</v>
      </c>
      <c r="C54" s="490"/>
      <c r="D54" s="485"/>
      <c r="E54" s="485"/>
      <c r="F54" s="485"/>
      <c r="G54" s="485"/>
      <c r="H54" s="1082"/>
    </row>
    <row r="55" spans="1:8" ht="12.75" customHeight="1">
      <c r="A55" s="841">
        <v>51</v>
      </c>
      <c r="B55" s="842"/>
      <c r="C55" s="122"/>
      <c r="D55" s="488"/>
      <c r="E55" s="488"/>
      <c r="F55" s="488"/>
      <c r="G55" s="488"/>
      <c r="H55" s="1082"/>
    </row>
    <row r="56" spans="1:8" ht="12.75" customHeight="1">
      <c r="A56" s="841">
        <v>52</v>
      </c>
      <c r="B56" s="842"/>
      <c r="C56" s="122"/>
      <c r="D56" s="488"/>
      <c r="E56" s="488"/>
      <c r="F56" s="488"/>
      <c r="G56" s="488"/>
      <c r="H56" s="1082"/>
    </row>
    <row r="57" spans="1:8" ht="12.75" customHeight="1" thickBot="1">
      <c r="A57" s="843">
        <v>53</v>
      </c>
      <c r="B57" s="844"/>
      <c r="C57" s="152"/>
      <c r="D57" s="845"/>
      <c r="E57" s="845"/>
      <c r="F57" s="845"/>
      <c r="G57" s="845"/>
      <c r="H57" s="1086"/>
    </row>
    <row r="58" spans="1:8" ht="12.75" customHeight="1" thickBot="1">
      <c r="A58" s="835">
        <v>54</v>
      </c>
      <c r="B58" s="853" t="s">
        <v>146</v>
      </c>
      <c r="C58" s="158">
        <f>SUM(C55:C57)</f>
        <v>0</v>
      </c>
      <c r="D58" s="582">
        <f>SUM(D55:D56)</f>
        <v>0</v>
      </c>
      <c r="E58" s="582">
        <f>SUM(E55:E57)</f>
        <v>0</v>
      </c>
      <c r="F58" s="582">
        <f>SUM(F55:F57)</f>
        <v>0</v>
      </c>
      <c r="G58" s="582">
        <f>SUM(G55:G57)</f>
        <v>0</v>
      </c>
      <c r="H58" s="1089">
        <f>SUM(H55:H57)</f>
        <v>0</v>
      </c>
    </row>
    <row r="59" spans="1:8" ht="12.75" customHeight="1">
      <c r="A59" s="839">
        <v>55</v>
      </c>
      <c r="B59" s="854"/>
      <c r="C59" s="164"/>
      <c r="D59" s="855"/>
      <c r="E59" s="855"/>
      <c r="F59" s="855"/>
      <c r="G59" s="855"/>
      <c r="H59" s="1081"/>
    </row>
    <row r="60" spans="1:8" ht="12.75" customHeight="1">
      <c r="A60" s="841">
        <v>56</v>
      </c>
      <c r="B60" s="856" t="s">
        <v>141</v>
      </c>
      <c r="C60" s="490"/>
      <c r="D60" s="485"/>
      <c r="E60" s="485"/>
      <c r="F60" s="485"/>
      <c r="G60" s="485"/>
      <c r="H60" s="1082"/>
    </row>
    <row r="61" spans="1:8" ht="12.75" customHeight="1">
      <c r="A61" s="841">
        <v>57</v>
      </c>
      <c r="B61" s="842" t="s">
        <v>653</v>
      </c>
      <c r="C61" s="122">
        <v>1778</v>
      </c>
      <c r="D61" s="488">
        <v>-9</v>
      </c>
      <c r="E61" s="488">
        <f>+C61+D61</f>
        <v>1769</v>
      </c>
      <c r="F61" s="488">
        <v>1769</v>
      </c>
      <c r="G61" s="488"/>
      <c r="H61" s="1082">
        <f>SUM(F61:G61)</f>
        <v>1769</v>
      </c>
    </row>
    <row r="62" spans="1:8" ht="12.75" customHeight="1">
      <c r="A62" s="841">
        <v>58</v>
      </c>
      <c r="B62" s="842" t="s">
        <v>654</v>
      </c>
      <c r="C62" s="122">
        <v>762</v>
      </c>
      <c r="D62" s="488"/>
      <c r="E62" s="488">
        <f>+C62+D62</f>
        <v>762</v>
      </c>
      <c r="F62" s="488">
        <v>762</v>
      </c>
      <c r="G62" s="488"/>
      <c r="H62" s="1082">
        <f>SUM(F62:G62)</f>
        <v>762</v>
      </c>
    </row>
    <row r="63" spans="1:8" ht="12.75" customHeight="1" thickBot="1">
      <c r="A63" s="843">
        <v>59</v>
      </c>
      <c r="B63" s="844" t="s">
        <v>655</v>
      </c>
      <c r="C63" s="152">
        <v>5969</v>
      </c>
      <c r="D63" s="845"/>
      <c r="E63" s="488">
        <f>+C63+D63</f>
        <v>5969</v>
      </c>
      <c r="F63" s="845">
        <v>5969</v>
      </c>
      <c r="G63" s="845"/>
      <c r="H63" s="1086">
        <f>SUM(F63:G63)</f>
        <v>5969</v>
      </c>
    </row>
    <row r="64" spans="1:8" ht="12.75" customHeight="1" thickBot="1">
      <c r="A64" s="835">
        <v>60</v>
      </c>
      <c r="B64" s="853" t="s">
        <v>142</v>
      </c>
      <c r="C64" s="158">
        <f>SUM(C61:C63)</f>
        <v>8509</v>
      </c>
      <c r="D64" s="158">
        <f>SUM(D61:D63)</f>
        <v>-9</v>
      </c>
      <c r="E64" s="158">
        <f>SUM(E61:E63)</f>
        <v>8500</v>
      </c>
      <c r="F64" s="158">
        <f>SUM(F61:F63)</f>
        <v>8500</v>
      </c>
      <c r="G64" s="158">
        <f>SUM(G61:G63)</f>
        <v>0</v>
      </c>
      <c r="H64" s="1087">
        <f>SUM(H61:H63)</f>
        <v>8500</v>
      </c>
    </row>
    <row r="65" spans="1:8" ht="13.5" customHeight="1" thickBot="1">
      <c r="A65" s="858">
        <v>61</v>
      </c>
      <c r="B65" s="859" t="s">
        <v>149</v>
      </c>
      <c r="C65" s="553">
        <f>+C64+C58+C52+C43+C37+C16+C10</f>
        <v>559002</v>
      </c>
      <c r="D65" s="553">
        <f>+D64+D58+D52+D43+D37+D16+D10</f>
        <v>8381</v>
      </c>
      <c r="E65" s="553">
        <f>+E64+E58+E52+E43+E37+E16+E10</f>
        <v>567383</v>
      </c>
      <c r="F65" s="553">
        <f>+F64+F58+F52+F43+F37+F16+F10</f>
        <v>355686</v>
      </c>
      <c r="G65" s="553">
        <f>+G64+G58+G52+G43+G37+G16+G10</f>
        <v>211697</v>
      </c>
      <c r="H65" s="1090">
        <f>+H64+H58+H52+H43+H37+H16+H10</f>
        <v>567383</v>
      </c>
    </row>
    <row r="66" spans="2:7" ht="13.5" customHeight="1">
      <c r="B66" s="860"/>
      <c r="C66" s="65"/>
      <c r="D66" s="219"/>
      <c r="E66" s="219"/>
      <c r="F66" s="219"/>
      <c r="G66" s="219"/>
    </row>
  </sheetData>
  <sheetProtection/>
  <mergeCells count="1">
    <mergeCell ref="B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&amp;C&amp;"Times New Roman CE,Félkövér"Martonvásár Város Képviselőtestület  ..../2013 (......) önkormányzati rendelete Martonvásár Város 2013. évi költségvetésének módosításáról&amp;R&amp;"Times New Roman CE,Félkövér"
&amp;"Times New Roman CE,Normál"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6">
      <selection activeCell="D19" sqref="D19"/>
    </sheetView>
  </sheetViews>
  <sheetFormatPr defaultColWidth="62.00390625" defaultRowHeight="12.75" customHeight="1"/>
  <cols>
    <col min="1" max="1" width="6.50390625" style="95" customWidth="1"/>
    <col min="2" max="2" width="62.00390625" style="94" customWidth="1"/>
    <col min="3" max="4" width="16.00390625" style="95" customWidth="1"/>
    <col min="5" max="5" width="15.625" style="95" customWidth="1"/>
    <col min="6" max="6" width="19.00390625" style="95" customWidth="1"/>
    <col min="7" max="7" width="19.625" style="95" customWidth="1"/>
    <col min="8" max="8" width="22.625" style="109" customWidth="1"/>
    <col min="9" max="16384" width="62.00390625" style="95" customWidth="1"/>
  </cols>
  <sheetData>
    <row r="1" ht="12.75" customHeight="1">
      <c r="H1" s="93" t="s">
        <v>432</v>
      </c>
    </row>
    <row r="2" spans="2:8" ht="19.5" customHeight="1">
      <c r="B2" s="1186" t="s">
        <v>386</v>
      </c>
      <c r="C2" s="1186"/>
      <c r="D2" s="1186"/>
      <c r="E2" s="1186"/>
      <c r="F2" s="1186"/>
      <c r="G2" s="1186"/>
      <c r="H2" s="1186"/>
    </row>
    <row r="3" spans="7:8" ht="12.75" customHeight="1" thickBot="1">
      <c r="G3" s="1187" t="s">
        <v>15</v>
      </c>
      <c r="H3" s="1187"/>
    </row>
    <row r="4" spans="1:8" s="102" customFormat="1" ht="39.75" customHeight="1" thickBot="1">
      <c r="A4" s="861" t="s">
        <v>7</v>
      </c>
      <c r="B4" s="97" t="s">
        <v>430</v>
      </c>
      <c r="C4" s="97" t="s">
        <v>11</v>
      </c>
      <c r="D4" s="97" t="s">
        <v>696</v>
      </c>
      <c r="E4" s="97" t="s">
        <v>9</v>
      </c>
      <c r="F4" s="97" t="s">
        <v>195</v>
      </c>
      <c r="G4" s="97" t="s">
        <v>429</v>
      </c>
      <c r="H4" s="101" t="s">
        <v>165</v>
      </c>
    </row>
    <row r="5" spans="1:8" s="109" customFormat="1" ht="12.75" customHeight="1">
      <c r="A5" s="862">
        <v>1</v>
      </c>
      <c r="B5" s="863" t="s">
        <v>412</v>
      </c>
      <c r="C5" s="863" t="s">
        <v>418</v>
      </c>
      <c r="D5" s="863"/>
      <c r="E5" s="863" t="s">
        <v>414</v>
      </c>
      <c r="F5" s="863" t="s">
        <v>416</v>
      </c>
      <c r="G5" s="863" t="s">
        <v>417</v>
      </c>
      <c r="H5" s="864" t="s">
        <v>420</v>
      </c>
    </row>
    <row r="6" spans="1:8" s="109" customFormat="1" ht="12.75" customHeight="1">
      <c r="A6" s="865">
        <v>2</v>
      </c>
      <c r="B6" s="866" t="s">
        <v>385</v>
      </c>
      <c r="C6" s="867"/>
      <c r="D6" s="867"/>
      <c r="E6" s="867"/>
      <c r="F6" s="867"/>
      <c r="G6" s="867"/>
      <c r="H6" s="868"/>
    </row>
    <row r="7" spans="1:8" ht="13.5" customHeight="1">
      <c r="A7" s="865">
        <v>3</v>
      </c>
      <c r="B7" s="851"/>
      <c r="C7" s="124"/>
      <c r="D7" s="124"/>
      <c r="E7" s="125"/>
      <c r="F7" s="554"/>
      <c r="G7" s="554"/>
      <c r="H7" s="121"/>
    </row>
    <row r="8" spans="1:8" ht="12.75" customHeight="1">
      <c r="A8" s="865">
        <v>4</v>
      </c>
      <c r="B8" s="869"/>
      <c r="C8" s="124"/>
      <c r="D8" s="124"/>
      <c r="E8" s="125"/>
      <c r="F8" s="554"/>
      <c r="G8" s="554"/>
      <c r="H8" s="121"/>
    </row>
    <row r="9" spans="1:8" ht="12.75" customHeight="1" thickBot="1">
      <c r="A9" s="870">
        <v>5</v>
      </c>
      <c r="B9" s="852"/>
      <c r="C9" s="130"/>
      <c r="D9" s="130"/>
      <c r="E9" s="131"/>
      <c r="F9" s="555"/>
      <c r="G9" s="555"/>
      <c r="H9" s="135"/>
    </row>
    <row r="10" spans="1:8" ht="12.75" customHeight="1" thickBot="1">
      <c r="A10" s="871">
        <v>6</v>
      </c>
      <c r="B10" s="836" t="s">
        <v>377</v>
      </c>
      <c r="C10" s="137"/>
      <c r="D10" s="137"/>
      <c r="E10" s="138"/>
      <c r="F10" s="556"/>
      <c r="G10" s="556"/>
      <c r="H10" s="142"/>
    </row>
    <row r="11" spans="1:8" ht="12.75" customHeight="1">
      <c r="A11" s="862">
        <v>7</v>
      </c>
      <c r="B11" s="872" t="s">
        <v>378</v>
      </c>
      <c r="C11" s="144"/>
      <c r="D11" s="144"/>
      <c r="E11" s="145"/>
      <c r="F11" s="557"/>
      <c r="G11" s="557"/>
      <c r="H11" s="149"/>
    </row>
    <row r="12" spans="1:8" ht="12.75" customHeight="1" thickBot="1">
      <c r="A12" s="870">
        <v>8</v>
      </c>
      <c r="B12" s="852"/>
      <c r="C12" s="130"/>
      <c r="D12" s="130"/>
      <c r="E12" s="131"/>
      <c r="F12" s="555"/>
      <c r="G12" s="555"/>
      <c r="H12" s="135"/>
    </row>
    <row r="13" spans="1:8" ht="12.75" customHeight="1" thickBot="1">
      <c r="A13" s="871">
        <v>9</v>
      </c>
      <c r="B13" s="849" t="s">
        <v>331</v>
      </c>
      <c r="C13" s="137"/>
      <c r="D13" s="137"/>
      <c r="E13" s="138"/>
      <c r="F13" s="556"/>
      <c r="G13" s="556"/>
      <c r="H13" s="142"/>
    </row>
    <row r="14" spans="1:8" ht="12.75" customHeight="1">
      <c r="A14" s="862">
        <v>10</v>
      </c>
      <c r="B14" s="872" t="s">
        <v>379</v>
      </c>
      <c r="C14" s="144"/>
      <c r="D14" s="144"/>
      <c r="E14" s="145"/>
      <c r="F14" s="557"/>
      <c r="G14" s="557"/>
      <c r="H14" s="149"/>
    </row>
    <row r="15" spans="1:8" ht="12.75" customHeight="1">
      <c r="A15" s="865">
        <v>11</v>
      </c>
      <c r="B15" s="873" t="s">
        <v>656</v>
      </c>
      <c r="C15" s="122">
        <v>20402</v>
      </c>
      <c r="D15" s="122">
        <v>5895</v>
      </c>
      <c r="E15" s="551">
        <f>SUM(C15:D15)</f>
        <v>26297</v>
      </c>
      <c r="F15" s="122">
        <v>26297</v>
      </c>
      <c r="G15" s="122"/>
      <c r="H15" s="121">
        <f>SUM(F15:G15)</f>
        <v>26297</v>
      </c>
    </row>
    <row r="16" spans="1:8" ht="12.75" customHeight="1">
      <c r="A16" s="865">
        <v>12</v>
      </c>
      <c r="B16" s="842" t="s">
        <v>657</v>
      </c>
      <c r="C16" s="122">
        <v>1000</v>
      </c>
      <c r="D16" s="122"/>
      <c r="E16" s="551">
        <f>+C16</f>
        <v>1000</v>
      </c>
      <c r="F16" s="122">
        <v>1000</v>
      </c>
      <c r="G16" s="122"/>
      <c r="H16" s="121">
        <f aca="true" t="shared" si="0" ref="H16:H26">SUM(F16:G16)</f>
        <v>1000</v>
      </c>
    </row>
    <row r="17" spans="1:8" ht="12.75" customHeight="1">
      <c r="A17" s="865">
        <v>13</v>
      </c>
      <c r="B17" s="842" t="s">
        <v>658</v>
      </c>
      <c r="C17" s="122">
        <v>2000</v>
      </c>
      <c r="D17" s="122"/>
      <c r="E17" s="551">
        <f aca="true" t="shared" si="1" ref="E17:E26">+C17</f>
        <v>2000</v>
      </c>
      <c r="F17" s="122">
        <v>2000</v>
      </c>
      <c r="G17" s="122"/>
      <c r="H17" s="121">
        <f t="shared" si="0"/>
        <v>2000</v>
      </c>
    </row>
    <row r="18" spans="1:8" ht="12.75" customHeight="1">
      <c r="A18" s="865">
        <v>14</v>
      </c>
      <c r="B18" s="842" t="s">
        <v>659</v>
      </c>
      <c r="C18" s="122">
        <v>1000</v>
      </c>
      <c r="D18" s="122"/>
      <c r="E18" s="551">
        <f t="shared" si="1"/>
        <v>1000</v>
      </c>
      <c r="F18" s="122">
        <v>1000</v>
      </c>
      <c r="G18" s="122"/>
      <c r="H18" s="121">
        <f t="shared" si="0"/>
        <v>1000</v>
      </c>
    </row>
    <row r="19" spans="1:8" ht="12.75" customHeight="1">
      <c r="A19" s="865">
        <v>15</v>
      </c>
      <c r="B19" s="842" t="s">
        <v>660</v>
      </c>
      <c r="C19" s="122">
        <v>1000</v>
      </c>
      <c r="D19" s="122"/>
      <c r="E19" s="551">
        <f t="shared" si="1"/>
        <v>1000</v>
      </c>
      <c r="F19" s="122">
        <v>1000</v>
      </c>
      <c r="G19" s="122"/>
      <c r="H19" s="121">
        <f t="shared" si="0"/>
        <v>1000</v>
      </c>
    </row>
    <row r="20" spans="1:8" ht="12.75" customHeight="1">
      <c r="A20" s="865">
        <v>16</v>
      </c>
      <c r="B20" s="842" t="s">
        <v>661</v>
      </c>
      <c r="C20" s="122">
        <v>42000</v>
      </c>
      <c r="D20" s="122"/>
      <c r="E20" s="551">
        <f t="shared" si="1"/>
        <v>42000</v>
      </c>
      <c r="F20" s="122">
        <v>42000</v>
      </c>
      <c r="G20" s="122"/>
      <c r="H20" s="121">
        <f t="shared" si="0"/>
        <v>42000</v>
      </c>
    </row>
    <row r="21" spans="1:8" ht="12.75" customHeight="1">
      <c r="A21" s="865">
        <v>17</v>
      </c>
      <c r="B21" s="842" t="s">
        <v>662</v>
      </c>
      <c r="C21" s="122">
        <v>5400</v>
      </c>
      <c r="D21" s="122"/>
      <c r="E21" s="551">
        <f t="shared" si="1"/>
        <v>5400</v>
      </c>
      <c r="F21" s="122">
        <v>5400</v>
      </c>
      <c r="G21" s="122"/>
      <c r="H21" s="121">
        <f t="shared" si="0"/>
        <v>5400</v>
      </c>
    </row>
    <row r="22" spans="1:8" ht="12.75" customHeight="1">
      <c r="A22" s="865">
        <v>18</v>
      </c>
      <c r="B22" s="842" t="s">
        <v>663</v>
      </c>
      <c r="C22" s="122">
        <v>4750</v>
      </c>
      <c r="D22" s="122"/>
      <c r="E22" s="551">
        <f t="shared" si="1"/>
        <v>4750</v>
      </c>
      <c r="F22" s="122">
        <v>4750</v>
      </c>
      <c r="G22" s="122"/>
      <c r="H22" s="121">
        <f t="shared" si="0"/>
        <v>4750</v>
      </c>
    </row>
    <row r="23" spans="1:8" ht="12.75" customHeight="1">
      <c r="A23" s="865">
        <v>19</v>
      </c>
      <c r="B23" s="842" t="s">
        <v>664</v>
      </c>
      <c r="C23" s="122">
        <v>3600</v>
      </c>
      <c r="D23" s="122"/>
      <c r="E23" s="551">
        <f t="shared" si="1"/>
        <v>3600</v>
      </c>
      <c r="F23" s="122">
        <v>3600</v>
      </c>
      <c r="G23" s="122"/>
      <c r="H23" s="121">
        <f t="shared" si="0"/>
        <v>3600</v>
      </c>
    </row>
    <row r="24" spans="1:8" ht="12.75" customHeight="1">
      <c r="A24" s="865">
        <v>20</v>
      </c>
      <c r="B24" s="842" t="s">
        <v>665</v>
      </c>
      <c r="C24" s="122">
        <v>1440</v>
      </c>
      <c r="D24" s="122"/>
      <c r="E24" s="551">
        <f t="shared" si="1"/>
        <v>1440</v>
      </c>
      <c r="F24" s="122">
        <v>1440</v>
      </c>
      <c r="G24" s="122"/>
      <c r="H24" s="121">
        <f t="shared" si="0"/>
        <v>1440</v>
      </c>
    </row>
    <row r="25" spans="1:8" ht="12.75" customHeight="1">
      <c r="A25" s="865">
        <v>21</v>
      </c>
      <c r="B25" s="842" t="s">
        <v>666</v>
      </c>
      <c r="C25" s="122">
        <v>768</v>
      </c>
      <c r="D25" s="122"/>
      <c r="E25" s="551">
        <f t="shared" si="1"/>
        <v>768</v>
      </c>
      <c r="F25" s="122">
        <v>768</v>
      </c>
      <c r="G25" s="122"/>
      <c r="H25" s="121">
        <f t="shared" si="0"/>
        <v>768</v>
      </c>
    </row>
    <row r="26" spans="1:8" ht="12.75" customHeight="1">
      <c r="A26" s="865">
        <v>22</v>
      </c>
      <c r="B26" s="842" t="s">
        <v>667</v>
      </c>
      <c r="C26" s="122">
        <v>936</v>
      </c>
      <c r="D26" s="122"/>
      <c r="E26" s="551">
        <f t="shared" si="1"/>
        <v>936</v>
      </c>
      <c r="F26" s="122">
        <v>936</v>
      </c>
      <c r="G26" s="122"/>
      <c r="H26" s="121">
        <f t="shared" si="0"/>
        <v>936</v>
      </c>
    </row>
    <row r="27" spans="1:8" ht="12.75" customHeight="1">
      <c r="A27" s="865">
        <v>23</v>
      </c>
      <c r="B27" s="848" t="s">
        <v>380</v>
      </c>
      <c r="C27" s="874"/>
      <c r="D27" s="874"/>
      <c r="E27" s="1065"/>
      <c r="F27" s="587"/>
      <c r="G27" s="587"/>
      <c r="H27" s="876"/>
    </row>
    <row r="28" spans="1:8" ht="12.75" customHeight="1" thickBot="1">
      <c r="A28" s="870">
        <v>24</v>
      </c>
      <c r="B28" s="844"/>
      <c r="C28" s="152"/>
      <c r="D28" s="152"/>
      <c r="E28" s="153"/>
      <c r="F28" s="152"/>
      <c r="G28" s="152"/>
      <c r="H28" s="135"/>
    </row>
    <row r="29" spans="1:8" ht="12.75" customHeight="1" thickBot="1">
      <c r="A29" s="871">
        <v>25</v>
      </c>
      <c r="B29" s="853" t="s">
        <v>381</v>
      </c>
      <c r="C29" s="158">
        <f>SUM(C15:C26)</f>
        <v>84296</v>
      </c>
      <c r="D29" s="158">
        <f>SUM(D15:D26)</f>
        <v>5895</v>
      </c>
      <c r="E29" s="158">
        <f>SUM(E15:E26)</f>
        <v>90191</v>
      </c>
      <c r="F29" s="158">
        <f>SUM(F15:F26)</f>
        <v>90191</v>
      </c>
      <c r="G29" s="158">
        <f>SUM(G15:G26)</f>
        <v>0</v>
      </c>
      <c r="H29" s="673">
        <f>SUM(H15:H26)</f>
        <v>90191</v>
      </c>
    </row>
    <row r="30" spans="1:8" ht="12.75" customHeight="1">
      <c r="A30" s="862">
        <v>26</v>
      </c>
      <c r="B30" s="854" t="s">
        <v>333</v>
      </c>
      <c r="C30" s="164"/>
      <c r="D30" s="164"/>
      <c r="E30" s="165"/>
      <c r="F30" s="164"/>
      <c r="G30" s="164"/>
      <c r="H30" s="149"/>
    </row>
    <row r="31" spans="1:8" ht="12.75" customHeight="1">
      <c r="A31" s="865">
        <v>27</v>
      </c>
      <c r="B31" s="877"/>
      <c r="C31" s="122"/>
      <c r="D31" s="122"/>
      <c r="E31" s="117"/>
      <c r="F31" s="122"/>
      <c r="G31" s="122"/>
      <c r="H31" s="121"/>
    </row>
    <row r="32" spans="1:8" ht="12.75" customHeight="1">
      <c r="A32" s="865">
        <v>28</v>
      </c>
      <c r="B32" s="873"/>
      <c r="C32" s="122"/>
      <c r="D32" s="122"/>
      <c r="E32" s="117"/>
      <c r="F32" s="122"/>
      <c r="G32" s="122"/>
      <c r="H32" s="121"/>
    </row>
    <row r="33" spans="1:8" ht="12.75" customHeight="1">
      <c r="A33" s="865">
        <v>29</v>
      </c>
      <c r="B33" s="851"/>
      <c r="C33" s="122"/>
      <c r="D33" s="122"/>
      <c r="E33" s="117"/>
      <c r="F33" s="122"/>
      <c r="G33" s="122"/>
      <c r="H33" s="121"/>
    </row>
    <row r="34" spans="1:8" ht="12.75" customHeight="1">
      <c r="A34" s="865">
        <v>30</v>
      </c>
      <c r="B34" s="848" t="s">
        <v>335</v>
      </c>
      <c r="C34" s="874"/>
      <c r="D34" s="874"/>
      <c r="E34" s="875"/>
      <c r="F34" s="587"/>
      <c r="G34" s="587"/>
      <c r="H34" s="876"/>
    </row>
    <row r="35" spans="1:8" ht="12.75" customHeight="1">
      <c r="A35" s="865">
        <v>31</v>
      </c>
      <c r="B35" s="848"/>
      <c r="C35" s="874"/>
      <c r="D35" s="874"/>
      <c r="E35" s="875"/>
      <c r="F35" s="587"/>
      <c r="G35" s="587"/>
      <c r="H35" s="876"/>
    </row>
    <row r="36" spans="1:8" ht="12.75" customHeight="1" thickBot="1">
      <c r="A36" s="870">
        <v>32</v>
      </c>
      <c r="B36" s="844"/>
      <c r="C36" s="152"/>
      <c r="D36" s="152"/>
      <c r="E36" s="153"/>
      <c r="F36" s="152"/>
      <c r="G36" s="152"/>
      <c r="H36" s="135">
        <f>SUM(F36:G36)</f>
        <v>0</v>
      </c>
    </row>
    <row r="37" spans="1:8" ht="12.75" customHeight="1" thickBot="1">
      <c r="A37" s="871">
        <v>33</v>
      </c>
      <c r="B37" s="853" t="s">
        <v>336</v>
      </c>
      <c r="C37" s="158"/>
      <c r="D37" s="158"/>
      <c r="E37" s="582">
        <f>SUM(E35:E36)</f>
        <v>0</v>
      </c>
      <c r="F37" s="582">
        <f>SUM(F35:F36)</f>
        <v>0</v>
      </c>
      <c r="G37" s="582">
        <f>SUM(G35:G36)</f>
        <v>0</v>
      </c>
      <c r="H37" s="589">
        <f>SUM(H35:H36)</f>
        <v>0</v>
      </c>
    </row>
    <row r="38" spans="1:8" ht="12.75" customHeight="1">
      <c r="A38" s="862">
        <v>34</v>
      </c>
      <c r="B38" s="854" t="s">
        <v>382</v>
      </c>
      <c r="C38" s="164"/>
      <c r="D38" s="164"/>
      <c r="E38" s="165"/>
      <c r="F38" s="164"/>
      <c r="G38" s="164"/>
      <c r="H38" s="149"/>
    </row>
    <row r="39" spans="1:8" ht="12.75" customHeight="1">
      <c r="A39" s="865">
        <v>35</v>
      </c>
      <c r="B39" s="873"/>
      <c r="C39" s="122"/>
      <c r="D39" s="122"/>
      <c r="E39" s="488"/>
      <c r="F39" s="122"/>
      <c r="G39" s="122">
        <v>0</v>
      </c>
      <c r="H39" s="121"/>
    </row>
    <row r="40" spans="1:8" ht="12.75" customHeight="1">
      <c r="A40" s="865">
        <v>36</v>
      </c>
      <c r="B40" s="842"/>
      <c r="C40" s="122"/>
      <c r="D40" s="122"/>
      <c r="E40" s="488"/>
      <c r="F40" s="488"/>
      <c r="G40" s="122">
        <v>0</v>
      </c>
      <c r="H40" s="121"/>
    </row>
    <row r="41" spans="1:8" ht="12.75" customHeight="1">
      <c r="A41" s="865">
        <v>37</v>
      </c>
      <c r="B41" s="851"/>
      <c r="C41" s="122"/>
      <c r="D41" s="122"/>
      <c r="E41" s="488"/>
      <c r="F41" s="122"/>
      <c r="G41" s="122">
        <v>0</v>
      </c>
      <c r="H41" s="121"/>
    </row>
    <row r="42" spans="1:8" ht="12.75" customHeight="1">
      <c r="A42" s="865">
        <v>38</v>
      </c>
      <c r="B42" s="842"/>
      <c r="C42" s="122"/>
      <c r="D42" s="122"/>
      <c r="E42" s="551"/>
      <c r="F42" s="122"/>
      <c r="G42" s="122">
        <v>0</v>
      </c>
      <c r="H42" s="121">
        <f>SUM(F42:G42)</f>
        <v>0</v>
      </c>
    </row>
    <row r="43" spans="1:8" ht="12.75" customHeight="1" thickBot="1">
      <c r="A43" s="870">
        <v>39</v>
      </c>
      <c r="B43" s="878"/>
      <c r="C43" s="152"/>
      <c r="D43" s="152"/>
      <c r="E43" s="552"/>
      <c r="F43" s="152"/>
      <c r="G43" s="152"/>
      <c r="H43" s="135"/>
    </row>
    <row r="44" spans="1:8" ht="12.75" customHeight="1" thickBot="1">
      <c r="A44" s="871">
        <v>40</v>
      </c>
      <c r="B44" s="853" t="s">
        <v>383</v>
      </c>
      <c r="C44" s="158"/>
      <c r="D44" s="158"/>
      <c r="E44" s="582">
        <f>SUM(E39:E43)</f>
        <v>0</v>
      </c>
      <c r="F44" s="582">
        <f>SUM(F39:F43)</f>
        <v>0</v>
      </c>
      <c r="G44" s="582">
        <f>SUM(G39:G43)</f>
        <v>0</v>
      </c>
      <c r="H44" s="589">
        <f>SUM(H39:H43)</f>
        <v>0</v>
      </c>
    </row>
    <row r="45" spans="1:8" ht="12.75" customHeight="1">
      <c r="A45" s="862">
        <v>41</v>
      </c>
      <c r="B45" s="854" t="s">
        <v>145</v>
      </c>
      <c r="C45" s="164"/>
      <c r="D45" s="164"/>
      <c r="E45" s="855"/>
      <c r="F45" s="855"/>
      <c r="G45" s="164"/>
      <c r="H45" s="586"/>
    </row>
    <row r="46" spans="1:8" ht="12.75" customHeight="1">
      <c r="A46" s="865">
        <v>42</v>
      </c>
      <c r="B46" s="873"/>
      <c r="C46" s="122"/>
      <c r="D46" s="122"/>
      <c r="E46" s="488"/>
      <c r="F46" s="488"/>
      <c r="G46" s="122"/>
      <c r="H46" s="584"/>
    </row>
    <row r="47" spans="1:8" ht="12.75" customHeight="1" thickBot="1">
      <c r="A47" s="870">
        <v>43</v>
      </c>
      <c r="B47" s="878"/>
      <c r="C47" s="152"/>
      <c r="D47" s="152"/>
      <c r="E47" s="845"/>
      <c r="F47" s="845"/>
      <c r="G47" s="152"/>
      <c r="H47" s="846"/>
    </row>
    <row r="48" spans="1:8" s="178" customFormat="1" ht="12.75" customHeight="1" thickBot="1">
      <c r="A48" s="871">
        <v>44</v>
      </c>
      <c r="B48" s="853" t="s">
        <v>146</v>
      </c>
      <c r="C48" s="158"/>
      <c r="D48" s="158"/>
      <c r="E48" s="582"/>
      <c r="F48" s="582"/>
      <c r="G48" s="158"/>
      <c r="H48" s="585"/>
    </row>
    <row r="49" spans="1:8" ht="12.75" customHeight="1">
      <c r="A49" s="862">
        <v>45</v>
      </c>
      <c r="B49" s="879"/>
      <c r="C49" s="631"/>
      <c r="D49" s="631"/>
      <c r="E49" s="880"/>
      <c r="F49" s="880"/>
      <c r="G49" s="631"/>
      <c r="H49" s="881"/>
    </row>
    <row r="50" spans="1:8" s="178" customFormat="1" ht="12.75" customHeight="1" thickBot="1">
      <c r="A50" s="870">
        <v>46</v>
      </c>
      <c r="B50" s="882"/>
      <c r="C50" s="883"/>
      <c r="D50" s="883"/>
      <c r="E50" s="884"/>
      <c r="F50" s="884"/>
      <c r="G50" s="883"/>
      <c r="H50" s="885"/>
    </row>
    <row r="51" spans="1:8" s="178" customFormat="1" ht="12.75" customHeight="1" thickBot="1">
      <c r="A51" s="871">
        <v>47</v>
      </c>
      <c r="B51" s="886" t="s">
        <v>433</v>
      </c>
      <c r="C51" s="670">
        <f>+C48+C44+C37+C34+C29</f>
        <v>84296</v>
      </c>
      <c r="D51" s="670">
        <f>+D48+D44+D37+D34+D29</f>
        <v>5895</v>
      </c>
      <c r="E51" s="670">
        <f>+E48+E44+E37+E34+E29</f>
        <v>90191</v>
      </c>
      <c r="F51" s="670">
        <f>+F48+F44+F37+F34+F29</f>
        <v>90191</v>
      </c>
      <c r="G51" s="670">
        <f>+G48+G44+G37+G34+G29</f>
        <v>0</v>
      </c>
      <c r="H51" s="142">
        <f>+H48+H44+H37+H34+H29</f>
        <v>90191</v>
      </c>
    </row>
  </sheetData>
  <sheetProtection/>
  <mergeCells count="2">
    <mergeCell ref="B2:H2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&amp;C&amp;"Times New Roman CE,Félkövér"Martonvásár Város Képviselőtestület  ..../2013 (........) önkormányzati rendelete Martonvásár Város 2013. évi költségvetésének módosításáról&amp;R&amp;"Times New Roman CE,Félkövér"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2"/>
  <sheetViews>
    <sheetView zoomScalePageLayoutView="0" workbookViewId="0" topLeftCell="A4">
      <selection activeCell="D19" sqref="D19"/>
    </sheetView>
  </sheetViews>
  <sheetFormatPr defaultColWidth="9.00390625" defaultRowHeight="12.75"/>
  <cols>
    <col min="1" max="1" width="11.125" style="727" customWidth="1"/>
    <col min="2" max="2" width="45.875" style="727" customWidth="1"/>
    <col min="3" max="3" width="14.125" style="727" customWidth="1"/>
    <col min="4" max="4" width="10.625" style="727" customWidth="1"/>
    <col min="5" max="5" width="15.875" style="727" customWidth="1"/>
    <col min="6" max="7" width="11.00390625" style="727" customWidth="1"/>
    <col min="8" max="8" width="12.375" style="727" customWidth="1"/>
    <col min="9" max="9" width="11.00390625" style="727" customWidth="1"/>
    <col min="10" max="16384" width="9.375" style="727" customWidth="1"/>
  </cols>
  <sheetData>
    <row r="3" ht="14.25">
      <c r="C3" s="93"/>
    </row>
    <row r="4" spans="1:2" ht="12.75">
      <c r="A4" s="728"/>
      <c r="B4" s="729"/>
    </row>
    <row r="5" spans="1:7" ht="15.75">
      <c r="A5" s="1193" t="s">
        <v>589</v>
      </c>
      <c r="B5" s="1193"/>
      <c r="C5" s="1193"/>
      <c r="D5" s="1194"/>
      <c r="E5" s="1194"/>
      <c r="F5" s="1194"/>
      <c r="G5" s="1194"/>
    </row>
    <row r="6" spans="1:3" ht="13.5" thickBot="1">
      <c r="A6" s="728"/>
      <c r="C6" s="730"/>
    </row>
    <row r="7" spans="1:9" ht="12.75" customHeight="1">
      <c r="A7" s="1195" t="s">
        <v>395</v>
      </c>
      <c r="B7" s="1197" t="s">
        <v>107</v>
      </c>
      <c r="C7" s="1188" t="s">
        <v>590</v>
      </c>
      <c r="D7" s="1188" t="s">
        <v>707</v>
      </c>
      <c r="E7" s="1188" t="s">
        <v>828</v>
      </c>
      <c r="F7" s="1188" t="s">
        <v>708</v>
      </c>
      <c r="G7" s="1188" t="s">
        <v>707</v>
      </c>
      <c r="H7" s="1188" t="s">
        <v>828</v>
      </c>
      <c r="I7" s="1190" t="s">
        <v>708</v>
      </c>
    </row>
    <row r="8" spans="1:9" ht="12.75">
      <c r="A8" s="1196"/>
      <c r="B8" s="1198"/>
      <c r="C8" s="1192"/>
      <c r="D8" s="1192"/>
      <c r="E8" s="1189"/>
      <c r="F8" s="1192"/>
      <c r="G8" s="1192"/>
      <c r="H8" s="1189"/>
      <c r="I8" s="1191"/>
    </row>
    <row r="9" spans="1:9" ht="12.75">
      <c r="A9" s="1196"/>
      <c r="B9" s="1198"/>
      <c r="C9" s="1192"/>
      <c r="D9" s="1192"/>
      <c r="E9" s="1189"/>
      <c r="F9" s="1192"/>
      <c r="G9" s="1192"/>
      <c r="H9" s="1189"/>
      <c r="I9" s="1191"/>
    </row>
    <row r="10" spans="1:9" ht="12.75">
      <c r="A10" s="1196"/>
      <c r="B10" s="1198"/>
      <c r="C10" s="1192"/>
      <c r="D10" s="1192"/>
      <c r="E10" s="1189"/>
      <c r="F10" s="1192"/>
      <c r="G10" s="1192"/>
      <c r="H10" s="1189"/>
      <c r="I10" s="1191"/>
    </row>
    <row r="11" spans="1:9" ht="12.75">
      <c r="A11" s="1047" t="s">
        <v>412</v>
      </c>
      <c r="B11" s="1048" t="s">
        <v>418</v>
      </c>
      <c r="C11" s="1049" t="s">
        <v>414</v>
      </c>
      <c r="D11" s="1049" t="s">
        <v>415</v>
      </c>
      <c r="E11" s="1049" t="s">
        <v>416</v>
      </c>
      <c r="F11" s="1049" t="s">
        <v>416</v>
      </c>
      <c r="G11" s="1049" t="s">
        <v>416</v>
      </c>
      <c r="H11" s="1049" t="s">
        <v>416</v>
      </c>
      <c r="I11" s="1046" t="s">
        <v>416</v>
      </c>
    </row>
    <row r="12" spans="1:9" ht="12.75">
      <c r="A12" s="731">
        <v>1</v>
      </c>
      <c r="B12" s="511" t="s">
        <v>341</v>
      </c>
      <c r="C12" s="679">
        <v>1</v>
      </c>
      <c r="D12" s="511"/>
      <c r="E12" s="511"/>
      <c r="F12" s="511">
        <v>1</v>
      </c>
      <c r="G12" s="511">
        <v>1</v>
      </c>
      <c r="H12" s="511"/>
      <c r="I12" s="732">
        <v>1</v>
      </c>
    </row>
    <row r="13" spans="1:9" ht="12.75">
      <c r="A13" s="731">
        <v>2</v>
      </c>
      <c r="B13" s="511" t="s">
        <v>394</v>
      </c>
      <c r="C13" s="1155"/>
      <c r="D13" s="511"/>
      <c r="E13" s="511"/>
      <c r="F13" s="511"/>
      <c r="G13" s="511"/>
      <c r="H13" s="511"/>
      <c r="I13" s="732"/>
    </row>
    <row r="14" spans="1:9" ht="12.75">
      <c r="A14" s="731">
        <v>4</v>
      </c>
      <c r="B14" s="733" t="s">
        <v>342</v>
      </c>
      <c r="C14" s="1155">
        <v>37.5</v>
      </c>
      <c r="D14" s="733">
        <v>4</v>
      </c>
      <c r="E14" s="1156">
        <v>41456</v>
      </c>
      <c r="F14" s="733"/>
      <c r="G14" s="733"/>
      <c r="H14" s="733"/>
      <c r="I14" s="734"/>
    </row>
    <row r="15" spans="1:9" ht="12.75">
      <c r="A15" s="731"/>
      <c r="B15" s="716" t="s">
        <v>830</v>
      </c>
      <c r="C15" s="1155"/>
      <c r="D15" s="733">
        <v>-8</v>
      </c>
      <c r="E15" s="1156">
        <v>41456</v>
      </c>
      <c r="F15" s="733">
        <v>33.5</v>
      </c>
      <c r="G15" s="733">
        <v>5.5</v>
      </c>
      <c r="H15" s="1156">
        <v>41518</v>
      </c>
      <c r="I15" s="734">
        <v>39</v>
      </c>
    </row>
    <row r="16" spans="1:9" ht="12.75">
      <c r="A16" s="731">
        <v>8</v>
      </c>
      <c r="B16" s="733" t="s">
        <v>439</v>
      </c>
      <c r="C16" s="1155">
        <v>7.3</v>
      </c>
      <c r="D16" s="733">
        <v>1.1</v>
      </c>
      <c r="E16" s="1157" t="s">
        <v>829</v>
      </c>
      <c r="F16" s="733">
        <f>SUM(B16:D16)</f>
        <v>8.4</v>
      </c>
      <c r="G16" s="733">
        <v>-2.3</v>
      </c>
      <c r="H16" s="1156">
        <v>41518</v>
      </c>
      <c r="I16" s="734">
        <v>6.1</v>
      </c>
    </row>
    <row r="17" spans="1:9" ht="12.75">
      <c r="A17" s="731">
        <v>9</v>
      </c>
      <c r="B17" s="511" t="s">
        <v>210</v>
      </c>
      <c r="C17" s="679">
        <f>SUM(C14:C16)</f>
        <v>44.8</v>
      </c>
      <c r="D17" s="679">
        <f>SUM(D14:D16)</f>
        <v>-2.9</v>
      </c>
      <c r="E17" s="679"/>
      <c r="F17" s="679">
        <f>SUM(F15:F16)</f>
        <v>41.9</v>
      </c>
      <c r="G17" s="679">
        <f>SUM(G15:G16)</f>
        <v>3.2</v>
      </c>
      <c r="H17" s="679"/>
      <c r="I17" s="735">
        <f>SUM(I15:I16)</f>
        <v>45.1</v>
      </c>
    </row>
    <row r="18" spans="1:9" ht="12.75">
      <c r="A18" s="731">
        <v>10</v>
      </c>
      <c r="B18" s="511" t="s">
        <v>591</v>
      </c>
      <c r="C18" s="679">
        <v>26</v>
      </c>
      <c r="D18" s="511"/>
      <c r="E18" s="511"/>
      <c r="F18" s="511">
        <v>26</v>
      </c>
      <c r="G18" s="511"/>
      <c r="H18" s="511"/>
      <c r="I18" s="732">
        <v>26</v>
      </c>
    </row>
    <row r="19" spans="1:9" ht="12.75">
      <c r="A19" s="731">
        <v>11</v>
      </c>
      <c r="B19" s="511" t="s">
        <v>337</v>
      </c>
      <c r="C19" s="679">
        <v>3</v>
      </c>
      <c r="D19" s="511"/>
      <c r="E19" s="511"/>
      <c r="F19" s="511">
        <v>3</v>
      </c>
      <c r="G19" s="511"/>
      <c r="H19" s="511"/>
      <c r="I19" s="732">
        <v>3</v>
      </c>
    </row>
    <row r="20" spans="1:9" ht="12.75">
      <c r="A20" s="731">
        <v>12</v>
      </c>
      <c r="B20" s="511" t="s">
        <v>393</v>
      </c>
      <c r="C20" s="679">
        <v>1</v>
      </c>
      <c r="D20" s="511"/>
      <c r="E20" s="511"/>
      <c r="F20" s="511">
        <v>1</v>
      </c>
      <c r="G20" s="511"/>
      <c r="H20" s="511"/>
      <c r="I20" s="732">
        <v>1</v>
      </c>
    </row>
    <row r="21" spans="1:9" ht="12.75">
      <c r="A21" s="731">
        <v>15</v>
      </c>
      <c r="B21" s="511" t="s">
        <v>476</v>
      </c>
      <c r="C21" s="679">
        <v>7</v>
      </c>
      <c r="D21" s="511"/>
      <c r="E21" s="511"/>
      <c r="F21" s="511">
        <v>7</v>
      </c>
      <c r="G21" s="511"/>
      <c r="H21" s="511"/>
      <c r="I21" s="732">
        <v>7</v>
      </c>
    </row>
    <row r="22" spans="1:9" ht="13.5" thickBot="1">
      <c r="A22" s="736">
        <v>16</v>
      </c>
      <c r="B22" s="1158" t="s">
        <v>592</v>
      </c>
      <c r="C22" s="737">
        <f>SUM(C17:C21)+C12</f>
        <v>82.8</v>
      </c>
      <c r="D22" s="737">
        <f>SUM(D17:D21)+D12</f>
        <v>-2.9</v>
      </c>
      <c r="E22" s="737"/>
      <c r="F22" s="737">
        <f>SUM(F17:F21)+F12</f>
        <v>79.9</v>
      </c>
      <c r="G22" s="737">
        <f>SUM(G17:G21)+G12</f>
        <v>4.2</v>
      </c>
      <c r="H22" s="737"/>
      <c r="I22" s="1159">
        <f>SUM(I17:I21)+I12</f>
        <v>83.1</v>
      </c>
    </row>
  </sheetData>
  <sheetProtection/>
  <mergeCells count="10">
    <mergeCell ref="H7:H10"/>
    <mergeCell ref="I7:I10"/>
    <mergeCell ref="F7:F10"/>
    <mergeCell ref="G7:G10"/>
    <mergeCell ref="A5:G5"/>
    <mergeCell ref="A7:A10"/>
    <mergeCell ref="B7:B10"/>
    <mergeCell ref="C7:C10"/>
    <mergeCell ref="D7:D10"/>
    <mergeCell ref="E7:E10"/>
  </mergeCells>
  <printOptions horizontalCentered="1"/>
  <pageMargins left="1.4566929133858268" right="0.7086614173228347" top="0.4724409448818898" bottom="0.7480314960629921" header="0.31496062992125984" footer="0.31496062992125984"/>
  <pageSetup fitToHeight="1" fitToWidth="1" horizontalDpi="600" verticalDpi="600" orientation="landscape" paperSize="9" scale="94" r:id="rId1"/>
  <headerFooter>
    <oddHeader>&amp;C&amp;"Times New Roman CE,Félkövér"Martonvásár Város Képviselőtestület  ..../2013 (........) önkormányzati rendelete Martonvásár Város 2013. évi költségvetésének módosításáról&amp;R&amp;"Times New Roman CE,Félkövér"
7.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90" zoomScaleNormal="90" zoomScalePageLayoutView="0" workbookViewId="0" topLeftCell="B22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5" width="13.125" style="330" customWidth="1"/>
    <col min="6" max="6" width="12.125" style="330" customWidth="1"/>
    <col min="7" max="7" width="11.00390625" style="330" customWidth="1"/>
    <col min="8" max="9" width="13.125" style="330" customWidth="1"/>
    <col min="10" max="10" width="12.125" style="330" customWidth="1"/>
    <col min="11" max="11" width="11.00390625" style="330" customWidth="1"/>
    <col min="12" max="13" width="13.125" style="330" customWidth="1"/>
    <col min="14" max="14" width="12.125" style="330" customWidth="1"/>
    <col min="15" max="15" width="11.00390625" style="330" customWidth="1"/>
    <col min="16" max="16384" width="9.375" style="330" customWidth="1"/>
  </cols>
  <sheetData>
    <row r="1" spans="1:13" s="327" customFormat="1" ht="21" customHeight="1" thickBot="1">
      <c r="A1" s="287"/>
      <c r="B1" s="288"/>
      <c r="C1" s="288"/>
      <c r="D1" s="66"/>
      <c r="E1" s="66"/>
      <c r="H1" s="66"/>
      <c r="I1" s="66"/>
      <c r="L1" s="66"/>
      <c r="M1" s="66"/>
    </row>
    <row r="2" spans="1:15" s="327" customFormat="1" ht="29.25" customHeight="1" thickBot="1">
      <c r="A2" s="1206" t="s">
        <v>588</v>
      </c>
      <c r="B2" s="1207"/>
      <c r="C2" s="1207"/>
      <c r="D2" s="1207"/>
      <c r="E2" s="1207"/>
      <c r="F2" s="1208"/>
      <c r="G2" s="1208"/>
      <c r="H2" s="1208"/>
      <c r="I2" s="1208"/>
      <c r="J2" s="1208"/>
      <c r="K2" s="1208"/>
      <c r="L2" s="1208"/>
      <c r="M2" s="1208"/>
      <c r="N2" s="1208"/>
      <c r="O2" s="1209"/>
    </row>
    <row r="3" spans="1:15" s="328" customFormat="1" ht="15.75">
      <c r="A3" s="1050" t="s">
        <v>211</v>
      </c>
      <c r="B3" s="1051"/>
      <c r="C3" s="1052" t="s">
        <v>469</v>
      </c>
      <c r="D3" s="1210" t="s">
        <v>683</v>
      </c>
      <c r="E3" s="1211"/>
      <c r="F3" s="1211"/>
      <c r="G3" s="1212"/>
      <c r="H3" s="1216" t="s">
        <v>684</v>
      </c>
      <c r="I3" s="1211"/>
      <c r="J3" s="1211"/>
      <c r="K3" s="1212"/>
      <c r="L3" s="1216" t="s">
        <v>685</v>
      </c>
      <c r="M3" s="1211"/>
      <c r="N3" s="1211"/>
      <c r="O3" s="1212"/>
    </row>
    <row r="4" spans="1:15" s="328" customFormat="1" ht="16.5" thickBot="1">
      <c r="A4" s="524" t="s">
        <v>213</v>
      </c>
      <c r="B4" s="525"/>
      <c r="C4" s="368" t="s">
        <v>243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682</v>
      </c>
      <c r="I6" s="1200" t="s">
        <v>585</v>
      </c>
      <c r="J6" s="1202" t="s">
        <v>586</v>
      </c>
      <c r="K6" s="1204" t="s">
        <v>587</v>
      </c>
      <c r="L6" s="1200" t="s">
        <v>10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670">
        <f>SUM(D11:D15)</f>
        <v>514406</v>
      </c>
      <c r="E10" s="670">
        <f>SUM(E11:E15)</f>
        <v>514406</v>
      </c>
      <c r="F10" s="670">
        <f>SUM(F12:F15)</f>
        <v>0</v>
      </c>
      <c r="G10" s="142">
        <f>SUM(G12:G15)</f>
        <v>0</v>
      </c>
      <c r="H10" s="670">
        <f>SUM(H11:H15)</f>
        <v>6119</v>
      </c>
      <c r="I10" s="670">
        <f>SUM(I11:I15)</f>
        <v>6119</v>
      </c>
      <c r="J10" s="670">
        <f>SUM(J12:J15)</f>
        <v>0</v>
      </c>
      <c r="K10" s="142">
        <f>SUM(K12:K15)</f>
        <v>0</v>
      </c>
      <c r="L10" s="670">
        <f>SUM(L11:L15)</f>
        <v>520525</v>
      </c>
      <c r="M10" s="670">
        <f>SUM(M11:M15)</f>
        <v>520525</v>
      </c>
      <c r="N10" s="670">
        <f>SUM(N12:N15)</f>
        <v>0</v>
      </c>
      <c r="O10" s="142">
        <f>SUM(O12:O15)</f>
        <v>0</v>
      </c>
    </row>
    <row r="11" spans="1:15" s="338" customFormat="1" ht="13.5">
      <c r="A11" s="703"/>
      <c r="B11" s="704"/>
      <c r="C11" s="707" t="s">
        <v>530</v>
      </c>
      <c r="D11" s="706">
        <v>168578</v>
      </c>
      <c r="E11" s="706">
        <v>168578</v>
      </c>
      <c r="F11" s="705"/>
      <c r="G11" s="593"/>
      <c r="H11" s="1059">
        <f>SUM(I11:K11)</f>
        <v>0</v>
      </c>
      <c r="I11" s="706"/>
      <c r="J11" s="705"/>
      <c r="K11" s="593"/>
      <c r="L11" s="1059">
        <f>SUM(M11:O11)</f>
        <v>168578</v>
      </c>
      <c r="M11" s="1062">
        <f>E11+I11</f>
        <v>168578</v>
      </c>
      <c r="N11" s="705"/>
      <c r="O11" s="593"/>
    </row>
    <row r="12" spans="1:15" ht="12.75">
      <c r="A12" s="615"/>
      <c r="B12" s="297">
        <v>1</v>
      </c>
      <c r="C12" s="602" t="s">
        <v>241</v>
      </c>
      <c r="D12" s="618">
        <f>'8.1. a.sz. mell_Jogalkotás'!D11+'8.1.b. sz. mell_Szoc.ell.  '!D11+'8.1. c.sz. mell_Városüz '!D11+'8.1.f. sz. mell _Védőnő'!D11+'8.1.g. sz. mell_Egyéb eü. '!D11+'8.1.h. sz. mell _Egyéb tev. '!D11</f>
        <v>39478</v>
      </c>
      <c r="E12" s="618">
        <f>'8.1. a.sz. mell_Jogalkotás'!E11+'8.1.b. sz. mell_Szoc.ell.  '!E11+'8.1. c.sz. mell_Városüz '!E11+'8.1.f. sz. mell _Védőnő'!E11+'8.1.g. sz. mell_Egyéb eü. '!E11+'8.1.h. sz. mell _Egyéb tev. '!E11</f>
        <v>39478</v>
      </c>
      <c r="F12" s="622"/>
      <c r="G12" s="623">
        <v>0</v>
      </c>
      <c r="H12" s="1060">
        <f>SUM(I12:K12)</f>
        <v>3067</v>
      </c>
      <c r="I12" s="618">
        <v>3067</v>
      </c>
      <c r="J12" s="622"/>
      <c r="K12" s="623">
        <v>0</v>
      </c>
      <c r="L12" s="1060">
        <f>SUM(M12:O12)</f>
        <v>42545</v>
      </c>
      <c r="M12" s="1063">
        <f>E12+I12</f>
        <v>42545</v>
      </c>
      <c r="N12" s="622"/>
      <c r="O12" s="623">
        <v>0</v>
      </c>
    </row>
    <row r="13" spans="1:15" ht="12.75">
      <c r="A13" s="628"/>
      <c r="B13" s="297"/>
      <c r="C13" s="602" t="s">
        <v>604</v>
      </c>
      <c r="D13" s="627">
        <v>274987</v>
      </c>
      <c r="E13" s="627">
        <v>274987</v>
      </c>
      <c r="F13" s="622"/>
      <c r="G13" s="675"/>
      <c r="H13" s="1060">
        <f>SUM(I13:K13)</f>
        <v>3052</v>
      </c>
      <c r="I13" s="627">
        <v>3052</v>
      </c>
      <c r="J13" s="622"/>
      <c r="K13" s="675"/>
      <c r="L13" s="1060">
        <f>SUM(M13:O13)</f>
        <v>278039</v>
      </c>
      <c r="M13" s="1063">
        <f>E13+I13</f>
        <v>278039</v>
      </c>
      <c r="N13" s="622"/>
      <c r="O13" s="675"/>
    </row>
    <row r="14" spans="1:15" s="348" customFormat="1" ht="15">
      <c r="A14" s="628"/>
      <c r="B14" s="297">
        <v>2</v>
      </c>
      <c r="C14" s="603" t="s">
        <v>224</v>
      </c>
      <c r="D14" s="627">
        <v>31321</v>
      </c>
      <c r="E14" s="627">
        <v>31321</v>
      </c>
      <c r="F14" s="622"/>
      <c r="G14" s="675"/>
      <c r="H14" s="1060">
        <f>SUM(I14:K14)</f>
        <v>0</v>
      </c>
      <c r="I14" s="627"/>
      <c r="J14" s="622"/>
      <c r="K14" s="675"/>
      <c r="L14" s="1060">
        <f>SUM(M14:O14)</f>
        <v>31321</v>
      </c>
      <c r="M14" s="1063">
        <f>E14+I14</f>
        <v>31321</v>
      </c>
      <c r="N14" s="622"/>
      <c r="O14" s="675"/>
    </row>
    <row r="15" spans="1:15" s="348" customFormat="1" ht="15.75" thickBot="1">
      <c r="A15" s="615"/>
      <c r="B15" s="297">
        <v>3</v>
      </c>
      <c r="C15" s="604" t="s">
        <v>255</v>
      </c>
      <c r="D15" s="618">
        <v>42</v>
      </c>
      <c r="E15" s="618">
        <v>42</v>
      </c>
      <c r="F15" s="622"/>
      <c r="G15" s="623"/>
      <c r="H15" s="1061">
        <f>SUM(I15:K15)</f>
        <v>0</v>
      </c>
      <c r="I15" s="618"/>
      <c r="J15" s="622"/>
      <c r="K15" s="623"/>
      <c r="L15" s="1061">
        <f>SUM(M15:O15)</f>
        <v>42</v>
      </c>
      <c r="M15" s="1064">
        <f>E15+I15</f>
        <v>42</v>
      </c>
      <c r="N15" s="622"/>
      <c r="O15" s="623"/>
    </row>
    <row r="16" spans="1:15" s="338" customFormat="1" ht="14.25" thickBot="1">
      <c r="A16" s="637">
        <v>2</v>
      </c>
      <c r="B16" s="293"/>
      <c r="C16" s="601" t="s">
        <v>461</v>
      </c>
      <c r="D16" s="671">
        <f>SUM(D17:D18)</f>
        <v>231814</v>
      </c>
      <c r="E16" s="671">
        <f>SUM(E17:E18)</f>
        <v>231814</v>
      </c>
      <c r="F16" s="671">
        <f>SUM(F17:F19)</f>
        <v>0</v>
      </c>
      <c r="G16" s="677">
        <f>SUM(G17:G19)</f>
        <v>0</v>
      </c>
      <c r="H16" s="671">
        <f>SUM(H17:H18)</f>
        <v>0</v>
      </c>
      <c r="I16" s="671">
        <f>SUM(I17:I18)</f>
        <v>0</v>
      </c>
      <c r="J16" s="671">
        <f>SUM(J17:J19)</f>
        <v>0</v>
      </c>
      <c r="K16" s="677">
        <f>SUM(K17:K19)</f>
        <v>0</v>
      </c>
      <c r="L16" s="671">
        <f>SUM(L17:L18)</f>
        <v>231814</v>
      </c>
      <c r="M16" s="671">
        <f>SUM(M17:M18)</f>
        <v>231814</v>
      </c>
      <c r="N16" s="671">
        <f>SUM(N17:N19)</f>
        <v>0</v>
      </c>
      <c r="O16" s="677">
        <f>SUM(O17:O19)</f>
        <v>0</v>
      </c>
    </row>
    <row r="17" spans="1:15" ht="13.5">
      <c r="A17" s="652"/>
      <c r="B17" s="641">
        <v>1</v>
      </c>
      <c r="C17" s="605" t="s">
        <v>460</v>
      </c>
      <c r="D17" s="667"/>
      <c r="E17" s="667"/>
      <c r="F17" s="619"/>
      <c r="G17" s="620"/>
      <c r="H17" s="667"/>
      <c r="I17" s="667"/>
      <c r="J17" s="619"/>
      <c r="K17" s="620"/>
      <c r="L17" s="667"/>
      <c r="M17" s="667"/>
      <c r="N17" s="619"/>
      <c r="O17" s="620"/>
    </row>
    <row r="18" spans="1:15" s="348" customFormat="1" ht="15">
      <c r="A18" s="615"/>
      <c r="B18" s="616">
        <v>2</v>
      </c>
      <c r="C18" s="602" t="s">
        <v>225</v>
      </c>
      <c r="D18" s="618">
        <v>231814</v>
      </c>
      <c r="E18" s="618">
        <v>231814</v>
      </c>
      <c r="F18" s="622"/>
      <c r="G18" s="623"/>
      <c r="H18" s="618">
        <f>SUM(I18:K18)</f>
        <v>0</v>
      </c>
      <c r="I18" s="618"/>
      <c r="J18" s="622"/>
      <c r="K18" s="623"/>
      <c r="L18" s="618">
        <f>SUM(M18:O18)</f>
        <v>231814</v>
      </c>
      <c r="M18" s="618">
        <f>E18+I18</f>
        <v>231814</v>
      </c>
      <c r="N18" s="622"/>
      <c r="O18" s="623"/>
    </row>
    <row r="19" spans="1:15" s="348" customFormat="1" ht="15.75" thickBot="1">
      <c r="A19" s="643"/>
      <c r="B19" s="644">
        <v>3</v>
      </c>
      <c r="C19" s="606" t="s">
        <v>452</v>
      </c>
      <c r="D19" s="646"/>
      <c r="E19" s="646"/>
      <c r="F19" s="647"/>
      <c r="G19" s="648"/>
      <c r="H19" s="646"/>
      <c r="I19" s="646"/>
      <c r="J19" s="647"/>
      <c r="K19" s="648"/>
      <c r="L19" s="646"/>
      <c r="M19" s="646"/>
      <c r="N19" s="647"/>
      <c r="O19" s="648"/>
    </row>
    <row r="20" spans="1:15" ht="13.5">
      <c r="A20" s="659">
        <v>3</v>
      </c>
      <c r="B20" s="594">
        <v>1</v>
      </c>
      <c r="C20" s="607" t="s">
        <v>453</v>
      </c>
      <c r="D20" s="595"/>
      <c r="E20" s="595"/>
      <c r="F20" s="595"/>
      <c r="G20" s="596"/>
      <c r="H20" s="595"/>
      <c r="I20" s="595"/>
      <c r="J20" s="595"/>
      <c r="K20" s="596"/>
      <c r="L20" s="595"/>
      <c r="M20" s="595"/>
      <c r="N20" s="595"/>
      <c r="O20" s="596"/>
    </row>
    <row r="21" spans="1:15" ht="12.75">
      <c r="A21" s="660"/>
      <c r="B21" s="597">
        <v>2</v>
      </c>
      <c r="C21" s="608" t="s">
        <v>454</v>
      </c>
      <c r="D21" s="515"/>
      <c r="E21" s="515"/>
      <c r="F21" s="515"/>
      <c r="G21" s="516"/>
      <c r="H21" s="515"/>
      <c r="I21" s="515"/>
      <c r="J21" s="515"/>
      <c r="K21" s="516"/>
      <c r="L21" s="515"/>
      <c r="M21" s="515"/>
      <c r="N21" s="515"/>
      <c r="O21" s="516"/>
    </row>
    <row r="22" spans="1:15" ht="13.5" thickBot="1">
      <c r="A22" s="661"/>
      <c r="B22" s="598">
        <v>3</v>
      </c>
      <c r="C22" s="609" t="s">
        <v>455</v>
      </c>
      <c r="D22" s="599"/>
      <c r="E22" s="599"/>
      <c r="F22" s="599"/>
      <c r="G22" s="600"/>
      <c r="H22" s="599"/>
      <c r="I22" s="599"/>
      <c r="J22" s="599"/>
      <c r="K22" s="600"/>
      <c r="L22" s="599"/>
      <c r="M22" s="599"/>
      <c r="N22" s="599"/>
      <c r="O22" s="600"/>
    </row>
    <row r="23" spans="1:15" ht="14.25" thickBot="1">
      <c r="A23" s="637">
        <v>7</v>
      </c>
      <c r="B23" s="241"/>
      <c r="C23" s="601" t="s">
        <v>244</v>
      </c>
      <c r="D23" s="670">
        <f>D10+D16</f>
        <v>746220</v>
      </c>
      <c r="E23" s="670">
        <f>E10+E16</f>
        <v>746220</v>
      </c>
      <c r="F23" s="670">
        <f>F10+F16</f>
        <v>0</v>
      </c>
      <c r="G23" s="670">
        <f>G10+G16</f>
        <v>0</v>
      </c>
      <c r="H23" s="670">
        <f>H10+H16</f>
        <v>6119</v>
      </c>
      <c r="I23" s="670">
        <f>I10+I16</f>
        <v>6119</v>
      </c>
      <c r="J23" s="670">
        <f>J10+J16</f>
        <v>0</v>
      </c>
      <c r="K23" s="670">
        <f>K10+K16</f>
        <v>0</v>
      </c>
      <c r="L23" s="670">
        <f>L10+L16</f>
        <v>752339</v>
      </c>
      <c r="M23" s="670">
        <f>M10+M16</f>
        <v>752339</v>
      </c>
      <c r="N23" s="670">
        <f>N10+N16</f>
        <v>0</v>
      </c>
      <c r="O23" s="670">
        <f>O10+O16</f>
        <v>0</v>
      </c>
    </row>
    <row r="24" spans="1:15" ht="14.25" thickBot="1">
      <c r="A24" s="637">
        <v>8</v>
      </c>
      <c r="B24" s="311"/>
      <c r="C24" s="666" t="s">
        <v>229</v>
      </c>
      <c r="D24" s="651">
        <f>SUM(D25:D26)</f>
        <v>774674</v>
      </c>
      <c r="E24" s="651">
        <f>SUM(E25:E26)</f>
        <v>774674</v>
      </c>
      <c r="F24" s="538"/>
      <c r="G24" s="539"/>
      <c r="H24" s="651">
        <f>SUM(H25:H26)</f>
        <v>85094</v>
      </c>
      <c r="I24" s="651">
        <f>SUM(I25:I26)</f>
        <v>85094</v>
      </c>
      <c r="J24" s="538"/>
      <c r="K24" s="539"/>
      <c r="L24" s="651">
        <f>SUM(L25:L26)</f>
        <v>859768</v>
      </c>
      <c r="M24" s="651">
        <f>SUM(M25:M26)</f>
        <v>859768</v>
      </c>
      <c r="N24" s="538"/>
      <c r="O24" s="539"/>
    </row>
    <row r="25" spans="1:15" ht="14.25" thickBot="1">
      <c r="A25" s="652"/>
      <c r="B25" s="318">
        <v>1</v>
      </c>
      <c r="C25" s="610" t="s">
        <v>33</v>
      </c>
      <c r="D25" s="642">
        <v>60000</v>
      </c>
      <c r="E25" s="642">
        <v>60000</v>
      </c>
      <c r="F25" s="674"/>
      <c r="G25" s="675"/>
      <c r="H25" s="642">
        <f>SUM(I25:K25)</f>
        <v>85094</v>
      </c>
      <c r="I25" s="642">
        <v>85094</v>
      </c>
      <c r="J25" s="674"/>
      <c r="K25" s="675"/>
      <c r="L25" s="642">
        <f>SUM(M25:O25)</f>
        <v>145094</v>
      </c>
      <c r="M25" s="642">
        <f>I25+E25</f>
        <v>145094</v>
      </c>
      <c r="N25" s="674"/>
      <c r="O25" s="675"/>
    </row>
    <row r="26" spans="1:15" ht="14.25" thickBot="1">
      <c r="A26" s="663"/>
      <c r="B26" s="297">
        <v>2</v>
      </c>
      <c r="C26" s="611" t="s">
        <v>34</v>
      </c>
      <c r="D26" s="618">
        <f>688164+26510</f>
        <v>714674</v>
      </c>
      <c r="E26" s="618">
        <f>688164+26510</f>
        <v>714674</v>
      </c>
      <c r="F26" s="633"/>
      <c r="G26" s="634"/>
      <c r="H26" s="642">
        <f>SUM(I26:K26)</f>
        <v>0</v>
      </c>
      <c r="I26" s="618"/>
      <c r="J26" s="633"/>
      <c r="K26" s="634"/>
      <c r="L26" s="642">
        <f>SUM(M26:O26)</f>
        <v>714674</v>
      </c>
      <c r="M26" s="642">
        <f>I26+E26</f>
        <v>714674</v>
      </c>
      <c r="N26" s="633"/>
      <c r="O26" s="634"/>
    </row>
    <row r="27" spans="1:15" s="348" customFormat="1" ht="15.75" thickBot="1">
      <c r="A27" s="637">
        <v>9</v>
      </c>
      <c r="B27" s="311"/>
      <c r="C27" s="612" t="s">
        <v>230</v>
      </c>
      <c r="D27" s="668">
        <f>D23+D24</f>
        <v>1520894</v>
      </c>
      <c r="E27" s="668">
        <f>E23+E24</f>
        <v>1520894</v>
      </c>
      <c r="F27" s="668"/>
      <c r="G27" s="669"/>
      <c r="H27" s="668">
        <f>H23+H24</f>
        <v>91213</v>
      </c>
      <c r="I27" s="668">
        <f>I23+I24</f>
        <v>91213</v>
      </c>
      <c r="J27" s="668"/>
      <c r="K27" s="669"/>
      <c r="L27" s="668">
        <f>L23+L24</f>
        <v>1612107</v>
      </c>
      <c r="M27" s="668">
        <f>M23+M24</f>
        <v>1612107</v>
      </c>
      <c r="N27" s="668"/>
      <c r="O27" s="669"/>
    </row>
    <row r="28" spans="1:15" s="348" customFormat="1" ht="12.75" customHeight="1" thickBot="1">
      <c r="A28" s="664"/>
      <c r="B28" s="352"/>
      <c r="C28" s="353"/>
      <c r="D28" s="570"/>
      <c r="E28" s="570"/>
      <c r="F28" s="574"/>
      <c r="G28" s="575"/>
      <c r="H28" s="570"/>
      <c r="I28" s="570"/>
      <c r="J28" s="574"/>
      <c r="K28" s="575"/>
      <c r="L28" s="570"/>
      <c r="M28" s="570"/>
      <c r="N28" s="574"/>
      <c r="O28" s="575"/>
    </row>
    <row r="29" spans="1:15" s="337" customFormat="1" ht="15" customHeight="1" thickBot="1">
      <c r="A29" s="665"/>
      <c r="B29" s="335"/>
      <c r="C29" s="658" t="s">
        <v>106</v>
      </c>
      <c r="D29" s="571"/>
      <c r="E29" s="571"/>
      <c r="F29" s="538"/>
      <c r="G29" s="539"/>
      <c r="H29" s="571"/>
      <c r="I29" s="571"/>
      <c r="J29" s="538"/>
      <c r="K29" s="539"/>
      <c r="L29" s="571"/>
      <c r="M29" s="571"/>
      <c r="N29" s="538"/>
      <c r="O29" s="539"/>
    </row>
    <row r="30" spans="1:15" s="338" customFormat="1" ht="14.25" thickBot="1">
      <c r="A30" s="637">
        <v>10</v>
      </c>
      <c r="B30" s="613"/>
      <c r="C30" s="601" t="s">
        <v>231</v>
      </c>
      <c r="D30" s="671">
        <f aca="true" t="shared" si="0" ref="D30:O30">SUM(D31:D39)</f>
        <v>618604</v>
      </c>
      <c r="E30" s="671">
        <f t="shared" si="0"/>
        <v>548879</v>
      </c>
      <c r="F30" s="671">
        <f t="shared" si="0"/>
        <v>69725</v>
      </c>
      <c r="G30" s="677">
        <f t="shared" si="0"/>
        <v>0</v>
      </c>
      <c r="H30" s="671">
        <f t="shared" si="0"/>
        <v>6766</v>
      </c>
      <c r="I30" s="671">
        <f t="shared" si="0"/>
        <v>13237</v>
      </c>
      <c r="J30" s="671">
        <f t="shared" si="0"/>
        <v>-6471</v>
      </c>
      <c r="K30" s="677">
        <f t="shared" si="0"/>
        <v>0</v>
      </c>
      <c r="L30" s="671">
        <f t="shared" si="0"/>
        <v>625370</v>
      </c>
      <c r="M30" s="671">
        <f t="shared" si="0"/>
        <v>562116</v>
      </c>
      <c r="N30" s="671">
        <f t="shared" si="0"/>
        <v>63254</v>
      </c>
      <c r="O30" s="677">
        <f t="shared" si="0"/>
        <v>0</v>
      </c>
    </row>
    <row r="31" spans="1:15" ht="12.75">
      <c r="A31" s="615"/>
      <c r="B31" s="616">
        <v>1</v>
      </c>
      <c r="C31" s="617" t="s">
        <v>47</v>
      </c>
      <c r="D31" s="618">
        <f>SUM(E31:G31)</f>
        <v>29267</v>
      </c>
      <c r="E31" s="618">
        <f>'8.1. a.sz. mell_Jogalkotás'!E32+'8.1.b. sz. mell_Szoc.ell.  '!E32+'8.1. c.sz. mell_Városüz '!E32+'8.1.f. sz. mell _Védőnő'!E32+'8.1.g. sz. mell_Egyéb eü. '!E32+'8.1.h. sz. mell _Egyéb tev. '!E32</f>
        <v>26844</v>
      </c>
      <c r="F31" s="618">
        <f>'8.1. a.sz. mell_Jogalkotás'!F32+'8.1.b. sz. mell_Szoc.ell.  '!F32+'8.1. c.sz. mell_Városüz '!F32+'8.1.d.sz.mell. Vf.saját forrás'!F32+'8.1.e.sz.mell.Vf.EU-s forrás'!F32+'8.1.f. sz. mell _Védőnő'!F32+'8.1.g. sz. mell_Egyéb eü. '!F32+'8.1.h. sz. mell _Egyéb tev. '!F32</f>
        <v>2423</v>
      </c>
      <c r="G31" s="618">
        <f>'8.1. a.sz. mell_Jogalkotás'!G32+'8.1.b. sz. mell_Szoc.ell.  '!G32+'8.1. c.sz. mell_Városüz '!G32+'8.1.f. sz. mell _Védőnő'!G32+'8.1.g. sz. mell_Egyéb eü. '!G32+'8.1.h. sz. mell _Egyéb tev. '!G32</f>
        <v>0</v>
      </c>
      <c r="H31" s="618">
        <f>SUM(I31:K31)</f>
        <v>13</v>
      </c>
      <c r="I31" s="618">
        <f>'8.1. a.sz. mell_Jogalkotás'!I32+'8.1.b. sz. mell_Szoc.ell.  '!I32+'8.1. c.sz. mell_Városüz '!I32+'8.1.f. sz. mell _Védőnő'!I32+'8.1.g. sz. mell_Egyéb eü. '!I32+'8.1.h. sz. mell _Egyéb tev. '!I32</f>
        <v>13</v>
      </c>
      <c r="J31" s="618">
        <f>'8.1. a.sz. mell_Jogalkotás'!J32+'8.1.b. sz. mell_Szoc.ell.  '!J32+'8.1. c.sz. mell_Városüz '!J32+'8.1.d.sz.mell. Vf.saját forrás'!J32+'8.1.e.sz.mell.Vf.EU-s forrás'!J32+'8.1.f. sz. mell _Védőnő'!J32+'8.1.g. sz. mell_Egyéb eü. '!J32+'8.1.h. sz. mell _Egyéb tev. '!J32</f>
        <v>0</v>
      </c>
      <c r="K31" s="618">
        <f>'8.1. a.sz. mell_Jogalkotás'!K32+'8.1.b. sz. mell_Szoc.ell.  '!K32+'8.1. c.sz. mell_Városüz '!K32+'8.1.f. sz. mell _Védőnő'!K32+'8.1.g. sz. mell_Egyéb eü. '!K32+'8.1.h. sz. mell _Egyéb tev. '!K32</f>
        <v>0</v>
      </c>
      <c r="L31" s="618">
        <f>SUM(M31:O31)</f>
        <v>29280</v>
      </c>
      <c r="M31" s="618">
        <f>E31+I31</f>
        <v>26857</v>
      </c>
      <c r="N31" s="618">
        <f>'8.1. a.sz. mell_Jogalkotás'!N32+'8.1.b. sz. mell_Szoc.ell.  '!N32+'8.1. c.sz. mell_Városüz '!N32+'8.1.d.sz.mell. Vf.saját forrás'!N32+'8.1.e.sz.mell.Vf.EU-s forrás'!N32+'8.1.f. sz. mell _Védőnő'!N32+'8.1.g. sz. mell_Egyéb eü. '!N32+'8.1.h. sz. mell _Egyéb tev. '!N32</f>
        <v>2423</v>
      </c>
      <c r="O31" s="618">
        <f>'8.1. a.sz. mell_Jogalkotás'!O32+'8.1.b. sz. mell_Szoc.ell.  '!O32+'8.1. c.sz. mell_Városüz '!O32+'8.1.f. sz. mell _Védőnő'!O32+'8.1.g. sz. mell_Egyéb eü. '!O32+'8.1.h. sz. mell _Egyéb tev. '!O32</f>
        <v>0</v>
      </c>
    </row>
    <row r="32" spans="1:15" ht="12.75">
      <c r="A32" s="615"/>
      <c r="B32" s="616">
        <v>2</v>
      </c>
      <c r="C32" s="621" t="s">
        <v>49</v>
      </c>
      <c r="D32" s="618">
        <f aca="true" t="shared" si="1" ref="D32:D39">SUM(E32:G32)</f>
        <v>7840</v>
      </c>
      <c r="E32" s="618">
        <f>'8.1. a.sz. mell_Jogalkotás'!E33+'8.1.b. sz. mell_Szoc.ell.  '!E33+'8.1. c.sz. mell_Városüz '!E33+'8.1.f. sz. mell _Védőnő'!E33+'8.1.g. sz. mell_Egyéb eü. '!E33+'8.1.h. sz. mell _Egyéb tev. '!E33</f>
        <v>7208</v>
      </c>
      <c r="F32" s="618">
        <f>'8.1. a.sz. mell_Jogalkotás'!F33+'8.1.b. sz. mell_Szoc.ell.  '!F33+'8.1. c.sz. mell_Városüz '!F33+'8.1.d.sz.mell. Vf.saját forrás'!F33+'8.1.e.sz.mell.Vf.EU-s forrás'!F33+'8.1.f. sz. mell _Védőnő'!F33+'8.1.g. sz. mell_Egyéb eü. '!F33+'8.1.h. sz. mell _Egyéb tev. '!F33</f>
        <v>632</v>
      </c>
      <c r="G32" s="618">
        <f>'8.1. a.sz. mell_Jogalkotás'!G33+'8.1.b. sz. mell_Szoc.ell.  '!G33+'8.1. c.sz. mell_Városüz '!G33+'8.1.f. sz. mell _Védőnő'!G33+'8.1.g. sz. mell_Egyéb eü. '!G33+'8.1.h. sz. mell _Egyéb tev. '!G33</f>
        <v>0</v>
      </c>
      <c r="H32" s="618">
        <f aca="true" t="shared" si="2" ref="H32:H39">SUM(I32:K32)</f>
        <v>3</v>
      </c>
      <c r="I32" s="618">
        <f>'8.1. a.sz. mell_Jogalkotás'!I33+'8.1.b. sz. mell_Szoc.ell.  '!I33+'8.1. c.sz. mell_Városüz '!I33+'8.1.f. sz. mell _Védőnő'!I33+'8.1.g. sz. mell_Egyéb eü. '!I33+'8.1.h. sz. mell _Egyéb tev. '!I33</f>
        <v>3</v>
      </c>
      <c r="J32" s="618">
        <f>'8.1. a.sz. mell_Jogalkotás'!J33+'8.1.b. sz. mell_Szoc.ell.  '!J33+'8.1. c.sz. mell_Városüz '!J33+'8.1.d.sz.mell. Vf.saját forrás'!J33+'8.1.e.sz.mell.Vf.EU-s forrás'!J33+'8.1.f. sz. mell _Védőnő'!J33+'8.1.g. sz. mell_Egyéb eü. '!J33+'8.1.h. sz. mell _Egyéb tev. '!J33</f>
        <v>0</v>
      </c>
      <c r="K32" s="618">
        <f>'8.1. a.sz. mell_Jogalkotás'!K33+'8.1.b. sz. mell_Szoc.ell.  '!K33+'8.1. c.sz. mell_Városüz '!K33+'8.1.f. sz. mell _Védőnő'!K33+'8.1.g. sz. mell_Egyéb eü. '!K33+'8.1.h. sz. mell _Egyéb tev. '!K33</f>
        <v>0</v>
      </c>
      <c r="L32" s="618">
        <f aca="true" t="shared" si="3" ref="L32:L39">SUM(M32:O32)</f>
        <v>7843</v>
      </c>
      <c r="M32" s="618">
        <f>'8.1. a.sz. mell_Jogalkotás'!M33+'8.1.b. sz. mell_Szoc.ell.  '!M33+'8.1. c.sz. mell_Városüz '!M33+'8.1.f. sz. mell _Védőnő'!M33+'8.1.g. sz. mell_Egyéb eü. '!M33+'8.1.h. sz. mell _Egyéb tev. '!M33</f>
        <v>7211</v>
      </c>
      <c r="N32" s="618">
        <f>'8.1. a.sz. mell_Jogalkotás'!N33+'8.1.b. sz. mell_Szoc.ell.  '!N33+'8.1. c.sz. mell_Városüz '!N33+'8.1.d.sz.mell. Vf.saját forrás'!N33+'8.1.e.sz.mell.Vf.EU-s forrás'!N33+'8.1.f. sz. mell _Védőnő'!N33+'8.1.g. sz. mell_Egyéb eü. '!N33+'8.1.h. sz. mell _Egyéb tev. '!N33</f>
        <v>632</v>
      </c>
      <c r="O32" s="618">
        <f>'8.1. a.sz. mell_Jogalkotás'!O33+'8.1.b. sz. mell_Szoc.ell.  '!O33+'8.1. c.sz. mell_Városüz '!O33+'8.1.f. sz. mell _Védőnő'!O33+'8.1.g. sz. mell_Egyéb eü. '!O33+'8.1.h. sz. mell _Egyéb tev. '!O33</f>
        <v>0</v>
      </c>
    </row>
    <row r="33" spans="1:15" ht="12.75">
      <c r="A33" s="624"/>
      <c r="B33" s="625">
        <v>3</v>
      </c>
      <c r="C33" s="621" t="s">
        <v>440</v>
      </c>
      <c r="D33" s="618">
        <f t="shared" si="1"/>
        <v>130189</v>
      </c>
      <c r="E33" s="618">
        <f>'8.1. a.sz. mell_Jogalkotás'!E34+'8.1.b. sz. mell_Szoc.ell.  '!E34+'8.1. c.sz. mell_Városüz '!E34+'8.1.f. sz. mell _Védőnő'!E34+'8.1.g. sz. mell_Egyéb eü. '!E34+'8.1.h. sz. mell _Egyéb tev. '!E34</f>
        <v>66019</v>
      </c>
      <c r="F33" s="618">
        <f>'8.1. a.sz. mell_Jogalkotás'!F34+'8.1.b. sz. mell_Szoc.ell.  '!F34+'8.1. c.sz. mell_Városüz '!F34+'8.1.d.sz.mell. Vf.saját forrás'!F34+'8.1.e.sz.mell.Vf.EU-s forrás'!F34+'8.1.f. sz. mell _Védőnő'!F34+'8.1.g. sz. mell_Egyéb eü. '!F34+'8.1.h. sz. mell _Egyéb tev. '!F34</f>
        <v>64170</v>
      </c>
      <c r="G33" s="618">
        <f>'8.1. a.sz. mell_Jogalkotás'!G34+'8.1.b. sz. mell_Szoc.ell.  '!G34+'8.1. c.sz. mell_Városüz '!G34+'8.1.f. sz. mell _Védőnő'!G34+'8.1.g. sz. mell_Egyéb eü. '!G34+'8.1.h. sz. mell _Egyéb tev. '!G34</f>
        <v>0</v>
      </c>
      <c r="H33" s="618">
        <f t="shared" si="2"/>
        <v>1364</v>
      </c>
      <c r="I33" s="618">
        <f>'8.1. a.sz. mell_Jogalkotás'!I34+'8.1.b. sz. mell_Szoc.ell.  '!I34+'8.1. c.sz. mell_Városüz '!I34+'8.1.f. sz. mell _Védőnő'!I34+'8.1.g. sz. mell_Egyéb eü. '!I34+'8.1.h. sz. mell _Egyéb tev. '!I34</f>
        <v>7835</v>
      </c>
      <c r="J33" s="618">
        <f>'8.1. a.sz. mell_Jogalkotás'!J34+'8.1.b. sz. mell_Szoc.ell.  '!J34+'8.1. c.sz. mell_Városüz '!J34+'8.1.d.sz.mell. Vf.saját forrás'!J34+'8.1.e.sz.mell.Vf.EU-s forrás'!J34+'8.1.f. sz. mell _Védőnő'!J34+'8.1.g. sz. mell_Egyéb eü. '!J34+'8.1.h. sz. mell _Egyéb tev. '!J34</f>
        <v>-6471</v>
      </c>
      <c r="K33" s="618">
        <f>'8.1. a.sz. mell_Jogalkotás'!K34+'8.1.b. sz. mell_Szoc.ell.  '!K34+'8.1. c.sz. mell_Városüz '!K34+'8.1.f. sz. mell _Védőnő'!K34+'8.1.g. sz. mell_Egyéb eü. '!K34+'8.1.h. sz. mell _Egyéb tev. '!K34</f>
        <v>0</v>
      </c>
      <c r="L33" s="618">
        <f t="shared" si="3"/>
        <v>131553</v>
      </c>
      <c r="M33" s="618">
        <f>'8.1. a.sz. mell_Jogalkotás'!M34+'8.1.b. sz. mell_Szoc.ell.  '!M34+'8.1. c.sz. mell_Városüz '!M34+'8.1.f. sz. mell _Védőnő'!M34+'8.1.g. sz. mell_Egyéb eü. '!M34+'8.1.h. sz. mell _Egyéb tev. '!M34</f>
        <v>73854</v>
      </c>
      <c r="N33" s="618">
        <f>'8.1. a.sz. mell_Jogalkotás'!N34+'8.1.b. sz. mell_Szoc.ell.  '!N34+'8.1. c.sz. mell_Városüz '!N34+'8.1.d.sz.mell. Vf.saját forrás'!N34+'8.1.e.sz.mell.Vf.EU-s forrás'!N34+'8.1.f. sz. mell _Védőnő'!N34+'8.1.g. sz. mell_Egyéb eü. '!N34+'8.1.h. sz. mell _Egyéb tev. '!N34</f>
        <v>57699</v>
      </c>
      <c r="O33" s="618">
        <f>'8.1. a.sz. mell_Jogalkotás'!O34+'8.1.b. sz. mell_Szoc.ell.  '!O34+'8.1. c.sz. mell_Városüz '!O34+'8.1.f. sz. mell _Védőnő'!O34+'8.1.g. sz. mell_Egyéb eü. '!O34+'8.1.h. sz. mell _Egyéb tev. '!O34</f>
        <v>0</v>
      </c>
    </row>
    <row r="34" spans="1:15" ht="12.75">
      <c r="A34" s="624"/>
      <c r="B34" s="625">
        <v>5</v>
      </c>
      <c r="C34" s="621" t="s">
        <v>441</v>
      </c>
      <c r="D34" s="618">
        <f t="shared" si="1"/>
        <v>311345</v>
      </c>
      <c r="E34" s="618">
        <f>'8.2. Polgármesteri Hivatal'!E23+'8.3. sz. mell_össz.'!E23-E43</f>
        <v>311345</v>
      </c>
      <c r="F34" s="618"/>
      <c r="G34" s="618"/>
      <c r="H34" s="618">
        <f t="shared" si="2"/>
        <v>5386</v>
      </c>
      <c r="I34" s="618">
        <f>'8.2. Polgármesteri Hivatal'!I23+'8.3. sz. mell_össz.'!I23-I43</f>
        <v>5386</v>
      </c>
      <c r="J34" s="618"/>
      <c r="K34" s="618"/>
      <c r="L34" s="618">
        <f t="shared" si="3"/>
        <v>316731</v>
      </c>
      <c r="M34" s="618">
        <f>'8.2. Polgármesteri Hivatal'!M23+'8.3. sz. mell_össz.'!M23-M43</f>
        <v>316731</v>
      </c>
      <c r="N34" s="618"/>
      <c r="O34" s="618"/>
    </row>
    <row r="35" spans="1:15" ht="12.75">
      <c r="A35" s="615"/>
      <c r="B35" s="616">
        <v>6</v>
      </c>
      <c r="C35" s="621" t="s">
        <v>59</v>
      </c>
      <c r="D35" s="618">
        <f t="shared" si="1"/>
        <v>8498</v>
      </c>
      <c r="E35" s="618">
        <f>'8.1. a.sz. mell_Jogalkotás'!E36+'8.1.b. sz. mell_Szoc.ell.  '!E36+'8.1. c.sz. mell_Városüz '!E36+'8.1.f. sz. mell _Védőnő'!E36+'8.1.g. sz. mell_Egyéb eü. '!E36+'8.1.h. sz. mell _Egyéb tev. '!E36</f>
        <v>8498</v>
      </c>
      <c r="F35" s="618">
        <f>'8.1. a.sz. mell_Jogalkotás'!F36+'8.1.b. sz. mell_Szoc.ell.  '!F36+'8.1. c.sz. mell_Városüz '!F36+'8.1.d.sz.mell. Vf.saját forrás'!F36+'8.1.e.sz.mell.Vf.EU-s forrás'!F36+'8.1.f. sz. mell _Védőnő'!F36+'8.1.g. sz. mell_Egyéb eü. '!F36+'8.1.h. sz. mell _Egyéb tev. '!F36</f>
        <v>0</v>
      </c>
      <c r="G35" s="618">
        <f>'8.1. a.sz. mell_Jogalkotás'!G36+'8.1.b. sz. mell_Szoc.ell.  '!G36+'8.1. c.sz. mell_Városüz '!G36+'8.1.f. sz. mell _Védőnő'!G36+'8.1.g. sz. mell_Egyéb eü. '!G36+'8.1.h. sz. mell _Egyéb tev. '!G36</f>
        <v>0</v>
      </c>
      <c r="H35" s="618">
        <f t="shared" si="2"/>
        <v>0</v>
      </c>
      <c r="I35" s="618">
        <f>'8.1. a.sz. mell_Jogalkotás'!I36+'8.1.b. sz. mell_Szoc.ell.  '!I36+'8.1. c.sz. mell_Városüz '!I36+'8.1.f. sz. mell _Védőnő'!I36+'8.1.g. sz. mell_Egyéb eü. '!I36+'8.1.h. sz. mell _Egyéb tev. '!I36</f>
        <v>0</v>
      </c>
      <c r="J35" s="618">
        <f>'8.1. a.sz. mell_Jogalkotás'!J36+'8.1.b. sz. mell_Szoc.ell.  '!J36+'8.1. c.sz. mell_Városüz '!J36+'8.1.d.sz.mell. Vf.saját forrás'!J36+'8.1.e.sz.mell.Vf.EU-s forrás'!J36+'8.1.f. sz. mell _Védőnő'!J36+'8.1.g. sz. mell_Egyéb eü. '!J36+'8.1.h. sz. mell _Egyéb tev. '!J36</f>
        <v>0</v>
      </c>
      <c r="K35" s="618">
        <f>'8.1. a.sz. mell_Jogalkotás'!K36+'8.1.b. sz. mell_Szoc.ell.  '!K36+'8.1. c.sz. mell_Városüz '!K36+'8.1.f. sz. mell _Védőnő'!K36+'8.1.g. sz. mell_Egyéb eü. '!K36+'8.1.h. sz. mell _Egyéb tev. '!K36</f>
        <v>0</v>
      </c>
      <c r="L35" s="618">
        <f t="shared" si="3"/>
        <v>8498</v>
      </c>
      <c r="M35" s="618">
        <f>'8.1. a.sz. mell_Jogalkotás'!M36+'8.1.b. sz. mell_Szoc.ell.  '!M36+'8.1. c.sz. mell_Városüz '!M36+'8.1.f. sz. mell _Védőnő'!M36+'8.1.g. sz. mell_Egyéb eü. '!M36+'8.1.h. sz. mell _Egyéb tev. '!M36</f>
        <v>8498</v>
      </c>
      <c r="N35" s="618">
        <f>'8.1. a.sz. mell_Jogalkotás'!N36+'8.1.b. sz. mell_Szoc.ell.  '!N36+'8.1. c.sz. mell_Városüz '!N36+'8.1.d.sz.mell. Vf.saját forrás'!N36+'8.1.e.sz.mell.Vf.EU-s forrás'!N36+'8.1.f. sz. mell _Védőnő'!N36+'8.1.g. sz. mell_Egyéb eü. '!N36+'8.1.h. sz. mell _Egyéb tev. '!N36</f>
        <v>0</v>
      </c>
      <c r="O35" s="618">
        <f>'8.1. a.sz. mell_Jogalkotás'!O36+'8.1.b. sz. mell_Szoc.ell.  '!O36+'8.1. c.sz. mell_Városüz '!O36+'8.1.f. sz. mell _Védőnő'!O36+'8.1.g. sz. mell_Egyéb eü. '!O36+'8.1.h. sz. mell _Egyéb tev. '!O36</f>
        <v>0</v>
      </c>
    </row>
    <row r="36" spans="1:15" s="338" customFormat="1" ht="12.75">
      <c r="A36" s="628"/>
      <c r="B36" s="616">
        <v>7</v>
      </c>
      <c r="C36" s="621" t="s">
        <v>442</v>
      </c>
      <c r="D36" s="618">
        <f t="shared" si="1"/>
        <v>0</v>
      </c>
      <c r="E36" s="618">
        <f>'8.1. a.sz. mell_Jogalkotás'!E37+'8.1.b. sz. mell_Szoc.ell.  '!E37+'8.1. c.sz. mell_Városüz '!E37+'8.1.f. sz. mell _Védőnő'!E37+'8.1.g. sz. mell_Egyéb eü. '!E37+'8.1.h. sz. mell _Egyéb tev. '!E37</f>
        <v>0</v>
      </c>
      <c r="F36" s="618">
        <f>'8.1. a.sz. mell_Jogalkotás'!F37+'8.1.b. sz. mell_Szoc.ell.  '!F37+'8.1. c.sz. mell_Városüz '!F37+'8.1.d.sz.mell. Vf.saját forrás'!F37+'8.1.e.sz.mell.Vf.EU-s forrás'!F37+'8.1.f. sz. mell _Védőnő'!F37+'8.1.g. sz. mell_Egyéb eü. '!F37+'8.1.h. sz. mell _Egyéb tev. '!F37</f>
        <v>0</v>
      </c>
      <c r="G36" s="618">
        <f>'8.1. a.sz. mell_Jogalkotás'!G37+'8.1.b. sz. mell_Szoc.ell.  '!G37+'8.1. c.sz. mell_Városüz '!G37+'8.1.f. sz. mell _Védőnő'!G37+'8.1.g. sz. mell_Egyéb eü. '!G37+'8.1.h. sz. mell _Egyéb tev. '!G37</f>
        <v>0</v>
      </c>
      <c r="H36" s="618">
        <f t="shared" si="2"/>
        <v>0</v>
      </c>
      <c r="I36" s="618">
        <f>'8.1. a.sz. mell_Jogalkotás'!I37+'8.1.b. sz. mell_Szoc.ell.  '!I37+'8.1. c.sz. mell_Városüz '!I37+'8.1.f. sz. mell _Védőnő'!I37+'8.1.g. sz. mell_Egyéb eü. '!I37+'8.1.h. sz. mell _Egyéb tev. '!I37</f>
        <v>0</v>
      </c>
      <c r="J36" s="618">
        <f>'8.1. a.sz. mell_Jogalkotás'!J37+'8.1.b. sz. mell_Szoc.ell.  '!J37+'8.1. c.sz. mell_Városüz '!J37+'8.1.d.sz.mell. Vf.saját forrás'!J37+'8.1.e.sz.mell.Vf.EU-s forrás'!J37+'8.1.f. sz. mell _Védőnő'!J37+'8.1.g. sz. mell_Egyéb eü. '!J37+'8.1.h. sz. mell _Egyéb tev. '!J37</f>
        <v>0</v>
      </c>
      <c r="K36" s="618">
        <f>'8.1. a.sz. mell_Jogalkotás'!K37+'8.1.b. sz. mell_Szoc.ell.  '!K37+'8.1. c.sz. mell_Városüz '!K37+'8.1.f. sz. mell _Védőnő'!K37+'8.1.g. sz. mell_Egyéb eü. '!K37+'8.1.h. sz. mell _Egyéb tev. '!K37</f>
        <v>0</v>
      </c>
      <c r="L36" s="618">
        <f t="shared" si="3"/>
        <v>0</v>
      </c>
      <c r="M36" s="618">
        <f>'8.1. a.sz. mell_Jogalkotás'!M37+'8.1.b. sz. mell_Szoc.ell.  '!M37+'8.1. c.sz. mell_Városüz '!M37+'8.1.f. sz. mell _Védőnő'!M37+'8.1.g. sz. mell_Egyéb eü. '!M37+'8.1.h. sz. mell _Egyéb tev. '!M37</f>
        <v>0</v>
      </c>
      <c r="N36" s="618">
        <f>'8.1. a.sz. mell_Jogalkotás'!N37+'8.1.b. sz. mell_Szoc.ell.  '!N37+'8.1. c.sz. mell_Városüz '!N37+'8.1.d.sz.mell. Vf.saját forrás'!N37+'8.1.e.sz.mell.Vf.EU-s forrás'!N37+'8.1.f. sz. mell _Védőnő'!N37+'8.1.g. sz. mell_Egyéb eü. '!N37+'8.1.h. sz. mell _Egyéb tev. '!N37</f>
        <v>0</v>
      </c>
      <c r="O36" s="618">
        <f>'8.1. a.sz. mell_Jogalkotás'!O37+'8.1.b. sz. mell_Szoc.ell.  '!O37+'8.1. c.sz. mell_Városüz '!O37+'8.1.f. sz. mell _Védőnő'!O37+'8.1.g. sz. mell_Egyéb eü. '!O37+'8.1.h. sz. mell _Egyéb tev. '!O37</f>
        <v>0</v>
      </c>
    </row>
    <row r="37" spans="1:15" s="338" customFormat="1" ht="12.75">
      <c r="A37" s="628"/>
      <c r="B37" s="629">
        <v>8</v>
      </c>
      <c r="C37" s="630" t="s">
        <v>443</v>
      </c>
      <c r="D37" s="618">
        <f t="shared" si="1"/>
        <v>116323</v>
      </c>
      <c r="E37" s="618">
        <f>'8.1. a.sz. mell_Jogalkotás'!E38+'8.1.b. sz. mell_Szoc.ell.  '!E38+'8.1. c.sz. mell_Városüz '!E38+'8.1.f. sz. mell _Védőnő'!E38+'8.1.g. sz. mell_Egyéb eü. '!E38+'8.1.h. sz. mell _Egyéb tev. '!E38</f>
        <v>113823</v>
      </c>
      <c r="F37" s="618">
        <f>'8.1. a.sz. mell_Jogalkotás'!F38+'8.1. c.sz. mell_Városüz '!F38+'8.1.d.sz.mell. Vf.saját forrás'!F38+'8.1.e.sz.mell.Vf.EU-s forrás'!F38+'8.1.h. sz. mell _Egyéb tev. '!F38</f>
        <v>2500</v>
      </c>
      <c r="G37" s="618">
        <f>'8.1. a.sz. mell_Jogalkotás'!G38+'8.1.b. sz. mell_Szoc.ell.  '!G38+'8.1. c.sz. mell_Városüz '!G38+'8.1.f. sz. mell _Védőnő'!G38+'8.1.g. sz. mell_Egyéb eü. '!G38+'8.1.h. sz. mell _Egyéb tev. '!G38</f>
        <v>0</v>
      </c>
      <c r="H37" s="618">
        <f t="shared" si="2"/>
        <v>0</v>
      </c>
      <c r="I37" s="618">
        <f>'8.1. a.sz. mell_Jogalkotás'!I38+'8.1.b. sz. mell_Szoc.ell.  '!I38+'8.1. c.sz. mell_Városüz '!I38+'8.1.f. sz. mell _Védőnő'!I38+'8.1.g. sz. mell_Egyéb eü. '!I38+'8.1.h. sz. mell _Egyéb tev. '!I38</f>
        <v>0</v>
      </c>
      <c r="J37" s="618">
        <f>'8.1. a.sz. mell_Jogalkotás'!J38+'8.1. c.sz. mell_Városüz '!J38+'8.1.d.sz.mell. Vf.saját forrás'!J38+'8.1.e.sz.mell.Vf.EU-s forrás'!J38+'8.1.h. sz. mell _Egyéb tev. '!J38</f>
        <v>0</v>
      </c>
      <c r="K37" s="618">
        <f>'8.1. a.sz. mell_Jogalkotás'!K38+'8.1.b. sz. mell_Szoc.ell.  '!K38+'8.1. c.sz. mell_Városüz '!K38+'8.1.f. sz. mell _Védőnő'!K38+'8.1.g. sz. mell_Egyéb eü. '!K38+'8.1.h. sz. mell _Egyéb tev. '!K38</f>
        <v>0</v>
      </c>
      <c r="L37" s="618">
        <f t="shared" si="3"/>
        <v>116323</v>
      </c>
      <c r="M37" s="618">
        <f>'8.1. a.sz. mell_Jogalkotás'!M38+'8.1.b. sz. mell_Szoc.ell.  '!M38+'8.1. c.sz. mell_Városüz '!M38+'8.1.f. sz. mell _Védőnő'!M38+'8.1.g. sz. mell_Egyéb eü. '!M38+'8.1.h. sz. mell _Egyéb tev. '!M38</f>
        <v>113823</v>
      </c>
      <c r="N37" s="618">
        <f>'8.1. a.sz. mell_Jogalkotás'!N38+'8.1. c.sz. mell_Városüz '!N38+'8.1.d.sz.mell. Vf.saját forrás'!N38+'8.1.e.sz.mell.Vf.EU-s forrás'!N38+'8.1.h. sz. mell _Egyéb tev. '!N38</f>
        <v>2500</v>
      </c>
      <c r="O37" s="618">
        <f>'8.1. a.sz. mell_Jogalkotás'!O38+'8.1.b. sz. mell_Szoc.ell.  '!O38+'8.1. c.sz. mell_Városüz '!O38+'8.1.f. sz. mell _Védőnő'!O38+'8.1.g. sz. mell_Egyéb eü. '!O38+'8.1.h. sz. mell _Egyéb tev. '!O38</f>
        <v>0</v>
      </c>
    </row>
    <row r="38" spans="1:15" ht="12.75">
      <c r="A38" s="615"/>
      <c r="B38" s="616">
        <v>9</v>
      </c>
      <c r="C38" s="632" t="s">
        <v>444</v>
      </c>
      <c r="D38" s="618">
        <f t="shared" si="1"/>
        <v>15142</v>
      </c>
      <c r="E38" s="618">
        <f>'8.1. a.sz. mell_Jogalkotás'!E39+'8.1.b. sz. mell_Szoc.ell.  '!E39+'8.1. c.sz. mell_Városüz '!E39+'8.1.f. sz. mell _Védőnő'!E39+'8.1.g. sz. mell_Egyéb eü. '!E39+'8.1.h. sz. mell _Egyéb tev. '!E39</f>
        <v>15142</v>
      </c>
      <c r="F38" s="618">
        <f>'8.1. a.sz. mell_Jogalkotás'!F39+'8.1.b. sz. mell_Szoc.ell.  '!F39+'8.1. c.sz. mell_Városüz '!F39+'8.1.d.sz.mell. Vf.saját forrás'!F39+'8.1.e.sz.mell.Vf.EU-s forrás'!F39+'8.1.f. sz. mell _Védőnő'!F39+'8.1.g. sz. mell_Egyéb eü. '!F39+'8.1.h. sz. mell _Egyéb tev. '!F39</f>
        <v>0</v>
      </c>
      <c r="G38" s="618">
        <f>'8.1. a.sz. mell_Jogalkotás'!G39+'8.1.b. sz. mell_Szoc.ell.  '!G39+'8.1. c.sz. mell_Városüz '!G39+'8.1.f. sz. mell _Védőnő'!G39+'8.1.g. sz. mell_Egyéb eü. '!G39+'8.1.h. sz. mell _Egyéb tev. '!G39</f>
        <v>0</v>
      </c>
      <c r="H38" s="618">
        <f t="shared" si="2"/>
        <v>0</v>
      </c>
      <c r="I38" s="618">
        <f>'8.1. a.sz. mell_Jogalkotás'!I39+'8.1.b. sz. mell_Szoc.ell.  '!I39+'8.1. c.sz. mell_Városüz '!I39+'8.1.f. sz. mell _Védőnő'!I39+'8.1.g. sz. mell_Egyéb eü. '!I39+'8.1.h. sz. mell _Egyéb tev. '!I39</f>
        <v>0</v>
      </c>
      <c r="J38" s="618">
        <f>'8.1. a.sz. mell_Jogalkotás'!J39+'8.1.b. sz. mell_Szoc.ell.  '!J39+'8.1. c.sz. mell_Városüz '!J39+'8.1.d.sz.mell. Vf.saját forrás'!J39+'8.1.e.sz.mell.Vf.EU-s forrás'!J39+'8.1.f. sz. mell _Védőnő'!J39+'8.1.g. sz. mell_Egyéb eü. '!J39+'8.1.h. sz. mell _Egyéb tev. '!J39</f>
        <v>0</v>
      </c>
      <c r="K38" s="618">
        <f>'8.1. a.sz. mell_Jogalkotás'!K39+'8.1.b. sz. mell_Szoc.ell.  '!K39+'8.1. c.sz. mell_Városüz '!K39+'8.1.f. sz. mell _Védőnő'!K39+'8.1.g. sz. mell_Egyéb eü. '!K39+'8.1.h. sz. mell _Egyéb tev. '!K39</f>
        <v>0</v>
      </c>
      <c r="L38" s="618">
        <f t="shared" si="3"/>
        <v>15142</v>
      </c>
      <c r="M38" s="618">
        <f>'8.1. a.sz. mell_Jogalkotás'!M39+'8.1.b. sz. mell_Szoc.ell.  '!M39+'8.1. c.sz. mell_Városüz '!M39+'8.1.f. sz. mell _Védőnő'!M39+'8.1.g. sz. mell_Egyéb eü. '!M39+'8.1.h. sz. mell _Egyéb tev. '!M39</f>
        <v>15142</v>
      </c>
      <c r="N38" s="618">
        <f>'8.1. a.sz. mell_Jogalkotás'!N39+'8.1.b. sz. mell_Szoc.ell.  '!N39+'8.1. c.sz. mell_Városüz '!N39+'8.1.d.sz.mell. Vf.saját forrás'!N39+'8.1.e.sz.mell.Vf.EU-s forrás'!N39+'8.1.f. sz. mell _Védőnő'!N39+'8.1.g. sz. mell_Egyéb eü. '!N39+'8.1.h. sz. mell _Egyéb tev. '!N39</f>
        <v>0</v>
      </c>
      <c r="O38" s="618">
        <f>'8.1. a.sz. mell_Jogalkotás'!O39+'8.1.b. sz. mell_Szoc.ell.  '!O39+'8.1. c.sz. mell_Városüz '!O39+'8.1.f. sz. mell _Védőnő'!O39+'8.1.g. sz. mell_Egyéb eü. '!O39+'8.1.h. sz. mell _Egyéb tev. '!O39</f>
        <v>0</v>
      </c>
    </row>
    <row r="39" spans="1:15" ht="13.5" thickBot="1">
      <c r="A39" s="635"/>
      <c r="B39" s="636">
        <v>10</v>
      </c>
      <c r="C39" s="632" t="s">
        <v>402</v>
      </c>
      <c r="D39" s="618">
        <f t="shared" si="1"/>
        <v>0</v>
      </c>
      <c r="E39" s="618">
        <f>'8.1. a.sz. mell_Jogalkotás'!E40+'8.1.b. sz. mell_Szoc.ell.  '!E40+'8.1. c.sz. mell_Városüz '!E40+'8.1.f. sz. mell _Védőnő'!E40+'8.1.g. sz. mell_Egyéb eü. '!E40+'8.1.h. sz. mell _Egyéb tev. '!E40</f>
        <v>0</v>
      </c>
      <c r="F39" s="618">
        <f>'8.1. a.sz. mell_Jogalkotás'!F40+'8.1.b. sz. mell_Szoc.ell.  '!F40+'8.1. c.sz. mell_Városüz '!F40+'8.1.f. sz. mell _Védőnő'!F40+'8.1.g. sz. mell_Egyéb eü. '!F40+'8.1.h. sz. mell _Egyéb tev. '!F40</f>
        <v>0</v>
      </c>
      <c r="G39" s="618">
        <f>'8.1. a.sz. mell_Jogalkotás'!G40+'8.1.b. sz. mell_Szoc.ell.  '!G40+'8.1. c.sz. mell_Városüz '!G40+'8.1.f. sz. mell _Védőnő'!G40+'8.1.g. sz. mell_Egyéb eü. '!G40+'8.1.h. sz. mell _Egyéb tev. '!G40</f>
        <v>0</v>
      </c>
      <c r="H39" s="618">
        <f t="shared" si="2"/>
        <v>0</v>
      </c>
      <c r="I39" s="618">
        <f>'8.1. a.sz. mell_Jogalkotás'!I40+'8.1.b. sz. mell_Szoc.ell.  '!I40+'8.1. c.sz. mell_Városüz '!I40+'8.1.f. sz. mell _Védőnő'!I40+'8.1.g. sz. mell_Egyéb eü. '!I40+'8.1.h. sz. mell _Egyéb tev. '!I40</f>
        <v>0</v>
      </c>
      <c r="J39" s="618">
        <f>'8.1. a.sz. mell_Jogalkotás'!J40+'8.1.b. sz. mell_Szoc.ell.  '!J40+'8.1. c.sz. mell_Városüz '!J40+'8.1.f. sz. mell _Védőnő'!J40+'8.1.g. sz. mell_Egyéb eü. '!J40+'8.1.h. sz. mell _Egyéb tev. '!J40</f>
        <v>0</v>
      </c>
      <c r="K39" s="618">
        <f>'8.1. a.sz. mell_Jogalkotás'!K40+'8.1.b. sz. mell_Szoc.ell.  '!K40+'8.1. c.sz. mell_Városüz '!K40+'8.1.f. sz. mell _Védőnő'!K40+'8.1.g. sz. mell_Egyéb eü. '!K40+'8.1.h. sz. mell _Egyéb tev. '!K40</f>
        <v>0</v>
      </c>
      <c r="L39" s="618">
        <f t="shared" si="3"/>
        <v>0</v>
      </c>
      <c r="M39" s="618">
        <f>'8.1. a.sz. mell_Jogalkotás'!M40+'8.1.b. sz. mell_Szoc.ell.  '!M40+'8.1. c.sz. mell_Városüz '!M40+'8.1.f. sz. mell _Védőnő'!M40+'8.1.g. sz. mell_Egyéb eü. '!M40+'8.1.h. sz. mell _Egyéb tev. '!M40</f>
        <v>0</v>
      </c>
      <c r="N39" s="618">
        <f>'8.1. a.sz. mell_Jogalkotás'!N40+'8.1.b. sz. mell_Szoc.ell.  '!N40+'8.1. c.sz. mell_Városüz '!N40+'8.1.f. sz. mell _Védőnő'!N40+'8.1.g. sz. mell_Egyéb eü. '!N40+'8.1.h. sz. mell _Egyéb tev. '!N40</f>
        <v>0</v>
      </c>
      <c r="O39" s="618">
        <f>'8.1. a.sz. mell_Jogalkotás'!O40+'8.1.b. sz. mell_Szoc.ell.  '!O40+'8.1. c.sz. mell_Városüz '!O40+'8.1.f. sz. mell _Védőnő'!O40+'8.1.g. sz. mell_Egyéb eü. '!O40+'8.1.h. sz. mell _Egyéb tev. '!O40</f>
        <v>0</v>
      </c>
    </row>
    <row r="40" spans="1:15" s="338" customFormat="1" ht="14.25" thickBot="1">
      <c r="A40" s="637">
        <v>11</v>
      </c>
      <c r="B40" s="613"/>
      <c r="C40" s="601" t="s">
        <v>233</v>
      </c>
      <c r="D40" s="671">
        <f>SUM(D41:D47)</f>
        <v>633536</v>
      </c>
      <c r="E40" s="671">
        <f>SUM(E41:E47)</f>
        <v>190</v>
      </c>
      <c r="F40" s="671">
        <f>SUM(F41:F47)</f>
        <v>633346</v>
      </c>
      <c r="G40" s="677">
        <f>SUM(G41:G47)</f>
        <v>0</v>
      </c>
      <c r="H40" s="671">
        <f>SUM(H41:H47)</f>
        <v>12456</v>
      </c>
      <c r="I40" s="671">
        <f>SUM(I41:I47)</f>
        <v>6120</v>
      </c>
      <c r="J40" s="671">
        <f>SUM(J41:J47)</f>
        <v>6336</v>
      </c>
      <c r="K40" s="677">
        <f>SUM(K41:K47)</f>
        <v>0</v>
      </c>
      <c r="L40" s="671">
        <f>SUM(L41:L47)</f>
        <v>645992</v>
      </c>
      <c r="M40" s="671">
        <f>SUM(M41:M47)</f>
        <v>6310</v>
      </c>
      <c r="N40" s="671">
        <f>SUM(N41:N47)</f>
        <v>639682</v>
      </c>
      <c r="O40" s="677">
        <f>SUM(O41:O47)</f>
        <v>0</v>
      </c>
    </row>
    <row r="41" spans="1:15" ht="12.75">
      <c r="A41" s="615"/>
      <c r="B41" s="616">
        <v>1</v>
      </c>
      <c r="C41" s="639" t="s">
        <v>65</v>
      </c>
      <c r="D41" s="618">
        <f>SUM(E41:G41)</f>
        <v>84296</v>
      </c>
      <c r="E41" s="618">
        <f>'8.1. a.sz. mell_Jogalkotás'!E42+'8.1.b. sz. mell_Szoc.ell.  '!E42+'8.1. c.sz. mell_Városüz '!E42+'8.1.f. sz. mell _Védőnő'!E42+'8.1.g. sz. mell_Egyéb eü. '!E42+'8.1.h. sz. mell _Egyéb tev. '!E42</f>
        <v>0</v>
      </c>
      <c r="F41" s="618">
        <f>'8.1. a.sz. mell_Jogalkotás'!F42+'8.1.b. sz. mell_Szoc.ell.  '!F42+'8.1. c.sz. mell_Városüz '!F42+'8.1.d.sz.mell. Vf.saját forrás'!F42+'8.1.e.sz.mell.Vf.EU-s forrás'!F42</f>
        <v>84296</v>
      </c>
      <c r="G41" s="618">
        <f>'8.1. a.sz. mell_Jogalkotás'!G42+'8.1.b. sz. mell_Szoc.ell.  '!G42+'8.1. c.sz. mell_Városüz '!G42+'8.1.f. sz. mell _Védőnő'!G42+'8.1.g. sz. mell_Egyéb eü. '!G42+'8.1.h. sz. mell _Egyéb tev. '!G42</f>
        <v>0</v>
      </c>
      <c r="H41" s="618">
        <f>SUM(I41:K41)</f>
        <v>5895</v>
      </c>
      <c r="I41" s="618">
        <f>'8.1. a.sz. mell_Jogalkotás'!I42+'8.1.b. sz. mell_Szoc.ell.  '!I42+'8.1. c.sz. mell_Városüz '!I42+'8.1.f. sz. mell _Védőnő'!I42+'8.1.g. sz. mell_Egyéb eü. '!I42+'8.1.h. sz. mell _Egyéb tev. '!I42</f>
        <v>6000</v>
      </c>
      <c r="J41" s="618">
        <f>'8.1. a.sz. mell_Jogalkotás'!J42+'8.1.b. sz. mell_Szoc.ell.  '!J42+'8.1. c.sz. mell_Városüz '!J42+'8.1.d.sz.mell. Vf.saját forrás'!J42+'8.1.e.sz.mell.Vf.EU-s forrás'!J42</f>
        <v>-105</v>
      </c>
      <c r="K41" s="618">
        <f>'8.1. a.sz. mell_Jogalkotás'!K42+'8.1.b. sz. mell_Szoc.ell.  '!K42+'8.1. c.sz. mell_Városüz '!K42+'8.1.f. sz. mell _Védőnő'!K42+'8.1.g. sz. mell_Egyéb eü. '!K42+'8.1.h. sz. mell _Egyéb tev. '!K42</f>
        <v>0</v>
      </c>
      <c r="L41" s="618">
        <f>SUM(M41:O41)</f>
        <v>90191</v>
      </c>
      <c r="M41" s="618">
        <f>'8.1. a.sz. mell_Jogalkotás'!M42+'8.1.b. sz. mell_Szoc.ell.  '!M42+'8.1. c.sz. mell_Városüz '!M42+'8.1.f. sz. mell _Védőnő'!M42+'8.1.g. sz. mell_Egyéb eü. '!M42+'8.1.h. sz. mell _Egyéb tev. '!M42</f>
        <v>6000</v>
      </c>
      <c r="N41" s="618">
        <f>'8.1. a.sz. mell_Jogalkotás'!N42+'8.1.b. sz. mell_Szoc.ell.  '!N42+'8.1. c.sz. mell_Városüz '!N42+'8.1.d.sz.mell. Vf.saját forrás'!N42+'8.1.e.sz.mell.Vf.EU-s forrás'!N42</f>
        <v>84191</v>
      </c>
      <c r="O41" s="618">
        <f>'8.1. a.sz. mell_Jogalkotás'!O42+'8.1.b. sz. mell_Szoc.ell.  '!O42+'8.1. c.sz. mell_Városüz '!O42+'8.1.f. sz. mell _Védőnő'!O42+'8.1.g. sz. mell_Egyéb eü. '!O42+'8.1.h. sz. mell _Egyéb tev. '!O42</f>
        <v>0</v>
      </c>
    </row>
    <row r="42" spans="1:15" ht="12.75">
      <c r="A42" s="615"/>
      <c r="B42" s="616">
        <v>2</v>
      </c>
      <c r="C42" s="621" t="s">
        <v>67</v>
      </c>
      <c r="D42" s="618">
        <f aca="true" t="shared" si="4" ref="D42:D47">SUM(E42:G42)</f>
        <v>530676</v>
      </c>
      <c r="E42" s="618">
        <f>'8.1. a.sz. mell_Jogalkotás'!E43+'8.1. c.sz. mell_Városüz '!E43+'8.1.f. sz. mell _Védőnő'!E43+'8.1.g. sz. mell_Egyéb eü. '!E43</f>
        <v>190</v>
      </c>
      <c r="F42" s="618">
        <f>'8.1. a.sz. mell_Jogalkotás'!F43+'8.1.b. sz. mell_Szoc.ell.  '!F43+'8.1. c.sz. mell_Városüz '!F43+'8.1.d.sz.mell. Vf.saját forrás'!F43+'8.1.e.sz.mell.Vf.EU-s forrás'!F43</f>
        <v>530486</v>
      </c>
      <c r="G42" s="618">
        <f>'8.1. a.sz. mell_Jogalkotás'!G43+'8.1. c.sz. mell_Városüz '!G43+'8.1.f. sz. mell _Védőnő'!G43+'8.1.g. sz. mell_Egyéb eü. '!G43</f>
        <v>0</v>
      </c>
      <c r="H42" s="618">
        <f aca="true" t="shared" si="5" ref="H42:H47">SUM(I42:K42)</f>
        <v>6561</v>
      </c>
      <c r="I42" s="618">
        <f>'8.1. a.sz. mell_Jogalkotás'!I43+'8.1. c.sz. mell_Városüz '!I43+'8.1.f. sz. mell _Védőnő'!I43+'8.1.g. sz. mell_Egyéb eü. '!I43</f>
        <v>120</v>
      </c>
      <c r="J42" s="618">
        <f>'8.1. a.sz. mell_Jogalkotás'!J43+'8.1.b. sz. mell_Szoc.ell.  '!J43+'8.1. c.sz. mell_Városüz '!J43+'8.1.d.sz.mell. Vf.saját forrás'!J43+'8.1.e.sz.mell.Vf.EU-s forrás'!J43</f>
        <v>6441</v>
      </c>
      <c r="K42" s="618">
        <f>'8.1. a.sz. mell_Jogalkotás'!K43+'8.1. c.sz. mell_Városüz '!K43+'8.1.f. sz. mell _Védőnő'!K43+'8.1.g. sz. mell_Egyéb eü. '!K43</f>
        <v>0</v>
      </c>
      <c r="L42" s="618">
        <f aca="true" t="shared" si="6" ref="L42:L47">SUM(M42:O42)</f>
        <v>537237</v>
      </c>
      <c r="M42" s="618">
        <f>'8.1. a.sz. mell_Jogalkotás'!M43+'8.1. c.sz. mell_Városüz '!M43+'8.1.f. sz. mell _Védőnő'!M43+'8.1.g. sz. mell_Egyéb eü. '!M43</f>
        <v>310</v>
      </c>
      <c r="N42" s="618">
        <f>'8.1. a.sz. mell_Jogalkotás'!N43+'8.1.b. sz. mell_Szoc.ell.  '!N43+'8.1. c.sz. mell_Városüz '!N43+'8.1.d.sz.mell. Vf.saját forrás'!N43+'8.1.e.sz.mell.Vf.EU-s forrás'!N43</f>
        <v>536927</v>
      </c>
      <c r="O42" s="618">
        <f>'8.1. a.sz. mell_Jogalkotás'!O43+'8.1. c.sz. mell_Városüz '!O43+'8.1.f. sz. mell _Védőnő'!O43+'8.1.g. sz. mell_Egyéb eü. '!O43</f>
        <v>0</v>
      </c>
    </row>
    <row r="43" spans="1:15" ht="12.75">
      <c r="A43" s="615"/>
      <c r="B43" s="616">
        <v>3</v>
      </c>
      <c r="C43" s="621" t="s">
        <v>445</v>
      </c>
      <c r="D43" s="618">
        <f t="shared" si="4"/>
        <v>0</v>
      </c>
      <c r="E43" s="618"/>
      <c r="F43" s="618"/>
      <c r="G43" s="618"/>
      <c r="H43" s="618">
        <f t="shared" si="5"/>
        <v>0</v>
      </c>
      <c r="I43" s="618"/>
      <c r="J43" s="618"/>
      <c r="K43" s="618"/>
      <c r="L43" s="618">
        <f t="shared" si="6"/>
        <v>0</v>
      </c>
      <c r="M43" s="618"/>
      <c r="N43" s="618"/>
      <c r="O43" s="618"/>
    </row>
    <row r="44" spans="1:15" ht="12.75">
      <c r="A44" s="615"/>
      <c r="B44" s="616">
        <v>3</v>
      </c>
      <c r="C44" s="621" t="s">
        <v>446</v>
      </c>
      <c r="D44" s="618">
        <f t="shared" si="4"/>
        <v>0</v>
      </c>
      <c r="E44" s="618">
        <f>'8.1. a.sz. mell_Jogalkotás'!E45+'8.1.b. sz. mell_Szoc.ell.  '!E45+'8.1. c.sz. mell_Városüz '!E45+'8.1.f. sz. mell _Védőnő'!E45+'8.1.g. sz. mell_Egyéb eü. '!E45+'8.1.h. sz. mell _Egyéb tev. '!E45</f>
        <v>0</v>
      </c>
      <c r="F44" s="618">
        <f>'8.1. a.sz. mell_Jogalkotás'!F45+'8.1.b. sz. mell_Szoc.ell.  '!F45+'8.1. c.sz. mell_Városüz '!F45+'8.1.d.sz.mell. Vf.saját forrás'!F45+'8.1.e.sz.mell.Vf.EU-s forrás'!F45</f>
        <v>0</v>
      </c>
      <c r="G44" s="618">
        <f>'8.1. a.sz. mell_Jogalkotás'!G45+'8.1.b. sz. mell_Szoc.ell.  '!G45+'8.1. c.sz. mell_Városüz '!G45+'8.1.f. sz. mell _Védőnő'!G45+'8.1.g. sz. mell_Egyéb eü. '!G45+'8.1.h. sz. mell _Egyéb tev. '!G45</f>
        <v>0</v>
      </c>
      <c r="H44" s="618">
        <f t="shared" si="5"/>
        <v>0</v>
      </c>
      <c r="I44" s="618">
        <f>'8.1. a.sz. mell_Jogalkotás'!I45+'8.1.b. sz. mell_Szoc.ell.  '!I45+'8.1. c.sz. mell_Városüz '!I45+'8.1.f. sz. mell _Védőnő'!I45+'8.1.g. sz. mell_Egyéb eü. '!I45+'8.1.h. sz. mell _Egyéb tev. '!I45</f>
        <v>0</v>
      </c>
      <c r="J44" s="618">
        <f>'8.1. a.sz. mell_Jogalkotás'!J45+'8.1.b. sz. mell_Szoc.ell.  '!J45+'8.1. c.sz. mell_Városüz '!J45+'8.1.d.sz.mell. Vf.saját forrás'!J45+'8.1.e.sz.mell.Vf.EU-s forrás'!J45</f>
        <v>0</v>
      </c>
      <c r="K44" s="618">
        <f>'8.1. a.sz. mell_Jogalkotás'!K45+'8.1.b. sz. mell_Szoc.ell.  '!K45+'8.1. c.sz. mell_Városüz '!K45+'8.1.f. sz. mell _Védőnő'!K45+'8.1.g. sz. mell_Egyéb eü. '!K45+'8.1.h. sz. mell _Egyéb tev. '!K45</f>
        <v>0</v>
      </c>
      <c r="L44" s="618">
        <f t="shared" si="6"/>
        <v>0</v>
      </c>
      <c r="M44" s="618">
        <f>'8.1. a.sz. mell_Jogalkotás'!M45+'8.1.b. sz. mell_Szoc.ell.  '!M45+'8.1. c.sz. mell_Városüz '!M45+'8.1.f. sz. mell _Védőnő'!M45+'8.1.g. sz. mell_Egyéb eü. '!M45+'8.1.h. sz. mell _Egyéb tev. '!M45</f>
        <v>0</v>
      </c>
      <c r="N44" s="618">
        <f>'8.1. a.sz. mell_Jogalkotás'!N45+'8.1.b. sz. mell_Szoc.ell.  '!N45+'8.1. c.sz. mell_Városüz '!N45+'8.1.d.sz.mell. Vf.saját forrás'!N45+'8.1.e.sz.mell.Vf.EU-s forrás'!N45</f>
        <v>0</v>
      </c>
      <c r="O44" s="618">
        <f>'8.1. a.sz. mell_Jogalkotás'!O45+'8.1.b. sz. mell_Szoc.ell.  '!O45+'8.1. c.sz. mell_Városüz '!O45+'8.1.f. sz. mell _Védőnő'!O45+'8.1.g. sz. mell_Egyéb eü. '!O45+'8.1.h. sz. mell _Egyéb tev. '!O45</f>
        <v>0</v>
      </c>
    </row>
    <row r="45" spans="1:15" ht="12.75">
      <c r="A45" s="615"/>
      <c r="B45" s="616">
        <v>4</v>
      </c>
      <c r="C45" s="621" t="s">
        <v>71</v>
      </c>
      <c r="D45" s="618">
        <f t="shared" si="4"/>
        <v>0</v>
      </c>
      <c r="E45" s="618">
        <f>'8.1. a.sz. mell_Jogalkotás'!E46+'8.1.b. sz. mell_Szoc.ell.  '!E46+'8.1. c.sz. mell_Városüz '!E46+'8.1.f. sz. mell _Védőnő'!E46+'8.1.g. sz. mell_Egyéb eü. '!E46+'8.1.h. sz. mell _Egyéb tev. '!E46</f>
        <v>0</v>
      </c>
      <c r="F45" s="618">
        <f>'8.1. a.sz. mell_Jogalkotás'!F46+'8.1.b. sz. mell_Szoc.ell.  '!F46+'8.1. c.sz. mell_Városüz '!F46+'8.1.d.sz.mell. Vf.saját forrás'!F46+'8.1.e.sz.mell.Vf.EU-s forrás'!F46</f>
        <v>0</v>
      </c>
      <c r="G45" s="618">
        <f>'8.1. a.sz. mell_Jogalkotás'!G46+'8.1.b. sz. mell_Szoc.ell.  '!G46+'8.1. c.sz. mell_Városüz '!G46+'8.1.f. sz. mell _Védőnő'!G46+'8.1.g. sz. mell_Egyéb eü. '!G46+'8.1.h. sz. mell _Egyéb tev. '!G46</f>
        <v>0</v>
      </c>
      <c r="H45" s="618">
        <f t="shared" si="5"/>
        <v>0</v>
      </c>
      <c r="I45" s="618">
        <f>'8.1. a.sz. mell_Jogalkotás'!I46+'8.1.b. sz. mell_Szoc.ell.  '!I46+'8.1. c.sz. mell_Városüz '!I46+'8.1.f. sz. mell _Védőnő'!I46+'8.1.g. sz. mell_Egyéb eü. '!I46+'8.1.h. sz. mell _Egyéb tev. '!I46</f>
        <v>0</v>
      </c>
      <c r="J45" s="618">
        <f>'8.1. a.sz. mell_Jogalkotás'!J46+'8.1.b. sz. mell_Szoc.ell.  '!J46+'8.1. c.sz. mell_Városüz '!J46+'8.1.d.sz.mell. Vf.saját forrás'!J46+'8.1.e.sz.mell.Vf.EU-s forrás'!J46</f>
        <v>0</v>
      </c>
      <c r="K45" s="618">
        <f>'8.1. a.sz. mell_Jogalkotás'!K46+'8.1.b. sz. mell_Szoc.ell.  '!K46+'8.1. c.sz. mell_Városüz '!K46+'8.1.f. sz. mell _Védőnő'!K46+'8.1.g. sz. mell_Egyéb eü. '!K46+'8.1.h. sz. mell _Egyéb tev. '!K46</f>
        <v>0</v>
      </c>
      <c r="L45" s="618">
        <f t="shared" si="6"/>
        <v>0</v>
      </c>
      <c r="M45" s="618">
        <f>'8.1. a.sz. mell_Jogalkotás'!M46+'8.1.b. sz. mell_Szoc.ell.  '!M46+'8.1. c.sz. mell_Városüz '!M46+'8.1.f. sz. mell _Védőnő'!M46+'8.1.g. sz. mell_Egyéb eü. '!M46+'8.1.h. sz. mell _Egyéb tev. '!M46</f>
        <v>0</v>
      </c>
      <c r="N45" s="618">
        <f>'8.1. a.sz. mell_Jogalkotás'!N46+'8.1.b. sz. mell_Szoc.ell.  '!N46+'8.1. c.sz. mell_Városüz '!N46+'8.1.d.sz.mell. Vf.saját forrás'!N46+'8.1.e.sz.mell.Vf.EU-s forrás'!N46</f>
        <v>0</v>
      </c>
      <c r="O45" s="618">
        <f>'8.1. a.sz. mell_Jogalkotás'!O46+'8.1.b. sz. mell_Szoc.ell.  '!O46+'8.1. c.sz. mell_Városüz '!O46+'8.1.f. sz. mell _Védőnő'!O46+'8.1.g. sz. mell_Egyéb eü. '!O46+'8.1.h. sz. mell _Egyéb tev. '!O46</f>
        <v>0</v>
      </c>
    </row>
    <row r="46" spans="1:15" ht="12.75">
      <c r="A46" s="615"/>
      <c r="B46" s="616">
        <v>5</v>
      </c>
      <c r="C46" s="621" t="s">
        <v>447</v>
      </c>
      <c r="D46" s="618">
        <f t="shared" si="4"/>
        <v>0</v>
      </c>
      <c r="E46" s="618">
        <f>'8.1. a.sz. mell_Jogalkotás'!E47+'8.1.b. sz. mell_Szoc.ell.  '!E47+'8.1. c.sz. mell_Városüz '!E47+'8.1.f. sz. mell _Védőnő'!E47+'8.1.g. sz. mell_Egyéb eü. '!E47+'8.1.h. sz. mell _Egyéb tev. '!E47</f>
        <v>0</v>
      </c>
      <c r="F46" s="618">
        <f>'8.1. a.sz. mell_Jogalkotás'!F47+'8.1.b. sz. mell_Szoc.ell.  '!F47+'8.1. c.sz. mell_Városüz '!F47+'8.1.d.sz.mell. Vf.saját forrás'!F47+'8.1.e.sz.mell.Vf.EU-s forrás'!F47</f>
        <v>0</v>
      </c>
      <c r="G46" s="618">
        <f>'8.1. a.sz. mell_Jogalkotás'!G47+'8.1.b. sz. mell_Szoc.ell.  '!G47+'8.1. c.sz. mell_Városüz '!G47+'8.1.f. sz. mell _Védőnő'!G47+'8.1.g. sz. mell_Egyéb eü. '!G47+'8.1.h. sz. mell _Egyéb tev. '!G47</f>
        <v>0</v>
      </c>
      <c r="H46" s="618">
        <f t="shared" si="5"/>
        <v>0</v>
      </c>
      <c r="I46" s="618">
        <f>'8.1. a.sz. mell_Jogalkotás'!I47+'8.1.b. sz. mell_Szoc.ell.  '!I47+'8.1. c.sz. mell_Városüz '!I47+'8.1.f. sz. mell _Védőnő'!I47+'8.1.g. sz. mell_Egyéb eü. '!I47+'8.1.h. sz. mell _Egyéb tev. '!I47</f>
        <v>0</v>
      </c>
      <c r="J46" s="618">
        <f>'8.1. a.sz. mell_Jogalkotás'!J47+'8.1.b. sz. mell_Szoc.ell.  '!J47+'8.1. c.sz. mell_Városüz '!J47+'8.1.d.sz.mell. Vf.saját forrás'!J47+'8.1.e.sz.mell.Vf.EU-s forrás'!J47</f>
        <v>0</v>
      </c>
      <c r="K46" s="618">
        <f>'8.1. a.sz. mell_Jogalkotás'!K47+'8.1.b. sz. mell_Szoc.ell.  '!K47+'8.1. c.sz. mell_Városüz '!K47+'8.1.f. sz. mell _Védőnő'!K47+'8.1.g. sz. mell_Egyéb eü. '!K47+'8.1.h. sz. mell _Egyéb tev. '!K47</f>
        <v>0</v>
      </c>
      <c r="L46" s="618">
        <f t="shared" si="6"/>
        <v>0</v>
      </c>
      <c r="M46" s="618">
        <f>'8.1. a.sz. mell_Jogalkotás'!M47+'8.1.b. sz. mell_Szoc.ell.  '!M47+'8.1. c.sz. mell_Városüz '!M47+'8.1.f. sz. mell _Védőnő'!M47+'8.1.g. sz. mell_Egyéb eü. '!M47+'8.1.h. sz. mell _Egyéb tev. '!M47</f>
        <v>0</v>
      </c>
      <c r="N46" s="618">
        <f>'8.1. a.sz. mell_Jogalkotás'!N47+'8.1.b. sz. mell_Szoc.ell.  '!N47+'8.1. c.sz. mell_Városüz '!N47+'8.1.d.sz.mell. Vf.saját forrás'!N47+'8.1.e.sz.mell.Vf.EU-s forrás'!N47</f>
        <v>0</v>
      </c>
      <c r="O46" s="618">
        <f>'8.1. a.sz. mell_Jogalkotás'!O47+'8.1.b. sz. mell_Szoc.ell.  '!O47+'8.1. c.sz. mell_Városüz '!O47+'8.1.f. sz. mell _Védőnő'!O47+'8.1.g. sz. mell_Egyéb eü. '!O47+'8.1.h. sz. mell _Egyéb tev. '!O47</f>
        <v>0</v>
      </c>
    </row>
    <row r="47" spans="1:15" ht="13.5" thickBot="1">
      <c r="A47" s="624"/>
      <c r="B47" s="625">
        <v>6</v>
      </c>
      <c r="C47" s="632" t="s">
        <v>448</v>
      </c>
      <c r="D47" s="646">
        <f t="shared" si="4"/>
        <v>18564</v>
      </c>
      <c r="E47" s="646">
        <f>'8.1. a.sz. mell_Jogalkotás'!E48+'8.1.b. sz. mell_Szoc.ell.  '!E48+'8.1. c.sz. mell_Városüz '!E48+'8.1.f. sz. mell _Védőnő'!E48+'8.1.g. sz. mell_Egyéb eü. '!E48+'8.1.h. sz. mell _Egyéb tev. '!E48</f>
        <v>0</v>
      </c>
      <c r="F47" s="618">
        <f>'8.1. a.sz. mell_Jogalkotás'!F48+'8.1.b. sz. mell_Szoc.ell.  '!F48+'8.1. c.sz. mell_Városüz '!F48+'8.1.d.sz.mell. Vf.saját forrás'!F48+'8.1.e.sz.mell.Vf.EU-s forrás'!F48</f>
        <v>18564</v>
      </c>
      <c r="G47" s="646">
        <f>'8.1. a.sz. mell_Jogalkotás'!G48+'8.1.b. sz. mell_Szoc.ell.  '!G48+'8.1. c.sz. mell_Városüz '!G48+'8.1.f. sz. mell _Védőnő'!G48+'8.1.g. sz. mell_Egyéb eü. '!G48+'8.1.h. sz. mell _Egyéb tev. '!G48</f>
        <v>0</v>
      </c>
      <c r="H47" s="646">
        <f t="shared" si="5"/>
        <v>0</v>
      </c>
      <c r="I47" s="646">
        <f>'8.1. a.sz. mell_Jogalkotás'!I48+'8.1.b. sz. mell_Szoc.ell.  '!I48+'8.1. c.sz. mell_Városüz '!I48+'8.1.f. sz. mell _Védőnő'!I48+'8.1.g. sz. mell_Egyéb eü. '!I48+'8.1.h. sz. mell _Egyéb tev. '!I48</f>
        <v>0</v>
      </c>
      <c r="J47" s="618">
        <f>'8.1. a.sz. mell_Jogalkotás'!J48+'8.1.b. sz. mell_Szoc.ell.  '!J48+'8.1. c.sz. mell_Városüz '!J48+'8.1.d.sz.mell. Vf.saját forrás'!J48+'8.1.e.sz.mell.Vf.EU-s forrás'!J48</f>
        <v>0</v>
      </c>
      <c r="K47" s="646">
        <f>'8.1. a.sz. mell_Jogalkotás'!K48+'8.1.b. sz. mell_Szoc.ell.  '!K48+'8.1. c.sz. mell_Városüz '!K48+'8.1.f. sz. mell _Védőnő'!K48+'8.1.g. sz. mell_Egyéb eü. '!K48+'8.1.h. sz. mell _Egyéb tev. '!K48</f>
        <v>0</v>
      </c>
      <c r="L47" s="646">
        <f t="shared" si="6"/>
        <v>18564</v>
      </c>
      <c r="M47" s="646">
        <f>'8.1. a.sz. mell_Jogalkotás'!M48+'8.1.b. sz. mell_Szoc.ell.  '!M48+'8.1. c.sz. mell_Városüz '!M48+'8.1.f. sz. mell _Védőnő'!M48+'8.1.g. sz. mell_Egyéb eü. '!M48+'8.1.h. sz. mell _Egyéb tev. '!M48</f>
        <v>0</v>
      </c>
      <c r="N47" s="618">
        <f>'8.1. a.sz. mell_Jogalkotás'!N48+'8.1.b. sz. mell_Szoc.ell.  '!N48+'8.1. c.sz. mell_Városüz '!N48+'8.1.d.sz.mell. Vf.saját forrás'!N48+'8.1.e.sz.mell.Vf.EU-s forrás'!N48</f>
        <v>18564</v>
      </c>
      <c r="O47" s="646">
        <f>'8.1. a.sz. mell_Jogalkotás'!O48+'8.1.b. sz. mell_Szoc.ell.  '!O48+'8.1. c.sz. mell_Városüz '!O48+'8.1.f. sz. mell _Védőnő'!O48+'8.1.g. sz. mell_Egyéb eü. '!O48+'8.1.h. sz. mell _Egyéb tev. '!O48</f>
        <v>0</v>
      </c>
    </row>
    <row r="48" spans="1:15" ht="13.5">
      <c r="A48" s="640">
        <v>12</v>
      </c>
      <c r="B48" s="641">
        <v>1</v>
      </c>
      <c r="C48" s="617" t="s">
        <v>449</v>
      </c>
      <c r="D48" s="627">
        <f>'8.1. a.sz. mell_Jogalkotás'!D49+'8.1.b. sz. mell_Szoc.ell.  '!D49+'8.1. c.sz. mell_Városüz '!D49+'8.1.f. sz. mell _Védőnő'!D49+'8.1.g. sz. mell_Egyéb eü. '!D49+'8.1.h. sz. mell _Egyéb tev. '!D49</f>
        <v>0</v>
      </c>
      <c r="E48" s="627"/>
      <c r="F48" s="674"/>
      <c r="G48" s="620"/>
      <c r="H48" s="627">
        <f>'8.1. a.sz. mell_Jogalkotás'!H49+'8.1.b. sz. mell_Szoc.ell.  '!H49+'8.1. c.sz. mell_Városüz '!H49+'8.1.f. sz. mell _Védőnő'!H49+'8.1.g. sz. mell_Egyéb eü. '!H49+'8.1.h. sz. mell _Egyéb tev. '!H49</f>
        <v>0</v>
      </c>
      <c r="I48" s="627"/>
      <c r="J48" s="674"/>
      <c r="K48" s="620"/>
      <c r="L48" s="627">
        <f>'8.1. a.sz. mell_Jogalkotás'!L49+'8.1.b. sz. mell_Szoc.ell.  '!L49+'8.1. c.sz. mell_Városüz '!L49+'8.1.f. sz. mell _Védőnő'!L49+'8.1.g. sz. mell_Egyéb eü. '!L49+'8.1.h. sz. mell _Egyéb tev. '!L49</f>
        <v>0</v>
      </c>
      <c r="M48" s="627"/>
      <c r="N48" s="674"/>
      <c r="O48" s="620"/>
    </row>
    <row r="49" spans="1:15" ht="12.75">
      <c r="A49" s="615"/>
      <c r="B49" s="616">
        <v>2</v>
      </c>
      <c r="C49" s="621" t="s">
        <v>450</v>
      </c>
      <c r="D49" s="618">
        <f>'8.1. a.sz. mell_Jogalkotás'!D50+'8.1.b. sz. mell_Szoc.ell.  '!D50+'8.1. c.sz. mell_Városüz '!D50+'8.1.f. sz. mell _Védőnő'!D50+'8.1.g. sz. mell_Egyéb eü. '!D50+'8.1.h. sz. mell _Egyéb tev. '!D50</f>
        <v>0</v>
      </c>
      <c r="E49" s="618"/>
      <c r="F49" s="622"/>
      <c r="G49" s="623"/>
      <c r="H49" s="618">
        <f>'8.1. a.sz. mell_Jogalkotás'!H50+'8.1.b. sz. mell_Szoc.ell.  '!H50+'8.1. c.sz. mell_Városüz '!H50+'8.1.f. sz. mell _Védőnő'!H50+'8.1.g. sz. mell_Egyéb eü. '!H50+'8.1.h. sz. mell _Egyéb tev. '!H50</f>
        <v>0</v>
      </c>
      <c r="I49" s="618"/>
      <c r="J49" s="622"/>
      <c r="K49" s="623"/>
      <c r="L49" s="618">
        <f>'8.1. a.sz. mell_Jogalkotás'!L50+'8.1.b. sz. mell_Szoc.ell.  '!L50+'8.1. c.sz. mell_Városüz '!L50+'8.1.f. sz. mell _Védőnő'!L50+'8.1.g. sz. mell_Egyéb eü. '!L50+'8.1.h. sz. mell _Egyéb tev. '!L50</f>
        <v>0</v>
      </c>
      <c r="M49" s="618"/>
      <c r="N49" s="622"/>
      <c r="O49" s="623"/>
    </row>
    <row r="50" spans="1:15" ht="13.5" thickBot="1">
      <c r="A50" s="643"/>
      <c r="B50" s="644">
        <v>3</v>
      </c>
      <c r="C50" s="645" t="s">
        <v>451</v>
      </c>
      <c r="D50" s="618">
        <f>'8.1. a.sz. mell_Jogalkotás'!D51+'8.1.b. sz. mell_Szoc.ell.  '!D51+'8.1. c.sz. mell_Városüz '!D51+'8.1.f. sz. mell _Védőnő'!D51+'8.1.g. sz. mell_Egyéb eü. '!D51+'8.1.h. sz. mell _Egyéb tev. '!D51</f>
        <v>0</v>
      </c>
      <c r="E50" s="626"/>
      <c r="F50" s="647"/>
      <c r="G50" s="648"/>
      <c r="H50" s="618">
        <f>'8.1. a.sz. mell_Jogalkotás'!H51+'8.1.b. sz. mell_Szoc.ell.  '!H51+'8.1. c.sz. mell_Városüz '!H51+'8.1.f. sz. mell _Védőnő'!H51+'8.1.g. sz. mell_Egyéb eü. '!H51+'8.1.h. sz. mell _Egyéb tev. '!H51</f>
        <v>0</v>
      </c>
      <c r="I50" s="626"/>
      <c r="J50" s="647"/>
      <c r="K50" s="648"/>
      <c r="L50" s="618">
        <f>'8.1. a.sz. mell_Jogalkotás'!L51+'8.1.b. sz. mell_Szoc.ell.  '!L51+'8.1. c.sz. mell_Városüz '!L51+'8.1.f. sz. mell _Védőnő'!L51+'8.1.g. sz. mell_Egyéb eü. '!L51+'8.1.h. sz. mell _Egyéb tev. '!L51</f>
        <v>0</v>
      </c>
      <c r="M50" s="626"/>
      <c r="N50" s="647"/>
      <c r="O50" s="648"/>
    </row>
    <row r="51" spans="1:15" ht="14.25" thickBot="1">
      <c r="A51" s="637">
        <v>13</v>
      </c>
      <c r="B51" s="649"/>
      <c r="C51" s="601" t="s">
        <v>245</v>
      </c>
      <c r="D51" s="670">
        <f aca="true" t="shared" si="7" ref="D51:O51">D30+D40</f>
        <v>1252140</v>
      </c>
      <c r="E51" s="670">
        <f t="shared" si="7"/>
        <v>549069</v>
      </c>
      <c r="F51" s="670">
        <f t="shared" si="7"/>
        <v>703071</v>
      </c>
      <c r="G51" s="142">
        <f t="shared" si="7"/>
        <v>0</v>
      </c>
      <c r="H51" s="670">
        <f t="shared" si="7"/>
        <v>19222</v>
      </c>
      <c r="I51" s="670">
        <f t="shared" si="7"/>
        <v>19357</v>
      </c>
      <c r="J51" s="670">
        <f t="shared" si="7"/>
        <v>-135</v>
      </c>
      <c r="K51" s="142">
        <f t="shared" si="7"/>
        <v>0</v>
      </c>
      <c r="L51" s="670">
        <f t="shared" si="7"/>
        <v>1271362</v>
      </c>
      <c r="M51" s="670">
        <f t="shared" si="7"/>
        <v>568426</v>
      </c>
      <c r="N51" s="670">
        <f t="shared" si="7"/>
        <v>702936</v>
      </c>
      <c r="O51" s="142">
        <f t="shared" si="7"/>
        <v>0</v>
      </c>
    </row>
    <row r="52" spans="1:15" ht="14.25" thickBot="1">
      <c r="A52" s="637">
        <v>14</v>
      </c>
      <c r="B52" s="650"/>
      <c r="C52" s="666" t="s">
        <v>235</v>
      </c>
      <c r="D52" s="672">
        <f aca="true" t="shared" si="8" ref="D52:O52">SUM(D53:D54)</f>
        <v>252739</v>
      </c>
      <c r="E52" s="672">
        <f t="shared" si="8"/>
        <v>0</v>
      </c>
      <c r="F52" s="158">
        <f t="shared" si="8"/>
        <v>0</v>
      </c>
      <c r="G52" s="673">
        <f t="shared" si="8"/>
        <v>0</v>
      </c>
      <c r="H52" s="672">
        <f t="shared" si="8"/>
        <v>71991</v>
      </c>
      <c r="I52" s="672">
        <f t="shared" si="8"/>
        <v>0</v>
      </c>
      <c r="J52" s="158">
        <f t="shared" si="8"/>
        <v>0</v>
      </c>
      <c r="K52" s="673">
        <f t="shared" si="8"/>
        <v>0</v>
      </c>
      <c r="L52" s="672">
        <f t="shared" si="8"/>
        <v>324730</v>
      </c>
      <c r="M52" s="672">
        <f t="shared" si="8"/>
        <v>0</v>
      </c>
      <c r="N52" s="158">
        <f t="shared" si="8"/>
        <v>0</v>
      </c>
      <c r="O52" s="673">
        <f t="shared" si="8"/>
        <v>0</v>
      </c>
    </row>
    <row r="53" spans="1:15" ht="13.5">
      <c r="A53" s="652"/>
      <c r="B53" s="629">
        <v>1</v>
      </c>
      <c r="C53" s="653" t="s">
        <v>236</v>
      </c>
      <c r="D53" s="654">
        <v>4022</v>
      </c>
      <c r="E53" s="654"/>
      <c r="F53" s="619"/>
      <c r="G53" s="620"/>
      <c r="H53" s="654">
        <v>44222</v>
      </c>
      <c r="I53" s="654"/>
      <c r="J53" s="619"/>
      <c r="K53" s="620"/>
      <c r="L53" s="654">
        <f>H53+D53</f>
        <v>48244</v>
      </c>
      <c r="M53" s="654"/>
      <c r="N53" s="619"/>
      <c r="O53" s="620"/>
    </row>
    <row r="54" spans="1:15" ht="14.25" thickBot="1">
      <c r="A54" s="703"/>
      <c r="B54" s="625">
        <v>2</v>
      </c>
      <c r="C54" s="656" t="s">
        <v>237</v>
      </c>
      <c r="D54" s="657">
        <v>248717</v>
      </c>
      <c r="E54" s="657"/>
      <c r="F54" s="633"/>
      <c r="G54" s="634"/>
      <c r="H54" s="657">
        <v>27769</v>
      </c>
      <c r="I54" s="657"/>
      <c r="J54" s="633"/>
      <c r="K54" s="634"/>
      <c r="L54" s="654">
        <f>H54+D54</f>
        <v>276486</v>
      </c>
      <c r="M54" s="657"/>
      <c r="N54" s="633"/>
      <c r="O54" s="634"/>
    </row>
    <row r="55" spans="1:15" ht="14.25" thickBot="1">
      <c r="A55" s="637">
        <v>15</v>
      </c>
      <c r="B55" s="650"/>
      <c r="C55" s="712" t="s">
        <v>531</v>
      </c>
      <c r="D55" s="672">
        <f>SUM(D56)</f>
        <v>16015</v>
      </c>
      <c r="E55" s="672"/>
      <c r="F55" s="713"/>
      <c r="G55" s="714"/>
      <c r="H55" s="672">
        <f>SUM(H56)</f>
        <v>0</v>
      </c>
      <c r="I55" s="672"/>
      <c r="J55" s="713"/>
      <c r="K55" s="714"/>
      <c r="L55" s="672">
        <f>SUM(L56)</f>
        <v>16015</v>
      </c>
      <c r="M55" s="672"/>
      <c r="N55" s="713"/>
      <c r="O55" s="714"/>
    </row>
    <row r="56" spans="1:15" ht="14.25" thickBot="1">
      <c r="A56" s="655"/>
      <c r="B56" s="636">
        <v>1</v>
      </c>
      <c r="C56" s="709" t="s">
        <v>94</v>
      </c>
      <c r="D56" s="710">
        <v>16015</v>
      </c>
      <c r="E56" s="710"/>
      <c r="F56" s="708"/>
      <c r="G56" s="711"/>
      <c r="H56" s="710"/>
      <c r="I56" s="710"/>
      <c r="J56" s="708"/>
      <c r="K56" s="711"/>
      <c r="L56" s="710">
        <v>16015</v>
      </c>
      <c r="M56" s="710"/>
      <c r="N56" s="708"/>
      <c r="O56" s="711"/>
    </row>
    <row r="57" spans="1:15" ht="15" customHeight="1" thickBot="1">
      <c r="A57" s="324"/>
      <c r="B57" s="311"/>
      <c r="C57" s="325" t="s">
        <v>238</v>
      </c>
      <c r="D57" s="668">
        <f>D51+D52+D55</f>
        <v>1520894</v>
      </c>
      <c r="E57" s="668">
        <f>E51+E52+E55</f>
        <v>549069</v>
      </c>
      <c r="F57" s="668">
        <f>F51+F52</f>
        <v>703071</v>
      </c>
      <c r="G57" s="669">
        <f>G51+G52</f>
        <v>0</v>
      </c>
      <c r="H57" s="668">
        <f>H51+H52+H55</f>
        <v>91213</v>
      </c>
      <c r="I57" s="668">
        <f>I51+I52+I55</f>
        <v>19357</v>
      </c>
      <c r="J57" s="668">
        <f>J51+J52</f>
        <v>-135</v>
      </c>
      <c r="K57" s="669">
        <f>K51+K52</f>
        <v>0</v>
      </c>
      <c r="L57" s="668">
        <f>L51+L52+L55</f>
        <v>1612107</v>
      </c>
      <c r="M57" s="668">
        <f>M51+M52+M55</f>
        <v>568426</v>
      </c>
      <c r="N57" s="668">
        <f>N51+N52</f>
        <v>702936</v>
      </c>
      <c r="O57" s="669">
        <f>O51+O52</f>
        <v>0</v>
      </c>
    </row>
    <row r="58" spans="1:15" ht="14.25" customHeight="1">
      <c r="A58" s="1199"/>
      <c r="B58" s="1199"/>
      <c r="C58" s="1199"/>
      <c r="D58" s="1199"/>
      <c r="E58" s="719"/>
      <c r="F58" s="528"/>
      <c r="G58" s="528"/>
      <c r="I58" s="992"/>
      <c r="J58" s="528"/>
      <c r="K58" s="528"/>
      <c r="M58" s="992"/>
      <c r="N58" s="528"/>
      <c r="O58" s="528"/>
    </row>
  </sheetData>
  <sheetProtection formatCells="0"/>
  <mergeCells count="18">
    <mergeCell ref="I6:I7"/>
    <mergeCell ref="J6:J7"/>
    <mergeCell ref="K6:K7"/>
    <mergeCell ref="L6:L7"/>
    <mergeCell ref="A2:O2"/>
    <mergeCell ref="M6:M7"/>
    <mergeCell ref="N6:N7"/>
    <mergeCell ref="O6:O7"/>
    <mergeCell ref="D3:G4"/>
    <mergeCell ref="H3:K4"/>
    <mergeCell ref="L3:O4"/>
    <mergeCell ref="H6:H7"/>
    <mergeCell ref="A58:D58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72" r:id="rId1"/>
  <headerFooter>
    <oddHeader>&amp;C&amp;"Times New Roman CE,Félkövér"Martonvásár Város Képviselőtestület  ..../2013 (......) önkormányzati rendelete Martonvásár Város 2013. évi költségvetésének módosításáról
&amp;R&amp;"Times New Roman CE,Félkövér"
8.1 melléklet</oddHeader>
  </headerFooter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zoomScalePageLayoutView="0" workbookViewId="0" topLeftCell="D34">
      <selection activeCell="D19" sqref="D19"/>
    </sheetView>
  </sheetViews>
  <sheetFormatPr defaultColWidth="9.00390625" defaultRowHeight="12.75"/>
  <cols>
    <col min="1" max="1" width="11.625" style="356" customWidth="1"/>
    <col min="2" max="2" width="11.625" style="330" customWidth="1"/>
    <col min="3" max="3" width="65.125" style="330" customWidth="1"/>
    <col min="4" max="5" width="13.125" style="330" customWidth="1"/>
    <col min="6" max="6" width="12.125" style="330" customWidth="1"/>
    <col min="7" max="7" width="11.00390625" style="330" customWidth="1"/>
    <col min="8" max="9" width="13.125" style="330" customWidth="1"/>
    <col min="10" max="10" width="12.125" style="330" customWidth="1"/>
    <col min="11" max="11" width="11.00390625" style="330" customWidth="1"/>
    <col min="12" max="13" width="13.125" style="330" customWidth="1"/>
    <col min="14" max="14" width="12.125" style="330" customWidth="1"/>
    <col min="15" max="15" width="11.00390625" style="330" customWidth="1"/>
    <col min="16" max="16384" width="9.375" style="330" customWidth="1"/>
  </cols>
  <sheetData>
    <row r="1" spans="1:13" s="327" customFormat="1" ht="21" customHeight="1" thickBot="1">
      <c r="A1" s="287"/>
      <c r="B1" s="288"/>
      <c r="C1" s="288"/>
      <c r="D1" s="66"/>
      <c r="E1" s="66"/>
      <c r="H1" s="66"/>
      <c r="I1" s="66"/>
      <c r="L1" s="66"/>
      <c r="M1" s="66"/>
    </row>
    <row r="2" spans="1:15" s="327" customFormat="1" ht="29.25" customHeight="1">
      <c r="A2" s="1218" t="s">
        <v>588</v>
      </c>
      <c r="B2" s="1219"/>
      <c r="C2" s="1219"/>
      <c r="D2" s="1219"/>
      <c r="E2" s="1219"/>
      <c r="F2" s="1220"/>
      <c r="G2" s="1220"/>
      <c r="H2" s="1220"/>
      <c r="I2" s="1220"/>
      <c r="J2" s="1220"/>
      <c r="K2" s="1220"/>
      <c r="L2" s="1220"/>
      <c r="M2" s="1220"/>
      <c r="N2" s="1220"/>
      <c r="O2" s="1221"/>
    </row>
    <row r="3" spans="1:15" s="328" customFormat="1" ht="15.75">
      <c r="A3" s="529" t="s">
        <v>211</v>
      </c>
      <c r="B3" s="530"/>
      <c r="C3" s="531" t="s">
        <v>462</v>
      </c>
      <c r="D3" s="1222" t="s">
        <v>683</v>
      </c>
      <c r="E3" s="1223"/>
      <c r="F3" s="1223"/>
      <c r="G3" s="1224"/>
      <c r="H3" s="1225" t="s">
        <v>684</v>
      </c>
      <c r="I3" s="1223"/>
      <c r="J3" s="1223"/>
      <c r="K3" s="1224"/>
      <c r="L3" s="1225" t="s">
        <v>685</v>
      </c>
      <c r="M3" s="1223"/>
      <c r="N3" s="1223"/>
      <c r="O3" s="1224"/>
    </row>
    <row r="4" spans="1:15" s="328" customFormat="1" ht="16.5" thickBot="1">
      <c r="A4" s="524" t="s">
        <v>213</v>
      </c>
      <c r="B4" s="525"/>
      <c r="C4" s="473" t="s">
        <v>341</v>
      </c>
      <c r="D4" s="1213"/>
      <c r="E4" s="1214"/>
      <c r="F4" s="1214"/>
      <c r="G4" s="1215"/>
      <c r="H4" s="1217"/>
      <c r="I4" s="1214"/>
      <c r="J4" s="1214"/>
      <c r="K4" s="1215"/>
      <c r="L4" s="1217"/>
      <c r="M4" s="1214"/>
      <c r="N4" s="1214"/>
      <c r="O4" s="1215"/>
    </row>
    <row r="5" spans="1:13" s="329" customFormat="1" ht="21" customHeight="1" thickBot="1">
      <c r="A5" s="289"/>
      <c r="B5" s="289"/>
      <c r="C5" s="289"/>
      <c r="D5" s="229"/>
      <c r="E5" s="229"/>
      <c r="H5" s="229"/>
      <c r="I5" s="229"/>
      <c r="L5" s="229"/>
      <c r="M5" s="229"/>
    </row>
    <row r="6" spans="1:15" ht="36.75" thickBot="1">
      <c r="A6" s="290" t="s">
        <v>214</v>
      </c>
      <c r="B6" s="291" t="s">
        <v>215</v>
      </c>
      <c r="C6" s="1200" t="s">
        <v>216</v>
      </c>
      <c r="D6" s="1200" t="s">
        <v>423</v>
      </c>
      <c r="E6" s="1200" t="s">
        <v>585</v>
      </c>
      <c r="F6" s="1202" t="s">
        <v>586</v>
      </c>
      <c r="G6" s="1204" t="s">
        <v>587</v>
      </c>
      <c r="H6" s="1200" t="s">
        <v>686</v>
      </c>
      <c r="I6" s="1200" t="s">
        <v>585</v>
      </c>
      <c r="J6" s="1202" t="s">
        <v>586</v>
      </c>
      <c r="K6" s="1204" t="s">
        <v>587</v>
      </c>
      <c r="L6" s="1200" t="s">
        <v>694</v>
      </c>
      <c r="M6" s="1200" t="s">
        <v>585</v>
      </c>
      <c r="N6" s="1202" t="s">
        <v>586</v>
      </c>
      <c r="O6" s="1204" t="s">
        <v>587</v>
      </c>
    </row>
    <row r="7" spans="1:15" ht="13.5" thickBot="1">
      <c r="A7" s="331" t="s">
        <v>218</v>
      </c>
      <c r="B7" s="332"/>
      <c r="C7" s="1201"/>
      <c r="D7" s="1201"/>
      <c r="E7" s="1205"/>
      <c r="F7" s="1203"/>
      <c r="G7" s="1204"/>
      <c r="H7" s="1201"/>
      <c r="I7" s="1205"/>
      <c r="J7" s="1203"/>
      <c r="K7" s="1204"/>
      <c r="L7" s="1201"/>
      <c r="M7" s="1205"/>
      <c r="N7" s="1203"/>
      <c r="O7" s="1204"/>
    </row>
    <row r="8" spans="1:15" s="333" customFormat="1" ht="12" customHeight="1" thickBot="1">
      <c r="A8" s="68" t="s">
        <v>412</v>
      </c>
      <c r="B8" s="69" t="s">
        <v>418</v>
      </c>
      <c r="C8" s="69" t="s">
        <v>414</v>
      </c>
      <c r="D8" s="69" t="s">
        <v>415</v>
      </c>
      <c r="E8" s="69"/>
      <c r="F8" s="568" t="s">
        <v>416</v>
      </c>
      <c r="G8" s="569" t="s">
        <v>417</v>
      </c>
      <c r="H8" s="69" t="s">
        <v>415</v>
      </c>
      <c r="I8" s="69"/>
      <c r="J8" s="568" t="s">
        <v>416</v>
      </c>
      <c r="K8" s="569" t="s">
        <v>417</v>
      </c>
      <c r="L8" s="69" t="s">
        <v>415</v>
      </c>
      <c r="M8" s="69"/>
      <c r="N8" s="568" t="s">
        <v>416</v>
      </c>
      <c r="O8" s="569" t="s">
        <v>417</v>
      </c>
    </row>
    <row r="9" spans="1:15" s="337" customFormat="1" ht="15.75" customHeight="1" thickBot="1">
      <c r="A9" s="334"/>
      <c r="B9" s="335"/>
      <c r="C9" s="658" t="s">
        <v>105</v>
      </c>
      <c r="D9" s="526"/>
      <c r="E9" s="526"/>
      <c r="F9" s="572"/>
      <c r="G9" s="573"/>
      <c r="H9" s="526"/>
      <c r="I9" s="526"/>
      <c r="J9" s="572"/>
      <c r="K9" s="573"/>
      <c r="L9" s="526"/>
      <c r="M9" s="526"/>
      <c r="N9" s="572"/>
      <c r="O9" s="573"/>
    </row>
    <row r="10" spans="1:15" s="338" customFormat="1" ht="14.25" thickBot="1">
      <c r="A10" s="637">
        <v>1</v>
      </c>
      <c r="B10" s="293"/>
      <c r="C10" s="601" t="s">
        <v>459</v>
      </c>
      <c r="D10" s="670">
        <f>SUM(D11:D13)</f>
        <v>0</v>
      </c>
      <c r="E10" s="670"/>
      <c r="F10" s="670">
        <f>SUM(F11:F13)</f>
        <v>0</v>
      </c>
      <c r="G10" s="670">
        <f>SUM(G11:G13)</f>
        <v>0</v>
      </c>
      <c r="H10" s="670">
        <f>SUM(H11:H13)</f>
        <v>1567</v>
      </c>
      <c r="I10" s="670"/>
      <c r="J10" s="670">
        <f aca="true" t="shared" si="0" ref="J10:O10">SUM(J11:J13)</f>
        <v>0</v>
      </c>
      <c r="K10" s="670">
        <f t="shared" si="0"/>
        <v>0</v>
      </c>
      <c r="L10" s="670">
        <f t="shared" si="0"/>
        <v>1567</v>
      </c>
      <c r="M10" s="670">
        <f t="shared" si="0"/>
        <v>1567</v>
      </c>
      <c r="N10" s="670">
        <f t="shared" si="0"/>
        <v>0</v>
      </c>
      <c r="O10" s="670">
        <f t="shared" si="0"/>
        <v>0</v>
      </c>
    </row>
    <row r="11" spans="1:15" ht="12.75">
      <c r="A11" s="615"/>
      <c r="B11" s="297">
        <v>1</v>
      </c>
      <c r="C11" s="602" t="s">
        <v>241</v>
      </c>
      <c r="D11" s="618">
        <v>0</v>
      </c>
      <c r="E11" s="618"/>
      <c r="F11" s="622"/>
      <c r="G11" s="623">
        <v>0</v>
      </c>
      <c r="H11" s="618">
        <v>0</v>
      </c>
      <c r="I11" s="618"/>
      <c r="J11" s="622"/>
      <c r="K11" s="623">
        <v>0</v>
      </c>
      <c r="L11" s="618">
        <v>0</v>
      </c>
      <c r="M11" s="618"/>
      <c r="N11" s="622"/>
      <c r="O11" s="623">
        <v>0</v>
      </c>
    </row>
    <row r="12" spans="1:15" s="348" customFormat="1" ht="15">
      <c r="A12" s="628"/>
      <c r="B12" s="297">
        <v>2</v>
      </c>
      <c r="C12" s="603" t="s">
        <v>224</v>
      </c>
      <c r="D12" s="627"/>
      <c r="E12" s="627"/>
      <c r="F12" s="622"/>
      <c r="G12" s="675"/>
      <c r="H12" s="627">
        <f>SUM(I12:K12)</f>
        <v>1567</v>
      </c>
      <c r="I12" s="627">
        <v>1567</v>
      </c>
      <c r="J12" s="622"/>
      <c r="K12" s="675"/>
      <c r="L12" s="627">
        <f>SUM(M12:O12)</f>
        <v>1567</v>
      </c>
      <c r="M12" s="627">
        <f>I12</f>
        <v>1567</v>
      </c>
      <c r="N12" s="622"/>
      <c r="O12" s="675"/>
    </row>
    <row r="13" spans="1:15" s="348" customFormat="1" ht="15.75" thickBot="1">
      <c r="A13" s="615"/>
      <c r="B13" s="297">
        <v>3</v>
      </c>
      <c r="C13" s="604" t="s">
        <v>255</v>
      </c>
      <c r="D13" s="618"/>
      <c r="E13" s="618"/>
      <c r="F13" s="622"/>
      <c r="G13" s="623"/>
      <c r="H13" s="618"/>
      <c r="I13" s="618"/>
      <c r="J13" s="622"/>
      <c r="K13" s="623"/>
      <c r="L13" s="618"/>
      <c r="M13" s="618"/>
      <c r="N13" s="622"/>
      <c r="O13" s="623"/>
    </row>
    <row r="14" spans="1:15" s="338" customFormat="1" ht="14.25" thickBot="1">
      <c r="A14" s="637">
        <v>2</v>
      </c>
      <c r="B14" s="293"/>
      <c r="C14" s="601" t="s">
        <v>461</v>
      </c>
      <c r="D14" s="671">
        <f>SUM(D15:D17)</f>
        <v>0</v>
      </c>
      <c r="E14" s="671"/>
      <c r="F14" s="671">
        <f>SUM(F15:F17)</f>
        <v>0</v>
      </c>
      <c r="G14" s="671">
        <f>SUM(G15:G17)</f>
        <v>0</v>
      </c>
      <c r="H14" s="671">
        <f>SUM(H15:H17)</f>
        <v>0</v>
      </c>
      <c r="I14" s="671"/>
      <c r="J14" s="671">
        <f>SUM(J15:J17)</f>
        <v>0</v>
      </c>
      <c r="K14" s="671">
        <f>SUM(K15:K17)</f>
        <v>0</v>
      </c>
      <c r="L14" s="671">
        <f>SUM(L15:L17)</f>
        <v>0</v>
      </c>
      <c r="M14" s="671"/>
      <c r="N14" s="671">
        <f>SUM(N15:N17)</f>
        <v>0</v>
      </c>
      <c r="O14" s="671">
        <f>SUM(O15:O17)</f>
        <v>0</v>
      </c>
    </row>
    <row r="15" spans="1:15" ht="13.5">
      <c r="A15" s="652"/>
      <c r="B15" s="641">
        <v>1</v>
      </c>
      <c r="C15" s="605" t="s">
        <v>460</v>
      </c>
      <c r="D15" s="172"/>
      <c r="E15" s="172"/>
      <c r="F15" s="595"/>
      <c r="G15" s="596"/>
      <c r="H15" s="172"/>
      <c r="I15" s="172"/>
      <c r="J15" s="595"/>
      <c r="K15" s="596"/>
      <c r="L15" s="172"/>
      <c r="M15" s="172"/>
      <c r="N15" s="595"/>
      <c r="O15" s="596"/>
    </row>
    <row r="16" spans="1:15" s="348" customFormat="1" ht="15">
      <c r="A16" s="615"/>
      <c r="B16" s="616">
        <v>2</v>
      </c>
      <c r="C16" s="602" t="s">
        <v>225</v>
      </c>
      <c r="D16" s="122"/>
      <c r="E16" s="122"/>
      <c r="F16" s="515"/>
      <c r="G16" s="516"/>
      <c r="H16" s="122"/>
      <c r="I16" s="122"/>
      <c r="J16" s="515"/>
      <c r="K16" s="516"/>
      <c r="L16" s="122"/>
      <c r="M16" s="122"/>
      <c r="N16" s="515"/>
      <c r="O16" s="516"/>
    </row>
    <row r="17" spans="1:15" s="348" customFormat="1" ht="15.75" thickBot="1">
      <c r="A17" s="643"/>
      <c r="B17" s="644">
        <v>3</v>
      </c>
      <c r="C17" s="606" t="s">
        <v>452</v>
      </c>
      <c r="D17" s="209"/>
      <c r="E17" s="209"/>
      <c r="F17" s="599"/>
      <c r="G17" s="600"/>
      <c r="H17" s="209"/>
      <c r="I17" s="209"/>
      <c r="J17" s="599"/>
      <c r="K17" s="600"/>
      <c r="L17" s="209"/>
      <c r="M17" s="209"/>
      <c r="N17" s="599"/>
      <c r="O17" s="600"/>
    </row>
    <row r="18" spans="1:15" ht="13.5">
      <c r="A18" s="659">
        <v>3</v>
      </c>
      <c r="B18" s="594">
        <v>1</v>
      </c>
      <c r="C18" s="607" t="s">
        <v>453</v>
      </c>
      <c r="D18" s="595"/>
      <c r="E18" s="595"/>
      <c r="F18" s="595"/>
      <c r="G18" s="596"/>
      <c r="H18" s="595"/>
      <c r="I18" s="595"/>
      <c r="J18" s="595"/>
      <c r="K18" s="596"/>
      <c r="L18" s="595"/>
      <c r="M18" s="595"/>
      <c r="N18" s="595"/>
      <c r="O18" s="596"/>
    </row>
    <row r="19" spans="1:15" ht="12.75">
      <c r="A19" s="660"/>
      <c r="B19" s="597">
        <v>2</v>
      </c>
      <c r="C19" s="608" t="s">
        <v>454</v>
      </c>
      <c r="D19" s="515"/>
      <c r="E19" s="515"/>
      <c r="F19" s="515"/>
      <c r="G19" s="516"/>
      <c r="H19" s="515"/>
      <c r="I19" s="515"/>
      <c r="J19" s="515"/>
      <c r="K19" s="516"/>
      <c r="L19" s="515"/>
      <c r="M19" s="515"/>
      <c r="N19" s="515"/>
      <c r="O19" s="516"/>
    </row>
    <row r="20" spans="1:15" ht="13.5" thickBot="1">
      <c r="A20" s="661"/>
      <c r="B20" s="598">
        <v>3</v>
      </c>
      <c r="C20" s="609" t="s">
        <v>455</v>
      </c>
      <c r="D20" s="599"/>
      <c r="E20" s="599"/>
      <c r="F20" s="599"/>
      <c r="G20" s="600"/>
      <c r="H20" s="599"/>
      <c r="I20" s="599"/>
      <c r="J20" s="599"/>
      <c r="K20" s="600"/>
      <c r="L20" s="599"/>
      <c r="M20" s="599"/>
      <c r="N20" s="599"/>
      <c r="O20" s="600"/>
    </row>
    <row r="21" spans="1:15" ht="13.5" customHeight="1" thickBot="1">
      <c r="A21" s="662">
        <v>4</v>
      </c>
      <c r="B21" s="517"/>
      <c r="C21" s="601" t="s">
        <v>456</v>
      </c>
      <c r="D21" s="517">
        <f>D10+D14+D18+D19+D20</f>
        <v>0</v>
      </c>
      <c r="E21" s="517"/>
      <c r="F21" s="517">
        <f>F10+F14+F18+F19+F20</f>
        <v>0</v>
      </c>
      <c r="G21" s="518">
        <f>G10+G14+G18+G19+G20</f>
        <v>0</v>
      </c>
      <c r="H21" s="517">
        <f>H10+H14+H18+H19+H20</f>
        <v>1567</v>
      </c>
      <c r="I21" s="517"/>
      <c r="J21" s="517">
        <f aca="true" t="shared" si="1" ref="J21:O21">J10+J14+J18+J19+J20</f>
        <v>0</v>
      </c>
      <c r="K21" s="518">
        <f t="shared" si="1"/>
        <v>0</v>
      </c>
      <c r="L21" s="517">
        <f t="shared" si="1"/>
        <v>1567</v>
      </c>
      <c r="M21" s="517">
        <f t="shared" si="1"/>
        <v>1567</v>
      </c>
      <c r="N21" s="517">
        <f t="shared" si="1"/>
        <v>0</v>
      </c>
      <c r="O21" s="518">
        <f t="shared" si="1"/>
        <v>0</v>
      </c>
    </row>
    <row r="22" spans="1:15" ht="13.5">
      <c r="A22" s="659">
        <v>5</v>
      </c>
      <c r="B22" s="595"/>
      <c r="C22" s="607" t="s">
        <v>457</v>
      </c>
      <c r="D22" s="595"/>
      <c r="E22" s="595"/>
      <c r="F22" s="595"/>
      <c r="G22" s="596"/>
      <c r="H22" s="595"/>
      <c r="I22" s="595"/>
      <c r="J22" s="595"/>
      <c r="K22" s="596"/>
      <c r="L22" s="595"/>
      <c r="M22" s="595"/>
      <c r="N22" s="595"/>
      <c r="O22" s="596"/>
    </row>
    <row r="23" spans="1:15" ht="13.5" thickBot="1">
      <c r="A23" s="661">
        <v>6</v>
      </c>
      <c r="B23" s="599"/>
      <c r="C23" s="609" t="s">
        <v>458</v>
      </c>
      <c r="D23" s="599"/>
      <c r="E23" s="599"/>
      <c r="F23" s="599"/>
      <c r="G23" s="600"/>
      <c r="H23" s="599"/>
      <c r="I23" s="599"/>
      <c r="J23" s="599"/>
      <c r="K23" s="600"/>
      <c r="L23" s="599"/>
      <c r="M23" s="599"/>
      <c r="N23" s="599"/>
      <c r="O23" s="600"/>
    </row>
    <row r="24" spans="1:15" ht="14.25" thickBot="1">
      <c r="A24" s="637">
        <v>7</v>
      </c>
      <c r="B24" s="241"/>
      <c r="C24" s="601" t="s">
        <v>244</v>
      </c>
      <c r="D24" s="670">
        <f>D21+D22+D23</f>
        <v>0</v>
      </c>
      <c r="E24" s="670"/>
      <c r="F24" s="670">
        <f>F21+F22+F23</f>
        <v>0</v>
      </c>
      <c r="G24" s="142">
        <f>G21+G22+G23</f>
        <v>0</v>
      </c>
      <c r="H24" s="670">
        <f>H21+H22+H23</f>
        <v>1567</v>
      </c>
      <c r="I24" s="670"/>
      <c r="J24" s="670">
        <f aca="true" t="shared" si="2" ref="J24:O24">J21+J22+J23</f>
        <v>0</v>
      </c>
      <c r="K24" s="142">
        <f t="shared" si="2"/>
        <v>0</v>
      </c>
      <c r="L24" s="670">
        <f t="shared" si="2"/>
        <v>1567</v>
      </c>
      <c r="M24" s="670">
        <f t="shared" si="2"/>
        <v>1567</v>
      </c>
      <c r="N24" s="670">
        <f t="shared" si="2"/>
        <v>0</v>
      </c>
      <c r="O24" s="142">
        <f t="shared" si="2"/>
        <v>0</v>
      </c>
    </row>
    <row r="25" spans="1:15" ht="14.25" thickBot="1">
      <c r="A25" s="637">
        <v>8</v>
      </c>
      <c r="B25" s="311"/>
      <c r="C25" s="666" t="s">
        <v>229</v>
      </c>
      <c r="D25" s="513"/>
      <c r="E25" s="513"/>
      <c r="F25" s="538"/>
      <c r="G25" s="539"/>
      <c r="H25" s="513"/>
      <c r="I25" s="513"/>
      <c r="J25" s="538"/>
      <c r="K25" s="539"/>
      <c r="L25" s="513"/>
      <c r="M25" s="513"/>
      <c r="N25" s="538"/>
      <c r="O25" s="539"/>
    </row>
    <row r="26" spans="1:15" ht="13.5">
      <c r="A26" s="652"/>
      <c r="B26" s="318">
        <v>1</v>
      </c>
      <c r="C26" s="610" t="s">
        <v>33</v>
      </c>
      <c r="D26" s="642"/>
      <c r="E26" s="627"/>
      <c r="F26" s="674"/>
      <c r="G26" s="675"/>
      <c r="H26" s="642"/>
      <c r="I26" s="627"/>
      <c r="J26" s="674"/>
      <c r="K26" s="675"/>
      <c r="L26" s="642"/>
      <c r="M26" s="627"/>
      <c r="N26" s="674"/>
      <c r="O26" s="675"/>
    </row>
    <row r="27" spans="1:15" ht="14.25" thickBot="1">
      <c r="A27" s="663"/>
      <c r="B27" s="297">
        <v>2</v>
      </c>
      <c r="C27" s="611" t="s">
        <v>34</v>
      </c>
      <c r="D27" s="618"/>
      <c r="E27" s="626"/>
      <c r="F27" s="633"/>
      <c r="G27" s="634"/>
      <c r="H27" s="618"/>
      <c r="I27" s="626"/>
      <c r="J27" s="633"/>
      <c r="K27" s="634"/>
      <c r="L27" s="618"/>
      <c r="M27" s="626"/>
      <c r="N27" s="633"/>
      <c r="O27" s="634"/>
    </row>
    <row r="28" spans="1:15" s="348" customFormat="1" ht="15.75" thickBot="1">
      <c r="A28" s="637">
        <v>9</v>
      </c>
      <c r="B28" s="311"/>
      <c r="C28" s="612" t="s">
        <v>230</v>
      </c>
      <c r="D28" s="668">
        <f>D24+D25</f>
        <v>0</v>
      </c>
      <c r="E28" s="668"/>
      <c r="F28" s="668">
        <f>F24+F25</f>
        <v>0</v>
      </c>
      <c r="G28" s="669">
        <f>G24+G25</f>
        <v>0</v>
      </c>
      <c r="H28" s="668">
        <f>H24+H25</f>
        <v>1567</v>
      </c>
      <c r="I28" s="668"/>
      <c r="J28" s="668">
        <f aca="true" t="shared" si="3" ref="J28:O28">J24+J25</f>
        <v>0</v>
      </c>
      <c r="K28" s="669">
        <f t="shared" si="3"/>
        <v>0</v>
      </c>
      <c r="L28" s="668">
        <f t="shared" si="3"/>
        <v>1567</v>
      </c>
      <c r="M28" s="668">
        <f t="shared" si="3"/>
        <v>1567</v>
      </c>
      <c r="N28" s="668">
        <f t="shared" si="3"/>
        <v>0</v>
      </c>
      <c r="O28" s="669">
        <f t="shared" si="3"/>
        <v>0</v>
      </c>
    </row>
    <row r="29" spans="1:15" s="348" customFormat="1" ht="12.75" customHeight="1" thickBot="1">
      <c r="A29" s="664"/>
      <c r="B29" s="352"/>
      <c r="C29" s="353"/>
      <c r="D29" s="570"/>
      <c r="E29" s="570"/>
      <c r="F29" s="574"/>
      <c r="G29" s="575"/>
      <c r="H29" s="570"/>
      <c r="I29" s="570"/>
      <c r="J29" s="574"/>
      <c r="K29" s="575"/>
      <c r="L29" s="570"/>
      <c r="M29" s="570"/>
      <c r="N29" s="574"/>
      <c r="O29" s="575"/>
    </row>
    <row r="30" spans="1:15" s="337" customFormat="1" ht="15" customHeight="1" thickBot="1">
      <c r="A30" s="665"/>
      <c r="B30" s="335"/>
      <c r="C30" s="658" t="s">
        <v>106</v>
      </c>
      <c r="D30" s="571"/>
      <c r="E30" s="571"/>
      <c r="F30" s="538"/>
      <c r="G30" s="539"/>
      <c r="H30" s="571"/>
      <c r="I30" s="571"/>
      <c r="J30" s="538"/>
      <c r="K30" s="539"/>
      <c r="L30" s="571"/>
      <c r="M30" s="571"/>
      <c r="N30" s="538"/>
      <c r="O30" s="539"/>
    </row>
    <row r="31" spans="1:15" s="338" customFormat="1" ht="14.25" thickBot="1">
      <c r="A31" s="637">
        <v>10</v>
      </c>
      <c r="B31" s="613"/>
      <c r="C31" s="601" t="s">
        <v>231</v>
      </c>
      <c r="D31" s="671">
        <f aca="true" t="shared" si="4" ref="D31:O31">SUM(D32:D40)</f>
        <v>31241</v>
      </c>
      <c r="E31" s="671">
        <f t="shared" si="4"/>
        <v>31241</v>
      </c>
      <c r="F31" s="671">
        <f t="shared" si="4"/>
        <v>0</v>
      </c>
      <c r="G31" s="677">
        <f t="shared" si="4"/>
        <v>0</v>
      </c>
      <c r="H31" s="671">
        <f t="shared" si="4"/>
        <v>225</v>
      </c>
      <c r="I31" s="671">
        <f t="shared" si="4"/>
        <v>225</v>
      </c>
      <c r="J31" s="671">
        <f t="shared" si="4"/>
        <v>0</v>
      </c>
      <c r="K31" s="677">
        <f t="shared" si="4"/>
        <v>0</v>
      </c>
      <c r="L31" s="671">
        <f t="shared" si="4"/>
        <v>31466</v>
      </c>
      <c r="M31" s="671">
        <f t="shared" si="4"/>
        <v>31466</v>
      </c>
      <c r="N31" s="671">
        <f t="shared" si="4"/>
        <v>0</v>
      </c>
      <c r="O31" s="677">
        <f t="shared" si="4"/>
        <v>0</v>
      </c>
    </row>
    <row r="32" spans="1:15" ht="12.75">
      <c r="A32" s="615"/>
      <c r="B32" s="616">
        <v>1</v>
      </c>
      <c r="C32" s="617" t="s">
        <v>47</v>
      </c>
      <c r="D32" s="618">
        <v>13512</v>
      </c>
      <c r="E32" s="618">
        <v>13512</v>
      </c>
      <c r="F32" s="619"/>
      <c r="G32" s="620"/>
      <c r="H32" s="618">
        <f>SUM(I32:K32)</f>
        <v>0</v>
      </c>
      <c r="I32" s="618"/>
      <c r="J32" s="619"/>
      <c r="K32" s="620"/>
      <c r="L32" s="618">
        <f>SUM(M32:O32)</f>
        <v>13512</v>
      </c>
      <c r="M32" s="618">
        <f>E32+I32</f>
        <v>13512</v>
      </c>
      <c r="N32" s="619"/>
      <c r="O32" s="620"/>
    </row>
    <row r="33" spans="1:15" ht="12.75">
      <c r="A33" s="615"/>
      <c r="B33" s="616">
        <v>2</v>
      </c>
      <c r="C33" s="621" t="s">
        <v>49</v>
      </c>
      <c r="D33" s="618">
        <v>3633</v>
      </c>
      <c r="E33" s="618">
        <v>3633</v>
      </c>
      <c r="F33" s="622"/>
      <c r="G33" s="623"/>
      <c r="H33" s="618">
        <f>SUM(I33:K33)</f>
        <v>0</v>
      </c>
      <c r="I33" s="618"/>
      <c r="J33" s="622"/>
      <c r="K33" s="623"/>
      <c r="L33" s="618">
        <f aca="true" t="shared" si="5" ref="L33:L39">SUM(M33:O33)</f>
        <v>3633</v>
      </c>
      <c r="M33" s="618">
        <f>E33+I33</f>
        <v>3633</v>
      </c>
      <c r="N33" s="622"/>
      <c r="O33" s="623"/>
    </row>
    <row r="34" spans="1:15" ht="12.75">
      <c r="A34" s="624"/>
      <c r="B34" s="625">
        <v>3</v>
      </c>
      <c r="C34" s="621" t="s">
        <v>440</v>
      </c>
      <c r="D34" s="626">
        <v>5598</v>
      </c>
      <c r="E34" s="626">
        <v>5598</v>
      </c>
      <c r="F34" s="622"/>
      <c r="G34" s="623"/>
      <c r="H34" s="618">
        <f>SUM(I34:K34)</f>
        <v>225</v>
      </c>
      <c r="I34" s="626">
        <v>225</v>
      </c>
      <c r="J34" s="622"/>
      <c r="K34" s="623"/>
      <c r="L34" s="618">
        <f t="shared" si="5"/>
        <v>5823</v>
      </c>
      <c r="M34" s="618">
        <f>E34+I34</f>
        <v>5823</v>
      </c>
      <c r="N34" s="622"/>
      <c r="O34" s="623"/>
    </row>
    <row r="35" spans="1:15" ht="12.75">
      <c r="A35" s="624"/>
      <c r="B35" s="625">
        <v>5</v>
      </c>
      <c r="C35" s="621" t="s">
        <v>441</v>
      </c>
      <c r="D35" s="618"/>
      <c r="E35" s="618"/>
      <c r="F35" s="622"/>
      <c r="G35" s="623"/>
      <c r="H35" s="618">
        <f>SUM(I35:K35)</f>
        <v>0</v>
      </c>
      <c r="I35" s="618"/>
      <c r="J35" s="622"/>
      <c r="K35" s="623"/>
      <c r="L35" s="618">
        <f t="shared" si="5"/>
        <v>0</v>
      </c>
      <c r="M35" s="618">
        <f>E35+I35</f>
        <v>0</v>
      </c>
      <c r="N35" s="622"/>
      <c r="O35" s="623"/>
    </row>
    <row r="36" spans="1:15" ht="12.75">
      <c r="A36" s="615"/>
      <c r="B36" s="616">
        <v>6</v>
      </c>
      <c r="C36" s="621" t="s">
        <v>59</v>
      </c>
      <c r="D36" s="627">
        <v>8498</v>
      </c>
      <c r="E36" s="627">
        <v>8498</v>
      </c>
      <c r="F36" s="514"/>
      <c r="G36" s="623"/>
      <c r="H36" s="618">
        <f>SUM(I36:K36)</f>
        <v>0</v>
      </c>
      <c r="I36" s="627"/>
      <c r="J36" s="514"/>
      <c r="K36" s="623"/>
      <c r="L36" s="618">
        <f t="shared" si="5"/>
        <v>8498</v>
      </c>
      <c r="M36" s="618">
        <f>E36+I36</f>
        <v>8498</v>
      </c>
      <c r="N36" s="514"/>
      <c r="O36" s="623"/>
    </row>
    <row r="37" spans="1:15" s="338" customFormat="1" ht="12.75">
      <c r="A37" s="628"/>
      <c r="B37" s="616">
        <v>7</v>
      </c>
      <c r="C37" s="621" t="s">
        <v>442</v>
      </c>
      <c r="D37" s="514"/>
      <c r="E37" s="514"/>
      <c r="F37" s="514"/>
      <c r="G37" s="623"/>
      <c r="H37" s="514"/>
      <c r="I37" s="514"/>
      <c r="J37" s="514"/>
      <c r="K37" s="623"/>
      <c r="L37" s="618">
        <f t="shared" si="5"/>
        <v>0</v>
      </c>
      <c r="M37" s="514"/>
      <c r="N37" s="514"/>
      <c r="O37" s="623"/>
    </row>
    <row r="38" spans="1:15" s="338" customFormat="1" ht="12.75">
      <c r="A38" s="628"/>
      <c r="B38" s="629">
        <v>8</v>
      </c>
      <c r="C38" s="630" t="s">
        <v>443</v>
      </c>
      <c r="D38" s="631"/>
      <c r="E38" s="631"/>
      <c r="F38" s="622"/>
      <c r="G38" s="623"/>
      <c r="H38" s="631"/>
      <c r="I38" s="631"/>
      <c r="J38" s="622"/>
      <c r="K38" s="623"/>
      <c r="L38" s="618">
        <f t="shared" si="5"/>
        <v>0</v>
      </c>
      <c r="M38" s="631"/>
      <c r="N38" s="622"/>
      <c r="O38" s="623"/>
    </row>
    <row r="39" spans="1:15" ht="12.75">
      <c r="A39" s="615"/>
      <c r="B39" s="616">
        <v>9</v>
      </c>
      <c r="C39" s="632" t="s">
        <v>444</v>
      </c>
      <c r="D39" s="626"/>
      <c r="E39" s="626"/>
      <c r="F39" s="633"/>
      <c r="G39" s="634"/>
      <c r="H39" s="626"/>
      <c r="I39" s="626"/>
      <c r="J39" s="633"/>
      <c r="K39" s="634"/>
      <c r="L39" s="618">
        <f t="shared" si="5"/>
        <v>0</v>
      </c>
      <c r="M39" s="626"/>
      <c r="N39" s="633"/>
      <c r="O39" s="634"/>
    </row>
    <row r="40" spans="1:15" ht="13.5" thickBot="1">
      <c r="A40" s="635"/>
      <c r="B40" s="636">
        <v>10</v>
      </c>
      <c r="C40" s="632" t="s">
        <v>402</v>
      </c>
      <c r="D40" s="626"/>
      <c r="E40" s="626"/>
      <c r="F40" s="633"/>
      <c r="G40" s="634"/>
      <c r="H40" s="626"/>
      <c r="I40" s="626"/>
      <c r="J40" s="633"/>
      <c r="K40" s="634"/>
      <c r="L40" s="626"/>
      <c r="M40" s="626"/>
      <c r="N40" s="633"/>
      <c r="O40" s="634"/>
    </row>
    <row r="41" spans="1:15" s="338" customFormat="1" ht="14.25" thickBot="1">
      <c r="A41" s="637">
        <v>11</v>
      </c>
      <c r="B41" s="613"/>
      <c r="C41" s="601" t="s">
        <v>233</v>
      </c>
      <c r="D41" s="614">
        <f>SUM(D42:D48)</f>
        <v>0</v>
      </c>
      <c r="E41" s="614"/>
      <c r="F41" s="614">
        <f>SUM(F42:F48)</f>
        <v>0</v>
      </c>
      <c r="G41" s="638">
        <f>SUM(G42:G48)</f>
        <v>0</v>
      </c>
      <c r="H41" s="614">
        <f>SUM(H42:H48)</f>
        <v>0</v>
      </c>
      <c r="I41" s="614"/>
      <c r="J41" s="614">
        <f>SUM(J42:J48)</f>
        <v>0</v>
      </c>
      <c r="K41" s="638">
        <f>SUM(K42:K48)</f>
        <v>0</v>
      </c>
      <c r="L41" s="614">
        <f>SUM(L42:L48)</f>
        <v>0</v>
      </c>
      <c r="M41" s="614"/>
      <c r="N41" s="614">
        <f>SUM(N42:N48)</f>
        <v>0</v>
      </c>
      <c r="O41" s="638">
        <f>SUM(O42:O48)</f>
        <v>0</v>
      </c>
    </row>
    <row r="42" spans="1:15" ht="12.75">
      <c r="A42" s="615"/>
      <c r="B42" s="616">
        <v>1</v>
      </c>
      <c r="C42" s="639" t="s">
        <v>65</v>
      </c>
      <c r="D42" s="618"/>
      <c r="E42" s="627"/>
      <c r="F42" s="619"/>
      <c r="G42" s="620"/>
      <c r="H42" s="618"/>
      <c r="I42" s="627"/>
      <c r="J42" s="619"/>
      <c r="K42" s="620"/>
      <c r="L42" s="618"/>
      <c r="M42" s="627"/>
      <c r="N42" s="619"/>
      <c r="O42" s="620"/>
    </row>
    <row r="43" spans="1:15" ht="12.75">
      <c r="A43" s="615"/>
      <c r="B43" s="616">
        <v>2</v>
      </c>
      <c r="C43" s="621" t="s">
        <v>67</v>
      </c>
      <c r="D43" s="618"/>
      <c r="E43" s="618"/>
      <c r="F43" s="622"/>
      <c r="G43" s="623"/>
      <c r="H43" s="618"/>
      <c r="I43" s="618"/>
      <c r="J43" s="622"/>
      <c r="K43" s="623"/>
      <c r="L43" s="618"/>
      <c r="M43" s="618"/>
      <c r="N43" s="622"/>
      <c r="O43" s="623"/>
    </row>
    <row r="44" spans="1:15" ht="12.75">
      <c r="A44" s="615"/>
      <c r="B44" s="616">
        <v>3</v>
      </c>
      <c r="C44" s="621" t="s">
        <v>445</v>
      </c>
      <c r="D44" s="618"/>
      <c r="E44" s="618"/>
      <c r="F44" s="622"/>
      <c r="G44" s="623"/>
      <c r="H44" s="618"/>
      <c r="I44" s="618"/>
      <c r="J44" s="622"/>
      <c r="K44" s="623"/>
      <c r="L44" s="618"/>
      <c r="M44" s="618"/>
      <c r="N44" s="622"/>
      <c r="O44" s="623"/>
    </row>
    <row r="45" spans="1:15" ht="12.75">
      <c r="A45" s="615"/>
      <c r="B45" s="616">
        <v>3</v>
      </c>
      <c r="C45" s="621" t="s">
        <v>446</v>
      </c>
      <c r="D45" s="618"/>
      <c r="E45" s="618"/>
      <c r="F45" s="622"/>
      <c r="G45" s="623"/>
      <c r="H45" s="618"/>
      <c r="I45" s="618"/>
      <c r="J45" s="622"/>
      <c r="K45" s="623"/>
      <c r="L45" s="618"/>
      <c r="M45" s="618"/>
      <c r="N45" s="622"/>
      <c r="O45" s="623"/>
    </row>
    <row r="46" spans="1:15" ht="12.75">
      <c r="A46" s="615"/>
      <c r="B46" s="616">
        <v>4</v>
      </c>
      <c r="C46" s="621" t="s">
        <v>71</v>
      </c>
      <c r="D46" s="618"/>
      <c r="E46" s="618"/>
      <c r="F46" s="622"/>
      <c r="G46" s="623"/>
      <c r="H46" s="618"/>
      <c r="I46" s="618"/>
      <c r="J46" s="622"/>
      <c r="K46" s="623"/>
      <c r="L46" s="618"/>
      <c r="M46" s="618"/>
      <c r="N46" s="622"/>
      <c r="O46" s="623"/>
    </row>
    <row r="47" spans="1:15" ht="12.75">
      <c r="A47" s="615"/>
      <c r="B47" s="616">
        <v>5</v>
      </c>
      <c r="C47" s="621" t="s">
        <v>447</v>
      </c>
      <c r="D47" s="618"/>
      <c r="E47" s="618"/>
      <c r="F47" s="622"/>
      <c r="G47" s="623"/>
      <c r="H47" s="618"/>
      <c r="I47" s="618"/>
      <c r="J47" s="622"/>
      <c r="K47" s="623"/>
      <c r="L47" s="618"/>
      <c r="M47" s="618"/>
      <c r="N47" s="622"/>
      <c r="O47" s="623"/>
    </row>
    <row r="48" spans="1:15" ht="13.5" thickBot="1">
      <c r="A48" s="624"/>
      <c r="B48" s="625">
        <v>6</v>
      </c>
      <c r="C48" s="632" t="s">
        <v>448</v>
      </c>
      <c r="D48" s="626"/>
      <c r="E48" s="626"/>
      <c r="F48" s="633"/>
      <c r="G48" s="634"/>
      <c r="H48" s="626"/>
      <c r="I48" s="626"/>
      <c r="J48" s="633"/>
      <c r="K48" s="634"/>
      <c r="L48" s="626"/>
      <c r="M48" s="626"/>
      <c r="N48" s="633"/>
      <c r="O48" s="634"/>
    </row>
    <row r="49" spans="1:15" ht="13.5">
      <c r="A49" s="640">
        <v>12</v>
      </c>
      <c r="B49" s="641">
        <v>1</v>
      </c>
      <c r="C49" s="617" t="s">
        <v>449</v>
      </c>
      <c r="D49" s="642"/>
      <c r="E49" s="642"/>
      <c r="F49" s="619"/>
      <c r="G49" s="620"/>
      <c r="H49" s="642"/>
      <c r="I49" s="642"/>
      <c r="J49" s="619"/>
      <c r="K49" s="620"/>
      <c r="L49" s="642"/>
      <c r="M49" s="642"/>
      <c r="N49" s="619"/>
      <c r="O49" s="620"/>
    </row>
    <row r="50" spans="1:15" ht="12.75">
      <c r="A50" s="615"/>
      <c r="B50" s="616">
        <v>2</v>
      </c>
      <c r="C50" s="621" t="s">
        <v>450</v>
      </c>
      <c r="D50" s="618"/>
      <c r="E50" s="618"/>
      <c r="F50" s="622"/>
      <c r="G50" s="623"/>
      <c r="H50" s="618"/>
      <c r="I50" s="618"/>
      <c r="J50" s="622"/>
      <c r="K50" s="623"/>
      <c r="L50" s="618"/>
      <c r="M50" s="618"/>
      <c r="N50" s="622"/>
      <c r="O50" s="623"/>
    </row>
    <row r="51" spans="1:15" ht="13.5" thickBot="1">
      <c r="A51" s="643"/>
      <c r="B51" s="644">
        <v>3</v>
      </c>
      <c r="C51" s="645" t="s">
        <v>451</v>
      </c>
      <c r="D51" s="646"/>
      <c r="E51" s="646"/>
      <c r="F51" s="647"/>
      <c r="G51" s="648"/>
      <c r="H51" s="646"/>
      <c r="I51" s="646"/>
      <c r="J51" s="647"/>
      <c r="K51" s="648"/>
      <c r="L51" s="646"/>
      <c r="M51" s="646"/>
      <c r="N51" s="647"/>
      <c r="O51" s="648"/>
    </row>
    <row r="52" spans="1:15" ht="14.25" thickBot="1">
      <c r="A52" s="637">
        <v>13</v>
      </c>
      <c r="B52" s="649"/>
      <c r="C52" s="601" t="s">
        <v>245</v>
      </c>
      <c r="D52" s="670">
        <f>D31+D41</f>
        <v>31241</v>
      </c>
      <c r="E52" s="670"/>
      <c r="F52" s="670">
        <f>F31+F41</f>
        <v>0</v>
      </c>
      <c r="G52" s="142">
        <f>G31+G41</f>
        <v>0</v>
      </c>
      <c r="H52" s="670">
        <f>H31+H41</f>
        <v>225</v>
      </c>
      <c r="I52" s="670">
        <v>225</v>
      </c>
      <c r="J52" s="670">
        <f aca="true" t="shared" si="6" ref="J52:O52">J31+J41</f>
        <v>0</v>
      </c>
      <c r="K52" s="142">
        <f t="shared" si="6"/>
        <v>0</v>
      </c>
      <c r="L52" s="670">
        <f t="shared" si="6"/>
        <v>31466</v>
      </c>
      <c r="M52" s="670">
        <f t="shared" si="6"/>
        <v>31466</v>
      </c>
      <c r="N52" s="670">
        <f t="shared" si="6"/>
        <v>0</v>
      </c>
      <c r="O52" s="142">
        <f t="shared" si="6"/>
        <v>0</v>
      </c>
    </row>
    <row r="53" spans="1:15" ht="14.25" thickBot="1">
      <c r="A53" s="637">
        <v>14</v>
      </c>
      <c r="B53" s="650"/>
      <c r="C53" s="666" t="s">
        <v>235</v>
      </c>
      <c r="D53" s="672">
        <f>SUM(D54:D55)</f>
        <v>0</v>
      </c>
      <c r="E53" s="672"/>
      <c r="F53" s="158">
        <f>SUM(F54:F55)</f>
        <v>0</v>
      </c>
      <c r="G53" s="673">
        <f>SUM(G54:G55)</f>
        <v>0</v>
      </c>
      <c r="H53" s="672">
        <f>SUM(H54:H55)</f>
        <v>0</v>
      </c>
      <c r="I53" s="672"/>
      <c r="J53" s="158">
        <f>SUM(J54:J55)</f>
        <v>0</v>
      </c>
      <c r="K53" s="673">
        <f>SUM(K54:K55)</f>
        <v>0</v>
      </c>
      <c r="L53" s="672">
        <f>SUM(L54:L55)</f>
        <v>0</v>
      </c>
      <c r="M53" s="672"/>
      <c r="N53" s="158">
        <f>SUM(N54:N55)</f>
        <v>0</v>
      </c>
      <c r="O53" s="673">
        <f>SUM(O54:O55)</f>
        <v>0</v>
      </c>
    </row>
    <row r="54" spans="1:15" ht="13.5">
      <c r="A54" s="652"/>
      <c r="B54" s="629">
        <v>1</v>
      </c>
      <c r="C54" s="653" t="s">
        <v>236</v>
      </c>
      <c r="D54" s="654"/>
      <c r="E54" s="654"/>
      <c r="F54" s="619"/>
      <c r="G54" s="620"/>
      <c r="H54" s="654"/>
      <c r="I54" s="654"/>
      <c r="J54" s="619"/>
      <c r="K54" s="620"/>
      <c r="L54" s="654"/>
      <c r="M54" s="654"/>
      <c r="N54" s="619"/>
      <c r="O54" s="620"/>
    </row>
    <row r="55" spans="1:15" ht="14.25" thickBot="1">
      <c r="A55" s="655"/>
      <c r="B55" s="625">
        <v>2</v>
      </c>
      <c r="C55" s="656" t="s">
        <v>237</v>
      </c>
      <c r="D55" s="657"/>
      <c r="E55" s="657"/>
      <c r="F55" s="633"/>
      <c r="G55" s="634"/>
      <c r="H55" s="657"/>
      <c r="I55" s="657"/>
      <c r="J55" s="633"/>
      <c r="K55" s="634"/>
      <c r="L55" s="657"/>
      <c r="M55" s="657"/>
      <c r="N55" s="633"/>
      <c r="O55" s="634"/>
    </row>
    <row r="56" spans="1:15" ht="15" customHeight="1" thickBot="1">
      <c r="A56" s="324"/>
      <c r="B56" s="311"/>
      <c r="C56" s="325" t="s">
        <v>238</v>
      </c>
      <c r="D56" s="668">
        <f>D52+D53</f>
        <v>31241</v>
      </c>
      <c r="E56" s="668"/>
      <c r="F56" s="668">
        <f>F52+F53</f>
        <v>0</v>
      </c>
      <c r="G56" s="669">
        <f>G52+G53</f>
        <v>0</v>
      </c>
      <c r="H56" s="668">
        <f>H52+H53</f>
        <v>225</v>
      </c>
      <c r="I56" s="668">
        <v>225</v>
      </c>
      <c r="J56" s="668">
        <f>J52+J53</f>
        <v>0</v>
      </c>
      <c r="K56" s="669">
        <f>K52+K53</f>
        <v>0</v>
      </c>
      <c r="L56" s="668">
        <f>L52+L53</f>
        <v>31466</v>
      </c>
      <c r="M56" s="668">
        <v>31466</v>
      </c>
      <c r="N56" s="668">
        <f>N52+N53</f>
        <v>0</v>
      </c>
      <c r="O56" s="669">
        <f>O52+O53</f>
        <v>0</v>
      </c>
    </row>
    <row r="57" spans="1:15" ht="14.25" customHeight="1">
      <c r="A57" s="1199"/>
      <c r="B57" s="1199"/>
      <c r="C57" s="1199"/>
      <c r="D57" s="1199"/>
      <c r="E57" s="719"/>
      <c r="F57" s="528"/>
      <c r="G57" s="528"/>
      <c r="I57" s="992"/>
      <c r="J57" s="528"/>
      <c r="K57" s="528"/>
      <c r="M57" s="992"/>
      <c r="N57" s="528"/>
      <c r="O57" s="528"/>
    </row>
  </sheetData>
  <sheetProtection/>
  <mergeCells count="18">
    <mergeCell ref="I6:I7"/>
    <mergeCell ref="J6:J7"/>
    <mergeCell ref="K6:K7"/>
    <mergeCell ref="L6:L7"/>
    <mergeCell ref="A2:O2"/>
    <mergeCell ref="M6:M7"/>
    <mergeCell ref="N6:N7"/>
    <mergeCell ref="O6:O7"/>
    <mergeCell ref="D3:G4"/>
    <mergeCell ref="H3:K4"/>
    <mergeCell ref="L3:O4"/>
    <mergeCell ref="H6:H7"/>
    <mergeCell ref="A57:D57"/>
    <mergeCell ref="C6:C7"/>
    <mergeCell ref="D6:D7"/>
    <mergeCell ref="F6:F7"/>
    <mergeCell ref="G6:G7"/>
    <mergeCell ref="E6:E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Header>&amp;C&amp;"Times New Roman CE,Félkövér"Martonvásár Város Képviselőtestület  ..../2013 (......) önkormányzati rendelete Martonvásár Város 2013. évi költségvetésének módosításáról&amp;R&amp;"Times New Roman CE,Félkövér"
8.1.a melléklet</oddHeader>
  </headerFooter>
  <rowBreaks count="1" manualBreakCount="1">
    <brk id="20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lbiro</dc:creator>
  <cp:keywords/>
  <dc:description/>
  <cp:lastModifiedBy>User</cp:lastModifiedBy>
  <cp:lastPrinted>2013-06-18T12:23:50Z</cp:lastPrinted>
  <dcterms:created xsi:type="dcterms:W3CDTF">2010-09-10T09:18:10Z</dcterms:created>
  <dcterms:modified xsi:type="dcterms:W3CDTF">2013-06-19T14:33:41Z</dcterms:modified>
  <cp:category/>
  <cp:version/>
  <cp:contentType/>
  <cp:contentStatus/>
</cp:coreProperties>
</file>