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 1. mell. bevétel kiadás  " sheetId="1" r:id="rId1"/>
    <sheet name="2 mell. bevétel kiadás mérl " sheetId="2" r:id="rId2"/>
    <sheet name="3 mell műk. és felh. mérleg " sheetId="3" r:id="rId3"/>
    <sheet name="4. mell. bevételek célonké " sheetId="4" r:id="rId4"/>
    <sheet name=" Beruházás" sheetId="5" r:id="rId5"/>
    <sheet name="6 mell. eu-s pályázatok " sheetId="6" r:id="rId6"/>
    <sheet name="7. mell. közvetett támogatások" sheetId="7" r:id="rId7"/>
    <sheet name="8 mell. felhasználási ütemterv" sheetId="8" r:id="rId8"/>
    <sheet name="9 mell. gördülő mérleg" sheetId="9" r:id="rId9"/>
    <sheet name="10 mell. állami támogatások" sheetId="10" r:id="rId10"/>
    <sheet name="11 mell átengedett közp adók" sheetId="11" r:id="rId11"/>
    <sheet name="12 mell. társ. szocpol. juttatá" sheetId="12" r:id="rId12"/>
    <sheet name="13 mell.több éves döntések köt." sheetId="13" r:id="rId13"/>
    <sheet name="14 mell. pénzeszköz átadás" sheetId="14" r:id="rId14"/>
    <sheet name="15  mell. szakfeladaton mérleg" sheetId="15" r:id="rId15"/>
    <sheet name="16. mell. létszám" sheetId="16" r:id="rId16"/>
    <sheet name="17 mell.PH bevétel kiadás mérl " sheetId="17" r:id="rId17"/>
    <sheet name="18 mell PH műk. és felh. m " sheetId="18" r:id="rId18"/>
    <sheet name="19  mell. PH szakfeladatok" sheetId="19" r:id="rId19"/>
    <sheet name="20. mell.PH létszám" sheetId="20" r:id="rId20"/>
    <sheet name="21 mell Könyvt bevétel kiad. m " sheetId="21" r:id="rId21"/>
    <sheet name="22 mell Könyv műk. és felh. m " sheetId="22" r:id="rId22"/>
    <sheet name="23. mell. Könyv létszám " sheetId="23" r:id="rId23"/>
    <sheet name="24 mell Vár bevétel kiad " sheetId="24" r:id="rId24"/>
    <sheet name="25 mell Vár műk. és felh. " sheetId="25" r:id="rId25"/>
    <sheet name="26. mell. Vár létszám  " sheetId="26" r:id="rId26"/>
  </sheets>
  <definedNames>
    <definedName name="_xlnm.Print_Area" localSheetId="4">' Beruházás'!$A$1:$J$77</definedName>
    <definedName name="_xlnm.Print_Area" localSheetId="8">'9 mell. gördülő mérleg'!$A$1:$D$52</definedName>
  </definedNames>
  <calcPr fullCalcOnLoad="1"/>
</workbook>
</file>

<file path=xl/sharedStrings.xml><?xml version="1.0" encoding="utf-8"?>
<sst xmlns="http://schemas.openxmlformats.org/spreadsheetml/2006/main" count="2890" uniqueCount="800">
  <si>
    <t>B E V É T E L E K</t>
  </si>
  <si>
    <t>ezer Ft-ban</t>
  </si>
  <si>
    <t>Sor- szám</t>
  </si>
  <si>
    <t>Bevételi jogcím- csoport száma</t>
  </si>
  <si>
    <t>Bevételi jogcím</t>
  </si>
  <si>
    <t>1.</t>
  </si>
  <si>
    <t>I.</t>
  </si>
  <si>
    <t xml:space="preserve"> Működési bevételek</t>
  </si>
  <si>
    <t>2.</t>
  </si>
  <si>
    <t>1. Intézményi működési bevételek</t>
  </si>
  <si>
    <t>3.</t>
  </si>
  <si>
    <t>1.1.Hatósági jogkörhöz kötődő működési bevétel</t>
  </si>
  <si>
    <t>4.</t>
  </si>
  <si>
    <t>1.2. Egyéb saját bevétel</t>
  </si>
  <si>
    <t>5.</t>
  </si>
  <si>
    <t>1.3. ÁFA bevétel és visszatérülés</t>
  </si>
  <si>
    <t>6.</t>
  </si>
  <si>
    <t>1.4. Hozam és kamatbevétel</t>
  </si>
  <si>
    <t>7.</t>
  </si>
  <si>
    <t xml:space="preserve"> Intézményi működési bevételek összesen</t>
  </si>
  <si>
    <t>8.</t>
  </si>
  <si>
    <t>2. Önkormányzat sajátos működési bevételei</t>
  </si>
  <si>
    <t>9.</t>
  </si>
  <si>
    <t xml:space="preserve"> 2.1. Helyi adók</t>
  </si>
  <si>
    <t>10.</t>
  </si>
  <si>
    <t xml:space="preserve"> 2.2. Átengedett központi adók</t>
  </si>
  <si>
    <t>11.</t>
  </si>
  <si>
    <t xml:space="preserve"> 2.3.Bírságok, pótlékok és egyéb sajátos bevételek</t>
  </si>
  <si>
    <t>12.</t>
  </si>
  <si>
    <t>Önkormányzat sajátos működési bevételi összesen:</t>
  </si>
  <si>
    <t>13.</t>
  </si>
  <si>
    <t>Önkormányzat működési bevételei összesen:</t>
  </si>
  <si>
    <t>14.</t>
  </si>
  <si>
    <t>II.</t>
  </si>
  <si>
    <t xml:space="preserve"> Támogatások</t>
  </si>
  <si>
    <t>15.</t>
  </si>
  <si>
    <t>1. Önkormányzatok költségvetési támogatása</t>
  </si>
  <si>
    <t>16.</t>
  </si>
  <si>
    <t xml:space="preserve"> 1.1. Normatív hozzájárulások</t>
  </si>
  <si>
    <t>17.</t>
  </si>
  <si>
    <t xml:space="preserve"> 1.2. Központosított előirányzatok</t>
  </si>
  <si>
    <t>18.</t>
  </si>
  <si>
    <t xml:space="preserve"> 1.3. Normatív kötött felhasználású  támogatás</t>
  </si>
  <si>
    <t>19.</t>
  </si>
  <si>
    <t xml:space="preserve"> 1.4. Működésképtelen önkormányzatok támogatása</t>
  </si>
  <si>
    <t>20.</t>
  </si>
  <si>
    <t xml:space="preserve"> 1.5. Fejlesztési célú támogatások</t>
  </si>
  <si>
    <t>21.</t>
  </si>
  <si>
    <t>Önkormányzatok költségvetési támogatása összesen:</t>
  </si>
  <si>
    <t>22.</t>
  </si>
  <si>
    <t>III.</t>
  </si>
  <si>
    <t xml:space="preserve"> Felhalmozási és tőkejellegű bevételek</t>
  </si>
  <si>
    <t>23.</t>
  </si>
  <si>
    <t>1. Tárgyi eszközök, immateriális javak értékesítése</t>
  </si>
  <si>
    <t>24.</t>
  </si>
  <si>
    <t>2. Önkormányzatok sajátos felhalmozási és tőkebevételei</t>
  </si>
  <si>
    <t>25.</t>
  </si>
  <si>
    <t>3. Pénzügyi befektetések bevételei</t>
  </si>
  <si>
    <t>26.</t>
  </si>
  <si>
    <t>Felhalmozási és tőkejellegű bevételek összesen:</t>
  </si>
  <si>
    <t>27.</t>
  </si>
  <si>
    <t>IV.</t>
  </si>
  <si>
    <t>Támogatásértékű bevétel</t>
  </si>
  <si>
    <t>28.</t>
  </si>
  <si>
    <r>
      <t xml:space="preserve"> </t>
    </r>
    <r>
      <rPr>
        <sz val="10"/>
        <rFont val="Times New Roman CE"/>
        <family val="0"/>
      </rPr>
      <t>1. Támogatásértékű működési bevétel</t>
    </r>
  </si>
  <si>
    <t>29.</t>
  </si>
  <si>
    <r>
      <t xml:space="preserve">      </t>
    </r>
    <r>
      <rPr>
        <sz val="10"/>
        <rFont val="Times New Roman CE"/>
        <family val="0"/>
      </rPr>
      <t>ebből:társadalombiztosítási alapból átvett pénzeszköz</t>
    </r>
  </si>
  <si>
    <t>30.</t>
  </si>
  <si>
    <r>
      <t xml:space="preserve"> </t>
    </r>
    <r>
      <rPr>
        <sz val="10"/>
        <rFont val="Times New Roman CE"/>
        <family val="0"/>
      </rPr>
      <t>2. Támogatásértékű felhalmozási bevétel</t>
    </r>
  </si>
  <si>
    <t>31.</t>
  </si>
  <si>
    <t>Támogatásértékű bevétel összesen:</t>
  </si>
  <si>
    <t>32.</t>
  </si>
  <si>
    <t>V.</t>
  </si>
  <si>
    <t>Véglegesen átvett pénzeszközök</t>
  </si>
  <si>
    <t>33.</t>
  </si>
  <si>
    <t xml:space="preserve">  1. Működési célú pénzeszköz átvétel államháztartáson kívülről</t>
  </si>
  <si>
    <t>34.</t>
  </si>
  <si>
    <t xml:space="preserve">  2. Felhalmozási célú pénzeszköz átvétel államháztartáson kívülről</t>
  </si>
  <si>
    <t>35.</t>
  </si>
  <si>
    <t>Véglegesen átvett pénzeszközök összesen:</t>
  </si>
  <si>
    <t>36.</t>
  </si>
  <si>
    <t>VI.</t>
  </si>
  <si>
    <t>Támogatási kölcsönök visszatérülése</t>
  </si>
  <si>
    <t>37.</t>
  </si>
  <si>
    <t>1. Működési kölcsön visszatérülése</t>
  </si>
  <si>
    <t>38.</t>
  </si>
  <si>
    <t>2. Fejlesztési kölcsön visszatérülése</t>
  </si>
  <si>
    <t>39.</t>
  </si>
  <si>
    <t xml:space="preserve"> Támogatási kölcsönök visszatérülése öszesen:</t>
  </si>
  <si>
    <t>40.</t>
  </si>
  <si>
    <t>Költségvetési bevételek összesen:</t>
  </si>
  <si>
    <t>41.</t>
  </si>
  <si>
    <t>VII.</t>
  </si>
  <si>
    <t>Költségvetési hiány belső finanszírozására szolgáló pénzforgalom nélküli bevételek</t>
  </si>
  <si>
    <t>42.</t>
  </si>
  <si>
    <t>1. Előző évi tervezett pénzmaradvány</t>
  </si>
  <si>
    <t>43.</t>
  </si>
  <si>
    <t>1.1. Működési célra</t>
  </si>
  <si>
    <t>44.</t>
  </si>
  <si>
    <t>1.2. Felhalmozási célra</t>
  </si>
  <si>
    <t>45.</t>
  </si>
  <si>
    <t xml:space="preserve"> Előző évi tervezett pénzmaradvány összesen</t>
  </si>
  <si>
    <t>46.</t>
  </si>
  <si>
    <t>Költségvetési hiány külső finanszírozására szolgáló  bevételek</t>
  </si>
  <si>
    <t>47.</t>
  </si>
  <si>
    <t>VIII.</t>
  </si>
  <si>
    <t>Értékpapírok értékesítésének bevétele</t>
  </si>
  <si>
    <t>48.</t>
  </si>
  <si>
    <t>1. Működési célú</t>
  </si>
  <si>
    <t>49.</t>
  </si>
  <si>
    <t>2. Felhalmozási célú</t>
  </si>
  <si>
    <t>50.</t>
  </si>
  <si>
    <t>Értékpapírok értékesítésének bevétele összesen</t>
  </si>
  <si>
    <t>51.</t>
  </si>
  <si>
    <t>IX.</t>
  </si>
  <si>
    <t>Kötvények kibocsátásának bevétele</t>
  </si>
  <si>
    <t>52.</t>
  </si>
  <si>
    <t>53.</t>
  </si>
  <si>
    <t>54.</t>
  </si>
  <si>
    <t>Kötvények kibocsátásának bevétele összesen</t>
  </si>
  <si>
    <t>55.</t>
  </si>
  <si>
    <t>X.</t>
  </si>
  <si>
    <t>Hitelek</t>
  </si>
  <si>
    <t>56.</t>
  </si>
  <si>
    <r>
      <t xml:space="preserve">    </t>
    </r>
    <r>
      <rPr>
        <sz val="10"/>
        <rFont val="Times New Roman CE"/>
        <family val="0"/>
      </rPr>
      <t>1. Működési célú hitel felvétele</t>
    </r>
  </si>
  <si>
    <t>57.</t>
  </si>
  <si>
    <t>1.1. Rövid lejáratú hitel felvétele</t>
  </si>
  <si>
    <t>58.</t>
  </si>
  <si>
    <t>1.2. Hosszú lejáratú hitel felvétele</t>
  </si>
  <si>
    <t>59.</t>
  </si>
  <si>
    <t xml:space="preserve"> 2. Felhalmozási célú hitel felvétele</t>
  </si>
  <si>
    <t>60.</t>
  </si>
  <si>
    <t>2.1. Rövid lejáratú hitel felvétele</t>
  </si>
  <si>
    <t>61.</t>
  </si>
  <si>
    <t>2.2. Hosszú lejáratú hitel felvétele</t>
  </si>
  <si>
    <t>62.</t>
  </si>
  <si>
    <t>Hitelek összesen:</t>
  </si>
  <si>
    <t>63.</t>
  </si>
  <si>
    <t>64.</t>
  </si>
  <si>
    <t>BEVÉTELEK  FŐÖSSZEGE:</t>
  </si>
  <si>
    <t>K I A D Á S O K</t>
  </si>
  <si>
    <t>Sor-szám</t>
  </si>
  <si>
    <t>Kiadási jogcím- csoport száma</t>
  </si>
  <si>
    <t>Kiadási jogcímek</t>
  </si>
  <si>
    <t xml:space="preserve"> Működési kiadások</t>
  </si>
  <si>
    <t>1. Személyi  juttatások</t>
  </si>
  <si>
    <t>2. Munkaadókat terhelő járulékok</t>
  </si>
  <si>
    <t>3. Dologi  kiadások</t>
  </si>
  <si>
    <t xml:space="preserve"> 4. Egyéb folyó kiadás</t>
  </si>
  <si>
    <t xml:space="preserve"> 5. Támogatásértékű működési kiadás</t>
  </si>
  <si>
    <t>6. Működési célú pénzeszközátadás államháztartáson kívülre</t>
  </si>
  <si>
    <t>7. Társadalom- és szociálpolitikai juttatások</t>
  </si>
  <si>
    <t>Működési kiadások összesen:</t>
  </si>
  <si>
    <t>Felhalmozási és tőke jellegű kiadások</t>
  </si>
  <si>
    <t>1. Felújítás</t>
  </si>
  <si>
    <t>2. Intézményi beruházási kiadások</t>
  </si>
  <si>
    <t xml:space="preserve"> 3. Támogatásértékű felhamozási kiadás</t>
  </si>
  <si>
    <t>4. Felhalmozási célú pénzeszközátadás államháztartáson kívülre</t>
  </si>
  <si>
    <t>Felhalmozási és tőke jellegű kiadások összesen:</t>
  </si>
  <si>
    <t xml:space="preserve">Tartalékok </t>
  </si>
  <si>
    <t>1. Általános tartalék</t>
  </si>
  <si>
    <t>2.Működési céltartalék</t>
  </si>
  <si>
    <t>3. Felhalmozási céltartalék</t>
  </si>
  <si>
    <t xml:space="preserve">Tartalékok összesen: </t>
  </si>
  <si>
    <t>KÖLTSÉGVETÉSI KIADÁSOK ÖSSZESEN</t>
  </si>
  <si>
    <t>Finanszírozási műveletek kiadásai</t>
  </si>
  <si>
    <t>Kötvények beváltásának kiadásai</t>
  </si>
  <si>
    <t>Kötvények beváltásának kiadásai összesen</t>
  </si>
  <si>
    <t xml:space="preserve">   1. Működési célú hitel visszafizetése</t>
  </si>
  <si>
    <t>1.1.Rövid lejáratú hitelek visszafizetése</t>
  </si>
  <si>
    <t>1.2.Hosszú lejáratú hitelek visszafizetése</t>
  </si>
  <si>
    <t>2. Fejlesztési hitel törlesztés</t>
  </si>
  <si>
    <t>2.1.Rövid lejáratú hitelek visszafizetése</t>
  </si>
  <si>
    <t>2.2.Hosszú lejáratú hitelek visszafizetése</t>
  </si>
  <si>
    <t>Hitelek összesen</t>
  </si>
  <si>
    <t>Pénzforgalom nélküli kiadás</t>
  </si>
  <si>
    <t>Pénzmaradvány átadás</t>
  </si>
  <si>
    <t>KIADÁSOK FŐÖSSZEGE</t>
  </si>
  <si>
    <t>1.számú melléklet</t>
  </si>
  <si>
    <t>Simontornya Város Önkormányzata</t>
  </si>
  <si>
    <t>előirányzat</t>
  </si>
  <si>
    <t>Felhalmozási célú pénzeszköz átvétel államháztartáson kívülről</t>
  </si>
  <si>
    <t>Egyéb folyó kiadás</t>
  </si>
  <si>
    <t>Működési célú pénzeszköz átadás államháztartáson kívülre</t>
  </si>
  <si>
    <t>Felújítás</t>
  </si>
  <si>
    <t>Működési célú bevételek összesen:</t>
  </si>
  <si>
    <t>Támogatásértékű működési bevétel</t>
  </si>
  <si>
    <t>Működési célú kiadások összesen:</t>
  </si>
  <si>
    <t>Támogatásértékű működési kiadás</t>
  </si>
  <si>
    <t>Támogatásértékű felhalmozási bevétel</t>
  </si>
  <si>
    <t>Felhalmozási célú pénzeszköz átadás államháztartáson kívülre</t>
  </si>
  <si>
    <t>Pénzügyi befektetések bevételei</t>
  </si>
  <si>
    <t>Ellátottak pénzbeli juttatása</t>
  </si>
  <si>
    <t>Társadalom- és szociálpolitikai juttatások</t>
  </si>
  <si>
    <t>Támogatásértékű felhalmozási kiadás</t>
  </si>
  <si>
    <t>Működési célú pénzeszközátvétel államháztartáson kívülről</t>
  </si>
  <si>
    <t>Működési célú hitel törlesztés</t>
  </si>
  <si>
    <t>Előző évi pénzmaradvány</t>
  </si>
  <si>
    <t>Tárgyi eszközök, immateriális javak értékesítése</t>
  </si>
  <si>
    <t>Önkormányzatok sajátos felhalmozási és tőkebevételei</t>
  </si>
  <si>
    <t>Hosszúlejáratú fejlesztési célú kötvénykibocsátás</t>
  </si>
  <si>
    <t>Személyi juttatások</t>
  </si>
  <si>
    <t>Dologi kiadások</t>
  </si>
  <si>
    <t>Szakfeladat összesen:</t>
  </si>
  <si>
    <t>I. Működési célú (folyó) bevételek, működési célú (folyó) kiadások mérlege
(Önkormányzati szinten)</t>
  </si>
  <si>
    <t>Bevételek</t>
  </si>
  <si>
    <t>Kiadások</t>
  </si>
  <si>
    <t>Megnevezés</t>
  </si>
  <si>
    <t>Intézményi működési bevételek</t>
  </si>
  <si>
    <t>Önkormányzatok sajátos működési bevételei</t>
  </si>
  <si>
    <t>Munkaadókat terhelő járulék</t>
  </si>
  <si>
    <t>Önkormányzatok költségvetési támogatása (működési célú rész)</t>
  </si>
  <si>
    <t>Működési célú pénzeszköz átvétel államháztartáson kívülről</t>
  </si>
  <si>
    <t>Államháztartáson belüli támogatások és tám.jell.kiadások</t>
  </si>
  <si>
    <t>Támogatási kölcsönök visszatérülése (működési)</t>
  </si>
  <si>
    <t>Működési célú hitel felvétele</t>
  </si>
  <si>
    <t>Előző évi pénzmaradvány átvétel</t>
  </si>
  <si>
    <t>Hitel kamat</t>
  </si>
  <si>
    <t>Kiegészítés, visszatérülés</t>
  </si>
  <si>
    <t>Működési célú kölcsönnyújtás</t>
  </si>
  <si>
    <t>Tartalék (működési célú)</t>
  </si>
  <si>
    <t>Működési hitel törlesztés</t>
  </si>
  <si>
    <t>ÖSSZESEN:</t>
  </si>
  <si>
    <t>Hiány:</t>
  </si>
  <si>
    <t>Többlet:</t>
  </si>
  <si>
    <t>II. Tőkejellegű bevételek és kiadások mérlege
(Önkormányzati szinten)</t>
  </si>
  <si>
    <t>Intézményi beruházás</t>
  </si>
  <si>
    <t>Önkormányzatok költségvetési támogatása (fejlesztési célú rész)</t>
  </si>
  <si>
    <t>Fejlesztési célú kölcsönnyújtás</t>
  </si>
  <si>
    <t>Értékesített tágyi eszközök és immateriális javak áfa befizetése</t>
  </si>
  <si>
    <t>Értékesített tárgyi eszközök és immateriális javak áfa-ja</t>
  </si>
  <si>
    <t>Tartalék (fejlesztési célú)</t>
  </si>
  <si>
    <t>Támogatási kölcsönök visszatérülése (fejlesztési)</t>
  </si>
  <si>
    <t>Hitel kamat fejlesztési célú</t>
  </si>
  <si>
    <t>Fejlesztési hitel törlesztés</t>
  </si>
  <si>
    <t>Felhalmozási célú hitel felvétele</t>
  </si>
  <si>
    <t>Ft-ban</t>
  </si>
  <si>
    <t>Teljes költség</t>
  </si>
  <si>
    <t>Kivitelezés kezdési és befejezési éve</t>
  </si>
  <si>
    <t>várható pályázati támogatás</t>
  </si>
  <si>
    <t>Beruházás  megnevezése</t>
  </si>
  <si>
    <t>ebből európai uniós támogatás</t>
  </si>
  <si>
    <t>2008-2009.</t>
  </si>
  <si>
    <t>3) Kerékpár út építése Tamási-Pári EU-os támogatással</t>
  </si>
  <si>
    <t>2602+553777</t>
  </si>
  <si>
    <t>6040+72428</t>
  </si>
  <si>
    <t>Feladat</t>
  </si>
  <si>
    <t>Összes</t>
  </si>
  <si>
    <t>Kifizetés</t>
  </si>
  <si>
    <t>kiadás</t>
  </si>
  <si>
    <t>kiadásból</t>
  </si>
  <si>
    <t xml:space="preserve">eredeti </t>
  </si>
  <si>
    <t>várható</t>
  </si>
  <si>
    <t>pályázati</t>
  </si>
  <si>
    <t>sajáterő</t>
  </si>
  <si>
    <t>XII.31-ig</t>
  </si>
  <si>
    <t>tény</t>
  </si>
  <si>
    <t>összeg</t>
  </si>
  <si>
    <t>Beruházások</t>
  </si>
  <si>
    <t>1)</t>
  </si>
  <si>
    <t>ebből: - projekt elszámolható költsége</t>
  </si>
  <si>
    <t xml:space="preserve">            - sajár erőből a támogatott projekt keretében nem elszámolható</t>
  </si>
  <si>
    <t>2)</t>
  </si>
  <si>
    <t>3)</t>
  </si>
  <si>
    <t>4)</t>
  </si>
  <si>
    <t>5)</t>
  </si>
  <si>
    <t>Összesen:</t>
  </si>
  <si>
    <t>Uniós támogatással megvalósuló programok összesen:</t>
  </si>
  <si>
    <t>Simontornyai Önkormányzat úniós támogatással megvalósuló programok, projektek előirányzatai éves bontásban</t>
  </si>
  <si>
    <t>Gépjárműadó</t>
  </si>
  <si>
    <t>Talajterhelési díj</t>
  </si>
  <si>
    <t>Sor-</t>
  </si>
  <si>
    <t>Közvetett támogatás</t>
  </si>
  <si>
    <t>Megnevezés, indoklás</t>
  </si>
  <si>
    <t>szám</t>
  </si>
  <si>
    <t>megnevezése</t>
  </si>
  <si>
    <t>(önkormányzati rendelet, határozat)</t>
  </si>
  <si>
    <t>jogcíme</t>
  </si>
  <si>
    <t>mértéke %</t>
  </si>
  <si>
    <t>összege e Ft</t>
  </si>
  <si>
    <t>Ellátottak térítési díjának, illetve kártérítésének méltányossági alapon történő elengedése</t>
  </si>
  <si>
    <t xml:space="preserve"> ------</t>
  </si>
  <si>
    <t xml:space="preserve"> ----</t>
  </si>
  <si>
    <t xml:space="preserve"> -----</t>
  </si>
  <si>
    <t>Lakosság részére lakásépítéshez, lakásfelújításhoz nyújtott kölcsönök elengedése</t>
  </si>
  <si>
    <t xml:space="preserve">Helyi adónál, gépjárműadónál biztosított kedveznény, mentesség adónemenként      </t>
  </si>
  <si>
    <t>1) Iparűzési adó</t>
  </si>
  <si>
    <t xml:space="preserve">2) Idegenforgalmi adó </t>
  </si>
  <si>
    <t xml:space="preserve">  ------</t>
  </si>
  <si>
    <t>3) Telekadó</t>
  </si>
  <si>
    <t>4) Gépjárműadó</t>
  </si>
  <si>
    <t>Helyiségek,eszközök hasznosításából származó bevételből nyújtott kedvezmény,mentesség</t>
  </si>
  <si>
    <t>Egyéb nyújtott kedvezmény vagy kölcsön elengedése</t>
  </si>
  <si>
    <t>Közvetett támogatás öszesen:</t>
  </si>
  <si>
    <t>Önkormányzat összesen: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</si>
  <si>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</si>
  <si>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</si>
  <si>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</si>
  <si>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</si>
  <si>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</si>
  <si>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</si>
  <si>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</si>
  <si>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</si>
  <si>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</si>
  <si>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</si>
  <si>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</si>
  <si>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</si>
  <si>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Bevételi előirányzatok</t>
  </si>
  <si>
    <t>Működési bevételek</t>
  </si>
  <si>
    <t>Támogatások</t>
  </si>
  <si>
    <t>Felhalmozási és tőkejellegű bev.</t>
  </si>
  <si>
    <t>Véglegesen átvett pénzeszköz</t>
  </si>
  <si>
    <t>Előzőévi pénzmaradvány</t>
  </si>
  <si>
    <t>Hitel bevételek</t>
  </si>
  <si>
    <t>Bevételi előirányzat összesen:</t>
  </si>
  <si>
    <t>Kiadási előirányzaotk</t>
  </si>
  <si>
    <t>Járulékok</t>
  </si>
  <si>
    <t>Dologi jellegű kiadások</t>
  </si>
  <si>
    <t>Támogatásértékű működési kiad.</t>
  </si>
  <si>
    <t xml:space="preserve">Támogatások </t>
  </si>
  <si>
    <t>Felhalm. és tőkejell. kiadások</t>
  </si>
  <si>
    <t>Tartalékok</t>
  </si>
  <si>
    <t>Hitelek kamatai</t>
  </si>
  <si>
    <t>Kiadási előirányzat összesen:</t>
  </si>
  <si>
    <t>A működési és fejlesztési célú bevételek és kiadások</t>
  </si>
  <si>
    <t xml:space="preserve">I. Működési bevételek és kiadások </t>
  </si>
  <si>
    <t>Intézményi működési bevételek (levonva a felhalmozási áfa visszatérülések, értékesített tárgyi eszközök és immateriális javak áfá-ja, működési célú pénzeszköz átvétel államháztartáson kívülről)</t>
  </si>
  <si>
    <t xml:space="preserve">Önkormányzatok sajátos működési bevételei </t>
  </si>
  <si>
    <t>Támogatársértékű működési bevétel</t>
  </si>
  <si>
    <t>Működési célú kölcsön visszatérülése,igénybevétele</t>
  </si>
  <si>
    <t>Rövid lejáratú hitel</t>
  </si>
  <si>
    <t xml:space="preserve">Személyi juttatások </t>
  </si>
  <si>
    <t>Munkaadókat terhelő járulékok</t>
  </si>
  <si>
    <t xml:space="preserve">Dologi kiadások és egyéb folyó kiadások(levonva az értékesített tárgyi eszközök és immateriális javak utáni áfa befizetés és kamatkifizetés) </t>
  </si>
  <si>
    <t>Működési célú pénzeszközátadás államháztartáson kívülre, egyéb támogatás</t>
  </si>
  <si>
    <t>Működési célú kölcsönök nyújtása és törlesztése</t>
  </si>
  <si>
    <t>Rövidlejáratú hitel visszafizetése</t>
  </si>
  <si>
    <t>Rövid lejáratú hitel kamata</t>
  </si>
  <si>
    <t>II. Felhalmozási célú bevételek és kiadások</t>
  </si>
  <si>
    <t>Önkormányzatok felhalmozási és tőke jellegű bevételei (levonva a felhalmozási célú pénzeszközátvétel államháztartáson kívülről)</t>
  </si>
  <si>
    <t>Ön kormányzatok sajátos felhalmozási és tőke bevételei</t>
  </si>
  <si>
    <t>Felhalmozási célú pénzeszközátvétel államháztartáson kívülről</t>
  </si>
  <si>
    <t>Értékesített tárgyi eszközök és immateriális javak áfá-ja</t>
  </si>
  <si>
    <t>Felhalmozási célú kölcsönök visszatérülése, igénybevétele</t>
  </si>
  <si>
    <t>Hosszúlejáratú értékpapírok kibocsátása</t>
  </si>
  <si>
    <t>Felhalmozási célú előző évi pénzmaradvány igénybevétele</t>
  </si>
  <si>
    <t>Felhalmozási célú bevételek összesen:</t>
  </si>
  <si>
    <t>Felhalmozási kiadások (ÁFA-val együtt)</t>
  </si>
  <si>
    <t>Felújítási kiadások )ÁFÁ-val együtt)</t>
  </si>
  <si>
    <t>Értékesített tárgyi eszközök és immateriális javak utáni áfa befizetés</t>
  </si>
  <si>
    <t>Felhalmozási célú pénzeszközátadás államháztartáson kívülre</t>
  </si>
  <si>
    <t>Felhalmozási célú kölcsön nyújtása és törlesztése</t>
  </si>
  <si>
    <t>Hosszúlejátarú hitel kamata</t>
  </si>
  <si>
    <t>Felhalmozási célú kiadások összesen:</t>
  </si>
  <si>
    <t>Önkormányzat bevételei összesen:</t>
  </si>
  <si>
    <t>Önkormányzat kiadásai összesen:</t>
  </si>
  <si>
    <t>Simontornya Önkormányzat</t>
  </si>
  <si>
    <t>önkormányzat</t>
  </si>
  <si>
    <t>Személyi jövedelemadó helyben maradó része és a megyei önkormányzatok részesedése</t>
  </si>
  <si>
    <t xml:space="preserve">Jövedelemkülönbség mérséklése  (+,-)                                                                                                                                                                     </t>
  </si>
  <si>
    <t>Luxusadó</t>
  </si>
  <si>
    <t>Termőföld bérbeadásából származó jövedelemadó</t>
  </si>
  <si>
    <t>Átengedett egyéb központi adók</t>
  </si>
  <si>
    <t xml:space="preserve">Átengedett központi adók </t>
  </si>
  <si>
    <t>Jogcím</t>
  </si>
  <si>
    <t xml:space="preserve">Összesen
</t>
  </si>
  <si>
    <t>Ft/fő</t>
  </si>
  <si>
    <t>fő (ellátott)</t>
  </si>
  <si>
    <t>Ft</t>
  </si>
  <si>
    <t>I. Normatív állami támogatás</t>
  </si>
  <si>
    <t>Normatív állami támogatás összesen:</t>
  </si>
  <si>
    <t>Állami hozzájárulások, támogatások összesen:</t>
  </si>
  <si>
    <t>mutatószám</t>
  </si>
  <si>
    <t>1.5. Átvett pénzeszközök műk. célra Áht-n kívülről</t>
  </si>
  <si>
    <t>8. Működési célú kamatkiadás</t>
  </si>
  <si>
    <t>9. Ellátottak pénzbeli juttatása</t>
  </si>
  <si>
    <t>10. Működési célú támogatási kölcsönök nyújtása</t>
  </si>
  <si>
    <t>5. Felhalmozási célú kamatkiadás</t>
  </si>
  <si>
    <t xml:space="preserve"> 6. Pénzügyi befektetések</t>
  </si>
  <si>
    <t>7. Felhalmozási célú támogatási kölcsönök nyújtása</t>
  </si>
  <si>
    <t>Szennyvíz beruházás</t>
  </si>
  <si>
    <t>960302 Köztemető fenntartás, működtetés</t>
  </si>
  <si>
    <t>412000 Lakó és nem lakóépület építése</t>
  </si>
  <si>
    <t>2013. évre</t>
  </si>
  <si>
    <t>eredeti ei.</t>
  </si>
  <si>
    <t>Rendszeres szociális segély  Szt. 37/B. (1) bek. c) pont</t>
  </si>
  <si>
    <t>Lakásfenntartási támogatás Szt. 38. § (1) bek. a) pont (normatív)</t>
  </si>
  <si>
    <t>Adósságkezelési szolgáltatásban részesülőknek kifizetett lakásfenntartási támogatás Szt. 38. § (1) bek. (b) pont</t>
  </si>
  <si>
    <t xml:space="preserve">Ápolási díj Szt.43/B. §  (helyi megállapítás) </t>
  </si>
  <si>
    <t>Átmeneti segély Szt. 45.§</t>
  </si>
  <si>
    <t>Temetési segély Szt. 46.§</t>
  </si>
  <si>
    <t xml:space="preserve">Rendszeres gyermekvédelmi kedvezményben részesülők pénzbeli támogatása (Gyvt. 20/A.§) </t>
  </si>
  <si>
    <t>Kiegészítő gyermekvédelmi támogatás és a kiegészítő gyermekvédelmi támogatás pótléka (Gyvt. 20/B.§)</t>
  </si>
  <si>
    <t>Rendkívüli gyermekvédelmi támogatás Gyvt. 21.§ (helyi megállapítás)</t>
  </si>
  <si>
    <t xml:space="preserve">Rászorultságtól függõ pénzbeli szociális, gyermekvédelmi ellátások összesen </t>
  </si>
  <si>
    <t>Természetben nyújtott lakásfenntartási támogatás Szt. 47.§ (1) bek. b) pont</t>
  </si>
  <si>
    <t>Természetben nyújtott rendszeres szociális segély (Szt. 45.§ (1) bek. a) pont)</t>
  </si>
  <si>
    <t>Adósságkezelési szolgáltatás keretében gáz-vagy áram fogyasztást mérő készülék biztosítása (Szt. 55/A. § (3) bek.)</t>
  </si>
  <si>
    <t>Temetési segély Szt. 47.§ (1) bek. d) pont</t>
  </si>
  <si>
    <t>Köztemetés Szt. 48.§</t>
  </si>
  <si>
    <t xml:space="preserve">Közgyógyellátás Szt. 49.§ </t>
  </si>
  <si>
    <t>Rászorultságtól függõ normatív kedvezmények (Gyvt. 148.§ (5) bek., Közokt. tv. 10.§ (4) bek., Tpr.tv. 8.§ (4) bek.)</t>
  </si>
  <si>
    <t>Mindenki karácsonya</t>
  </si>
  <si>
    <t>élelmiszer utalványok</t>
  </si>
  <si>
    <t>Egyéb, az önkormányzat rendeletében megállapított juttatás</t>
  </si>
  <si>
    <t xml:space="preserve">Természetben nyújtott szociális ellátások összesen </t>
  </si>
  <si>
    <t xml:space="preserve">Önkormányzatok által folyósított szociális, gyermekvédelmi 
ellátások összesen </t>
  </si>
  <si>
    <t>Családi támogatások</t>
  </si>
  <si>
    <t>Központi költségvetésből folyósított egyéb ellátások Nyári gyermekétkeztetés</t>
  </si>
  <si>
    <t>Pénzeli kártérítés, egyéb pénzbeli juttatások</t>
  </si>
  <si>
    <t>Állami gondozásban lévők pénzbeli juttatásai</t>
  </si>
  <si>
    <t>Középfokú oktatásban részt vevők pénzbeli juttatásai</t>
  </si>
  <si>
    <t>Felsőfokú oktatásban részt vevők pénzbeli juttatásai</t>
  </si>
  <si>
    <t>Felnőttoktatásban részt vevők pénzbeli juttatásai</t>
  </si>
  <si>
    <t>Ellátottak egyéb pénzbeli juttatása</t>
  </si>
  <si>
    <t xml:space="preserve">Ellátottak pénzbeli juttatásai </t>
  </si>
  <si>
    <t>Óvodáztatási támogatás</t>
  </si>
  <si>
    <t>BURSA</t>
  </si>
  <si>
    <t>Társadalom-és szociálpolitikai jutt.</t>
  </si>
  <si>
    <t>Összesen</t>
  </si>
  <si>
    <t>önerő</t>
  </si>
  <si>
    <t xml:space="preserve"> </t>
  </si>
  <si>
    <t>összesen</t>
  </si>
  <si>
    <t>Kötelezettségek megnevezése</t>
  </si>
  <si>
    <t>Köt.vállalás éve</t>
  </si>
  <si>
    <t>Tárgyév előtti kifizetés</t>
  </si>
  <si>
    <t>Beruházások összesen:</t>
  </si>
  <si>
    <t>Felújítások összesen:</t>
  </si>
  <si>
    <t>MINDÖSSZESEN:</t>
  </si>
  <si>
    <t>Támogatott szervezet, személy</t>
  </si>
  <si>
    <t>Támogatás célja</t>
  </si>
  <si>
    <t>Támogatás összege (E Ft)</t>
  </si>
  <si>
    <t>Művelődési Ház</t>
  </si>
  <si>
    <t>Tűzoltóság</t>
  </si>
  <si>
    <t>Polgárőrség</t>
  </si>
  <si>
    <t>Egyéb kötelezettségvállalások összesen</t>
  </si>
  <si>
    <t>lakossági szennyvízár-támogatás</t>
  </si>
  <si>
    <t>szippantott szennyvízár-támogatás</t>
  </si>
  <si>
    <t>A kivitelezés kezdeti és befejezési éve</t>
  </si>
  <si>
    <t>Költségvetési szervek finanszírozása</t>
  </si>
  <si>
    <t>Önkormányzat költségvetésében</t>
  </si>
  <si>
    <t>Költségvetési szervek finanszírozása összesen</t>
  </si>
  <si>
    <t xml:space="preserve">Szennyvíz beruházás KEOP-1-2-0/B-10  </t>
  </si>
  <si>
    <t>Hiteltörlesztés</t>
  </si>
  <si>
    <t>Foglalkoztatást helyettesítő támogatás</t>
  </si>
  <si>
    <t>Jogcímcsoport (szakfeladat)</t>
  </si>
  <si>
    <t>Cím</t>
  </si>
  <si>
    <t>Alcím</t>
  </si>
  <si>
    <t>Előirányzatcsoport;kiemelt előirányzat</t>
  </si>
  <si>
    <t>Simontornya Város Polgármesteri Hivatala</t>
  </si>
  <si>
    <t>360000 Víztermelés,-kezelés,-ellátás</t>
  </si>
  <si>
    <t>Dologi kiadás</t>
  </si>
  <si>
    <t>Támogatás értékű bevétel</t>
  </si>
  <si>
    <t>Működési kiadás összesen:</t>
  </si>
  <si>
    <t>Működési célú bevétel összesen</t>
  </si>
  <si>
    <t>Beruházás</t>
  </si>
  <si>
    <t>Fejlesztési kiadások összesen:</t>
  </si>
  <si>
    <t>Szakfeladat kiadása összesen:</t>
  </si>
  <si>
    <t>370000 Szennyvíz gyűjtése, tisztítása, elhelyezése</t>
  </si>
  <si>
    <t>Fejlesztési célú bevétel összesen:</t>
  </si>
  <si>
    <t>Szakfeladat bevétele összesen:</t>
  </si>
  <si>
    <t>Települési hulladék gyűjtése</t>
  </si>
  <si>
    <t>682002 Nem lakóingatlan bérbeadása üzemeltetése</t>
  </si>
  <si>
    <t>Egyéb saját bevétel</t>
  </si>
  <si>
    <t>ÁFA bevételek, visszatérülés</t>
  </si>
  <si>
    <t>Intézményi működési bevétel összesen:</t>
  </si>
  <si>
    <t>750000 Állategészségügyi ellátás</t>
  </si>
  <si>
    <t>813000 Zöldterületkezelés</t>
  </si>
  <si>
    <t>841112 Önkormányzati jogalkotás</t>
  </si>
  <si>
    <t>Személyi juttatás</t>
  </si>
  <si>
    <t>Ebből: Képviselők tiszteletdíja</t>
  </si>
  <si>
    <t>Munkaadót terhelő járulékok</t>
  </si>
  <si>
    <t>Ebből: Képviselők tiszteletdíja utáni járulék</t>
  </si>
  <si>
    <t>841126 Önkormányzatok és többcélú kistérségi társ.igazg.tev.e</t>
  </si>
  <si>
    <t>Hatósági jogkörhöz köthető működési bevéte</t>
  </si>
  <si>
    <t>Hozam- és kamatbevételek</t>
  </si>
  <si>
    <t>Tartalék</t>
  </si>
  <si>
    <t>a) általános tartalék</t>
  </si>
  <si>
    <t>Tárgyi eszközök értékesítése</t>
  </si>
  <si>
    <t>Felhalmozási célú pénzeszköz átvétel</t>
  </si>
  <si>
    <t>Felhalmozási célú céltartalék</t>
  </si>
  <si>
    <t>841401 Önkormányzatok közbeszerzési eljárásainak lebony.szolg.</t>
  </si>
  <si>
    <t>841402 Közvilágítás</t>
  </si>
  <si>
    <t>841901 Önkormányzatok,valamint többc.kistérs.társ.elszámolásai</t>
  </si>
  <si>
    <t>Helyi adók</t>
  </si>
  <si>
    <t>Átengedett központi adók</t>
  </si>
  <si>
    <t>Birságok, pótlékok és egyéb sajátos bevételek</t>
  </si>
  <si>
    <t>Állami támogatás működési célra rész</t>
  </si>
  <si>
    <t>841906 Finanszírozási műveletek</t>
  </si>
  <si>
    <t>Működési célú kamat fizetés</t>
  </si>
  <si>
    <t>Felhalmozási célú kamat fizetés</t>
  </si>
  <si>
    <t>Fejlesztési célú hitel felvétele</t>
  </si>
  <si>
    <t>Előző évi pénzmaradvány fejlesztési célú rész</t>
  </si>
  <si>
    <t>841907 Önkormányzatok elszámolásai a költségvetési szerveikkel</t>
  </si>
  <si>
    <t>Intézmény finanszírozás</t>
  </si>
  <si>
    <t>862102 Háziorvosi ügyeleti ellátás</t>
  </si>
  <si>
    <t>862301 Fogorvosi alapellátás</t>
  </si>
  <si>
    <t>854234 Szociális ösztöndíjak</t>
  </si>
  <si>
    <t>882116 Ápolási díj méltányossági alapon</t>
  </si>
  <si>
    <t>882122 Átmeneti segély</t>
  </si>
  <si>
    <t>882123 Temetési segély</t>
  </si>
  <si>
    <t>882124 Rendkívüli gyermekvédelmi támogatás</t>
  </si>
  <si>
    <t>882203 Köztemetés</t>
  </si>
  <si>
    <t>Felhalmozási célú támogatási kölcsön</t>
  </si>
  <si>
    <t>Szakfeladat összesen</t>
  </si>
  <si>
    <t>932911 Szabadidős park, fürdő- és strandszolgáltatás</t>
  </si>
  <si>
    <t>Üzemeltetésből, koncesszióból származó bevétel</t>
  </si>
  <si>
    <t>960302 Köztemető-fenntartás és működtetés</t>
  </si>
  <si>
    <t>Szakfeladatok összesen:</t>
  </si>
  <si>
    <t>Működési célú támogatási kölcsön</t>
  </si>
  <si>
    <t xml:space="preserve">Tartalék </t>
  </si>
  <si>
    <t>b)  működési céltartalék</t>
  </si>
  <si>
    <t>Működési kölcsön visszatérülése</t>
  </si>
  <si>
    <t>Működési célú hitelfelvétel</t>
  </si>
  <si>
    <t>Előző évi pénzmaradvány (kiegészítés,visszatérülés)</t>
  </si>
  <si>
    <t>Felhalmozási céltartalék</t>
  </si>
  <si>
    <t>Felhalmozási célú hitel törlesztés</t>
  </si>
  <si>
    <t>Pénzügyi befektetés</t>
  </si>
  <si>
    <t>Állami támogatás fejlesztési célra rész</t>
  </si>
  <si>
    <t>Fejlesztési kölcsön visszatérülése</t>
  </si>
  <si>
    <t>Fejlesztési célú kiadások öszesen:</t>
  </si>
  <si>
    <t>Polgármesteri hivatal kiadásai részösszesen</t>
  </si>
  <si>
    <t>Fejlesztési célú bevételek összesen:</t>
  </si>
  <si>
    <t>Folyószámlahitel visszafizetés</t>
  </si>
  <si>
    <t>Folyószámla hitel felvétele</t>
  </si>
  <si>
    <t>Polgármesteri hivatal kiadásai összesen:</t>
  </si>
  <si>
    <t>Polgármesteri hivatal bevételei összesen:</t>
  </si>
  <si>
    <t>Cigány Kisebbségi Önk.</t>
  </si>
  <si>
    <t>Önkormányzat kiadásai részösszesen</t>
  </si>
  <si>
    <t>Önkormányzat hivatal bevételei összesen:</t>
  </si>
  <si>
    <t>841126 Önkormányzatok és többcélú kistérségi társ. ig. tev. ei.</t>
  </si>
  <si>
    <t>Szakfeladat kiadása összesen</t>
  </si>
  <si>
    <t>Támogás értékű működési kiadás</t>
  </si>
  <si>
    <t>Működési célú pénzeszközátadás</t>
  </si>
  <si>
    <t>Fejlesztési célú kiadások összesen</t>
  </si>
  <si>
    <t>Működési tartalék</t>
  </si>
  <si>
    <t>Fejlesztési célú tartalék</t>
  </si>
  <si>
    <t>Működési célú kiadások összesen</t>
  </si>
  <si>
    <t>Felhalmozási célú kamatkiadás</t>
  </si>
  <si>
    <t>Működési célú kamatkiadás</t>
  </si>
  <si>
    <t>Felhalmozási célú hitel fizetés</t>
  </si>
  <si>
    <t>Polgármesteri hivatalhoz tartozó szakfeladatok</t>
  </si>
  <si>
    <t xml:space="preserve">Polgármesteri hivatal </t>
  </si>
  <si>
    <t>a) Önkormányzati jogalkotás</t>
  </si>
  <si>
    <t xml:space="preserve">  ebből: - választott tisztségviselő</t>
  </si>
  <si>
    <t>b) Önkormányzatok igazgatási tevékenysége</t>
  </si>
  <si>
    <t xml:space="preserve">            - köztisztviselő</t>
  </si>
  <si>
    <t xml:space="preserve">            - egyéb bérrendszer hatálya alá tartozók</t>
  </si>
  <si>
    <t>Város- és községgazdálkodás</t>
  </si>
  <si>
    <t>Védőnői szolgálat</t>
  </si>
  <si>
    <t>Közhasznú foglalkoztatás keretében</t>
  </si>
  <si>
    <t>Közcélú foglalkoztatás keretében</t>
  </si>
  <si>
    <t>Közfoglalkoztatottak összesen:</t>
  </si>
  <si>
    <t>Tájékoztató adat:</t>
  </si>
  <si>
    <t>Simontornya Önkormányzat Polgármesteri Hivatala</t>
  </si>
  <si>
    <t>Intézményfinanszírozás</t>
  </si>
  <si>
    <t>Önkormányzati jogalkotás</t>
  </si>
  <si>
    <t>Támogatásértékű működési bevétel ( önkormányzati)</t>
  </si>
  <si>
    <t>Működési bevételek összesen</t>
  </si>
  <si>
    <t>Polgármesteri Hivatal</t>
  </si>
  <si>
    <t>Intézmény összesen:</t>
  </si>
  <si>
    <t>Intézmény</t>
  </si>
  <si>
    <t>nyitó</t>
  </si>
  <si>
    <t>létszám</t>
  </si>
  <si>
    <t xml:space="preserve"> Önállóan működő intézmények</t>
  </si>
  <si>
    <t>Városi Könyvtár</t>
  </si>
  <si>
    <t>évi</t>
  </si>
  <si>
    <t>záró létszám</t>
  </si>
  <si>
    <t>I. Működési célú (folyó) bevételek, működési célú (folyó) kiadások mérlege
(Városi Könyvtár)</t>
  </si>
  <si>
    <t>II. Tőkejellegű bevételek és kiadások mérlege
(Városi Könyvtár)</t>
  </si>
  <si>
    <t>Önkormányzatok elszámolásai a költségvetési  szerveikkel</t>
  </si>
  <si>
    <t>Polgármesteri Hivatal összesen:</t>
  </si>
  <si>
    <t>Város és községgazdálkodás m.n.s. szolgáltatások</t>
  </si>
  <si>
    <t>Működési kiadások összesen</t>
  </si>
  <si>
    <t>Szakfeladat kiadásai összesen</t>
  </si>
  <si>
    <t>Szakfeladat bevételei összesen</t>
  </si>
  <si>
    <t>Család és nővédelmi eü gondozás</t>
  </si>
  <si>
    <t>Támogásértékű működési bevétel</t>
  </si>
  <si>
    <t>záró</t>
  </si>
  <si>
    <t>Simontornya Város Önkormányzata Polgármesteri Hivatala</t>
  </si>
  <si>
    <t>Közfoglalkoztatottak létszáma  önkormányzatnál</t>
  </si>
  <si>
    <t>Társadalom-, szociálpolitikai és egyéb juttatás, támogatás mindösszesen:</t>
  </si>
  <si>
    <t>Sport kézilabda szakosztály</t>
  </si>
  <si>
    <t>STC 22 sportegyesület</t>
  </si>
  <si>
    <t xml:space="preserve"> központi ügyelet működéséhez önkormányzati hj.</t>
  </si>
  <si>
    <t>Közfoglalkoztatott ( levélkihordó)</t>
  </si>
  <si>
    <t>II:</t>
  </si>
  <si>
    <t>Közfoglalkoztatott ( 1 fő irodai munkás)</t>
  </si>
  <si>
    <t>Egyes bevételek forrásonként és célonkénti részletezése</t>
  </si>
  <si>
    <t>sorszám</t>
  </si>
  <si>
    <t>Iparűzési adó</t>
  </si>
  <si>
    <t>Idegenforgalmi adó</t>
  </si>
  <si>
    <t>Kommunális adó</t>
  </si>
  <si>
    <t>Építményadó</t>
  </si>
  <si>
    <t>Helyi adók összesen:</t>
  </si>
  <si>
    <t>Átengedett adók összesen:</t>
  </si>
  <si>
    <t>Átengedett központi adók összesen:</t>
  </si>
  <si>
    <t>Bírságok, pótlékok és egyéb sajátos bevételek</t>
  </si>
  <si>
    <t>Pótlékok, birságok(adókhoz kapcsolódó)</t>
  </si>
  <si>
    <t>Egyéb birságok</t>
  </si>
  <si>
    <t>Bírságok, pótlékok és egyéb sajátos bevételek összesen:</t>
  </si>
  <si>
    <t>Felhalmozási és tőkejellegű bevételek</t>
  </si>
  <si>
    <t>Ingatlanok értékesítése</t>
  </si>
  <si>
    <t>Ingatlanok bérbeadása</t>
  </si>
  <si>
    <t>Tárgyi eszközök, immateriális javak értékesítése összesen:</t>
  </si>
  <si>
    <t>Önkormányzatok sajátos felhalmozási és tőkebevételei összesen:</t>
  </si>
  <si>
    <t>Koncesszióból származó bevétel</t>
  </si>
  <si>
    <t>Üzemeltetésből, koncesszióból származó bevétel összesen:</t>
  </si>
  <si>
    <t>Központi ügyelet működéséhez önkormányzati hozzájárulás</t>
  </si>
  <si>
    <t>Közhasznú munkavégzés költségeihez munkaügyi központtól</t>
  </si>
  <si>
    <t>Társadalombiztosítási alapból átvett pénzeszköz</t>
  </si>
  <si>
    <t xml:space="preserve">    - Védőnői szolgálat működtetéséhez</t>
  </si>
  <si>
    <t xml:space="preserve">   - Központi orvosi ügyelet működtetéséhez</t>
  </si>
  <si>
    <t>pályázati pénz</t>
  </si>
  <si>
    <t xml:space="preserve">Felhalmozási célú pénzeszköz átvétel államháztartáson kívülről </t>
  </si>
  <si>
    <t>Felhalmozási célú pénzeszköz átvétel államháztartáson kívülről önkormányzati összesen:</t>
  </si>
  <si>
    <t>Az Önkormányzat költségvetésében</t>
  </si>
  <si>
    <t>Tárgyi eszköz értékesítés</t>
  </si>
  <si>
    <t xml:space="preserve"> Önkormányzat költségvetésében</t>
  </si>
  <si>
    <t>Összes támogatás</t>
  </si>
  <si>
    <t>2013. ÉVI KÖLTSÉGVETÉSÉNEK PÉNZÜGYI MÉRLEGE</t>
  </si>
  <si>
    <t>2014.évi</t>
  </si>
  <si>
    <t>2014. évre</t>
  </si>
  <si>
    <t>2015. évi kifizetés</t>
  </si>
  <si>
    <t>Rendszeres szociális segély</t>
  </si>
  <si>
    <t>Társadalom és szociálpolitikai juttatások</t>
  </si>
  <si>
    <t>Lakásfenntartási támogatás</t>
  </si>
  <si>
    <t>Adósságkezelési szolgáltatás</t>
  </si>
  <si>
    <t>2012.13.31</t>
  </si>
  <si>
    <t>2013.</t>
  </si>
  <si>
    <t>Simontornyai Vár</t>
  </si>
  <si>
    <t>II. Tőkejellegű bevételek és kiadások mérlege
Simontornyai Vár</t>
  </si>
  <si>
    <t>I. Működési célú (folyó) bevételek, működési célú (folyó) kiadások mérlege
Simontornyai Vár</t>
  </si>
  <si>
    <t>Társult Öno működéséhez önkormányzati támogatás</t>
  </si>
  <si>
    <t>Önkormányzat támogatásértékű működési bevétele összesen:</t>
  </si>
  <si>
    <t>2014. évi előirányzat</t>
  </si>
  <si>
    <t>állami támogatás</t>
  </si>
  <si>
    <t>önkormányzati hj.</t>
  </si>
  <si>
    <t>mennyiségi</t>
  </si>
  <si>
    <t>egység</t>
  </si>
  <si>
    <t>Helyi önkormányzatok működésének általános támogatása</t>
  </si>
  <si>
    <t>1.a)Önkormányzati hivatal működésének támogatása</t>
  </si>
  <si>
    <t xml:space="preserve">  1.b) Település üzemeltetéshez kapcsolódó feladatellátás támogatása</t>
  </si>
  <si>
    <t xml:space="preserve">  1.ba) Zöldterület gazdálkodás támogatása</t>
  </si>
  <si>
    <t xml:space="preserve">  1.bb) Közvilágítás fenntartásának támogatása</t>
  </si>
  <si>
    <t xml:space="preserve">  1.bc) Köztemető fenntartásának támogatása</t>
  </si>
  <si>
    <t xml:space="preserve">  1.bd) Közutak fenntartásának támogatása</t>
  </si>
  <si>
    <t>1.c) Beszámítás összege</t>
  </si>
  <si>
    <t>1.d) Egyéb kötelező önkormányzati támogatás</t>
  </si>
  <si>
    <t>fő</t>
  </si>
  <si>
    <t>2.) Lakott külterületek támogatása</t>
  </si>
  <si>
    <t>3.) Üdülőhelyi feladatok</t>
  </si>
  <si>
    <t>4.) Pénzbeli szociális juttatások</t>
  </si>
  <si>
    <t>5.) Családsegítés</t>
  </si>
  <si>
    <t>5.a) Társulási kiegészítés családsegítés</t>
  </si>
  <si>
    <t>6.) Gyermekjóléti szolgálat</t>
  </si>
  <si>
    <t>6.a) Társulási kiegészítés gyermekjólét</t>
  </si>
  <si>
    <t>7.) szociálisétkeztetés</t>
  </si>
  <si>
    <t>8.) házi segítségnyújtás</t>
  </si>
  <si>
    <t>9.) időskorúak nappali intézményi ellátása</t>
  </si>
  <si>
    <t>10) időskorúak ápoló-gondozó otthoni ellátása</t>
  </si>
  <si>
    <t>11.) Köznevelési feladatok támogatása</t>
  </si>
  <si>
    <t xml:space="preserve"> 11.a) Óvodapedagógusok bértámogatása 8 hó</t>
  </si>
  <si>
    <t>11.b) Óvodapedagógusok bértámogatása 4hó</t>
  </si>
  <si>
    <t>11.c) Óvodapedagógusok munkáját elősegítők bértámogatása 8 hó</t>
  </si>
  <si>
    <t>11.d) óvodapedagógusok munkáját elősegítők bértámogatása 4 hó</t>
  </si>
  <si>
    <t>12.a) Óvodaműködtetés támogatása 8 hó</t>
  </si>
  <si>
    <t>12.b) Óvodaműködtetés támogatása 4 hó</t>
  </si>
  <si>
    <t>ellátott</t>
  </si>
  <si>
    <t>6)</t>
  </si>
  <si>
    <t>7)</t>
  </si>
  <si>
    <t>Fogorvosi ellátás</t>
  </si>
  <si>
    <t xml:space="preserve">Múzeum </t>
  </si>
  <si>
    <t>Szennyvíz beruházás  pályázati összeg</t>
  </si>
  <si>
    <t>Önkormányzat felhalmozási célú pénzeszköz átvétele összesen:</t>
  </si>
  <si>
    <t>2010-2014</t>
  </si>
  <si>
    <t>Konyha</t>
  </si>
  <si>
    <t>Fogászat</t>
  </si>
  <si>
    <t>882119 Közgyógy ellátás</t>
  </si>
  <si>
    <t>Rendszeres gyermekvédelmi támogatás</t>
  </si>
  <si>
    <t>Egyéb önkormányzati támogatás</t>
  </si>
  <si>
    <t>Kiegészítő gyermegvédelmi támogatás</t>
  </si>
  <si>
    <t>Szakfeladat kiadás összesen</t>
  </si>
  <si>
    <t>2.4 Egyéb sajátos bevételek</t>
  </si>
  <si>
    <t xml:space="preserve"> 1.5. Egyéb támogatások</t>
  </si>
  <si>
    <t>Költségvetési kiegészítések</t>
  </si>
  <si>
    <t>Függő átfutó kiadások</t>
  </si>
  <si>
    <t>Függő átfutó bevételek</t>
  </si>
  <si>
    <t xml:space="preserve">Önkormányzatok költségvetési támogatása </t>
  </si>
  <si>
    <t>Konyha működése</t>
  </si>
  <si>
    <t>Rendszeres Szociális segély</t>
  </si>
  <si>
    <t>Kiegészítő gyermekvédelmi támogatás</t>
  </si>
  <si>
    <t>Állami támogatás működési célra</t>
  </si>
  <si>
    <t>Dzakfeladat összesen</t>
  </si>
  <si>
    <t xml:space="preserve">Támogatásértékű működési bevétel </t>
  </si>
  <si>
    <t>2014. ÉVI KÖLTSÉGVETÉSÉNEK PÉNZÜGYI MÉRLEGE</t>
  </si>
  <si>
    <t>2014. évi ei. Önkormányzat</t>
  </si>
  <si>
    <t>2014. évi ei. Polgármesteri Hivatal</t>
  </si>
  <si>
    <t>2014. évi ei. Könyvtár</t>
  </si>
  <si>
    <t>2014. évi ei. Vár</t>
  </si>
  <si>
    <t>2014. évi ei.</t>
  </si>
  <si>
    <t>2014.évi ei. Önkormányzat</t>
  </si>
  <si>
    <t>2013. évi módosított előirányzat (várható tény)</t>
  </si>
  <si>
    <t>2013. évi 
várható</t>
  </si>
  <si>
    <t>2014. évi 
terv</t>
  </si>
  <si>
    <t xml:space="preserve">2014.évi </t>
  </si>
  <si>
    <t>Beruházási kiadások 2014. évi előirányzata célonként</t>
  </si>
  <si>
    <t>Felhaszná- lás
2013. XII.31-ig</t>
  </si>
  <si>
    <t>2015. évi előirányzat</t>
  </si>
  <si>
    <t>2014. évi</t>
  </si>
  <si>
    <t>Simontornya Város Önkormányzata 2014. évi  közvetett támogatásai</t>
  </si>
  <si>
    <t>Előirányzat-felhasználási ütemterv 2014. évre</t>
  </si>
  <si>
    <t xml:space="preserve">2013/2014/2015. évi alakulását bemutató mérleg </t>
  </si>
  <si>
    <t>2015. évre</t>
  </si>
  <si>
    <t>A 2014. évi állami  hozzájárulások, támogatások  alakulása jogcímenként</t>
  </si>
  <si>
    <t>Simontornya Város Önkormányzat 2014 évre tervezett átengedett központi adó bevételei (Ft)</t>
  </si>
  <si>
    <t>Simontornya Város Önkormányzat 2014 évre tervezett társadalom- és szociálpolitikai juttatásai (E Ft)</t>
  </si>
  <si>
    <t>Tárgyévi kifizetés (2014. évi ei.)</t>
  </si>
  <si>
    <t>2016. évi kifizetés</t>
  </si>
  <si>
    <t>2016. év utáni kifizetések</t>
  </si>
  <si>
    <t>Simontornya Város Önkormányzata 2014 évre tervezett végleges pénzeszközátadásai, támogatás értékű kiadásai és egyéb támogatásai (E Ft)</t>
  </si>
  <si>
    <t>ÖNKORMÁNYZAT 2014. ÉVI KIADÁSAI ÉS BEVÉTELEI</t>
  </si>
  <si>
    <t>Simontornya Város Önkormányzat 2014.évi létszámkerete</t>
  </si>
  <si>
    <t>2014.I.1-ei</t>
  </si>
  <si>
    <t>POLGÁRMESTERI HIVATAL 2014. ÉVI KIADÁSAI ÉS BEVÉTELEI</t>
  </si>
  <si>
    <t>Simontornya Város Önkormányzati intézményeinek 2014.évi létszámkerete</t>
  </si>
  <si>
    <t>Simontornya Város Önkormányzatai intézményeinek 2014.évi létszámkerete</t>
  </si>
  <si>
    <t>2014.</t>
  </si>
  <si>
    <t>2010-2015.</t>
  </si>
  <si>
    <t>Buszváró</t>
  </si>
  <si>
    <t>Gyógyszertári lépcső</t>
  </si>
  <si>
    <t>Orvosi lakások külső felújítása</t>
  </si>
  <si>
    <t>Piac iroda kialakítása</t>
  </si>
  <si>
    <t>Temető kialakítás</t>
  </si>
  <si>
    <t>1.5. Szerkezetátalakítási tartalék</t>
  </si>
  <si>
    <t>5. Felhalmozási célú támogatási kiadások</t>
  </si>
  <si>
    <t>XI.</t>
  </si>
  <si>
    <t>intézmény finanszírozás</t>
  </si>
  <si>
    <t>Felhalmozási célú kiadás</t>
  </si>
  <si>
    <t>Könyvtár Támogatása</t>
  </si>
  <si>
    <t>8)</t>
  </si>
  <si>
    <t>Múzeum támogatása</t>
  </si>
  <si>
    <t>FSZH támogatása</t>
  </si>
  <si>
    <t>BM Önerő</t>
  </si>
  <si>
    <t>2014. évi várható</t>
  </si>
  <si>
    <t>I.2) Háztartási szennyvíz ártalmatlanítása</t>
  </si>
  <si>
    <t>III.5. Ingyenes gyermekétkeztetés</t>
  </si>
  <si>
    <t>Óvoda működéséhez önkormányzati hj.</t>
  </si>
  <si>
    <t>ÖNO működéséhez önkormányzati hj.</t>
  </si>
  <si>
    <t>Iskola működéséhez önkormányzati hj.</t>
  </si>
  <si>
    <t>OKS bizottság</t>
  </si>
  <si>
    <t>65.</t>
  </si>
  <si>
    <t>Függő, átfutó bevételek</t>
  </si>
  <si>
    <t xml:space="preserve">Rövidlejátarú hitel </t>
  </si>
  <si>
    <t>Rövidejáratú hitel visszafizetése</t>
  </si>
  <si>
    <t>Járda építés</t>
  </si>
  <si>
    <t>Árok tísztítás</t>
  </si>
  <si>
    <t>Többéves kihatással járó döntésekből származó kötelezettségek célok szerint évenkénti bontásban Simontornya Város Önkormányzat 2014 évi költségvetésében</t>
  </si>
  <si>
    <t>Szennyvíz tervezés</t>
  </si>
  <si>
    <t>Könyvtár beruházás</t>
  </si>
  <si>
    <t>Óvoda kazán csere</t>
  </si>
  <si>
    <t>Irodaház vásárlás</t>
  </si>
  <si>
    <t>Kamerarendszer kiépítés</t>
  </si>
  <si>
    <t xml:space="preserve">                                                          </t>
  </si>
  <si>
    <t xml:space="preserve"> 4 melléklet az 2/2014.(II.28.) önkormányzati rendelethez</t>
  </si>
  <si>
    <t xml:space="preserve"> 5 melléklet az 2/2014.(II.28.) önkormányzati rendelethez</t>
  </si>
  <si>
    <t xml:space="preserve"> 6 melléklet az 2/2014.(II.28.) önkormányzati rendelethez</t>
  </si>
  <si>
    <t xml:space="preserve"> 7 melléklet az 2/2014.(II.28.) önkormányzati rendelethez</t>
  </si>
  <si>
    <t xml:space="preserve"> 8 melléklet az 2/2014.(II.28.) önkormányzati rendelethez</t>
  </si>
  <si>
    <t xml:space="preserve"> 9 melléklet az 2/2014.(II.28.) önkormányzati rendelethez</t>
  </si>
  <si>
    <t xml:space="preserve"> 10 melléklet az 2/2014.(II.28.) önkormányzati rendelethez</t>
  </si>
  <si>
    <t xml:space="preserve"> 11 melléklet az 2/2014.(II.28.) önkormányzati rendelethez</t>
  </si>
  <si>
    <t xml:space="preserve"> 12 melléklet az 2/2014.(II.28.) önkormányzati rendelethez</t>
  </si>
  <si>
    <t xml:space="preserve"> 13 melléklet az 2/2014.(II.28.) önkormányzati rendelethez</t>
  </si>
  <si>
    <t xml:space="preserve"> 14 melléklet az 2/2014.(II.28.) önkormányzati rendelethez</t>
  </si>
  <si>
    <t xml:space="preserve"> 15 melléklet az 2/2014.(II.28.) önkormányzati rendelethez</t>
  </si>
  <si>
    <t xml:space="preserve"> 16 melléklet az 2/2014.(II.28.) önkormányzati rendelethez</t>
  </si>
  <si>
    <t xml:space="preserve"> 17 melléklet az 2/2014.(II.28.) önkormányzati rendelethez</t>
  </si>
  <si>
    <t xml:space="preserve"> 18 melléklet az 2/2014.(II.28.) önkormányzati rendelethez</t>
  </si>
  <si>
    <t xml:space="preserve"> 19 melléklet az 2/2014.(II.28.) önkormányzati rendelethez</t>
  </si>
  <si>
    <t xml:space="preserve"> 20 melléklet az 2/2014.(II.28.) önkormányzati rendelethez</t>
  </si>
  <si>
    <t xml:space="preserve"> 21 melléklet az 2/2014.(II.28.) önkormányzati rendelethez</t>
  </si>
  <si>
    <t xml:space="preserve"> 22 melléklet az 2/2014.(II.28.) önkormányzati rendelethez</t>
  </si>
  <si>
    <t xml:space="preserve"> 23 melléklet az2/2014.(II.28.) önkormányzati rendelethez</t>
  </si>
  <si>
    <t xml:space="preserve"> 24 melléklet az 2/2014.(II.28.) önkormányzati rendelethez</t>
  </si>
  <si>
    <t xml:space="preserve"> 25 melléklet az 2/2014.(II.28.) önkormányzati rendelethez</t>
  </si>
  <si>
    <t xml:space="preserve"> 26 melléklet az 2/2014.(II.28.) önkormányzati rendelethez</t>
  </si>
  <si>
    <t>I. Működési célú (folyó) bevételek, működési célú (folyó) kiadások mérlege
Polgármesteri Hivatal</t>
  </si>
  <si>
    <t>II. Tőkejellegű bevételek és kiadások mérlege Polgármesteri Hivatal</t>
  </si>
  <si>
    <t>1 melléklet a 4/2014.(IV.30.) önkormányzati rendelethez " 6 melléklet az 2/2014.(II.28.) önkormányzati rendelethez"</t>
  </si>
  <si>
    <t>2 melléklet a 4/2014.(IV.30.) önkormányzati rendelethez " 2 melléklet az 2/2014.(II.28.) önkormányzati rendelethez"</t>
  </si>
  <si>
    <t>2104. évi eredeti ei.</t>
  </si>
  <si>
    <t>2014. évi I. módosítás</t>
  </si>
  <si>
    <t>2014. évi módosított előirányzat</t>
  </si>
  <si>
    <t>2014. évi eredeti ei.</t>
  </si>
  <si>
    <t>3 melléklet a 4/2014.(IV.30.) önkormányzati rendelethez " 3 melléklet az 2/2014.(II.28.) önkormányzati rendelethez"</t>
  </si>
  <si>
    <t>2014. évi eredeti ei</t>
  </si>
  <si>
    <t>2014. évi 
módosított ei.</t>
  </si>
  <si>
    <t>2014. évi 
eredeti ei</t>
  </si>
  <si>
    <t>2014. évi 
eredeti ei.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</si>
</sst>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0.0"/>
    <numFmt numFmtId="166" formatCode="#,##0_ ;\-#,##0\ "/>
    <numFmt numFmtId="167" formatCode="#,##0.0"/>
    <numFmt numFmtId="168" formatCode="#,###.00"/>
    <numFmt numFmtId="169" formatCode="_-* #,##0\ _F_t_-;\-* #,##0\ _F_t_-;_-* &quot;-&quot;??\ _F_t_-;_-@_-"/>
    <numFmt numFmtId="170" formatCode="_-* #,##0.0000\ _F_t_-;\-* #,##0.0000\ _F_t_-;_-* &quot;-&quot;??\ _F_t_-;_-@_-"/>
    <numFmt numFmtId="171" formatCode="#,##0.0000"/>
  </numFmts>
  <fonts count="12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2"/>
      <name val="Times New Roman CE"/>
      <family val="0"/>
    </font>
    <font>
      <b/>
      <sz val="12"/>
      <name val="Times New Roman CE"/>
      <family val="1"/>
    </font>
    <font>
      <b/>
      <sz val="11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10"/>
      <name val="Arial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Times New Roman CE"/>
      <family val="0"/>
    </font>
    <font>
      <b/>
      <u val="single"/>
      <sz val="10"/>
      <name val="Times New Roman"/>
      <family val="1"/>
    </font>
    <font>
      <u val="double"/>
      <sz val="11"/>
      <name val="Times New Roman"/>
      <family val="1"/>
    </font>
    <font>
      <u val="single"/>
      <sz val="10"/>
      <name val="Times New Roman CE"/>
      <family val="0"/>
    </font>
    <font>
      <b/>
      <u val="single"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i/>
      <sz val="9"/>
      <name val="Times New Roman CE"/>
      <family val="1"/>
    </font>
    <font>
      <sz val="9"/>
      <name val="Times New Roman CE"/>
      <family val="1"/>
    </font>
    <font>
      <i/>
      <sz val="11"/>
      <name val="Times New Roman CE"/>
      <family val="1"/>
    </font>
    <font>
      <sz val="11"/>
      <name val="Times New Roman CE"/>
      <family val="0"/>
    </font>
    <font>
      <b/>
      <i/>
      <sz val="14"/>
      <name val="Georgia"/>
      <family val="1"/>
    </font>
    <font>
      <sz val="10"/>
      <name val="Georgia"/>
      <family val="1"/>
    </font>
    <font>
      <b/>
      <i/>
      <sz val="12"/>
      <name val="Georgia"/>
      <family val="1"/>
    </font>
    <font>
      <b/>
      <i/>
      <sz val="9"/>
      <name val="Georgia"/>
      <family val="1"/>
    </font>
    <font>
      <sz val="12"/>
      <color indexed="8"/>
      <name val="Georgia"/>
      <family val="1"/>
    </font>
    <font>
      <b/>
      <sz val="10"/>
      <name val="Georgia"/>
      <family val="1"/>
    </font>
    <font>
      <sz val="10"/>
      <color indexed="8"/>
      <name val="Arial"/>
      <family val="2"/>
    </font>
    <font>
      <b/>
      <i/>
      <u val="single"/>
      <sz val="12"/>
      <name val="Georgia"/>
      <family val="1"/>
    </font>
    <font>
      <b/>
      <i/>
      <sz val="10"/>
      <name val="Georgia"/>
      <family val="1"/>
    </font>
    <font>
      <sz val="10"/>
      <color indexed="8"/>
      <name val="Georgia"/>
      <family val="1"/>
    </font>
    <font>
      <sz val="11"/>
      <color indexed="10"/>
      <name val="Georgia"/>
      <family val="1"/>
    </font>
    <font>
      <sz val="11"/>
      <name val="Georgia"/>
      <family val="1"/>
    </font>
    <font>
      <sz val="11"/>
      <color indexed="8"/>
      <name val="Georgia"/>
      <family val="1"/>
    </font>
    <font>
      <b/>
      <i/>
      <sz val="10"/>
      <color indexed="8"/>
      <name val="Georgia"/>
      <family val="1"/>
    </font>
    <font>
      <b/>
      <sz val="11"/>
      <color indexed="8"/>
      <name val="Georgia"/>
      <family val="1"/>
    </font>
    <font>
      <b/>
      <sz val="10"/>
      <color indexed="8"/>
      <name val="Georgia"/>
      <family val="1"/>
    </font>
    <font>
      <b/>
      <i/>
      <u val="single"/>
      <sz val="11"/>
      <name val="Georgia"/>
      <family val="1"/>
    </font>
    <font>
      <sz val="12"/>
      <name val="Georgia"/>
      <family val="1"/>
    </font>
    <font>
      <i/>
      <sz val="14"/>
      <name val="Georgia"/>
      <family val="1"/>
    </font>
    <font>
      <b/>
      <i/>
      <sz val="9"/>
      <name val="Arial"/>
      <family val="2"/>
    </font>
    <font>
      <b/>
      <i/>
      <u val="single"/>
      <sz val="10"/>
      <name val="Georgia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Arial CE"/>
      <family val="0"/>
    </font>
    <font>
      <b/>
      <i/>
      <sz val="12"/>
      <name val="Times New Roman"/>
      <family val="1"/>
    </font>
    <font>
      <u val="single"/>
      <sz val="10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b/>
      <sz val="10"/>
      <color indexed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9"/>
      <name val="Georgia"/>
      <family val="1"/>
    </font>
    <font>
      <sz val="10"/>
      <color indexed="10"/>
      <name val="Arial"/>
      <family val="2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sz val="10"/>
      <color theme="0"/>
      <name val="Georgia"/>
      <family val="1"/>
    </font>
    <font>
      <sz val="10"/>
      <color rgb="FFFF0000"/>
      <name val="Arial"/>
      <family val="2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lightHorizontal"/>
    </fill>
    <fill>
      <patternFill patternType="solid">
        <fgColor indexed="9"/>
        <bgColor indexed="64"/>
      </patternFill>
    </fill>
    <fill>
      <patternFill patternType="lightHorizontal"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/>
      <bottom style="dotted"/>
    </border>
    <border>
      <left style="medium"/>
      <right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thin"/>
      <top/>
      <bottom style="dotted"/>
    </border>
    <border>
      <left style="medium"/>
      <right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 style="hair"/>
    </border>
    <border>
      <left style="thin"/>
      <right style="thin"/>
      <top style="medium"/>
      <bottom style="dotted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6" fillId="20" borderId="1" applyNumberFormat="0" applyAlignment="0" applyProtection="0"/>
    <xf numFmtId="0" fontId="97" fillId="0" borderId="0" applyNumberFormat="0" applyFill="0" applyBorder="0" applyAlignment="0" applyProtection="0"/>
    <xf numFmtId="0" fontId="98" fillId="0" borderId="2" applyNumberFormat="0" applyFill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0" fillId="0" borderId="0" applyNumberFormat="0" applyFill="0" applyBorder="0" applyAlignment="0" applyProtection="0"/>
    <xf numFmtId="0" fontId="10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6" applyNumberFormat="0" applyFill="0" applyAlignment="0" applyProtection="0"/>
    <xf numFmtId="0" fontId="0" fillId="22" borderId="7" applyNumberFormat="0" applyFont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6" borderId="0" applyNumberFormat="0" applyBorder="0" applyAlignment="0" applyProtection="0"/>
    <xf numFmtId="0" fontId="95" fillId="27" borderId="0" applyNumberFormat="0" applyBorder="0" applyAlignment="0" applyProtection="0"/>
    <xf numFmtId="0" fontId="95" fillId="28" borderId="0" applyNumberFormat="0" applyBorder="0" applyAlignment="0" applyProtection="0"/>
    <xf numFmtId="0" fontId="105" fillId="29" borderId="0" applyNumberFormat="0" applyBorder="0" applyAlignment="0" applyProtection="0"/>
    <xf numFmtId="0" fontId="106" fillId="30" borderId="8" applyNumberFormat="0" applyAlignment="0" applyProtection="0"/>
    <xf numFmtId="0" fontId="107" fillId="0" borderId="0" applyNumberFormat="0" applyFill="0" applyBorder="0" applyAlignment="0" applyProtection="0"/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0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9" fillId="31" borderId="0" applyNumberFormat="0" applyBorder="0" applyAlignment="0" applyProtection="0"/>
    <xf numFmtId="0" fontId="110" fillId="32" borderId="0" applyNumberFormat="0" applyBorder="0" applyAlignment="0" applyProtection="0"/>
    <xf numFmtId="0" fontId="111" fillId="30" borderId="1" applyNumberFormat="0" applyAlignment="0" applyProtection="0"/>
    <xf numFmtId="9" fontId="0" fillId="0" borderId="0" applyFont="0" applyFill="0" applyBorder="0" applyAlignment="0" applyProtection="0"/>
  </cellStyleXfs>
  <cellXfs count="1420">
    <xf numFmtId="0" fontId="0" fillId="0" borderId="0" xfId="0" applyFont="1" applyAlignment="1">
      <alignment/>
    </xf>
    <xf numFmtId="0" fontId="2" fillId="0" borderId="0" xfId="55">
      <alignment/>
      <protection/>
    </xf>
    <xf numFmtId="164" fontId="5" fillId="0" borderId="0" xfId="63" applyNumberFormat="1" applyFont="1" applyFill="1" applyBorder="1" applyAlignment="1" applyProtection="1">
      <alignment horizontal="centerContinuous" vertical="center"/>
      <protection/>
    </xf>
    <xf numFmtId="0" fontId="6" fillId="0" borderId="10" xfId="63" applyFont="1" applyFill="1" applyBorder="1" applyAlignment="1" applyProtection="1">
      <alignment horizontal="center" vertical="center" wrapText="1"/>
      <protection/>
    </xf>
    <xf numFmtId="164" fontId="5" fillId="0" borderId="0" xfId="63" applyNumberFormat="1" applyFont="1" applyFill="1" applyBorder="1" applyAlignment="1" applyProtection="1">
      <alignment vertical="center" wrapText="1"/>
      <protection/>
    </xf>
    <xf numFmtId="0" fontId="4" fillId="0" borderId="0" xfId="63" applyFont="1" applyFill="1" applyProtection="1">
      <alignment/>
      <protection/>
    </xf>
    <xf numFmtId="164" fontId="5" fillId="0" borderId="11" xfId="63" applyNumberFormat="1" applyFont="1" applyFill="1" applyBorder="1" applyAlignment="1" applyProtection="1">
      <alignment horizontal="centerContinuous" vertical="center"/>
      <protection/>
    </xf>
    <xf numFmtId="0" fontId="6" fillId="0" borderId="12" xfId="63" applyFont="1" applyFill="1" applyBorder="1" applyAlignment="1" applyProtection="1">
      <alignment horizontal="center" vertical="center" wrapText="1"/>
      <protection/>
    </xf>
    <xf numFmtId="0" fontId="6" fillId="0" borderId="13" xfId="63" applyFont="1" applyFill="1" applyBorder="1" applyAlignment="1" applyProtection="1">
      <alignment horizontal="center" vertical="center" wrapText="1"/>
      <protection/>
    </xf>
    <xf numFmtId="0" fontId="6" fillId="0" borderId="14" xfId="63" applyFont="1" applyFill="1" applyBorder="1" applyAlignment="1" applyProtection="1">
      <alignment horizontal="center" vertical="center" wrapText="1"/>
      <protection/>
    </xf>
    <xf numFmtId="0" fontId="7" fillId="0" borderId="12" xfId="63" applyFont="1" applyFill="1" applyBorder="1" applyAlignment="1" applyProtection="1">
      <alignment horizontal="center" vertical="center" wrapText="1"/>
      <protection/>
    </xf>
    <xf numFmtId="0" fontId="7" fillId="0" borderId="13" xfId="63" applyFont="1" applyFill="1" applyBorder="1" applyAlignment="1" applyProtection="1">
      <alignment horizontal="center" vertical="center" wrapText="1"/>
      <protection/>
    </xf>
    <xf numFmtId="0" fontId="7" fillId="0" borderId="10" xfId="63" applyFont="1" applyFill="1" applyBorder="1" applyAlignment="1" applyProtection="1">
      <alignment horizontal="center" vertical="center" wrapText="1"/>
      <protection/>
    </xf>
    <xf numFmtId="0" fontId="7" fillId="0" borderId="14" xfId="63" applyFont="1" applyFill="1" applyBorder="1" applyAlignment="1" applyProtection="1">
      <alignment horizontal="center" vertical="center" wrapText="1"/>
      <protection/>
    </xf>
    <xf numFmtId="0" fontId="3" fillId="0" borderId="15" xfId="63" applyFont="1" applyFill="1" applyBorder="1" applyAlignment="1" applyProtection="1">
      <alignment horizontal="center" vertical="center" wrapText="1"/>
      <protection/>
    </xf>
    <xf numFmtId="0" fontId="8" fillId="0" borderId="16" xfId="63" applyFont="1" applyFill="1" applyBorder="1" applyAlignment="1" applyProtection="1">
      <alignment horizontal="right" vertical="center" wrapText="1"/>
      <protection/>
    </xf>
    <xf numFmtId="0" fontId="8" fillId="0" borderId="17" xfId="63" applyFont="1" applyFill="1" applyBorder="1" applyAlignment="1" applyProtection="1">
      <alignment vertical="center" wrapText="1"/>
      <protection/>
    </xf>
    <xf numFmtId="164" fontId="8" fillId="0" borderId="18" xfId="63" applyNumberFormat="1" applyFont="1" applyFill="1" applyBorder="1" applyAlignment="1" applyProtection="1">
      <alignment vertical="center" wrapText="1"/>
      <protection/>
    </xf>
    <xf numFmtId="0" fontId="8" fillId="0" borderId="13" xfId="63" applyFont="1" applyFill="1" applyBorder="1" applyAlignment="1" applyProtection="1">
      <alignment horizontal="right" vertical="center" wrapText="1"/>
      <protection/>
    </xf>
    <xf numFmtId="0" fontId="8" fillId="0" borderId="10" xfId="63" applyFont="1" applyFill="1" applyBorder="1" applyAlignment="1" applyProtection="1">
      <alignment vertical="center" wrapText="1"/>
      <protection/>
    </xf>
    <xf numFmtId="164" fontId="8" fillId="0" borderId="14" xfId="63" applyNumberFormat="1" applyFont="1" applyFill="1" applyBorder="1" applyAlignment="1" applyProtection="1">
      <alignment vertical="center" wrapText="1"/>
      <protection locked="0"/>
    </xf>
    <xf numFmtId="0" fontId="8" fillId="0" borderId="13" xfId="63" applyFont="1" applyFill="1" applyBorder="1" applyAlignment="1" applyProtection="1">
      <alignment horizontal="right" vertical="center" wrapText="1"/>
      <protection/>
    </xf>
    <xf numFmtId="164" fontId="8" fillId="0" borderId="14" xfId="63" applyNumberFormat="1" applyFont="1" applyFill="1" applyBorder="1" applyAlignment="1" applyProtection="1">
      <alignment vertical="center" wrapText="1"/>
      <protection/>
    </xf>
    <xf numFmtId="0" fontId="3" fillId="0" borderId="19" xfId="63" applyFont="1" applyFill="1" applyBorder="1" applyAlignment="1" applyProtection="1">
      <alignment horizontal="right" vertical="center" wrapText="1"/>
      <protection/>
    </xf>
    <xf numFmtId="0" fontId="3" fillId="0" borderId="20" xfId="63" applyFont="1" applyFill="1" applyBorder="1" applyAlignment="1" applyProtection="1">
      <alignment horizontal="left" vertical="center" wrapText="1" indent="1"/>
      <protection/>
    </xf>
    <xf numFmtId="164" fontId="3" fillId="0" borderId="21" xfId="63" applyNumberFormat="1" applyFont="1" applyFill="1" applyBorder="1" applyAlignment="1" applyProtection="1">
      <alignment vertical="center" wrapText="1"/>
      <protection locked="0"/>
    </xf>
    <xf numFmtId="164" fontId="3" fillId="0" borderId="21" xfId="63" applyNumberFormat="1" applyFont="1" applyFill="1" applyBorder="1" applyAlignment="1" applyProtection="1">
      <alignment vertical="center" wrapText="1"/>
      <protection locked="0"/>
    </xf>
    <xf numFmtId="0" fontId="3" fillId="0" borderId="22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Fill="1" applyBorder="1" applyAlignment="1" applyProtection="1">
      <alignment horizontal="left" vertical="center" wrapText="1" indent="1"/>
      <protection/>
    </xf>
    <xf numFmtId="164" fontId="3" fillId="0" borderId="24" xfId="63" applyNumberFormat="1" applyFont="1" applyFill="1" applyBorder="1" applyAlignment="1" applyProtection="1">
      <alignment vertical="center" wrapText="1"/>
      <protection locked="0"/>
    </xf>
    <xf numFmtId="0" fontId="3" fillId="0" borderId="13" xfId="63" applyFont="1" applyFill="1" applyBorder="1" applyAlignment="1" applyProtection="1">
      <alignment horizontal="right" vertical="center" wrapText="1"/>
      <protection/>
    </xf>
    <xf numFmtId="0" fontId="3" fillId="0" borderId="10" xfId="63" applyFont="1" applyFill="1" applyBorder="1" applyAlignment="1" applyProtection="1">
      <alignment horizontal="left" vertical="center" wrapText="1" indent="1"/>
      <protection/>
    </xf>
    <xf numFmtId="0" fontId="8" fillId="0" borderId="25" xfId="63" applyFont="1" applyFill="1" applyBorder="1" applyAlignment="1" applyProtection="1">
      <alignment horizontal="left" vertical="center" wrapText="1" indent="1"/>
      <protection/>
    </xf>
    <xf numFmtId="164" fontId="8" fillId="0" borderId="24" xfId="63" applyNumberFormat="1" applyFont="1" applyFill="1" applyBorder="1" applyAlignment="1" applyProtection="1">
      <alignment vertical="center" wrapText="1"/>
      <protection locked="0"/>
    </xf>
    <xf numFmtId="0" fontId="8" fillId="0" borderId="26" xfId="63" applyFont="1" applyFill="1" applyBorder="1" applyAlignment="1" applyProtection="1">
      <alignment horizontal="right" vertical="center" wrapText="1"/>
      <protection/>
    </xf>
    <xf numFmtId="0" fontId="8" fillId="0" borderId="27" xfId="63" applyFont="1" applyFill="1" applyBorder="1" applyAlignment="1" applyProtection="1">
      <alignment vertical="center" wrapText="1"/>
      <protection/>
    </xf>
    <xf numFmtId="164" fontId="8" fillId="0" borderId="28" xfId="63" applyNumberFormat="1" applyFont="1" applyFill="1" applyBorder="1" applyAlignment="1" applyProtection="1">
      <alignment vertical="center" wrapText="1"/>
      <protection locked="0"/>
    </xf>
    <xf numFmtId="0" fontId="8" fillId="0" borderId="29" xfId="63" applyFont="1" applyFill="1" applyBorder="1" applyAlignment="1" applyProtection="1">
      <alignment horizontal="right" vertical="center" wrapText="1"/>
      <protection/>
    </xf>
    <xf numFmtId="0" fontId="8" fillId="0" borderId="20" xfId="63" applyFont="1" applyFill="1" applyBorder="1" applyAlignment="1" applyProtection="1">
      <alignment vertical="center" wrapText="1"/>
      <protection/>
    </xf>
    <xf numFmtId="164" fontId="8" fillId="0" borderId="30" xfId="63" applyNumberFormat="1" applyFont="1" applyFill="1" applyBorder="1" applyAlignment="1" applyProtection="1">
      <alignment vertical="center" wrapText="1"/>
      <protection locked="0"/>
    </xf>
    <xf numFmtId="0" fontId="3" fillId="0" borderId="31" xfId="63" applyFont="1" applyFill="1" applyBorder="1" applyAlignment="1" applyProtection="1">
      <alignment horizontal="left" vertical="center" wrapText="1" indent="1"/>
      <protection/>
    </xf>
    <xf numFmtId="0" fontId="3" fillId="0" borderId="32" xfId="63" applyFont="1" applyFill="1" applyBorder="1" applyAlignment="1" applyProtection="1">
      <alignment horizontal="left" vertical="center" wrapText="1" indent="1"/>
      <protection/>
    </xf>
    <xf numFmtId="0" fontId="3" fillId="0" borderId="33" xfId="63" applyFont="1" applyFill="1" applyBorder="1" applyAlignment="1" applyProtection="1">
      <alignment horizontal="right" vertical="center" wrapText="1"/>
      <protection/>
    </xf>
    <xf numFmtId="0" fontId="3" fillId="0" borderId="29" xfId="63" applyFont="1" applyFill="1" applyBorder="1" applyAlignment="1" applyProtection="1">
      <alignment horizontal="right" vertical="center" wrapText="1"/>
      <protection/>
    </xf>
    <xf numFmtId="0" fontId="8" fillId="0" borderId="34" xfId="63" applyFont="1" applyFill="1" applyBorder="1" applyAlignment="1" applyProtection="1">
      <alignment horizontal="left" vertical="center" wrapText="1" indent="1"/>
      <protection/>
    </xf>
    <xf numFmtId="0" fontId="3" fillId="0" borderId="35" xfId="63" applyFont="1" applyFill="1" applyBorder="1" applyAlignment="1" applyProtection="1">
      <alignment horizontal="right" vertical="center" wrapText="1"/>
      <protection/>
    </xf>
    <xf numFmtId="164" fontId="3" fillId="0" borderId="36" xfId="63" applyNumberFormat="1" applyFont="1" applyFill="1" applyBorder="1" applyAlignment="1" applyProtection="1">
      <alignment vertical="center" wrapText="1"/>
      <protection locked="0"/>
    </xf>
    <xf numFmtId="0" fontId="3" fillId="0" borderId="37" xfId="63" applyFont="1" applyFill="1" applyBorder="1" applyAlignment="1" applyProtection="1">
      <alignment horizontal="right" vertical="center" wrapText="1"/>
      <protection/>
    </xf>
    <xf numFmtId="0" fontId="8" fillId="0" borderId="38" xfId="63" applyFont="1" applyFill="1" applyBorder="1" applyAlignment="1" applyProtection="1">
      <alignment horizontal="right" vertical="center" wrapText="1"/>
      <protection/>
    </xf>
    <xf numFmtId="0" fontId="8" fillId="0" borderId="31" xfId="63" applyFont="1" applyFill="1" applyBorder="1" applyAlignment="1" applyProtection="1">
      <alignment horizontal="left" indent="1"/>
      <protection/>
    </xf>
    <xf numFmtId="164" fontId="3" fillId="0" borderId="36" xfId="63" applyNumberFormat="1" applyFont="1" applyFill="1" applyBorder="1" applyAlignment="1" applyProtection="1">
      <alignment vertical="center" wrapText="1"/>
      <protection locked="0"/>
    </xf>
    <xf numFmtId="0" fontId="3" fillId="0" borderId="38" xfId="63" applyFont="1" applyFill="1" applyBorder="1" applyAlignment="1" applyProtection="1">
      <alignment horizontal="right" vertical="center" wrapText="1"/>
      <protection/>
    </xf>
    <xf numFmtId="164" fontId="10" fillId="0" borderId="36" xfId="63" applyNumberFormat="1" applyFont="1" applyFill="1" applyBorder="1" applyAlignment="1" applyProtection="1">
      <alignment vertical="center" wrapText="1"/>
      <protection locked="0"/>
    </xf>
    <xf numFmtId="0" fontId="3" fillId="0" borderId="39" xfId="63" applyFont="1" applyFill="1" applyBorder="1" applyAlignment="1" applyProtection="1">
      <alignment horizontal="right" vertical="center" wrapText="1"/>
      <protection/>
    </xf>
    <xf numFmtId="0" fontId="8" fillId="0" borderId="23" xfId="63" applyFont="1" applyFill="1" applyBorder="1" applyAlignment="1" applyProtection="1">
      <alignment horizontal="left" indent="1"/>
      <protection/>
    </xf>
    <xf numFmtId="164" fontId="3" fillId="0" borderId="40" xfId="63" applyNumberFormat="1" applyFont="1" applyFill="1" applyBorder="1" applyAlignment="1" applyProtection="1">
      <alignment vertical="center" wrapText="1"/>
      <protection locked="0"/>
    </xf>
    <xf numFmtId="0" fontId="3" fillId="0" borderId="0" xfId="63" applyFont="1" applyFill="1" applyBorder="1" applyAlignment="1" applyProtection="1">
      <alignment horizontal="right" vertical="center" wrapText="1"/>
      <protection/>
    </xf>
    <xf numFmtId="0" fontId="8" fillId="0" borderId="25" xfId="63" applyFont="1" applyFill="1" applyBorder="1" applyAlignment="1" applyProtection="1">
      <alignment horizontal="left" indent="1"/>
      <protection/>
    </xf>
    <xf numFmtId="0" fontId="10" fillId="0" borderId="35" xfId="63" applyFont="1" applyFill="1" applyBorder="1" applyAlignment="1" applyProtection="1">
      <alignment horizontal="right" vertical="center" wrapText="1"/>
      <protection/>
    </xf>
    <xf numFmtId="0" fontId="3" fillId="0" borderId="31" xfId="63" applyFont="1" applyFill="1" applyBorder="1" applyAlignment="1" applyProtection="1">
      <alignment vertical="center" wrapText="1"/>
      <protection/>
    </xf>
    <xf numFmtId="0" fontId="10" fillId="0" borderId="22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Fill="1" applyBorder="1" applyAlignment="1" applyProtection="1">
      <alignment vertical="center" wrapText="1"/>
      <protection/>
    </xf>
    <xf numFmtId="164" fontId="3" fillId="0" borderId="40" xfId="63" applyNumberFormat="1" applyFont="1" applyFill="1" applyBorder="1" applyAlignment="1" applyProtection="1">
      <alignment vertical="center" wrapText="1"/>
      <protection locked="0"/>
    </xf>
    <xf numFmtId="0" fontId="10" fillId="0" borderId="13" xfId="63" applyFont="1" applyFill="1" applyBorder="1" applyAlignment="1" applyProtection="1">
      <alignment horizontal="right" vertical="center" wrapText="1"/>
      <protection/>
    </xf>
    <xf numFmtId="0" fontId="8" fillId="0" borderId="10" xfId="63" applyFont="1" applyFill="1" applyBorder="1" applyAlignment="1" applyProtection="1">
      <alignment vertical="center" wrapText="1"/>
      <protection/>
    </xf>
    <xf numFmtId="0" fontId="8" fillId="0" borderId="34" xfId="63" applyFont="1" applyFill="1" applyBorder="1" applyAlignment="1" applyProtection="1">
      <alignment vertical="center" wrapText="1"/>
      <protection/>
    </xf>
    <xf numFmtId="0" fontId="8" fillId="0" borderId="19" xfId="63" applyFont="1" applyFill="1" applyBorder="1" applyAlignment="1" applyProtection="1">
      <alignment horizontal="right" vertical="center" wrapText="1"/>
      <protection/>
    </xf>
    <xf numFmtId="0" fontId="3" fillId="0" borderId="20" xfId="63" applyFont="1" applyFill="1" applyBorder="1" applyAlignment="1" applyProtection="1">
      <alignment vertical="center" wrapText="1"/>
      <protection/>
    </xf>
    <xf numFmtId="0" fontId="3" fillId="0" borderId="23" xfId="63" applyFont="1" applyFill="1" applyBorder="1" applyAlignment="1" applyProtection="1">
      <alignment vertical="center" wrapText="1"/>
      <protection/>
    </xf>
    <xf numFmtId="164" fontId="8" fillId="0" borderId="14" xfId="63" applyNumberFormat="1" applyFont="1" applyFill="1" applyBorder="1" applyAlignment="1" applyProtection="1">
      <alignment vertical="center" wrapText="1"/>
      <protection/>
    </xf>
    <xf numFmtId="164" fontId="3" fillId="0" borderId="28" xfId="63" applyNumberFormat="1" applyFont="1" applyFill="1" applyBorder="1" applyAlignment="1" applyProtection="1">
      <alignment vertical="center" wrapText="1"/>
      <protection/>
    </xf>
    <xf numFmtId="0" fontId="10" fillId="0" borderId="29" xfId="63" applyFont="1" applyFill="1" applyBorder="1" applyAlignment="1" applyProtection="1">
      <alignment horizontal="right" vertical="center" wrapText="1"/>
      <protection/>
    </xf>
    <xf numFmtId="0" fontId="11" fillId="0" borderId="13" xfId="63" applyFont="1" applyFill="1" applyBorder="1" applyAlignment="1" applyProtection="1">
      <alignment horizontal="right" vertical="center" wrapText="1"/>
      <protection/>
    </xf>
    <xf numFmtId="0" fontId="3" fillId="0" borderId="27" xfId="63" applyFont="1" applyFill="1" applyBorder="1" applyAlignment="1" applyProtection="1">
      <alignment horizontal="left" vertical="center" wrapText="1" indent="1"/>
      <protection/>
    </xf>
    <xf numFmtId="164" fontId="3" fillId="0" borderId="28" xfId="63" applyNumberFormat="1" applyFont="1" applyFill="1" applyBorder="1" applyAlignment="1" applyProtection="1">
      <alignment vertical="center" wrapText="1"/>
      <protection locked="0"/>
    </xf>
    <xf numFmtId="0" fontId="8" fillId="0" borderId="10" xfId="63" applyFont="1" applyFill="1" applyBorder="1" applyAlignment="1" applyProtection="1">
      <alignment horizontal="left" vertical="center" wrapText="1" indent="1"/>
      <protection/>
    </xf>
    <xf numFmtId="0" fontId="5" fillId="0" borderId="0" xfId="63" applyFont="1" applyFill="1" applyBorder="1" applyAlignment="1" applyProtection="1">
      <alignment horizontal="center" vertical="center" wrapText="1"/>
      <protection/>
    </xf>
    <xf numFmtId="0" fontId="5" fillId="0" borderId="0" xfId="63" applyFont="1" applyFill="1" applyBorder="1" applyAlignment="1" applyProtection="1">
      <alignment vertical="center" wrapText="1"/>
      <protection/>
    </xf>
    <xf numFmtId="0" fontId="3" fillId="0" borderId="26" xfId="63" applyFont="1" applyFill="1" applyBorder="1" applyAlignment="1" applyProtection="1">
      <alignment horizontal="right" vertical="center" wrapText="1"/>
      <protection/>
    </xf>
    <xf numFmtId="164" fontId="3" fillId="0" borderId="41" xfId="63" applyNumberFormat="1" applyFont="1" applyFill="1" applyBorder="1" applyAlignment="1" applyProtection="1">
      <alignment vertical="center" wrapText="1"/>
      <protection locked="0"/>
    </xf>
    <xf numFmtId="0" fontId="3" fillId="0" borderId="20" xfId="63" applyFont="1" applyFill="1" applyBorder="1" applyAlignment="1" applyProtection="1">
      <alignment horizontal="left" indent="1"/>
      <protection/>
    </xf>
    <xf numFmtId="0" fontId="3" fillId="0" borderId="34" xfId="63" applyFont="1" applyFill="1" applyBorder="1" applyAlignment="1" applyProtection="1">
      <alignment horizontal="left" vertical="center" wrapText="1" indent="1"/>
      <protection/>
    </xf>
    <xf numFmtId="164" fontId="3" fillId="0" borderId="30" xfId="63" applyNumberFormat="1" applyFont="1" applyFill="1" applyBorder="1" applyAlignment="1" applyProtection="1">
      <alignment vertical="center" wrapText="1"/>
      <protection locked="0"/>
    </xf>
    <xf numFmtId="0" fontId="3" fillId="0" borderId="23" xfId="63" applyFont="1" applyFill="1" applyBorder="1" applyAlignment="1" applyProtection="1">
      <alignment horizontal="right" vertical="center" wrapText="1"/>
      <protection/>
    </xf>
    <xf numFmtId="164" fontId="8" fillId="0" borderId="14" xfId="63" applyNumberFormat="1" applyFont="1" applyFill="1" applyBorder="1" applyAlignment="1" applyProtection="1">
      <alignment vertical="center" wrapText="1"/>
      <protection locked="0"/>
    </xf>
    <xf numFmtId="0" fontId="3" fillId="0" borderId="27" xfId="63" applyFont="1" applyFill="1" applyBorder="1" applyAlignment="1" applyProtection="1">
      <alignment vertical="center" wrapText="1"/>
      <protection/>
    </xf>
    <xf numFmtId="0" fontId="3" fillId="0" borderId="25" xfId="63" applyFont="1" applyFill="1" applyBorder="1" applyAlignment="1" applyProtection="1">
      <alignment horizontal="left" vertical="center" wrapText="1" indent="1"/>
      <protection/>
    </xf>
    <xf numFmtId="0" fontId="8" fillId="0" borderId="20" xfId="63" applyFont="1" applyFill="1" applyBorder="1" applyAlignment="1" applyProtection="1">
      <alignment horizontal="right" vertical="center" wrapText="1"/>
      <protection/>
    </xf>
    <xf numFmtId="0" fontId="8" fillId="0" borderId="23" xfId="63" applyFont="1" applyFill="1" applyBorder="1" applyAlignment="1" applyProtection="1">
      <alignment horizontal="right" vertical="center" wrapText="1"/>
      <protection/>
    </xf>
    <xf numFmtId="164" fontId="8" fillId="0" borderId="17" xfId="63" applyNumberFormat="1" applyFont="1" applyFill="1" applyBorder="1" applyAlignment="1" applyProtection="1">
      <alignment vertical="center" wrapText="1"/>
      <protection/>
    </xf>
    <xf numFmtId="0" fontId="8" fillId="0" borderId="42" xfId="63" applyFont="1" applyFill="1" applyBorder="1" applyAlignment="1" applyProtection="1">
      <alignment horizontal="left" indent="1"/>
      <protection/>
    </xf>
    <xf numFmtId="0" fontId="8" fillId="0" borderId="16" xfId="63" applyFont="1" applyFill="1" applyBorder="1" applyAlignment="1" applyProtection="1">
      <alignment horizontal="right" vertical="center" wrapText="1"/>
      <protection/>
    </xf>
    <xf numFmtId="164" fontId="8" fillId="0" borderId="18" xfId="63" applyNumberFormat="1" applyFont="1" applyFill="1" applyBorder="1" applyAlignment="1" applyProtection="1">
      <alignment vertical="center" wrapText="1"/>
      <protection/>
    </xf>
    <xf numFmtId="0" fontId="8" fillId="0" borderId="34" xfId="63" applyFont="1" applyFill="1" applyBorder="1" applyAlignment="1" applyProtection="1">
      <alignment vertical="center" wrapText="1"/>
      <protection/>
    </xf>
    <xf numFmtId="164" fontId="8" fillId="0" borderId="30" xfId="63" applyNumberFormat="1" applyFont="1" applyFill="1" applyBorder="1" applyAlignment="1" applyProtection="1">
      <alignment vertical="center" wrapText="1"/>
      <protection/>
    </xf>
    <xf numFmtId="0" fontId="3" fillId="0" borderId="34" xfId="63" applyFont="1" applyFill="1" applyBorder="1" applyAlignment="1" applyProtection="1">
      <alignment vertical="center" wrapText="1"/>
      <protection/>
    </xf>
    <xf numFmtId="0" fontId="10" fillId="0" borderId="43" xfId="63" applyFont="1" applyFill="1" applyBorder="1" applyAlignment="1" applyProtection="1">
      <alignment horizontal="right" vertical="center" wrapText="1"/>
      <protection/>
    </xf>
    <xf numFmtId="164" fontId="3" fillId="0" borderId="41" xfId="63" applyNumberFormat="1" applyFont="1" applyFill="1" applyBorder="1" applyAlignment="1" applyProtection="1">
      <alignment vertical="center" wrapText="1"/>
      <protection locked="0"/>
    </xf>
    <xf numFmtId="164" fontId="8" fillId="0" borderId="18" xfId="63" applyNumberFormat="1" applyFont="1" applyFill="1" applyBorder="1" applyAlignment="1" applyProtection="1">
      <alignment vertical="center" wrapText="1"/>
      <protection locked="0"/>
    </xf>
    <xf numFmtId="0" fontId="3" fillId="0" borderId="17" xfId="63" applyFont="1" applyFill="1" applyBorder="1" applyAlignment="1" applyProtection="1">
      <alignment vertical="center" wrapText="1"/>
      <protection/>
    </xf>
    <xf numFmtId="164" fontId="8" fillId="0" borderId="21" xfId="63" applyNumberFormat="1" applyFont="1" applyFill="1" applyBorder="1" applyAlignment="1" applyProtection="1">
      <alignment vertical="center" wrapText="1"/>
      <protection/>
    </xf>
    <xf numFmtId="0" fontId="8" fillId="0" borderId="25" xfId="63" applyFont="1" applyFill="1" applyBorder="1" applyAlignment="1" applyProtection="1">
      <alignment vertical="center" wrapText="1"/>
      <protection/>
    </xf>
    <xf numFmtId="0" fontId="3" fillId="0" borderId="25" xfId="63" applyFont="1" applyFill="1" applyBorder="1" applyAlignment="1" applyProtection="1">
      <alignment vertical="center" wrapText="1"/>
      <protection/>
    </xf>
    <xf numFmtId="164" fontId="3" fillId="0" borderId="18" xfId="63" applyNumberFormat="1" applyFont="1" applyFill="1" applyBorder="1" applyAlignment="1" applyProtection="1">
      <alignment vertical="center" wrapText="1"/>
      <protection/>
    </xf>
    <xf numFmtId="164" fontId="3" fillId="0" borderId="21" xfId="63" applyNumberFormat="1" applyFont="1" applyFill="1" applyBorder="1" applyAlignment="1" applyProtection="1">
      <alignment vertical="center" wrapText="1"/>
      <protection/>
    </xf>
    <xf numFmtId="0" fontId="8" fillId="0" borderId="43" xfId="63" applyFont="1" applyFill="1" applyBorder="1" applyAlignment="1" applyProtection="1">
      <alignment horizontal="right" vertical="center" wrapText="1"/>
      <protection/>
    </xf>
    <xf numFmtId="0" fontId="8" fillId="0" borderId="31" xfId="63" applyFont="1" applyFill="1" applyBorder="1" applyAlignment="1" applyProtection="1">
      <alignment horizontal="right" vertical="center" wrapText="1"/>
      <protection/>
    </xf>
    <xf numFmtId="0" fontId="8" fillId="0" borderId="31" xfId="63" applyFont="1" applyFill="1" applyBorder="1" applyAlignment="1" applyProtection="1">
      <alignment vertical="center" wrapText="1"/>
      <protection/>
    </xf>
    <xf numFmtId="0" fontId="8" fillId="0" borderId="19" xfId="63" applyFont="1" applyFill="1" applyBorder="1" applyAlignment="1" applyProtection="1">
      <alignment horizontal="right" vertical="center" wrapText="1"/>
      <protection/>
    </xf>
    <xf numFmtId="0" fontId="8" fillId="0" borderId="22" xfId="63" applyFont="1" applyFill="1" applyBorder="1" applyAlignment="1" applyProtection="1">
      <alignment horizontal="right" vertical="center" wrapText="1"/>
      <protection/>
    </xf>
    <xf numFmtId="0" fontId="8" fillId="0" borderId="43" xfId="63" applyFont="1" applyFill="1" applyBorder="1" applyAlignment="1" applyProtection="1">
      <alignment horizontal="right" vertical="center" wrapText="1"/>
      <protection/>
    </xf>
    <xf numFmtId="164" fontId="8" fillId="0" borderId="28" xfId="63" applyNumberFormat="1" applyFont="1" applyFill="1" applyBorder="1" applyAlignment="1" applyProtection="1">
      <alignment vertical="center" wrapText="1"/>
      <protection/>
    </xf>
    <xf numFmtId="164" fontId="8" fillId="0" borderId="21" xfId="63" applyNumberFormat="1" applyFont="1" applyFill="1" applyBorder="1" applyAlignment="1" applyProtection="1">
      <alignment vertical="center" wrapText="1"/>
      <protection locked="0"/>
    </xf>
    <xf numFmtId="164" fontId="3" fillId="0" borderId="40" xfId="63" applyNumberFormat="1" applyFont="1" applyFill="1" applyBorder="1" applyAlignment="1" applyProtection="1">
      <alignment vertical="center" wrapText="1"/>
      <protection/>
    </xf>
    <xf numFmtId="0" fontId="3" fillId="0" borderId="44" xfId="63" applyFont="1" applyFill="1" applyBorder="1" applyAlignment="1" applyProtection="1">
      <alignment horizontal="center" vertical="center" wrapText="1"/>
      <protection/>
    </xf>
    <xf numFmtId="0" fontId="2" fillId="0" borderId="45" xfId="55" applyFill="1" applyBorder="1" applyAlignment="1">
      <alignment horizontal="right"/>
      <protection/>
    </xf>
    <xf numFmtId="0" fontId="2" fillId="0" borderId="44" xfId="55" applyFill="1" applyBorder="1" applyAlignment="1">
      <alignment horizontal="right"/>
      <protection/>
    </xf>
    <xf numFmtId="0" fontId="2" fillId="0" borderId="46" xfId="55" applyFill="1" applyBorder="1" applyAlignment="1">
      <alignment horizontal="right"/>
      <protection/>
    </xf>
    <xf numFmtId="0" fontId="3" fillId="0" borderId="21" xfId="63" applyNumberFormat="1" applyFont="1" applyFill="1" applyBorder="1" applyAlignment="1" applyProtection="1">
      <alignment vertical="center" wrapText="1"/>
      <protection/>
    </xf>
    <xf numFmtId="0" fontId="3" fillId="0" borderId="40" xfId="63" applyNumberFormat="1" applyFont="1" applyFill="1" applyBorder="1" applyAlignment="1" applyProtection="1">
      <alignment vertical="center" wrapText="1"/>
      <protection/>
    </xf>
    <xf numFmtId="0" fontId="8" fillId="0" borderId="24" xfId="63" applyNumberFormat="1" applyFont="1" applyFill="1" applyBorder="1" applyAlignment="1" applyProtection="1">
      <alignment vertical="center" wrapText="1"/>
      <protection/>
    </xf>
    <xf numFmtId="0" fontId="3" fillId="0" borderId="24" xfId="63" applyNumberFormat="1" applyFont="1" applyFill="1" applyBorder="1" applyAlignment="1" applyProtection="1">
      <alignment vertical="center" wrapText="1"/>
      <protection/>
    </xf>
    <xf numFmtId="0" fontId="10" fillId="0" borderId="33" xfId="63" applyFont="1" applyFill="1" applyBorder="1" applyAlignment="1" applyProtection="1">
      <alignment horizontal="right" vertical="center" wrapText="1"/>
      <protection/>
    </xf>
    <xf numFmtId="0" fontId="10" fillId="0" borderId="20" xfId="63" applyFont="1" applyFill="1" applyBorder="1" applyAlignment="1" applyProtection="1">
      <alignment horizontal="right" vertical="center" wrapText="1"/>
      <protection/>
    </xf>
    <xf numFmtId="0" fontId="3" fillId="0" borderId="30" xfId="63" applyNumberFormat="1" applyFont="1" applyFill="1" applyBorder="1" applyAlignment="1" applyProtection="1">
      <alignment vertical="center" wrapText="1"/>
      <protection/>
    </xf>
    <xf numFmtId="0" fontId="3" fillId="0" borderId="24" xfId="63" applyNumberFormat="1" applyFont="1" applyFill="1" applyBorder="1" applyAlignment="1" applyProtection="1">
      <alignment vertical="center" wrapText="1"/>
      <protection locked="0"/>
    </xf>
    <xf numFmtId="0" fontId="8" fillId="0" borderId="27" xfId="63" applyFont="1" applyFill="1" applyBorder="1" applyAlignment="1" applyProtection="1">
      <alignment horizontal="right" vertical="center" wrapText="1"/>
      <protection/>
    </xf>
    <xf numFmtId="0" fontId="3" fillId="0" borderId="21" xfId="63" applyNumberFormat="1" applyFont="1" applyFill="1" applyBorder="1" applyAlignment="1" applyProtection="1">
      <alignment vertical="center" wrapText="1"/>
      <protection locked="0"/>
    </xf>
    <xf numFmtId="0" fontId="3" fillId="0" borderId="40" xfId="63" applyNumberFormat="1" applyFont="1" applyFill="1" applyBorder="1" applyAlignment="1" applyProtection="1">
      <alignment vertical="center" wrapText="1"/>
      <protection locked="0"/>
    </xf>
    <xf numFmtId="0" fontId="3" fillId="0" borderId="36" xfId="63" applyNumberFormat="1" applyFont="1" applyFill="1" applyBorder="1" applyAlignment="1" applyProtection="1">
      <alignment vertical="center" wrapText="1"/>
      <protection locked="0"/>
    </xf>
    <xf numFmtId="3" fontId="3" fillId="0" borderId="23" xfId="63" applyNumberFormat="1" applyFont="1" applyFill="1" applyBorder="1" applyAlignment="1" applyProtection="1">
      <alignment vertical="center" wrapText="1"/>
      <protection locked="0"/>
    </xf>
    <xf numFmtId="0" fontId="3" fillId="0" borderId="20" xfId="63" applyFont="1" applyFill="1" applyBorder="1" applyAlignment="1" applyProtection="1">
      <alignment horizontal="right" vertical="center" wrapText="1"/>
      <protection/>
    </xf>
    <xf numFmtId="3" fontId="3" fillId="0" borderId="21" xfId="63" applyNumberFormat="1" applyFont="1" applyFill="1" applyBorder="1" applyAlignment="1" applyProtection="1">
      <alignment vertical="center" wrapText="1"/>
      <protection locked="0"/>
    </xf>
    <xf numFmtId="0" fontId="3" fillId="0" borderId="10" xfId="63" applyFont="1" applyFill="1" applyBorder="1" applyAlignment="1" applyProtection="1">
      <alignment horizontal="right" vertical="center" wrapText="1"/>
      <protection/>
    </xf>
    <xf numFmtId="3" fontId="8" fillId="0" borderId="18" xfId="63" applyNumberFormat="1" applyFont="1" applyFill="1" applyBorder="1" applyAlignment="1" applyProtection="1">
      <alignment vertical="center" wrapText="1"/>
      <protection locked="0"/>
    </xf>
    <xf numFmtId="3" fontId="3" fillId="0" borderId="28" xfId="63" applyNumberFormat="1" applyFont="1" applyFill="1" applyBorder="1" applyAlignment="1" applyProtection="1">
      <alignment vertical="center" wrapText="1"/>
      <protection locked="0"/>
    </xf>
    <xf numFmtId="3" fontId="3" fillId="0" borderId="30" xfId="63" applyNumberFormat="1" applyFont="1" applyFill="1" applyBorder="1" applyAlignment="1" applyProtection="1">
      <alignment vertical="center" wrapText="1"/>
      <protection locked="0"/>
    </xf>
    <xf numFmtId="3" fontId="3" fillId="0" borderId="21" xfId="63" applyNumberFormat="1" applyFont="1" applyFill="1" applyBorder="1" applyAlignment="1" applyProtection="1">
      <alignment vertical="center" wrapText="1"/>
      <protection/>
    </xf>
    <xf numFmtId="3" fontId="3" fillId="0" borderId="30" xfId="63" applyNumberFormat="1" applyFont="1" applyFill="1" applyBorder="1" applyAlignment="1" applyProtection="1">
      <alignment vertical="center" wrapText="1"/>
      <protection locked="0"/>
    </xf>
    <xf numFmtId="0" fontId="2" fillId="0" borderId="47" xfId="55" applyFill="1" applyBorder="1" applyAlignment="1">
      <alignment horizontal="right"/>
      <protection/>
    </xf>
    <xf numFmtId="0" fontId="3" fillId="0" borderId="43" xfId="63" applyFont="1" applyFill="1" applyBorder="1" applyAlignment="1" applyProtection="1">
      <alignment horizontal="right" vertical="center" wrapText="1"/>
      <protection/>
    </xf>
    <xf numFmtId="164" fontId="3" fillId="0" borderId="20" xfId="63" applyNumberFormat="1" applyFont="1" applyFill="1" applyBorder="1" applyAlignment="1" applyProtection="1">
      <alignment vertical="center" wrapText="1"/>
      <protection locked="0"/>
    </xf>
    <xf numFmtId="0" fontId="2" fillId="0" borderId="48" xfId="55" applyFill="1" applyBorder="1" applyAlignment="1">
      <alignment horizontal="right"/>
      <protection/>
    </xf>
    <xf numFmtId="164" fontId="3" fillId="0" borderId="23" xfId="63" applyNumberFormat="1" applyFont="1" applyFill="1" applyBorder="1" applyAlignment="1" applyProtection="1">
      <alignment vertical="center" wrapText="1"/>
      <protection locked="0"/>
    </xf>
    <xf numFmtId="0" fontId="8" fillId="0" borderId="31" xfId="63" applyFont="1" applyFill="1" applyBorder="1" applyAlignment="1" applyProtection="1">
      <alignment horizontal="left" vertical="center" wrapText="1" indent="1"/>
      <protection/>
    </xf>
    <xf numFmtId="164" fontId="3" fillId="0" borderId="31" xfId="63" applyNumberFormat="1" applyFont="1" applyFill="1" applyBorder="1" applyAlignment="1" applyProtection="1">
      <alignment vertical="center" wrapText="1"/>
      <protection locked="0"/>
    </xf>
    <xf numFmtId="0" fontId="8" fillId="0" borderId="31" xfId="63" applyFont="1" applyFill="1" applyBorder="1" applyAlignment="1" applyProtection="1">
      <alignment horizontal="right" vertical="center" wrapText="1"/>
      <protection/>
    </xf>
    <xf numFmtId="164" fontId="3" fillId="0" borderId="10" xfId="63" applyNumberFormat="1" applyFont="1" applyFill="1" applyBorder="1" applyAlignment="1" applyProtection="1">
      <alignment vertical="center" wrapText="1"/>
      <protection locked="0"/>
    </xf>
    <xf numFmtId="164" fontId="8" fillId="0" borderId="31" xfId="63" applyNumberFormat="1" applyFont="1" applyFill="1" applyBorder="1" applyAlignment="1" applyProtection="1">
      <alignment vertical="center" wrapText="1"/>
      <protection/>
    </xf>
    <xf numFmtId="164" fontId="8" fillId="0" borderId="20" xfId="63" applyNumberFormat="1" applyFont="1" applyFill="1" applyBorder="1" applyAlignment="1" applyProtection="1">
      <alignment vertical="center" wrapText="1"/>
      <protection locked="0"/>
    </xf>
    <xf numFmtId="164" fontId="3" fillId="0" borderId="20" xfId="63" applyNumberFormat="1" applyFont="1" applyFill="1" applyBorder="1" applyAlignment="1" applyProtection="1">
      <alignment vertical="center" wrapText="1"/>
      <protection locked="0"/>
    </xf>
    <xf numFmtId="164" fontId="3" fillId="0" borderId="25" xfId="63" applyNumberFormat="1" applyFont="1" applyFill="1" applyBorder="1" applyAlignment="1" applyProtection="1">
      <alignment vertical="center" wrapText="1"/>
      <protection locked="0"/>
    </xf>
    <xf numFmtId="164" fontId="8" fillId="0" borderId="10" xfId="63" applyNumberFormat="1" applyFont="1" applyFill="1" applyBorder="1" applyAlignment="1" applyProtection="1">
      <alignment vertical="center" wrapText="1"/>
      <protection locked="0"/>
    </xf>
    <xf numFmtId="164" fontId="8" fillId="0" borderId="27" xfId="63" applyNumberFormat="1" applyFont="1" applyFill="1" applyBorder="1" applyAlignment="1" applyProtection="1">
      <alignment vertical="center" wrapText="1"/>
      <protection/>
    </xf>
    <xf numFmtId="164" fontId="3" fillId="0" borderId="25" xfId="63" applyNumberFormat="1" applyFont="1" applyFill="1" applyBorder="1" applyAlignment="1" applyProtection="1">
      <alignment vertical="center" wrapText="1"/>
      <protection locked="0"/>
    </xf>
    <xf numFmtId="164" fontId="8" fillId="0" borderId="25" xfId="63" applyNumberFormat="1" applyFont="1" applyFill="1" applyBorder="1" applyAlignment="1" applyProtection="1">
      <alignment vertical="center" wrapText="1"/>
      <protection locked="0"/>
    </xf>
    <xf numFmtId="164" fontId="8" fillId="0" borderId="27" xfId="63" applyNumberFormat="1" applyFont="1" applyFill="1" applyBorder="1" applyAlignment="1" applyProtection="1">
      <alignment vertical="center" wrapText="1"/>
      <protection locked="0"/>
    </xf>
    <xf numFmtId="164" fontId="8" fillId="0" borderId="34" xfId="63" applyNumberFormat="1" applyFont="1" applyFill="1" applyBorder="1" applyAlignment="1" applyProtection="1">
      <alignment vertical="center" wrapText="1"/>
      <protection locked="0"/>
    </xf>
    <xf numFmtId="164" fontId="3" fillId="0" borderId="23" xfId="63" applyNumberFormat="1" applyFont="1" applyFill="1" applyBorder="1" applyAlignment="1" applyProtection="1">
      <alignment vertical="center" wrapText="1"/>
      <protection locked="0"/>
    </xf>
    <xf numFmtId="164" fontId="3" fillId="0" borderId="32" xfId="63" applyNumberFormat="1" applyFont="1" applyFill="1" applyBorder="1" applyAlignment="1" applyProtection="1">
      <alignment vertical="center" wrapText="1"/>
      <protection locked="0"/>
    </xf>
    <xf numFmtId="164" fontId="8" fillId="0" borderId="12" xfId="63" applyNumberFormat="1" applyFont="1" applyFill="1" applyBorder="1" applyAlignment="1" applyProtection="1">
      <alignment vertical="center" wrapText="1"/>
      <protection locked="0"/>
    </xf>
    <xf numFmtId="164" fontId="10" fillId="0" borderId="31" xfId="63" applyNumberFormat="1" applyFont="1" applyFill="1" applyBorder="1" applyAlignment="1" applyProtection="1">
      <alignment vertical="center" wrapText="1"/>
      <protection locked="0"/>
    </xf>
    <xf numFmtId="164" fontId="8" fillId="0" borderId="10" xfId="63" applyNumberFormat="1" applyFont="1" applyFill="1" applyBorder="1" applyAlignment="1" applyProtection="1">
      <alignment vertical="center" wrapText="1"/>
      <protection/>
    </xf>
    <xf numFmtId="164" fontId="8" fillId="0" borderId="10" xfId="63" applyNumberFormat="1" applyFont="1" applyFill="1" applyBorder="1" applyAlignment="1" applyProtection="1">
      <alignment vertical="center" wrapText="1"/>
      <protection locked="0"/>
    </xf>
    <xf numFmtId="164" fontId="3" fillId="0" borderId="20" xfId="63" applyNumberFormat="1" applyFont="1" applyFill="1" applyBorder="1" applyAlignment="1" applyProtection="1">
      <alignment vertical="center" wrapText="1"/>
      <protection/>
    </xf>
    <xf numFmtId="164" fontId="8" fillId="0" borderId="20" xfId="63" applyNumberFormat="1" applyFont="1" applyFill="1" applyBorder="1" applyAlignment="1" applyProtection="1">
      <alignment vertical="center" wrapText="1"/>
      <protection/>
    </xf>
    <xf numFmtId="164" fontId="8" fillId="0" borderId="23" xfId="63" applyNumberFormat="1" applyFont="1" applyFill="1" applyBorder="1" applyAlignment="1" applyProtection="1">
      <alignment vertical="center" wrapText="1"/>
      <protection/>
    </xf>
    <xf numFmtId="164" fontId="8" fillId="0" borderId="25" xfId="63" applyNumberFormat="1" applyFont="1" applyFill="1" applyBorder="1" applyAlignment="1" applyProtection="1">
      <alignment vertical="center" wrapText="1"/>
      <protection/>
    </xf>
    <xf numFmtId="164" fontId="8" fillId="0" borderId="34" xfId="63" applyNumberFormat="1" applyFont="1" applyFill="1" applyBorder="1" applyAlignment="1" applyProtection="1">
      <alignment vertical="center" wrapText="1"/>
      <protection/>
    </xf>
    <xf numFmtId="164" fontId="3" fillId="0" borderId="27" xfId="63" applyNumberFormat="1" applyFont="1" applyFill="1" applyBorder="1" applyAlignment="1" applyProtection="1">
      <alignment vertical="center" wrapText="1"/>
      <protection/>
    </xf>
    <xf numFmtId="164" fontId="3" fillId="0" borderId="34" xfId="63" applyNumberFormat="1" applyFont="1" applyFill="1" applyBorder="1" applyAlignment="1" applyProtection="1">
      <alignment vertical="center" wrapText="1"/>
      <protection/>
    </xf>
    <xf numFmtId="164" fontId="3" fillId="0" borderId="32" xfId="63" applyNumberFormat="1" applyFont="1" applyFill="1" applyBorder="1" applyAlignment="1" applyProtection="1">
      <alignment vertical="center" wrapText="1"/>
      <protection locked="0"/>
    </xf>
    <xf numFmtId="164" fontId="3" fillId="0" borderId="27" xfId="63" applyNumberFormat="1" applyFont="1" applyFill="1" applyBorder="1" applyAlignment="1" applyProtection="1">
      <alignment vertical="center" wrapText="1"/>
      <protection locked="0"/>
    </xf>
    <xf numFmtId="164" fontId="3" fillId="0" borderId="34" xfId="63" applyNumberFormat="1" applyFont="1" applyFill="1" applyBorder="1" applyAlignment="1" applyProtection="1">
      <alignment vertical="center" wrapText="1"/>
      <protection locked="0"/>
    </xf>
    <xf numFmtId="164" fontId="8" fillId="0" borderId="17" xfId="63" applyNumberFormat="1" applyFont="1" applyFill="1" applyBorder="1" applyAlignment="1" applyProtection="1">
      <alignment vertical="center" wrapText="1"/>
      <protection locked="0"/>
    </xf>
    <xf numFmtId="164" fontId="8" fillId="0" borderId="27" xfId="63" applyNumberFormat="1" applyFont="1" applyFill="1" applyBorder="1" applyAlignment="1" applyProtection="1">
      <alignment vertical="center" wrapText="1"/>
      <protection locked="0"/>
    </xf>
    <xf numFmtId="164" fontId="8" fillId="0" borderId="34" xfId="63" applyNumberFormat="1" applyFont="1" applyFill="1" applyBorder="1" applyAlignment="1" applyProtection="1">
      <alignment vertical="center" wrapText="1"/>
      <protection locked="0"/>
    </xf>
    <xf numFmtId="164" fontId="3" fillId="0" borderId="17" xfId="63" applyNumberFormat="1" applyFont="1" applyFill="1" applyBorder="1" applyAlignment="1" applyProtection="1">
      <alignment vertical="center" wrapText="1"/>
      <protection/>
    </xf>
    <xf numFmtId="0" fontId="14" fillId="0" borderId="0" xfId="0" applyFont="1" applyFill="1" applyAlignment="1">
      <alignment/>
    </xf>
    <xf numFmtId="164" fontId="13" fillId="0" borderId="0" xfId="64" applyNumberFormat="1" applyFont="1" applyFill="1" applyAlignment="1">
      <alignment horizontal="centerContinuous" vertical="center" wrapText="1"/>
      <protection/>
    </xf>
    <xf numFmtId="164" fontId="14" fillId="0" borderId="0" xfId="64" applyNumberFormat="1" applyFont="1" applyFill="1" applyAlignment="1">
      <alignment horizontal="centerContinuous" vertical="center"/>
      <protection/>
    </xf>
    <xf numFmtId="164" fontId="14" fillId="0" borderId="0" xfId="64" applyNumberFormat="1" applyFont="1" applyFill="1" applyAlignment="1">
      <alignment horizontal="center" vertical="center" wrapText="1"/>
      <protection/>
    </xf>
    <xf numFmtId="164" fontId="14" fillId="0" borderId="0" xfId="64" applyNumberFormat="1" applyFont="1" applyFill="1" applyAlignment="1">
      <alignment vertical="center" wrapText="1"/>
      <protection/>
    </xf>
    <xf numFmtId="164" fontId="14" fillId="0" borderId="0" xfId="64" applyNumberFormat="1" applyFont="1" applyFill="1" applyAlignment="1">
      <alignment horizontal="right" vertical="center"/>
      <protection/>
    </xf>
    <xf numFmtId="164" fontId="13" fillId="0" borderId="12" xfId="64" applyNumberFormat="1" applyFont="1" applyFill="1" applyBorder="1" applyAlignment="1">
      <alignment horizontal="centerContinuous" vertical="center" wrapText="1"/>
      <protection/>
    </xf>
    <xf numFmtId="164" fontId="13" fillId="0" borderId="10" xfId="64" applyNumberFormat="1" applyFont="1" applyFill="1" applyBorder="1" applyAlignment="1">
      <alignment horizontal="centerContinuous" vertical="center" wrapText="1"/>
      <protection/>
    </xf>
    <xf numFmtId="164" fontId="13" fillId="0" borderId="14" xfId="64" applyNumberFormat="1" applyFont="1" applyFill="1" applyBorder="1" applyAlignment="1">
      <alignment horizontal="centerContinuous" vertical="center" wrapText="1"/>
      <protection/>
    </xf>
    <xf numFmtId="164" fontId="13" fillId="0" borderId="12" xfId="64" applyNumberFormat="1" applyFont="1" applyFill="1" applyBorder="1" applyAlignment="1">
      <alignment horizontal="center" vertical="center" wrapText="1"/>
      <protection/>
    </xf>
    <xf numFmtId="164" fontId="13" fillId="0" borderId="10" xfId="64" applyNumberFormat="1" applyFont="1" applyFill="1" applyBorder="1" applyAlignment="1">
      <alignment horizontal="center" vertical="center" wrapText="1"/>
      <protection/>
    </xf>
    <xf numFmtId="164" fontId="14" fillId="0" borderId="49" xfId="64" applyNumberFormat="1" applyFont="1" applyFill="1" applyBorder="1" applyAlignment="1" applyProtection="1">
      <alignment vertical="center" wrapText="1"/>
      <protection/>
    </xf>
    <xf numFmtId="164" fontId="14" fillId="0" borderId="31" xfId="64" applyNumberFormat="1" applyFont="1" applyFill="1" applyBorder="1" applyAlignment="1" applyProtection="1">
      <alignment vertical="center" wrapText="1"/>
      <protection locked="0"/>
    </xf>
    <xf numFmtId="164" fontId="14" fillId="0" borderId="50" xfId="64" applyNumberFormat="1" applyFont="1" applyFill="1" applyBorder="1" applyAlignment="1" applyProtection="1">
      <alignment vertical="center" wrapText="1"/>
      <protection locked="0"/>
    </xf>
    <xf numFmtId="164" fontId="14" fillId="0" borderId="45" xfId="64" applyNumberFormat="1" applyFont="1" applyFill="1" applyBorder="1" applyAlignment="1">
      <alignment vertical="center" wrapText="1"/>
      <protection/>
    </xf>
    <xf numFmtId="164" fontId="14" fillId="0" borderId="28" xfId="64" applyNumberFormat="1" applyFont="1" applyFill="1" applyBorder="1" applyAlignment="1" applyProtection="1">
      <alignment vertical="center" wrapText="1"/>
      <protection locked="0"/>
    </xf>
    <xf numFmtId="164" fontId="14" fillId="0" borderId="44" xfId="64" applyNumberFormat="1" applyFont="1" applyFill="1" applyBorder="1" applyAlignment="1" applyProtection="1">
      <alignment vertical="center" wrapText="1"/>
      <protection/>
    </xf>
    <xf numFmtId="164" fontId="14" fillId="0" borderId="20" xfId="64" applyNumberFormat="1" applyFont="1" applyFill="1" applyBorder="1" applyAlignment="1" applyProtection="1">
      <alignment vertical="center" wrapText="1"/>
      <protection locked="0"/>
    </xf>
    <xf numFmtId="164" fontId="14" fillId="0" borderId="51" xfId="64" applyNumberFormat="1" applyFont="1" applyFill="1" applyBorder="1" applyAlignment="1" applyProtection="1">
      <alignment vertical="center" wrapText="1"/>
      <protection locked="0"/>
    </xf>
    <xf numFmtId="164" fontId="14" fillId="0" borderId="44" xfId="64" applyNumberFormat="1" applyFont="1" applyFill="1" applyBorder="1" applyAlignment="1">
      <alignment vertical="center" wrapText="1"/>
      <protection/>
    </xf>
    <xf numFmtId="164" fontId="14" fillId="0" borderId="21" xfId="64" applyNumberFormat="1" applyFont="1" applyFill="1" applyBorder="1" applyAlignment="1" applyProtection="1">
      <alignment vertical="center" wrapText="1"/>
      <protection locked="0"/>
    </xf>
    <xf numFmtId="3" fontId="14" fillId="0" borderId="51" xfId="64" applyNumberFormat="1" applyFont="1" applyFill="1" applyBorder="1" applyAlignment="1" applyProtection="1">
      <alignment vertical="center" wrapText="1"/>
      <protection locked="0"/>
    </xf>
    <xf numFmtId="164" fontId="12" fillId="0" borderId="44" xfId="64" applyNumberFormat="1" applyFont="1" applyFill="1" applyBorder="1" applyAlignment="1">
      <alignment vertical="center" wrapText="1"/>
      <protection/>
    </xf>
    <xf numFmtId="164" fontId="14" fillId="0" borderId="44" xfId="64" applyNumberFormat="1" applyFont="1" applyFill="1" applyBorder="1" applyAlignment="1" applyProtection="1">
      <alignment vertical="center" wrapText="1"/>
      <protection locked="0"/>
    </xf>
    <xf numFmtId="3" fontId="14" fillId="0" borderId="21" xfId="64" applyNumberFormat="1" applyFont="1" applyFill="1" applyBorder="1" applyAlignment="1" applyProtection="1">
      <alignment vertical="center" wrapText="1"/>
      <protection locked="0"/>
    </xf>
    <xf numFmtId="164" fontId="14" fillId="0" borderId="52" xfId="64" applyNumberFormat="1" applyFont="1" applyFill="1" applyBorder="1" applyAlignment="1" applyProtection="1">
      <alignment vertical="center" wrapText="1"/>
      <protection locked="0"/>
    </xf>
    <xf numFmtId="164" fontId="14" fillId="0" borderId="34" xfId="64" applyNumberFormat="1" applyFont="1" applyFill="1" applyBorder="1" applyAlignment="1" applyProtection="1">
      <alignment vertical="center" wrapText="1"/>
      <protection locked="0"/>
    </xf>
    <xf numFmtId="164" fontId="14" fillId="0" borderId="53" xfId="64" applyNumberFormat="1" applyFont="1" applyFill="1" applyBorder="1" applyAlignment="1" applyProtection="1">
      <alignment vertical="center" wrapText="1"/>
      <protection locked="0"/>
    </xf>
    <xf numFmtId="3" fontId="14" fillId="0" borderId="30" xfId="64" applyNumberFormat="1" applyFont="1" applyFill="1" applyBorder="1" applyAlignment="1" applyProtection="1">
      <alignment vertical="center" wrapText="1"/>
      <protection locked="0"/>
    </xf>
    <xf numFmtId="164" fontId="13" fillId="0" borderId="12" xfId="64" applyNumberFormat="1" applyFont="1" applyFill="1" applyBorder="1" applyAlignment="1">
      <alignment horizontal="left" vertical="center" wrapText="1" indent="1"/>
      <protection/>
    </xf>
    <xf numFmtId="164" fontId="13" fillId="0" borderId="10" xfId="64" applyNumberFormat="1" applyFont="1" applyFill="1" applyBorder="1" applyAlignment="1">
      <alignment vertical="center" wrapText="1"/>
      <protection/>
    </xf>
    <xf numFmtId="164" fontId="13" fillId="0" borderId="42" xfId="64" applyNumberFormat="1" applyFont="1" applyFill="1" applyBorder="1" applyAlignment="1">
      <alignment vertical="center" wrapText="1"/>
      <protection/>
    </xf>
    <xf numFmtId="164" fontId="13" fillId="0" borderId="14" xfId="64" applyNumberFormat="1" applyFont="1" applyFill="1" applyBorder="1" applyAlignment="1">
      <alignment vertical="center" wrapText="1"/>
      <protection/>
    </xf>
    <xf numFmtId="164" fontId="13" fillId="0" borderId="48" xfId="64" applyNumberFormat="1" applyFont="1" applyFill="1" applyBorder="1" applyAlignment="1">
      <alignment horizontal="left" vertical="center" wrapText="1" indent="1"/>
      <protection/>
    </xf>
    <xf numFmtId="164" fontId="14" fillId="0" borderId="25" xfId="64" applyNumberFormat="1" applyFont="1" applyFill="1" applyBorder="1" applyAlignment="1" applyProtection="1">
      <alignment horizontal="center" vertical="center" wrapText="1"/>
      <protection/>
    </xf>
    <xf numFmtId="164" fontId="14" fillId="0" borderId="54" xfId="64" applyNumberFormat="1" applyFont="1" applyFill="1" applyBorder="1" applyAlignment="1" applyProtection="1">
      <alignment horizontal="center" vertical="center" wrapText="1"/>
      <protection/>
    </xf>
    <xf numFmtId="164" fontId="14" fillId="0" borderId="14" xfId="64" applyNumberFormat="1" applyFont="1" applyFill="1" applyBorder="1" applyAlignment="1" applyProtection="1">
      <alignment horizontal="center" vertical="center" wrapText="1"/>
      <protection/>
    </xf>
    <xf numFmtId="164" fontId="14" fillId="0" borderId="45" xfId="64" applyNumberFormat="1" applyFont="1" applyFill="1" applyBorder="1" applyAlignment="1" applyProtection="1">
      <alignment vertical="center" wrapText="1"/>
      <protection/>
    </xf>
    <xf numFmtId="3" fontId="14" fillId="0" borderId="20" xfId="64" applyNumberFormat="1" applyFont="1" applyFill="1" applyBorder="1" applyAlignment="1" applyProtection="1">
      <alignment vertical="center" wrapText="1"/>
      <protection locked="0"/>
    </xf>
    <xf numFmtId="164" fontId="14" fillId="0" borderId="24" xfId="64" applyNumberFormat="1" applyFont="1" applyFill="1" applyBorder="1" applyAlignment="1" applyProtection="1">
      <alignment horizontal="center" vertical="center" wrapText="1"/>
      <protection/>
    </xf>
    <xf numFmtId="0" fontId="2" fillId="0" borderId="0" xfId="57" applyFont="1">
      <alignment/>
      <protection/>
    </xf>
    <xf numFmtId="3" fontId="2" fillId="0" borderId="0" xfId="57" applyNumberFormat="1" applyFont="1">
      <alignment/>
      <protection/>
    </xf>
    <xf numFmtId="3" fontId="9" fillId="0" borderId="10" xfId="57" applyNumberFormat="1" applyFont="1" applyBorder="1">
      <alignment/>
      <protection/>
    </xf>
    <xf numFmtId="164" fontId="3" fillId="0" borderId="25" xfId="64" applyNumberFormat="1" applyFont="1" applyFill="1" applyBorder="1" applyAlignment="1" applyProtection="1">
      <alignment vertical="center" wrapText="1"/>
      <protection locked="0"/>
    </xf>
    <xf numFmtId="1" fontId="3" fillId="0" borderId="25" xfId="64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55" applyFont="1">
      <alignment/>
      <protection/>
    </xf>
    <xf numFmtId="0" fontId="9" fillId="0" borderId="0" xfId="55" applyFont="1" applyAlignment="1">
      <alignment horizontal="center"/>
      <protection/>
    </xf>
    <xf numFmtId="164" fontId="3" fillId="0" borderId="0" xfId="64" applyNumberFormat="1" applyFont="1" applyAlignment="1">
      <alignment horizontal="center" vertical="center" wrapText="1"/>
      <protection/>
    </xf>
    <xf numFmtId="164" fontId="3" fillId="0" borderId="0" xfId="64" applyNumberFormat="1" applyFont="1" applyAlignment="1">
      <alignment vertical="center" wrapText="1"/>
      <protection/>
    </xf>
    <xf numFmtId="164" fontId="8" fillId="0" borderId="12" xfId="64" applyNumberFormat="1" applyFont="1" applyBorder="1" applyAlignment="1">
      <alignment horizontal="center" vertical="center" wrapText="1"/>
      <protection/>
    </xf>
    <xf numFmtId="164" fontId="8" fillId="0" borderId="10" xfId="64" applyNumberFormat="1" applyFont="1" applyBorder="1" applyAlignment="1">
      <alignment horizontal="center" vertical="center" wrapText="1"/>
      <protection/>
    </xf>
    <xf numFmtId="164" fontId="8" fillId="0" borderId="14" xfId="64" applyNumberFormat="1" applyFont="1" applyBorder="1" applyAlignment="1">
      <alignment horizontal="center" vertical="center" wrapText="1"/>
      <protection/>
    </xf>
    <xf numFmtId="164" fontId="8" fillId="0" borderId="55" xfId="64" applyNumberFormat="1" applyFont="1" applyFill="1" applyBorder="1" applyAlignment="1">
      <alignment horizontal="center" vertical="center" wrapText="1"/>
      <protection/>
    </xf>
    <xf numFmtId="164" fontId="8" fillId="0" borderId="48" xfId="64" applyNumberFormat="1" applyFont="1" applyBorder="1" applyAlignment="1" applyProtection="1">
      <alignment horizontal="center" vertical="center" wrapText="1"/>
      <protection/>
    </xf>
    <xf numFmtId="164" fontId="8" fillId="0" borderId="25" xfId="64" applyNumberFormat="1" applyFont="1" applyBorder="1" applyAlignment="1" applyProtection="1">
      <alignment horizontal="center" vertical="center" wrapText="1"/>
      <protection/>
    </xf>
    <xf numFmtId="164" fontId="8" fillId="0" borderId="24" xfId="64" applyNumberFormat="1" applyFont="1" applyBorder="1" applyAlignment="1" applyProtection="1">
      <alignment horizontal="center" vertical="center" wrapText="1"/>
      <protection/>
    </xf>
    <xf numFmtId="164" fontId="8" fillId="0" borderId="56" xfId="64" applyNumberFormat="1" applyFont="1" applyFill="1" applyBorder="1" applyAlignment="1" applyProtection="1">
      <alignment horizontal="center" vertical="center" wrapText="1"/>
      <protection/>
    </xf>
    <xf numFmtId="164" fontId="8" fillId="0" borderId="10" xfId="64" applyNumberFormat="1" applyFont="1" applyBorder="1" applyAlignment="1" applyProtection="1">
      <alignment horizontal="center" vertical="center" wrapText="1"/>
      <protection/>
    </xf>
    <xf numFmtId="164" fontId="8" fillId="0" borderId="14" xfId="64" applyNumberFormat="1" applyFont="1" applyBorder="1" applyAlignment="1" applyProtection="1">
      <alignment horizontal="center" vertical="center" wrapText="1"/>
      <protection/>
    </xf>
    <xf numFmtId="0" fontId="2" fillId="0" borderId="56" xfId="55" applyFont="1" applyBorder="1">
      <alignment/>
      <protection/>
    </xf>
    <xf numFmtId="0" fontId="20" fillId="0" borderId="17" xfId="55" applyFont="1" applyBorder="1" applyAlignment="1">
      <alignment vertical="center"/>
      <protection/>
    </xf>
    <xf numFmtId="0" fontId="14" fillId="0" borderId="16" xfId="55" applyFont="1" applyBorder="1" applyAlignment="1">
      <alignment/>
      <protection/>
    </xf>
    <xf numFmtId="164" fontId="8" fillId="0" borderId="17" xfId="64" applyNumberFormat="1" applyFont="1" applyBorder="1" applyAlignment="1" applyProtection="1">
      <alignment horizontal="center" vertical="center" wrapText="1"/>
      <protection/>
    </xf>
    <xf numFmtId="164" fontId="8" fillId="0" borderId="18" xfId="64" applyNumberFormat="1" applyFont="1" applyBorder="1" applyAlignment="1" applyProtection="1">
      <alignment horizontal="center" vertical="center" wrapText="1"/>
      <protection/>
    </xf>
    <xf numFmtId="3" fontId="2" fillId="0" borderId="57" xfId="55" applyNumberFormat="1" applyFont="1" applyBorder="1">
      <alignment/>
      <protection/>
    </xf>
    <xf numFmtId="0" fontId="14" fillId="0" borderId="58" xfId="55" applyFont="1" applyBorder="1" applyAlignment="1">
      <alignment vertical="center"/>
      <protection/>
    </xf>
    <xf numFmtId="3" fontId="14" fillId="0" borderId="31" xfId="55" applyNumberFormat="1" applyFont="1" applyBorder="1" applyAlignment="1">
      <alignment vertical="center"/>
      <protection/>
    </xf>
    <xf numFmtId="0" fontId="14" fillId="0" borderId="35" xfId="55" applyFont="1" applyBorder="1" applyAlignment="1">
      <alignment horizontal="center"/>
      <protection/>
    </xf>
    <xf numFmtId="164" fontId="3" fillId="0" borderId="31" xfId="64" applyNumberFormat="1" applyFont="1" applyBorder="1" applyAlignment="1" applyProtection="1">
      <alignment horizontal="right" vertical="center" wrapText="1"/>
      <protection/>
    </xf>
    <xf numFmtId="164" fontId="3" fillId="0" borderId="36" xfId="64" applyNumberFormat="1" applyFont="1" applyBorder="1" applyAlignment="1" applyProtection="1">
      <alignment horizontal="right" vertical="center" wrapText="1"/>
      <protection/>
    </xf>
    <xf numFmtId="3" fontId="14" fillId="0" borderId="59" xfId="55" applyNumberFormat="1" applyFont="1" applyBorder="1">
      <alignment/>
      <protection/>
    </xf>
    <xf numFmtId="164" fontId="3" fillId="0" borderId="48" xfId="64" applyNumberFormat="1" applyFont="1" applyBorder="1" applyAlignment="1" applyProtection="1">
      <alignment horizontal="left" vertical="center" wrapText="1"/>
      <protection/>
    </xf>
    <xf numFmtId="164" fontId="3" fillId="0" borderId="25" xfId="64" applyNumberFormat="1" applyFont="1" applyBorder="1" applyAlignment="1" applyProtection="1">
      <alignment horizontal="right" vertical="center" wrapText="1"/>
      <protection/>
    </xf>
    <xf numFmtId="164" fontId="3" fillId="0" borderId="25" xfId="64" applyNumberFormat="1" applyFont="1" applyBorder="1" applyAlignment="1" applyProtection="1">
      <alignment horizontal="center" vertical="center" wrapText="1"/>
      <protection/>
    </xf>
    <xf numFmtId="164" fontId="3" fillId="0" borderId="24" xfId="64" applyNumberFormat="1" applyFont="1" applyBorder="1" applyAlignment="1" applyProtection="1">
      <alignment horizontal="right" vertical="center" wrapText="1"/>
      <protection/>
    </xf>
    <xf numFmtId="3" fontId="14" fillId="0" borderId="57" xfId="55" applyNumberFormat="1" applyFont="1" applyBorder="1">
      <alignment/>
      <protection/>
    </xf>
    <xf numFmtId="164" fontId="2" fillId="0" borderId="0" xfId="55" applyNumberFormat="1" applyFont="1">
      <alignment/>
      <protection/>
    </xf>
    <xf numFmtId="3" fontId="14" fillId="0" borderId="60" xfId="55" applyNumberFormat="1" applyFont="1" applyBorder="1">
      <alignment/>
      <protection/>
    </xf>
    <xf numFmtId="164" fontId="3" fillId="0" borderId="12" xfId="64" applyNumberFormat="1" applyFont="1" applyBorder="1" applyAlignment="1" applyProtection="1">
      <alignment horizontal="left" vertical="center" wrapText="1"/>
      <protection/>
    </xf>
    <xf numFmtId="164" fontId="3" fillId="0" borderId="10" xfId="64" applyNumberFormat="1" applyFont="1" applyBorder="1" applyAlignment="1" applyProtection="1">
      <alignment horizontal="right" vertical="center" wrapText="1"/>
      <protection/>
    </xf>
    <xf numFmtId="164" fontId="3" fillId="0" borderId="10" xfId="64" applyNumberFormat="1" applyFont="1" applyBorder="1" applyAlignment="1" applyProtection="1">
      <alignment horizontal="center" vertical="center" wrapText="1"/>
      <protection/>
    </xf>
    <xf numFmtId="164" fontId="3" fillId="0" borderId="14" xfId="64" applyNumberFormat="1" applyFont="1" applyBorder="1" applyAlignment="1" applyProtection="1">
      <alignment horizontal="right" vertical="center" wrapText="1"/>
      <protection/>
    </xf>
    <xf numFmtId="3" fontId="14" fillId="0" borderId="56" xfId="55" applyNumberFormat="1" applyFont="1" applyBorder="1">
      <alignment/>
      <protection/>
    </xf>
    <xf numFmtId="164" fontId="3" fillId="0" borderId="34" xfId="64" applyNumberFormat="1" applyFont="1" applyBorder="1" applyAlignment="1" applyProtection="1">
      <alignment horizontal="right" vertical="center" wrapText="1"/>
      <protection/>
    </xf>
    <xf numFmtId="164" fontId="3" fillId="0" borderId="34" xfId="64" applyNumberFormat="1" applyFont="1" applyBorder="1" applyAlignment="1" applyProtection="1">
      <alignment horizontal="center" vertical="center" wrapText="1"/>
      <protection/>
    </xf>
    <xf numFmtId="164" fontId="3" fillId="0" borderId="30" xfId="64" applyNumberFormat="1" applyFont="1" applyBorder="1" applyAlignment="1" applyProtection="1">
      <alignment horizontal="right" vertical="center" wrapText="1"/>
      <protection/>
    </xf>
    <xf numFmtId="0" fontId="14" fillId="0" borderId="61" xfId="55" applyFont="1" applyBorder="1">
      <alignment/>
      <protection/>
    </xf>
    <xf numFmtId="164" fontId="3" fillId="0" borderId="29" xfId="64" applyNumberFormat="1" applyFont="1" applyBorder="1" applyAlignment="1" applyProtection="1">
      <alignment horizontal="center" vertical="center" wrapText="1"/>
      <protection/>
    </xf>
    <xf numFmtId="164" fontId="18" fillId="0" borderId="52" xfId="64" applyNumberFormat="1" applyFont="1" applyBorder="1" applyAlignment="1" applyProtection="1">
      <alignment horizontal="left" vertical="center" wrapText="1"/>
      <protection/>
    </xf>
    <xf numFmtId="164" fontId="3" fillId="0" borderId="49" xfId="64" applyNumberFormat="1" applyFont="1" applyBorder="1" applyAlignment="1" applyProtection="1">
      <alignment horizontal="left" vertical="center" wrapText="1"/>
      <protection locked="0"/>
    </xf>
    <xf numFmtId="164" fontId="3" fillId="0" borderId="31" xfId="64" applyNumberFormat="1" applyFont="1" applyFill="1" applyBorder="1" applyAlignment="1" applyProtection="1">
      <alignment vertical="center" wrapText="1"/>
      <protection locked="0"/>
    </xf>
    <xf numFmtId="1" fontId="3" fillId="0" borderId="31" xfId="64" applyNumberFormat="1" applyFont="1" applyBorder="1" applyAlignment="1" applyProtection="1">
      <alignment horizontal="center" vertical="center" wrapText="1"/>
      <protection locked="0"/>
    </xf>
    <xf numFmtId="164" fontId="3" fillId="0" borderId="31" xfId="64" applyNumberFormat="1" applyFont="1" applyBorder="1" applyAlignment="1" applyProtection="1">
      <alignment vertical="center" wrapText="1"/>
      <protection locked="0"/>
    </xf>
    <xf numFmtId="164" fontId="3" fillId="0" borderId="50" xfId="64" applyNumberFormat="1" applyFont="1" applyBorder="1" applyAlignment="1" applyProtection="1">
      <alignment vertical="center" wrapText="1"/>
      <protection locked="0"/>
    </xf>
    <xf numFmtId="164" fontId="3" fillId="0" borderId="47" xfId="64" applyNumberFormat="1" applyFont="1" applyBorder="1" applyAlignment="1" applyProtection="1">
      <alignment horizontal="left" vertical="center" wrapText="1"/>
      <protection locked="0"/>
    </xf>
    <xf numFmtId="164" fontId="3" fillId="0" borderId="32" xfId="64" applyNumberFormat="1" applyFont="1" applyFill="1" applyBorder="1" applyAlignment="1" applyProtection="1">
      <alignment vertical="center" wrapText="1"/>
      <protection locked="0"/>
    </xf>
    <xf numFmtId="1" fontId="3" fillId="0" borderId="32" xfId="64" applyNumberFormat="1" applyFont="1" applyFill="1" applyBorder="1" applyAlignment="1" applyProtection="1">
      <alignment horizontal="center" vertical="center" wrapText="1"/>
      <protection locked="0"/>
    </xf>
    <xf numFmtId="164" fontId="3" fillId="0" borderId="32" xfId="64" applyNumberFormat="1" applyFont="1" applyBorder="1" applyAlignment="1" applyProtection="1">
      <alignment vertical="center" wrapText="1"/>
      <protection locked="0"/>
    </xf>
    <xf numFmtId="164" fontId="3" fillId="0" borderId="41" xfId="64" applyNumberFormat="1" applyFont="1" applyFill="1" applyBorder="1" applyAlignment="1" applyProtection="1">
      <alignment vertical="center" wrapText="1"/>
      <protection locked="0"/>
    </xf>
    <xf numFmtId="164" fontId="3" fillId="0" borderId="10" xfId="64" applyNumberFormat="1" applyFont="1" applyFill="1" applyBorder="1" applyAlignment="1" applyProtection="1">
      <alignment vertical="center" wrapText="1"/>
      <protection locked="0"/>
    </xf>
    <xf numFmtId="1" fontId="3" fillId="0" borderId="10" xfId="64" applyNumberFormat="1" applyFont="1" applyFill="1" applyBorder="1" applyAlignment="1" applyProtection="1">
      <alignment horizontal="center" vertical="center" wrapText="1"/>
      <protection locked="0"/>
    </xf>
    <xf numFmtId="164" fontId="3" fillId="0" borderId="10" xfId="64" applyNumberFormat="1" applyFont="1" applyBorder="1" applyAlignment="1" applyProtection="1">
      <alignment vertical="center" wrapText="1"/>
      <protection locked="0"/>
    </xf>
    <xf numFmtId="164" fontId="3" fillId="0" borderId="14" xfId="64" applyNumberFormat="1" applyFont="1" applyFill="1" applyBorder="1" applyAlignment="1" applyProtection="1">
      <alignment vertical="center" wrapText="1"/>
      <protection locked="0"/>
    </xf>
    <xf numFmtId="164" fontId="3" fillId="0" borderId="34" xfId="64" applyNumberFormat="1" applyFont="1" applyFill="1" applyBorder="1" applyAlignment="1" applyProtection="1">
      <alignment vertical="center" wrapText="1"/>
      <protection locked="0"/>
    </xf>
    <xf numFmtId="1" fontId="3" fillId="0" borderId="34" xfId="64" applyNumberFormat="1" applyFont="1" applyFill="1" applyBorder="1" applyAlignment="1" applyProtection="1">
      <alignment horizontal="center" vertical="center" wrapText="1"/>
      <protection locked="0"/>
    </xf>
    <xf numFmtId="164" fontId="3" fillId="0" borderId="34" xfId="64" applyNumberFormat="1" applyFont="1" applyBorder="1" applyAlignment="1" applyProtection="1">
      <alignment vertical="center" wrapText="1"/>
      <protection locked="0"/>
    </xf>
    <xf numFmtId="164" fontId="3" fillId="0" borderId="30" xfId="64" applyNumberFormat="1" applyFont="1" applyFill="1" applyBorder="1" applyAlignment="1" applyProtection="1">
      <alignment vertical="center" wrapText="1"/>
      <protection locked="0"/>
    </xf>
    <xf numFmtId="164" fontId="3" fillId="0" borderId="52" xfId="64" applyNumberFormat="1" applyFont="1" applyBorder="1" applyAlignment="1" applyProtection="1">
      <alignment horizontal="left" vertical="center" wrapText="1"/>
      <protection locked="0"/>
    </xf>
    <xf numFmtId="1" fontId="3" fillId="0" borderId="34" xfId="64" applyNumberFormat="1" applyFont="1" applyBorder="1" applyAlignment="1" applyProtection="1">
      <alignment horizontal="center" vertical="center" wrapText="1"/>
      <protection locked="0"/>
    </xf>
    <xf numFmtId="164" fontId="3" fillId="0" borderId="30" xfId="64" applyNumberFormat="1" applyFont="1" applyBorder="1" applyAlignment="1" applyProtection="1">
      <alignment vertical="center" wrapText="1"/>
      <protection locked="0"/>
    </xf>
    <xf numFmtId="1" fontId="3" fillId="0" borderId="10" xfId="64" applyNumberFormat="1" applyFont="1" applyBorder="1" applyAlignment="1" applyProtection="1">
      <alignment horizontal="center" vertical="center" wrapText="1"/>
      <protection locked="0"/>
    </xf>
    <xf numFmtId="164" fontId="3" fillId="0" borderId="14" xfId="64" applyNumberFormat="1" applyFont="1" applyBorder="1" applyAlignment="1" applyProtection="1">
      <alignment vertical="center" wrapText="1"/>
      <protection locked="0"/>
    </xf>
    <xf numFmtId="164" fontId="3" fillId="0" borderId="25" xfId="64" applyNumberFormat="1" applyFont="1" applyBorder="1" applyAlignment="1" applyProtection="1">
      <alignment vertical="center" wrapText="1"/>
      <protection locked="0"/>
    </xf>
    <xf numFmtId="164" fontId="3" fillId="0" borderId="24" xfId="64" applyNumberFormat="1" applyFont="1" applyFill="1" applyBorder="1" applyAlignment="1" applyProtection="1">
      <alignment vertical="center" wrapText="1"/>
      <protection locked="0"/>
    </xf>
    <xf numFmtId="1" fontId="3" fillId="0" borderId="31" xfId="64" applyNumberFormat="1" applyFont="1" applyFill="1" applyBorder="1" applyAlignment="1" applyProtection="1">
      <alignment horizontal="center" vertical="center" wrapText="1"/>
      <protection locked="0"/>
    </xf>
    <xf numFmtId="164" fontId="3" fillId="0" borderId="36" xfId="64" applyNumberFormat="1" applyFont="1" applyFill="1" applyBorder="1" applyAlignment="1" applyProtection="1">
      <alignment vertical="center" wrapText="1"/>
      <protection locked="0"/>
    </xf>
    <xf numFmtId="164" fontId="3" fillId="0" borderId="52" xfId="64" applyNumberFormat="1" applyFont="1" applyBorder="1" applyAlignment="1" applyProtection="1">
      <alignment horizontal="left" vertical="center" wrapText="1"/>
      <protection/>
    </xf>
    <xf numFmtId="164" fontId="3" fillId="0" borderId="53" xfId="64" applyNumberFormat="1" applyFont="1" applyBorder="1" applyAlignment="1" applyProtection="1">
      <alignment vertical="center" wrapText="1"/>
      <protection locked="0"/>
    </xf>
    <xf numFmtId="164" fontId="3" fillId="0" borderId="62" xfId="64" applyNumberFormat="1" applyFont="1" applyBorder="1" applyAlignment="1" applyProtection="1">
      <alignment vertical="center" wrapText="1"/>
      <protection locked="0"/>
    </xf>
    <xf numFmtId="164" fontId="3" fillId="0" borderId="29" xfId="64" applyNumberFormat="1" applyFont="1" applyBorder="1" applyAlignment="1" applyProtection="1">
      <alignment vertical="center" wrapText="1"/>
      <protection locked="0"/>
    </xf>
    <xf numFmtId="164" fontId="3" fillId="0" borderId="49" xfId="64" applyNumberFormat="1" applyFont="1" applyBorder="1" applyAlignment="1" applyProtection="1">
      <alignment horizontal="left" vertical="center" wrapText="1"/>
      <protection/>
    </xf>
    <xf numFmtId="164" fontId="18" fillId="0" borderId="15" xfId="64" applyNumberFormat="1" applyFont="1" applyBorder="1" applyAlignment="1" applyProtection="1">
      <alignment horizontal="left" vertical="center" wrapText="1"/>
      <protection/>
    </xf>
    <xf numFmtId="164" fontId="3" fillId="0" borderId="17" xfId="64" applyNumberFormat="1" applyFont="1" applyFill="1" applyBorder="1" applyAlignment="1" applyProtection="1">
      <alignment vertical="center" wrapText="1"/>
      <protection locked="0"/>
    </xf>
    <xf numFmtId="1" fontId="3" fillId="0" borderId="17" xfId="64" applyNumberFormat="1" applyFont="1" applyFill="1" applyBorder="1" applyAlignment="1" applyProtection="1">
      <alignment horizontal="center" vertical="center" wrapText="1"/>
      <protection locked="0"/>
    </xf>
    <xf numFmtId="164" fontId="3" fillId="0" borderId="17" xfId="64" applyNumberFormat="1" applyFont="1" applyBorder="1" applyAlignment="1" applyProtection="1">
      <alignment vertical="center" wrapText="1"/>
      <protection locked="0"/>
    </xf>
    <xf numFmtId="164" fontId="3" fillId="0" borderId="18" xfId="64" applyNumberFormat="1" applyFont="1" applyFill="1" applyBorder="1" applyAlignment="1" applyProtection="1">
      <alignment vertical="center" wrapText="1"/>
      <protection locked="0"/>
    </xf>
    <xf numFmtId="0" fontId="14" fillId="0" borderId="63" xfId="55" applyFont="1" applyBorder="1">
      <alignment/>
      <protection/>
    </xf>
    <xf numFmtId="164" fontId="19" fillId="0" borderId="15" xfId="64" applyNumberFormat="1" applyFont="1" applyBorder="1" applyAlignment="1" applyProtection="1">
      <alignment vertical="center" wrapText="1"/>
      <protection locked="0"/>
    </xf>
    <xf numFmtId="0" fontId="14" fillId="0" borderId="52" xfId="55" applyFont="1" applyBorder="1">
      <alignment/>
      <protection/>
    </xf>
    <xf numFmtId="164" fontId="18" fillId="0" borderId="52" xfId="64" applyNumberFormat="1" applyFont="1" applyFill="1" applyBorder="1" applyAlignment="1" applyProtection="1">
      <alignment horizontal="left" vertical="center" wrapText="1"/>
      <protection/>
    </xf>
    <xf numFmtId="3" fontId="14" fillId="0" borderId="55" xfId="55" applyNumberFormat="1" applyFont="1" applyBorder="1">
      <alignment/>
      <protection/>
    </xf>
    <xf numFmtId="164" fontId="3" fillId="0" borderId="52" xfId="64" applyNumberFormat="1" applyFont="1" applyFill="1" applyBorder="1" applyAlignment="1" applyProtection="1">
      <alignment horizontal="left" vertical="center" wrapText="1"/>
      <protection/>
    </xf>
    <xf numFmtId="164" fontId="14" fillId="0" borderId="0" xfId="55" applyNumberFormat="1" applyFont="1">
      <alignment/>
      <protection/>
    </xf>
    <xf numFmtId="164" fontId="8" fillId="0" borderId="12" xfId="64" applyNumberFormat="1" applyFont="1" applyBorder="1" applyAlignment="1" applyProtection="1">
      <alignment horizontal="left" vertical="center" wrapText="1"/>
      <protection locked="0"/>
    </xf>
    <xf numFmtId="164" fontId="8" fillId="0" borderId="10" xfId="64" applyNumberFormat="1" applyFont="1" applyBorder="1" applyAlignment="1" applyProtection="1">
      <alignment vertical="center" wrapText="1"/>
      <protection locked="0"/>
    </xf>
    <xf numFmtId="164" fontId="8" fillId="0" borderId="14" xfId="64" applyNumberFormat="1" applyFont="1" applyBorder="1" applyAlignment="1" applyProtection="1">
      <alignment vertical="center" wrapText="1"/>
      <protection locked="0"/>
    </xf>
    <xf numFmtId="164" fontId="18" fillId="0" borderId="52" xfId="64" applyNumberFormat="1" applyFont="1" applyBorder="1" applyAlignment="1" applyProtection="1">
      <alignment horizontal="left" vertical="center" wrapText="1"/>
      <protection locked="0"/>
    </xf>
    <xf numFmtId="164" fontId="8" fillId="0" borderId="31" xfId="64" applyNumberFormat="1" applyFont="1" applyBorder="1" applyAlignment="1" applyProtection="1">
      <alignment vertical="center" wrapText="1"/>
      <protection locked="0"/>
    </xf>
    <xf numFmtId="1" fontId="8" fillId="33" borderId="31" xfId="64" applyNumberFormat="1" applyFont="1" applyFill="1" applyBorder="1" applyAlignment="1" applyProtection="1">
      <alignment horizontal="center" vertical="center" wrapText="1"/>
      <protection locked="0"/>
    </xf>
    <xf numFmtId="164" fontId="8" fillId="0" borderId="36" xfId="64" applyNumberFormat="1" applyFont="1" applyBorder="1" applyAlignment="1" applyProtection="1">
      <alignment vertical="center" wrapText="1"/>
      <protection locked="0"/>
    </xf>
    <xf numFmtId="164" fontId="21" fillId="0" borderId="44" xfId="64" applyNumberFormat="1" applyFont="1" applyBorder="1" applyAlignment="1" applyProtection="1">
      <alignment horizontal="left" vertical="center" wrapText="1"/>
      <protection locked="0"/>
    </xf>
    <xf numFmtId="164" fontId="8" fillId="0" borderId="20" xfId="64" applyNumberFormat="1" applyFont="1" applyBorder="1" applyAlignment="1" applyProtection="1">
      <alignment vertical="center" wrapText="1"/>
      <protection locked="0"/>
    </xf>
    <xf numFmtId="1" fontId="8" fillId="33" borderId="20" xfId="64" applyNumberFormat="1" applyFont="1" applyFill="1" applyBorder="1" applyAlignment="1" applyProtection="1">
      <alignment horizontal="center" vertical="center" wrapText="1"/>
      <protection locked="0"/>
    </xf>
    <xf numFmtId="164" fontId="8" fillId="0" borderId="21" xfId="64" applyNumberFormat="1" applyFont="1" applyBorder="1" applyAlignment="1" applyProtection="1">
      <alignment vertical="center" wrapText="1"/>
      <protection locked="0"/>
    </xf>
    <xf numFmtId="164" fontId="3" fillId="0" borderId="44" xfId="64" applyNumberFormat="1" applyFont="1" applyBorder="1" applyAlignment="1" applyProtection="1">
      <alignment horizontal="left" vertical="center" wrapText="1"/>
      <protection locked="0"/>
    </xf>
    <xf numFmtId="164" fontId="3" fillId="0" borderId="20" xfId="64" applyNumberFormat="1" applyFont="1" applyBorder="1" applyAlignment="1" applyProtection="1">
      <alignment vertical="center" wrapText="1"/>
      <protection locked="0"/>
    </xf>
    <xf numFmtId="1" fontId="3" fillId="33" borderId="20" xfId="64" applyNumberFormat="1" applyFont="1" applyFill="1" applyBorder="1" applyAlignment="1" applyProtection="1">
      <alignment horizontal="center" vertical="center" wrapText="1"/>
      <protection locked="0"/>
    </xf>
    <xf numFmtId="1" fontId="3" fillId="33" borderId="34" xfId="64" applyNumberFormat="1" applyFont="1" applyFill="1" applyBorder="1" applyAlignment="1" applyProtection="1">
      <alignment horizontal="center" vertical="center" wrapText="1"/>
      <protection locked="0"/>
    </xf>
    <xf numFmtId="164" fontId="8" fillId="0" borderId="30" xfId="64" applyNumberFormat="1" applyFont="1" applyBorder="1" applyAlignment="1" applyProtection="1">
      <alignment vertical="center" wrapText="1"/>
      <protection locked="0"/>
    </xf>
    <xf numFmtId="164" fontId="3" fillId="0" borderId="12" xfId="64" applyNumberFormat="1" applyFont="1" applyBorder="1" applyAlignment="1" applyProtection="1">
      <alignment horizontal="left" vertical="center" wrapText="1"/>
      <protection locked="0"/>
    </xf>
    <xf numFmtId="1" fontId="8" fillId="34" borderId="10" xfId="64" applyNumberFormat="1" applyFont="1" applyFill="1" applyBorder="1" applyAlignment="1" applyProtection="1">
      <alignment horizontal="center" vertical="center" wrapText="1"/>
      <protection locked="0"/>
    </xf>
    <xf numFmtId="164" fontId="8" fillId="0" borderId="52" xfId="64" applyNumberFormat="1" applyFont="1" applyBorder="1" applyAlignment="1" applyProtection="1">
      <alignment horizontal="left" vertical="center" wrapText="1"/>
      <protection locked="0"/>
    </xf>
    <xf numFmtId="164" fontId="8" fillId="0" borderId="32" xfId="64" applyNumberFormat="1" applyFont="1" applyBorder="1" applyAlignment="1" applyProtection="1">
      <alignment vertical="center" wrapText="1"/>
      <protection locked="0"/>
    </xf>
    <xf numFmtId="1" fontId="8" fillId="33" borderId="32" xfId="64" applyNumberFormat="1" applyFont="1" applyFill="1" applyBorder="1" applyAlignment="1" applyProtection="1">
      <alignment horizontal="center" vertical="center" wrapText="1"/>
      <protection locked="0"/>
    </xf>
    <xf numFmtId="164" fontId="8" fillId="0" borderId="41" xfId="64" applyNumberFormat="1" applyFont="1" applyBorder="1" applyAlignment="1" applyProtection="1">
      <alignment vertical="center" wrapText="1"/>
      <protection locked="0"/>
    </xf>
    <xf numFmtId="1" fontId="8" fillId="33" borderId="10" xfId="64" applyNumberFormat="1" applyFont="1" applyFill="1" applyBorder="1" applyAlignment="1" applyProtection="1">
      <alignment horizontal="center" vertical="center" wrapText="1"/>
      <protection locked="0"/>
    </xf>
    <xf numFmtId="164" fontId="13" fillId="0" borderId="55" xfId="55" applyNumberFormat="1" applyFont="1" applyBorder="1">
      <alignment/>
      <protection/>
    </xf>
    <xf numFmtId="164" fontId="18" fillId="0" borderId="49" xfId="64" applyNumberFormat="1" applyFont="1" applyBorder="1" applyAlignment="1" applyProtection="1">
      <alignment horizontal="left" vertical="center" wrapText="1"/>
      <protection locked="0"/>
    </xf>
    <xf numFmtId="164" fontId="8" fillId="0" borderId="50" xfId="64" applyNumberFormat="1" applyFont="1" applyBorder="1" applyAlignment="1" applyProtection="1">
      <alignment vertical="center" wrapText="1"/>
      <protection locked="0"/>
    </xf>
    <xf numFmtId="164" fontId="21" fillId="0" borderId="52" xfId="64" applyNumberFormat="1" applyFont="1" applyBorder="1" applyAlignment="1" applyProtection="1">
      <alignment horizontal="left" vertical="center" wrapText="1"/>
      <protection locked="0"/>
    </xf>
    <xf numFmtId="164" fontId="21" fillId="0" borderId="47" xfId="64" applyNumberFormat="1" applyFont="1" applyBorder="1" applyAlignment="1" applyProtection="1">
      <alignment horizontal="left" vertical="center" wrapText="1"/>
      <protection locked="0"/>
    </xf>
    <xf numFmtId="1" fontId="3" fillId="0" borderId="32" xfId="64" applyNumberFormat="1" applyFont="1" applyBorder="1" applyAlignment="1" applyProtection="1">
      <alignment horizontal="center" vertical="center" wrapText="1"/>
      <protection locked="0"/>
    </xf>
    <xf numFmtId="164" fontId="3" fillId="0" borderId="64" xfId="64" applyNumberFormat="1" applyFont="1" applyBorder="1" applyAlignment="1" applyProtection="1">
      <alignment vertical="center" wrapText="1"/>
      <protection locked="0"/>
    </xf>
    <xf numFmtId="164" fontId="3" fillId="0" borderId="65" xfId="64" applyNumberFormat="1" applyFont="1" applyBorder="1" applyAlignment="1" applyProtection="1">
      <alignment vertical="center" wrapText="1"/>
      <protection locked="0"/>
    </xf>
    <xf numFmtId="164" fontId="8" fillId="0" borderId="49" xfId="64" applyNumberFormat="1" applyFont="1" applyBorder="1" applyAlignment="1" applyProtection="1">
      <alignment horizontal="left" vertical="center" wrapText="1"/>
      <protection locked="0"/>
    </xf>
    <xf numFmtId="1" fontId="3" fillId="34" borderId="10" xfId="64" applyNumberFormat="1" applyFont="1" applyFill="1" applyBorder="1" applyAlignment="1" applyProtection="1">
      <alignment horizontal="center" vertical="center" wrapText="1"/>
      <protection locked="0"/>
    </xf>
    <xf numFmtId="164" fontId="3" fillId="0" borderId="24" xfId="64" applyNumberFormat="1" applyFont="1" applyBorder="1" applyAlignment="1" applyProtection="1">
      <alignment vertical="center" wrapText="1"/>
      <protection locked="0"/>
    </xf>
    <xf numFmtId="164" fontId="8" fillId="35" borderId="12" xfId="64" applyNumberFormat="1" applyFont="1" applyFill="1" applyBorder="1" applyAlignment="1">
      <alignment horizontal="left" vertical="center" wrapText="1"/>
      <protection/>
    </xf>
    <xf numFmtId="164" fontId="8" fillId="35" borderId="10" xfId="64" applyNumberFormat="1" applyFont="1" applyFill="1" applyBorder="1" applyAlignment="1" applyProtection="1">
      <alignment vertical="center" wrapText="1"/>
      <protection/>
    </xf>
    <xf numFmtId="164" fontId="8" fillId="36" borderId="10" xfId="64" applyNumberFormat="1" applyFont="1" applyFill="1" applyBorder="1" applyAlignment="1" applyProtection="1">
      <alignment horizontal="center" vertical="center" wrapText="1"/>
      <protection/>
    </xf>
    <xf numFmtId="164" fontId="8" fillId="35" borderId="24" xfId="64" applyNumberFormat="1" applyFont="1" applyFill="1" applyBorder="1" applyAlignment="1" applyProtection="1">
      <alignment vertical="center" wrapText="1"/>
      <protection/>
    </xf>
    <xf numFmtId="164" fontId="13" fillId="35" borderId="56" xfId="55" applyNumberFormat="1" applyFont="1" applyFill="1" applyBorder="1">
      <alignment/>
      <protection/>
    </xf>
    <xf numFmtId="0" fontId="2" fillId="35" borderId="0" xfId="55" applyFont="1" applyFill="1">
      <alignment/>
      <protection/>
    </xf>
    <xf numFmtId="164" fontId="14" fillId="0" borderId="19" xfId="64" applyNumberFormat="1" applyFont="1" applyBorder="1" applyAlignment="1" applyProtection="1">
      <alignment horizontal="left" vertical="center" wrapText="1"/>
      <protection/>
    </xf>
    <xf numFmtId="164" fontId="3" fillId="0" borderId="19" xfId="64" applyNumberFormat="1" applyFont="1" applyBorder="1" applyAlignment="1" applyProtection="1">
      <alignment horizontal="left" vertical="center" wrapText="1"/>
      <protection/>
    </xf>
    <xf numFmtId="164" fontId="3" fillId="0" borderId="29" xfId="64" applyNumberFormat="1" applyFont="1" applyFill="1" applyBorder="1" applyAlignment="1" applyProtection="1">
      <alignment horizontal="left" vertical="center" wrapText="1"/>
      <protection/>
    </xf>
    <xf numFmtId="164" fontId="3" fillId="0" borderId="20" xfId="64" applyNumberFormat="1" applyFont="1" applyFill="1" applyBorder="1" applyAlignment="1" applyProtection="1">
      <alignment horizontal="left" vertical="center" wrapText="1"/>
      <protection/>
    </xf>
    <xf numFmtId="164" fontId="3" fillId="0" borderId="34" xfId="64" applyNumberFormat="1" applyFont="1" applyFill="1" applyBorder="1" applyAlignment="1" applyProtection="1">
      <alignment horizontal="left" vertical="center" wrapText="1"/>
      <protection/>
    </xf>
    <xf numFmtId="0" fontId="17" fillId="0" borderId="0" xfId="57">
      <alignment/>
      <protection/>
    </xf>
    <xf numFmtId="0" fontId="2" fillId="0" borderId="32" xfId="57" applyFont="1" applyBorder="1">
      <alignment/>
      <protection/>
    </xf>
    <xf numFmtId="0" fontId="2" fillId="0" borderId="32" xfId="57" applyFont="1" applyBorder="1" applyAlignment="1">
      <alignment horizontal="center"/>
      <protection/>
    </xf>
    <xf numFmtId="0" fontId="2" fillId="0" borderId="64" xfId="57" applyFont="1" applyBorder="1" applyAlignment="1">
      <alignment horizontal="center"/>
      <protection/>
    </xf>
    <xf numFmtId="0" fontId="2" fillId="0" borderId="31" xfId="57" applyFont="1" applyBorder="1">
      <alignment/>
      <protection/>
    </xf>
    <xf numFmtId="0" fontId="2" fillId="0" borderId="31" xfId="57" applyFont="1" applyBorder="1" applyAlignment="1">
      <alignment horizontal="center"/>
      <protection/>
    </xf>
    <xf numFmtId="0" fontId="2" fillId="0" borderId="50" xfId="57" applyFont="1" applyBorder="1" applyAlignment="1">
      <alignment horizontal="center"/>
      <protection/>
    </xf>
    <xf numFmtId="0" fontId="2" fillId="0" borderId="20" xfId="57" applyFont="1" applyBorder="1">
      <alignment/>
      <protection/>
    </xf>
    <xf numFmtId="3" fontId="2" fillId="0" borderId="35" xfId="57" applyNumberFormat="1" applyFont="1" applyBorder="1">
      <alignment/>
      <protection/>
    </xf>
    <xf numFmtId="0" fontId="2" fillId="0" borderId="31" xfId="57" applyFont="1" applyBorder="1" applyAlignment="1">
      <alignment vertical="top"/>
      <protection/>
    </xf>
    <xf numFmtId="0" fontId="2" fillId="0" borderId="31" xfId="57" applyFont="1" applyBorder="1" applyAlignment="1">
      <alignment horizontal="left" vertical="top" wrapText="1"/>
      <protection/>
    </xf>
    <xf numFmtId="0" fontId="2" fillId="0" borderId="20" xfId="57" applyFont="1" applyBorder="1" applyAlignment="1">
      <alignment horizontal="center"/>
      <protection/>
    </xf>
    <xf numFmtId="3" fontId="2" fillId="0" borderId="20" xfId="57" applyNumberFormat="1" applyFont="1" applyBorder="1">
      <alignment/>
      <protection/>
    </xf>
    <xf numFmtId="0" fontId="2" fillId="0" borderId="20" xfId="57" applyFont="1" applyBorder="1" applyAlignment="1">
      <alignment vertical="top"/>
      <protection/>
    </xf>
    <xf numFmtId="0" fontId="2" fillId="0" borderId="20" xfId="57" applyFont="1" applyBorder="1" applyAlignment="1">
      <alignment vertical="top" wrapText="1"/>
      <protection/>
    </xf>
    <xf numFmtId="3" fontId="2" fillId="35" borderId="20" xfId="57" applyNumberFormat="1" applyFont="1" applyFill="1" applyBorder="1" applyAlignment="1">
      <alignment/>
      <protection/>
    </xf>
    <xf numFmtId="0" fontId="2" fillId="0" borderId="20" xfId="57" applyFont="1" applyBorder="1" applyAlignment="1">
      <alignment horizontal="center" vertical="top"/>
      <protection/>
    </xf>
    <xf numFmtId="3" fontId="2" fillId="35" borderId="20" xfId="57" applyNumberFormat="1" applyFont="1" applyFill="1" applyBorder="1">
      <alignment/>
      <protection/>
    </xf>
    <xf numFmtId="0" fontId="2" fillId="35" borderId="32" xfId="57" applyFont="1" applyFill="1" applyBorder="1" applyAlignment="1">
      <alignment horizontal="center"/>
      <protection/>
    </xf>
    <xf numFmtId="0" fontId="2" fillId="35" borderId="20" xfId="57" applyFont="1" applyFill="1" applyBorder="1" applyAlignment="1">
      <alignment horizontal="center"/>
      <protection/>
    </xf>
    <xf numFmtId="0" fontId="2" fillId="0" borderId="0" xfId="57" applyFont="1" applyBorder="1">
      <alignment/>
      <protection/>
    </xf>
    <xf numFmtId="0" fontId="2" fillId="0" borderId="31" xfId="57" applyFont="1" applyBorder="1" applyAlignment="1">
      <alignment vertical="top" wrapText="1"/>
      <protection/>
    </xf>
    <xf numFmtId="0" fontId="2" fillId="35" borderId="31" xfId="57" applyFont="1" applyFill="1" applyBorder="1" applyAlignment="1">
      <alignment horizontal="center"/>
      <protection/>
    </xf>
    <xf numFmtId="3" fontId="2" fillId="35" borderId="31" xfId="57" applyNumberFormat="1" applyFont="1" applyFill="1" applyBorder="1">
      <alignment/>
      <protection/>
    </xf>
    <xf numFmtId="0" fontId="2" fillId="0" borderId="53" xfId="57" applyFont="1" applyBorder="1">
      <alignment/>
      <protection/>
    </xf>
    <xf numFmtId="0" fontId="2" fillId="0" borderId="50" xfId="57" applyFont="1" applyBorder="1">
      <alignment/>
      <protection/>
    </xf>
    <xf numFmtId="0" fontId="2" fillId="35" borderId="34" xfId="57" applyFont="1" applyFill="1" applyBorder="1" applyAlignment="1">
      <alignment horizontal="center"/>
      <protection/>
    </xf>
    <xf numFmtId="0" fontId="2" fillId="0" borderId="34" xfId="57" applyFont="1" applyBorder="1" applyAlignment="1">
      <alignment vertical="top"/>
      <protection/>
    </xf>
    <xf numFmtId="0" fontId="2" fillId="0" borderId="10" xfId="57" applyFont="1" applyBorder="1">
      <alignment/>
      <protection/>
    </xf>
    <xf numFmtId="0" fontId="9" fillId="0" borderId="10" xfId="57" applyFont="1" applyBorder="1">
      <alignment/>
      <protection/>
    </xf>
    <xf numFmtId="164" fontId="2" fillId="0" borderId="0" xfId="55" applyNumberFormat="1">
      <alignment/>
      <protection/>
    </xf>
    <xf numFmtId="164" fontId="2" fillId="0" borderId="11" xfId="55" applyNumberFormat="1" applyBorder="1" applyAlignment="1">
      <alignment/>
      <protection/>
    </xf>
    <xf numFmtId="0" fontId="8" fillId="0" borderId="15" xfId="66" applyFont="1" applyBorder="1" applyAlignment="1" applyProtection="1">
      <alignment horizontal="center" vertical="center" wrapText="1"/>
      <protection/>
    </xf>
    <xf numFmtId="0" fontId="8" fillId="0" borderId="17" xfId="66" applyFont="1" applyBorder="1" applyAlignment="1" applyProtection="1">
      <alignment horizontal="center" vertical="center"/>
      <protection/>
    </xf>
    <xf numFmtId="0" fontId="8" fillId="0" borderId="17" xfId="66" applyFont="1" applyBorder="1" applyAlignment="1" applyProtection="1">
      <alignment horizontal="center" vertical="center"/>
      <protection/>
    </xf>
    <xf numFmtId="0" fontId="8" fillId="0" borderId="18" xfId="66" applyFont="1" applyBorder="1" applyAlignment="1" applyProtection="1">
      <alignment horizontal="center" vertical="center"/>
      <protection/>
    </xf>
    <xf numFmtId="0" fontId="2" fillId="0" borderId="0" xfId="55" applyBorder="1">
      <alignment/>
      <protection/>
    </xf>
    <xf numFmtId="0" fontId="2" fillId="0" borderId="0" xfId="55" applyNumberFormat="1" applyBorder="1">
      <alignment/>
      <protection/>
    </xf>
    <xf numFmtId="0" fontId="30" fillId="0" borderId="0" xfId="55" applyFont="1" applyBorder="1">
      <alignment/>
      <protection/>
    </xf>
    <xf numFmtId="3" fontId="2" fillId="0" borderId="0" xfId="55" applyNumberFormat="1" applyBorder="1">
      <alignment/>
      <protection/>
    </xf>
    <xf numFmtId="0" fontId="3" fillId="0" borderId="12" xfId="66" applyFont="1" applyBorder="1" applyAlignment="1" applyProtection="1">
      <alignment horizontal="left" vertical="center" indent="1"/>
      <protection/>
    </xf>
    <xf numFmtId="0" fontId="31" fillId="0" borderId="10" xfId="66" applyFont="1" applyBorder="1" applyAlignment="1" applyProtection="1">
      <alignment vertical="center"/>
      <protection/>
    </xf>
    <xf numFmtId="164" fontId="32" fillId="0" borderId="10" xfId="66" applyNumberFormat="1" applyFont="1" applyBorder="1" applyAlignment="1" applyProtection="1">
      <alignment vertical="center"/>
      <protection/>
    </xf>
    <xf numFmtId="164" fontId="32" fillId="37" borderId="14" xfId="66" applyNumberFormat="1" applyFont="1" applyFill="1" applyBorder="1" applyAlignment="1" applyProtection="1">
      <alignment vertical="center"/>
      <protection/>
    </xf>
    <xf numFmtId="0" fontId="2" fillId="0" borderId="0" xfId="55" applyFill="1" applyBorder="1">
      <alignment/>
      <protection/>
    </xf>
    <xf numFmtId="0" fontId="3" fillId="0" borderId="49" xfId="66" applyFont="1" applyBorder="1" applyAlignment="1" applyProtection="1">
      <alignment horizontal="left" vertical="center" indent="1"/>
      <protection/>
    </xf>
    <xf numFmtId="0" fontId="32" fillId="0" borderId="31" xfId="66" applyFont="1" applyBorder="1" applyAlignment="1" applyProtection="1">
      <alignment vertical="center"/>
      <protection locked="0"/>
    </xf>
    <xf numFmtId="164" fontId="32" fillId="0" borderId="31" xfId="66" applyNumberFormat="1" applyFont="1" applyBorder="1" applyAlignment="1" applyProtection="1">
      <alignment vertical="center"/>
      <protection locked="0"/>
    </xf>
    <xf numFmtId="164" fontId="32" fillId="37" borderId="36" xfId="66" applyNumberFormat="1" applyFont="1" applyFill="1" applyBorder="1" applyAlignment="1" applyProtection="1">
      <alignment vertical="center"/>
      <protection/>
    </xf>
    <xf numFmtId="1" fontId="2" fillId="0" borderId="0" xfId="55" applyNumberFormat="1" applyBorder="1">
      <alignment/>
      <protection/>
    </xf>
    <xf numFmtId="0" fontId="3" fillId="0" borderId="44" xfId="66" applyFont="1" applyBorder="1" applyAlignment="1" applyProtection="1">
      <alignment horizontal="left" vertical="center" indent="1"/>
      <protection/>
    </xf>
    <xf numFmtId="0" fontId="32" fillId="0" borderId="20" xfId="66" applyFont="1" applyBorder="1" applyAlignment="1" applyProtection="1">
      <alignment vertical="center"/>
      <protection locked="0"/>
    </xf>
    <xf numFmtId="164" fontId="32" fillId="0" borderId="20" xfId="66" applyNumberFormat="1" applyFont="1" applyBorder="1" applyAlignment="1" applyProtection="1">
      <alignment vertical="center"/>
      <protection locked="0"/>
    </xf>
    <xf numFmtId="164" fontId="32" fillId="0" borderId="20" xfId="66" applyNumberFormat="1" applyFont="1" applyFill="1" applyBorder="1" applyAlignment="1" applyProtection="1">
      <alignment vertical="center"/>
      <protection locked="0"/>
    </xf>
    <xf numFmtId="0" fontId="32" fillId="0" borderId="20" xfId="66" applyFont="1" applyBorder="1" applyAlignment="1" applyProtection="1">
      <alignment vertical="center" wrapText="1"/>
      <protection locked="0"/>
    </xf>
    <xf numFmtId="164" fontId="32" fillId="37" borderId="40" xfId="66" applyNumberFormat="1" applyFont="1" applyFill="1" applyBorder="1" applyAlignment="1" applyProtection="1">
      <alignment vertical="center"/>
      <protection/>
    </xf>
    <xf numFmtId="0" fontId="8" fillId="0" borderId="44" xfId="66" applyFont="1" applyBorder="1" applyAlignment="1" applyProtection="1">
      <alignment horizontal="left" vertical="center" indent="1"/>
      <protection/>
    </xf>
    <xf numFmtId="0" fontId="7" fillId="37" borderId="10" xfId="66" applyFont="1" applyFill="1" applyBorder="1" applyAlignment="1" applyProtection="1">
      <alignment vertical="center"/>
      <protection/>
    </xf>
    <xf numFmtId="164" fontId="7" fillId="37" borderId="10" xfId="66" applyNumberFormat="1" applyFont="1" applyFill="1" applyBorder="1" applyAlignment="1" applyProtection="1">
      <alignment vertical="center"/>
      <protection/>
    </xf>
    <xf numFmtId="164" fontId="7" fillId="37" borderId="36" xfId="66" applyNumberFormat="1" applyFont="1" applyFill="1" applyBorder="1" applyAlignment="1" applyProtection="1">
      <alignment vertical="center"/>
      <protection/>
    </xf>
    <xf numFmtId="0" fontId="31" fillId="0" borderId="10" xfId="66" applyFont="1" applyFill="1" applyBorder="1" applyAlignment="1" applyProtection="1">
      <alignment vertical="center"/>
      <protection/>
    </xf>
    <xf numFmtId="164" fontId="32" fillId="0" borderId="10" xfId="66" applyNumberFormat="1" applyFont="1" applyFill="1" applyBorder="1" applyAlignment="1" applyProtection="1">
      <alignment vertical="center"/>
      <protection/>
    </xf>
    <xf numFmtId="164" fontId="32" fillId="0" borderId="14" xfId="66" applyNumberFormat="1" applyFont="1" applyFill="1" applyBorder="1" applyAlignment="1" applyProtection="1">
      <alignment vertical="center"/>
      <protection/>
    </xf>
    <xf numFmtId="0" fontId="3" fillId="0" borderId="0" xfId="66" applyFont="1" applyProtection="1">
      <alignment/>
      <protection/>
    </xf>
    <xf numFmtId="0" fontId="4" fillId="0" borderId="0" xfId="66" applyProtection="1">
      <alignment/>
      <protection locked="0"/>
    </xf>
    <xf numFmtId="0" fontId="4" fillId="0" borderId="0" xfId="66" applyProtection="1">
      <alignment/>
      <protection/>
    </xf>
    <xf numFmtId="1" fontId="2" fillId="0" borderId="0" xfId="55" applyNumberFormat="1">
      <alignment/>
      <protection/>
    </xf>
    <xf numFmtId="164" fontId="33" fillId="0" borderId="0" xfId="64" applyNumberFormat="1" applyFont="1" applyAlignment="1">
      <alignment horizontal="center" vertical="center" wrapText="1"/>
      <protection/>
    </xf>
    <xf numFmtId="164" fontId="33" fillId="0" borderId="0" xfId="64" applyNumberFormat="1" applyFont="1" applyAlignment="1">
      <alignment vertical="center" wrapText="1"/>
      <protection/>
    </xf>
    <xf numFmtId="164" fontId="34" fillId="0" borderId="0" xfId="64" applyNumberFormat="1" applyFont="1" applyAlignment="1">
      <alignment horizontal="right"/>
      <protection/>
    </xf>
    <xf numFmtId="0" fontId="8" fillId="0" borderId="12" xfId="64" applyFont="1" applyBorder="1" applyAlignment="1">
      <alignment horizontal="center" vertical="center" wrapText="1"/>
      <protection/>
    </xf>
    <xf numFmtId="0" fontId="8" fillId="0" borderId="10" xfId="64" applyFont="1" applyBorder="1" applyAlignment="1">
      <alignment horizontal="center" vertical="center" wrapText="1"/>
      <protection/>
    </xf>
    <xf numFmtId="0" fontId="8" fillId="0" borderId="14" xfId="64" applyFont="1" applyBorder="1" applyAlignment="1">
      <alignment horizontal="center" vertical="center" wrapText="1"/>
      <protection/>
    </xf>
    <xf numFmtId="0" fontId="8" fillId="0" borderId="48" xfId="64" applyFont="1" applyBorder="1" applyAlignment="1">
      <alignment horizontal="centerContinuous" vertical="center" wrapText="1"/>
      <protection/>
    </xf>
    <xf numFmtId="0" fontId="8" fillId="0" borderId="25" xfId="64" applyFont="1" applyBorder="1" applyAlignment="1">
      <alignment horizontal="centerContinuous" vertical="center" wrapText="1"/>
      <protection/>
    </xf>
    <xf numFmtId="0" fontId="8" fillId="0" borderId="24" xfId="64" applyFont="1" applyBorder="1" applyAlignment="1">
      <alignment horizontal="centerContinuous" vertical="center" wrapText="1"/>
      <protection/>
    </xf>
    <xf numFmtId="0" fontId="32" fillId="0" borderId="49" xfId="64" applyFont="1" applyBorder="1" applyAlignment="1">
      <alignment vertical="center" wrapText="1"/>
      <protection/>
    </xf>
    <xf numFmtId="164" fontId="32" fillId="0" borderId="31" xfId="64" applyNumberFormat="1" applyFont="1" applyBorder="1" applyAlignment="1" applyProtection="1">
      <alignment vertical="center" wrapText="1"/>
      <protection locked="0"/>
    </xf>
    <xf numFmtId="164" fontId="32" fillId="0" borderId="36" xfId="64" applyNumberFormat="1" applyFont="1" applyBorder="1" applyAlignment="1" applyProtection="1">
      <alignment vertical="center" wrapText="1"/>
      <protection locked="0"/>
    </xf>
    <xf numFmtId="0" fontId="32" fillId="0" borderId="44" xfId="64" applyFont="1" applyBorder="1" applyAlignment="1">
      <alignment vertical="center" wrapText="1"/>
      <protection/>
    </xf>
    <xf numFmtId="164" fontId="32" fillId="0" borderId="20" xfId="64" applyNumberFormat="1" applyFont="1" applyBorder="1" applyAlignment="1" applyProtection="1">
      <alignment vertical="center" wrapText="1"/>
      <protection locked="0"/>
    </xf>
    <xf numFmtId="164" fontId="32" fillId="0" borderId="21" xfId="64" applyNumberFormat="1" applyFont="1" applyBorder="1" applyAlignment="1" applyProtection="1">
      <alignment vertical="center" wrapText="1"/>
      <protection locked="0"/>
    </xf>
    <xf numFmtId="3" fontId="32" fillId="0" borderId="20" xfId="64" applyNumberFormat="1" applyFont="1" applyBorder="1" applyAlignment="1" applyProtection="1">
      <alignment vertical="center" wrapText="1"/>
      <protection locked="0"/>
    </xf>
    <xf numFmtId="0" fontId="32" fillId="0" borderId="47" xfId="64" applyFont="1" applyBorder="1" applyAlignment="1">
      <alignment vertical="center" wrapText="1"/>
      <protection/>
    </xf>
    <xf numFmtId="164" fontId="32" fillId="0" borderId="32" xfId="64" applyNumberFormat="1" applyFont="1" applyBorder="1" applyAlignment="1" applyProtection="1">
      <alignment vertical="center" wrapText="1"/>
      <protection locked="0"/>
    </xf>
    <xf numFmtId="164" fontId="32" fillId="0" borderId="41" xfId="64" applyNumberFormat="1" applyFont="1" applyBorder="1" applyAlignment="1" applyProtection="1">
      <alignment vertical="center" wrapText="1"/>
      <protection locked="0"/>
    </xf>
    <xf numFmtId="0" fontId="7" fillId="37" borderId="46" xfId="64" applyFont="1" applyFill="1" applyBorder="1" applyAlignment="1">
      <alignment vertical="center" wrapText="1"/>
      <protection/>
    </xf>
    <xf numFmtId="164" fontId="7" fillId="37" borderId="23" xfId="64" applyNumberFormat="1" applyFont="1" applyFill="1" applyBorder="1" applyAlignment="1">
      <alignment vertical="center" wrapText="1"/>
      <protection/>
    </xf>
    <xf numFmtId="164" fontId="7" fillId="37" borderId="40" xfId="64" applyNumberFormat="1" applyFont="1" applyFill="1" applyBorder="1" applyAlignment="1">
      <alignment vertical="center" wrapText="1"/>
      <protection/>
    </xf>
    <xf numFmtId="0" fontId="32" fillId="0" borderId="49" xfId="64" applyFont="1" applyFill="1" applyBorder="1" applyAlignment="1">
      <alignment vertical="center" wrapText="1"/>
      <protection/>
    </xf>
    <xf numFmtId="164" fontId="32" fillId="0" borderId="31" xfId="64" applyNumberFormat="1" applyFont="1" applyFill="1" applyBorder="1" applyAlignment="1" applyProtection="1">
      <alignment vertical="center" wrapText="1"/>
      <protection locked="0"/>
    </xf>
    <xf numFmtId="164" fontId="32" fillId="0" borderId="36" xfId="64" applyNumberFormat="1" applyFont="1" applyFill="1" applyBorder="1" applyAlignment="1" applyProtection="1">
      <alignment vertical="center" wrapText="1"/>
      <protection locked="0"/>
    </xf>
    <xf numFmtId="0" fontId="32" fillId="0" borderId="44" xfId="64" applyFont="1" applyFill="1" applyBorder="1" applyAlignment="1">
      <alignment vertical="center" wrapText="1"/>
      <protection/>
    </xf>
    <xf numFmtId="164" fontId="32" fillId="0" borderId="20" xfId="64" applyNumberFormat="1" applyFont="1" applyFill="1" applyBorder="1" applyAlignment="1" applyProtection="1">
      <alignment vertical="center" wrapText="1"/>
      <protection locked="0"/>
    </xf>
    <xf numFmtId="164" fontId="32" fillId="0" borderId="21" xfId="64" applyNumberFormat="1" applyFont="1" applyFill="1" applyBorder="1" applyAlignment="1" applyProtection="1">
      <alignment vertical="center" wrapText="1"/>
      <protection locked="0"/>
    </xf>
    <xf numFmtId="3" fontId="32" fillId="0" borderId="20" xfId="64" applyNumberFormat="1" applyFont="1" applyFill="1" applyBorder="1" applyAlignment="1" applyProtection="1">
      <alignment vertical="center" wrapText="1"/>
      <protection locked="0"/>
    </xf>
    <xf numFmtId="0" fontId="32" fillId="0" borderId="46" xfId="64" applyFont="1" applyFill="1" applyBorder="1" applyAlignment="1">
      <alignment vertical="center" wrapText="1"/>
      <protection/>
    </xf>
    <xf numFmtId="164" fontId="32" fillId="0" borderId="23" xfId="64" applyNumberFormat="1" applyFont="1" applyFill="1" applyBorder="1" applyAlignment="1" applyProtection="1">
      <alignment vertical="center" wrapText="1"/>
      <protection locked="0"/>
    </xf>
    <xf numFmtId="164" fontId="32" fillId="0" borderId="40" xfId="64" applyNumberFormat="1" applyFont="1" applyFill="1" applyBorder="1" applyAlignment="1" applyProtection="1">
      <alignment vertical="center" wrapText="1"/>
      <protection locked="0"/>
    </xf>
    <xf numFmtId="0" fontId="7" fillId="37" borderId="48" xfId="64" applyFont="1" applyFill="1" applyBorder="1" applyAlignment="1">
      <alignment vertical="center" wrapText="1"/>
      <protection/>
    </xf>
    <xf numFmtId="164" fontId="7" fillId="37" borderId="25" xfId="64" applyNumberFormat="1" applyFont="1" applyFill="1" applyBorder="1" applyAlignment="1">
      <alignment vertical="center" wrapText="1"/>
      <protection/>
    </xf>
    <xf numFmtId="164" fontId="7" fillId="37" borderId="24" xfId="64" applyNumberFormat="1" applyFont="1" applyFill="1" applyBorder="1" applyAlignment="1">
      <alignment vertical="center" wrapText="1"/>
      <protection/>
    </xf>
    <xf numFmtId="0" fontId="3" fillId="0" borderId="0" xfId="64" applyFill="1">
      <alignment/>
      <protection/>
    </xf>
    <xf numFmtId="164" fontId="3" fillId="0" borderId="0" xfId="64" applyNumberFormat="1" applyFont="1" applyFill="1" applyAlignment="1">
      <alignment horizontal="right"/>
      <protection/>
    </xf>
    <xf numFmtId="0" fontId="8" fillId="0" borderId="12" xfId="64" applyFont="1" applyFill="1" applyBorder="1" applyAlignment="1">
      <alignment horizontal="center" vertical="center" wrapText="1"/>
      <protection/>
    </xf>
    <xf numFmtId="0" fontId="8" fillId="0" borderId="48" xfId="64" applyFont="1" applyFill="1" applyBorder="1" applyAlignment="1">
      <alignment horizontal="centerContinuous" vertical="center" wrapText="1"/>
      <protection/>
    </xf>
    <xf numFmtId="0" fontId="8" fillId="0" borderId="25" xfId="64" applyFont="1" applyFill="1" applyBorder="1" applyAlignment="1">
      <alignment horizontal="centerContinuous" vertical="center" wrapText="1"/>
      <protection/>
    </xf>
    <xf numFmtId="0" fontId="8" fillId="0" borderId="24" xfId="64" applyFont="1" applyFill="1" applyBorder="1" applyAlignment="1">
      <alignment horizontal="centerContinuous" vertical="center" wrapText="1"/>
      <protection/>
    </xf>
    <xf numFmtId="0" fontId="32" fillId="0" borderId="45" xfId="64" applyFont="1" applyFill="1" applyBorder="1" applyAlignment="1">
      <alignment vertical="center" wrapText="1"/>
      <protection/>
    </xf>
    <xf numFmtId="164" fontId="32" fillId="0" borderId="27" xfId="64" applyNumberFormat="1" applyFont="1" applyFill="1" applyBorder="1" applyAlignment="1" applyProtection="1">
      <alignment vertical="center" wrapText="1"/>
      <protection locked="0"/>
    </xf>
    <xf numFmtId="164" fontId="32" fillId="0" borderId="28" xfId="64" applyNumberFormat="1" applyFont="1" applyFill="1" applyBorder="1" applyAlignment="1" applyProtection="1">
      <alignment vertical="center" wrapText="1"/>
      <protection locked="0"/>
    </xf>
    <xf numFmtId="0" fontId="32" fillId="0" borderId="47" xfId="64" applyFont="1" applyFill="1" applyBorder="1" applyAlignment="1">
      <alignment vertical="center" wrapText="1"/>
      <protection/>
    </xf>
    <xf numFmtId="164" fontId="32" fillId="0" borderId="32" xfId="64" applyNumberFormat="1" applyFont="1" applyFill="1" applyBorder="1" applyAlignment="1" applyProtection="1">
      <alignment vertical="center" wrapText="1"/>
      <protection locked="0"/>
    </xf>
    <xf numFmtId="164" fontId="32" fillId="0" borderId="41" xfId="64" applyNumberFormat="1" applyFont="1" applyFill="1" applyBorder="1" applyAlignment="1" applyProtection="1">
      <alignment vertical="center" wrapText="1"/>
      <protection locked="0"/>
    </xf>
    <xf numFmtId="0" fontId="32" fillId="0" borderId="48" xfId="64" applyFont="1" applyFill="1" applyBorder="1" applyAlignment="1">
      <alignment vertical="center" wrapText="1"/>
      <protection/>
    </xf>
    <xf numFmtId="164" fontId="32" fillId="0" borderId="25" xfId="64" applyNumberFormat="1" applyFont="1" applyFill="1" applyBorder="1" applyAlignment="1" applyProtection="1">
      <alignment vertical="center" wrapText="1"/>
      <protection locked="0"/>
    </xf>
    <xf numFmtId="164" fontId="32" fillId="0" borderId="24" xfId="64" applyNumberFormat="1" applyFont="1" applyFill="1" applyBorder="1" applyAlignment="1" applyProtection="1">
      <alignment vertical="center" wrapText="1"/>
      <protection locked="0"/>
    </xf>
    <xf numFmtId="0" fontId="32" fillId="0" borderId="44" xfId="64" applyFont="1" applyFill="1" applyBorder="1" applyAlignment="1">
      <alignment vertical="center"/>
      <protection/>
    </xf>
    <xf numFmtId="0" fontId="36" fillId="0" borderId="0" xfId="57" applyFont="1" applyBorder="1" applyAlignment="1">
      <alignment/>
      <protection/>
    </xf>
    <xf numFmtId="0" fontId="37" fillId="0" borderId="20" xfId="57" applyFont="1" applyBorder="1" applyAlignment="1">
      <alignment horizontal="center" vertical="center" wrapText="1"/>
      <protection/>
    </xf>
    <xf numFmtId="0" fontId="38" fillId="0" borderId="20" xfId="57" applyFont="1" applyBorder="1" applyAlignment="1">
      <alignment horizontal="center" vertical="center" wrapText="1"/>
      <protection/>
    </xf>
    <xf numFmtId="0" fontId="39" fillId="0" borderId="20" xfId="57" applyFont="1" applyFill="1" applyBorder="1" applyAlignment="1">
      <alignment horizontal="left" vertical="center" wrapText="1"/>
      <protection/>
    </xf>
    <xf numFmtId="3" fontId="36" fillId="0" borderId="20" xfId="57" applyNumberFormat="1" applyFont="1" applyBorder="1">
      <alignment/>
      <protection/>
    </xf>
    <xf numFmtId="0" fontId="41" fillId="0" borderId="0" xfId="57" applyFont="1" applyFill="1" applyBorder="1" applyAlignment="1">
      <alignment horizontal="left" vertical="center" wrapText="1"/>
      <protection/>
    </xf>
    <xf numFmtId="0" fontId="112" fillId="0" borderId="0" xfId="57" applyFont="1">
      <alignment/>
      <protection/>
    </xf>
    <xf numFmtId="0" fontId="42" fillId="38" borderId="20" xfId="65" applyFont="1" applyFill="1" applyBorder="1" applyAlignment="1">
      <alignment vertical="center"/>
      <protection/>
    </xf>
    <xf numFmtId="3" fontId="40" fillId="38" borderId="20" xfId="57" applyNumberFormat="1" applyFont="1" applyFill="1" applyBorder="1">
      <alignment/>
      <protection/>
    </xf>
    <xf numFmtId="0" fontId="13" fillId="0" borderId="0" xfId="64" applyFont="1" applyAlignment="1">
      <alignment horizontal="center"/>
      <protection/>
    </xf>
    <xf numFmtId="0" fontId="13" fillId="0" borderId="0" xfId="64" applyFont="1" applyBorder="1" applyAlignment="1">
      <alignment horizontal="center" vertical="top"/>
      <protection/>
    </xf>
    <xf numFmtId="0" fontId="13" fillId="0" borderId="66" xfId="64" applyFont="1" applyBorder="1" applyAlignment="1">
      <alignment horizontal="center" vertical="center" wrapText="1"/>
      <protection/>
    </xf>
    <xf numFmtId="3" fontId="13" fillId="0" borderId="55" xfId="64" applyNumberFormat="1" applyFont="1" applyBorder="1" applyAlignment="1">
      <alignment horizontal="center" vertical="center" wrapText="1"/>
      <protection/>
    </xf>
    <xf numFmtId="3" fontId="13" fillId="35" borderId="15" xfId="64" applyNumberFormat="1" applyFont="1" applyFill="1" applyBorder="1" applyAlignment="1">
      <alignment horizontal="center" vertical="center" wrapText="1"/>
      <protection/>
    </xf>
    <xf numFmtId="0" fontId="13" fillId="0" borderId="67" xfId="64" applyFont="1" applyBorder="1" applyAlignment="1">
      <alignment horizontal="center" vertical="center" wrapText="1"/>
      <protection/>
    </xf>
    <xf numFmtId="3" fontId="13" fillId="0" borderId="57" xfId="64" applyNumberFormat="1" applyFont="1" applyBorder="1" applyAlignment="1">
      <alignment horizontal="center" vertical="center" wrapText="1"/>
      <protection/>
    </xf>
    <xf numFmtId="3" fontId="13" fillId="35" borderId="52" xfId="64" applyNumberFormat="1" applyFont="1" applyFill="1" applyBorder="1" applyAlignment="1">
      <alignment horizontal="center" vertical="center" wrapText="1"/>
      <protection/>
    </xf>
    <xf numFmtId="3" fontId="13" fillId="0" borderId="60" xfId="64" applyNumberFormat="1" applyFont="1" applyBorder="1" applyAlignment="1">
      <alignment horizontal="center" vertical="center" wrapText="1"/>
      <protection/>
    </xf>
    <xf numFmtId="3" fontId="13" fillId="35" borderId="48" xfId="64" applyNumberFormat="1" applyFont="1" applyFill="1" applyBorder="1" applyAlignment="1">
      <alignment horizontal="center" vertical="center" wrapText="1"/>
      <protection/>
    </xf>
    <xf numFmtId="0" fontId="13" fillId="0" borderId="68" xfId="64" applyFont="1" applyBorder="1" applyAlignment="1">
      <alignment horizontal="center" vertical="center" wrapText="1"/>
      <protection/>
    </xf>
    <xf numFmtId="3" fontId="13" fillId="0" borderId="66" xfId="64" applyNumberFormat="1" applyFont="1" applyBorder="1" applyAlignment="1">
      <alignment horizontal="center" vertical="center" wrapText="1"/>
      <protection/>
    </xf>
    <xf numFmtId="3" fontId="13" fillId="35" borderId="16" xfId="64" applyNumberFormat="1" applyFont="1" applyFill="1" applyBorder="1" applyAlignment="1">
      <alignment horizontal="center" vertical="center" wrapText="1"/>
      <protection/>
    </xf>
    <xf numFmtId="0" fontId="13" fillId="0" borderId="56" xfId="64" applyFont="1" applyBorder="1" applyAlignment="1">
      <alignment horizontal="center" vertical="center" wrapText="1"/>
      <protection/>
    </xf>
    <xf numFmtId="0" fontId="13" fillId="0" borderId="69" xfId="64" applyFont="1" applyBorder="1" applyAlignment="1">
      <alignment vertical="center" wrapText="1"/>
      <protection/>
    </xf>
    <xf numFmtId="0" fontId="14" fillId="0" borderId="70" xfId="64" applyFont="1" applyFill="1" applyBorder="1" applyAlignment="1" applyProtection="1">
      <alignment horizontal="left" vertical="top" wrapText="1"/>
      <protection locked="0"/>
    </xf>
    <xf numFmtId="0" fontId="13" fillId="0" borderId="71" xfId="64" applyFont="1" applyFill="1" applyBorder="1" applyAlignment="1" applyProtection="1">
      <alignment horizontal="left" vertical="top" wrapText="1"/>
      <protection locked="0"/>
    </xf>
    <xf numFmtId="0" fontId="14" fillId="0" borderId="71" xfId="64" applyFont="1" applyFill="1" applyBorder="1" applyAlignment="1" applyProtection="1">
      <alignment horizontal="left" vertical="top" wrapText="1"/>
      <protection locked="0"/>
    </xf>
    <xf numFmtId="0" fontId="13" fillId="0" borderId="71" xfId="64" applyFont="1" applyBorder="1" applyAlignment="1" applyProtection="1">
      <alignment horizontal="left" vertical="top" wrapText="1"/>
      <protection locked="0"/>
    </xf>
    <xf numFmtId="0" fontId="14" fillId="0" borderId="71" xfId="64" applyFont="1" applyBorder="1" applyAlignment="1" applyProtection="1">
      <alignment horizontal="left" vertical="top" wrapText="1"/>
      <protection locked="0"/>
    </xf>
    <xf numFmtId="0" fontId="14" fillId="0" borderId="72" xfId="64" applyFont="1" applyBorder="1" applyAlignment="1" applyProtection="1">
      <alignment horizontal="left" vertical="top" wrapText="1"/>
      <protection locked="0"/>
    </xf>
    <xf numFmtId="0" fontId="14" fillId="0" borderId="70" xfId="64" applyFont="1" applyBorder="1" applyAlignment="1" applyProtection="1">
      <alignment horizontal="left" vertical="top" wrapText="1"/>
      <protection locked="0"/>
    </xf>
    <xf numFmtId="0" fontId="14" fillId="0" borderId="57" xfId="64" applyFont="1" applyBorder="1" applyAlignment="1" applyProtection="1">
      <alignment horizontal="left" vertical="top" wrapText="1"/>
      <protection locked="0"/>
    </xf>
    <xf numFmtId="0" fontId="13" fillId="0" borderId="72" xfId="64" applyFont="1" applyBorder="1" applyAlignment="1" applyProtection="1">
      <alignment horizontal="left" vertical="top" wrapText="1"/>
      <protection locked="0"/>
    </xf>
    <xf numFmtId="0" fontId="13" fillId="0" borderId="70" xfId="64" applyFont="1" applyBorder="1" applyAlignment="1" applyProtection="1">
      <alignment horizontal="left" vertical="top" wrapText="1"/>
      <protection locked="0"/>
    </xf>
    <xf numFmtId="0" fontId="13" fillId="35" borderId="56" xfId="64" applyFont="1" applyFill="1" applyBorder="1" applyAlignment="1" applyProtection="1">
      <alignment horizontal="left" vertical="center" wrapText="1"/>
      <protection/>
    </xf>
    <xf numFmtId="0" fontId="8" fillId="0" borderId="69" xfId="64" applyFont="1" applyBorder="1" applyAlignment="1">
      <alignment/>
      <protection/>
    </xf>
    <xf numFmtId="0" fontId="8" fillId="0" borderId="70" xfId="64" applyFont="1" applyBorder="1">
      <alignment/>
      <protection/>
    </xf>
    <xf numFmtId="0" fontId="3" fillId="0" borderId="70" xfId="64" applyFont="1" applyFill="1" applyBorder="1">
      <alignment/>
      <protection/>
    </xf>
    <xf numFmtId="0" fontId="3" fillId="0" borderId="70" xfId="64" applyFont="1" applyBorder="1" applyAlignment="1">
      <alignment horizontal="center"/>
      <protection/>
    </xf>
    <xf numFmtId="0" fontId="8" fillId="0" borderId="70" xfId="64" applyFont="1" applyFill="1" applyBorder="1">
      <alignment/>
      <protection/>
    </xf>
    <xf numFmtId="0" fontId="3" fillId="0" borderId="71" xfId="64" applyFont="1" applyFill="1" applyBorder="1">
      <alignment/>
      <protection/>
    </xf>
    <xf numFmtId="0" fontId="10" fillId="0" borderId="70" xfId="64" applyFont="1" applyFill="1" applyBorder="1">
      <alignment/>
      <protection/>
    </xf>
    <xf numFmtId="0" fontId="8" fillId="0" borderId="71" xfId="64" applyFont="1" applyBorder="1">
      <alignment/>
      <protection/>
    </xf>
    <xf numFmtId="0" fontId="8" fillId="0" borderId="56" xfId="64" applyFont="1" applyBorder="1">
      <alignment/>
      <protection/>
    </xf>
    <xf numFmtId="0" fontId="8" fillId="0" borderId="63" xfId="64" applyFont="1" applyBorder="1" applyAlignment="1">
      <alignment horizontal="left"/>
      <protection/>
    </xf>
    <xf numFmtId="0" fontId="8" fillId="0" borderId="68" xfId="64" applyFont="1" applyBorder="1" applyAlignment="1">
      <alignment horizontal="left"/>
      <protection/>
    </xf>
    <xf numFmtId="0" fontId="8" fillId="0" borderId="29" xfId="63" applyFont="1" applyFill="1" applyBorder="1" applyAlignment="1" applyProtection="1">
      <alignment horizontal="right" vertical="center" wrapText="1"/>
      <protection/>
    </xf>
    <xf numFmtId="164" fontId="3" fillId="0" borderId="34" xfId="63" applyNumberFormat="1" applyFont="1" applyFill="1" applyBorder="1" applyAlignment="1" applyProtection="1">
      <alignment vertical="center" wrapText="1"/>
      <protection locked="0"/>
    </xf>
    <xf numFmtId="0" fontId="108" fillId="0" borderId="0" xfId="0" applyFont="1" applyAlignment="1">
      <alignment/>
    </xf>
    <xf numFmtId="164" fontId="11" fillId="0" borderId="25" xfId="63" applyNumberFormat="1" applyFont="1" applyFill="1" applyBorder="1" applyAlignment="1" applyProtection="1">
      <alignment vertical="center" wrapText="1"/>
      <protection locked="0"/>
    </xf>
    <xf numFmtId="164" fontId="8" fillId="0" borderId="12" xfId="64" applyNumberFormat="1" applyFont="1" applyBorder="1" applyAlignment="1" applyProtection="1">
      <alignment horizontal="left" vertical="center" wrapText="1"/>
      <protection/>
    </xf>
    <xf numFmtId="0" fontId="13" fillId="0" borderId="63" xfId="55" applyFont="1" applyBorder="1" applyAlignment="1">
      <alignment horizontal="left"/>
      <protection/>
    </xf>
    <xf numFmtId="164" fontId="8" fillId="0" borderId="52" xfId="64" applyNumberFormat="1" applyFont="1" applyBorder="1" applyAlignment="1" applyProtection="1">
      <alignment horizontal="left" vertical="center" wrapText="1"/>
      <protection/>
    </xf>
    <xf numFmtId="0" fontId="13" fillId="0" borderId="73" xfId="55" applyFont="1" applyBorder="1" applyAlignment="1">
      <alignment vertical="center"/>
      <protection/>
    </xf>
    <xf numFmtId="0" fontId="17" fillId="0" borderId="0" xfId="61">
      <alignment/>
      <protection/>
    </xf>
    <xf numFmtId="0" fontId="36" fillId="0" borderId="0" xfId="61" applyFont="1" applyBorder="1" applyAlignment="1">
      <alignment/>
      <protection/>
    </xf>
    <xf numFmtId="0" fontId="43" fillId="0" borderId="51" xfId="61" applyFont="1" applyBorder="1" applyAlignment="1">
      <alignment horizontal="center" vertical="center" wrapText="1"/>
      <protection/>
    </xf>
    <xf numFmtId="0" fontId="38" fillId="0" borderId="20" xfId="61" applyFont="1" applyBorder="1" applyAlignment="1">
      <alignment horizontal="center" vertical="center" wrapText="1"/>
      <protection/>
    </xf>
    <xf numFmtId="0" fontId="44" fillId="0" borderId="51" xfId="61" applyFont="1" applyFill="1" applyBorder="1" applyAlignment="1">
      <alignment horizontal="left" vertical="center" wrapText="1"/>
      <protection/>
    </xf>
    <xf numFmtId="3" fontId="45" fillId="0" borderId="20" xfId="65" applyNumberFormat="1" applyFont="1" applyBorder="1" applyAlignment="1">
      <alignment horizontal="left" vertical="center"/>
      <protection/>
    </xf>
    <xf numFmtId="3" fontId="46" fillId="0" borderId="20" xfId="65" applyNumberFormat="1" applyFont="1" applyBorder="1" applyAlignment="1">
      <alignment horizontal="right" vertical="center"/>
      <protection/>
    </xf>
    <xf numFmtId="3" fontId="47" fillId="0" borderId="20" xfId="65" applyNumberFormat="1" applyFont="1" applyBorder="1" applyAlignment="1">
      <alignment horizontal="right"/>
      <protection/>
    </xf>
    <xf numFmtId="3" fontId="36" fillId="0" borderId="0" xfId="61" applyNumberFormat="1" applyFont="1" applyBorder="1">
      <alignment/>
      <protection/>
    </xf>
    <xf numFmtId="0" fontId="44" fillId="0" borderId="51" xfId="61" applyFont="1" applyFill="1" applyBorder="1" applyAlignment="1">
      <alignment vertical="center" wrapText="1"/>
      <protection/>
    </xf>
    <xf numFmtId="3" fontId="46" fillId="0" borderId="20" xfId="65" applyNumberFormat="1" applyFont="1" applyBorder="1" applyAlignment="1">
      <alignment horizontal="right"/>
      <protection/>
    </xf>
    <xf numFmtId="3" fontId="47" fillId="0" borderId="20" xfId="65" applyNumberFormat="1" applyFont="1" applyFill="1" applyBorder="1" applyAlignment="1">
      <alignment horizontal="right"/>
      <protection/>
    </xf>
    <xf numFmtId="3" fontId="46" fillId="0" borderId="20" xfId="65" applyNumberFormat="1" applyFont="1" applyFill="1" applyBorder="1" applyAlignment="1">
      <alignment horizontal="right"/>
      <protection/>
    </xf>
    <xf numFmtId="0" fontId="48" fillId="0" borderId="51" xfId="61" applyFont="1" applyFill="1" applyBorder="1" applyAlignment="1">
      <alignment horizontal="left" vertical="top" wrapText="1"/>
      <protection/>
    </xf>
    <xf numFmtId="3" fontId="49" fillId="0" borderId="20" xfId="65" applyNumberFormat="1" applyFont="1" applyBorder="1" applyAlignment="1">
      <alignment horizontal="right"/>
      <protection/>
    </xf>
    <xf numFmtId="3" fontId="47" fillId="0" borderId="20" xfId="65" applyNumberFormat="1" applyFont="1" applyBorder="1" applyAlignment="1">
      <alignment/>
      <protection/>
    </xf>
    <xf numFmtId="0" fontId="44" fillId="0" borderId="51" xfId="61" applyFont="1" applyFill="1" applyBorder="1" applyAlignment="1">
      <alignment horizontal="center" vertical="center" wrapText="1"/>
      <protection/>
    </xf>
    <xf numFmtId="3" fontId="47" fillId="0" borderId="20" xfId="65" applyNumberFormat="1" applyFont="1" applyFill="1" applyBorder="1" applyAlignment="1">
      <alignment horizontal="left"/>
      <protection/>
    </xf>
    <xf numFmtId="3" fontId="44" fillId="0" borderId="20" xfId="65" applyNumberFormat="1" applyFont="1" applyBorder="1" applyAlignment="1">
      <alignment horizontal="right"/>
      <protection/>
    </xf>
    <xf numFmtId="0" fontId="48" fillId="0" borderId="51" xfId="61" applyFont="1" applyFill="1" applyBorder="1" applyAlignment="1">
      <alignment horizontal="left" vertical="center" wrapText="1"/>
      <protection/>
    </xf>
    <xf numFmtId="3" fontId="49" fillId="0" borderId="20" xfId="65" applyNumberFormat="1" applyFont="1" applyFill="1" applyBorder="1" applyAlignment="1">
      <alignment horizontal="right"/>
      <protection/>
    </xf>
    <xf numFmtId="3" fontId="36" fillId="0" borderId="20" xfId="61" applyNumberFormat="1" applyFont="1" applyFill="1" applyBorder="1" applyAlignment="1">
      <alignment/>
      <protection/>
    </xf>
    <xf numFmtId="0" fontId="36" fillId="0" borderId="0" xfId="61" applyFont="1" applyBorder="1">
      <alignment/>
      <protection/>
    </xf>
    <xf numFmtId="0" fontId="36" fillId="0" borderId="0" xfId="61" applyFont="1" applyBorder="1" applyAlignment="1">
      <alignment wrapText="1"/>
      <protection/>
    </xf>
    <xf numFmtId="3" fontId="36" fillId="0" borderId="34" xfId="61" applyNumberFormat="1" applyFont="1" applyBorder="1" applyAlignment="1">
      <alignment/>
      <protection/>
    </xf>
    <xf numFmtId="3" fontId="38" fillId="0" borderId="20" xfId="61" applyNumberFormat="1" applyFont="1" applyBorder="1" applyAlignment="1">
      <alignment horizontal="center" vertical="center" wrapText="1"/>
      <protection/>
    </xf>
    <xf numFmtId="0" fontId="52" fillId="0" borderId="51" xfId="61" applyFont="1" applyFill="1" applyBorder="1" applyAlignment="1">
      <alignment vertical="center"/>
      <protection/>
    </xf>
    <xf numFmtId="3" fontId="36" fillId="0" borderId="20" xfId="61" applyNumberFormat="1" applyFont="1" applyBorder="1" applyAlignment="1">
      <alignment/>
      <protection/>
    </xf>
    <xf numFmtId="0" fontId="36" fillId="0" borderId="0" xfId="61" applyFont="1">
      <alignment/>
      <protection/>
    </xf>
    <xf numFmtId="0" fontId="3" fillId="0" borderId="47" xfId="66" applyFont="1" applyBorder="1" applyAlignment="1" applyProtection="1">
      <alignment horizontal="left" vertical="center" indent="1"/>
      <protection/>
    </xf>
    <xf numFmtId="0" fontId="7" fillId="37" borderId="17" xfId="66" applyFont="1" applyFill="1" applyBorder="1" applyAlignment="1" applyProtection="1">
      <alignment vertical="center"/>
      <protection/>
    </xf>
    <xf numFmtId="164" fontId="7" fillId="37" borderId="17" xfId="66" applyNumberFormat="1" applyFont="1" applyFill="1" applyBorder="1" applyAlignment="1" applyProtection="1">
      <alignment vertical="center"/>
      <protection/>
    </xf>
    <xf numFmtId="164" fontId="7" fillId="37" borderId="41" xfId="66" applyNumberFormat="1" applyFont="1" applyFill="1" applyBorder="1" applyAlignment="1" applyProtection="1">
      <alignment vertical="center"/>
      <protection/>
    </xf>
    <xf numFmtId="0" fontId="3" fillId="0" borderId="14" xfId="66" applyFont="1" applyBorder="1" applyProtection="1">
      <alignment/>
      <protection/>
    </xf>
    <xf numFmtId="0" fontId="3" fillId="0" borderId="74" xfId="66" applyFont="1" applyBorder="1" applyAlignment="1" applyProtection="1">
      <alignment horizontal="center"/>
      <protection/>
    </xf>
    <xf numFmtId="0" fontId="3" fillId="0" borderId="12" xfId="66" applyFont="1" applyBorder="1" applyProtection="1">
      <alignment/>
      <protection locked="0"/>
    </xf>
    <xf numFmtId="164" fontId="2" fillId="0" borderId="10" xfId="55" applyNumberFormat="1" applyBorder="1">
      <alignment/>
      <protection/>
    </xf>
    <xf numFmtId="164" fontId="8" fillId="0" borderId="34" xfId="64" applyNumberFormat="1" applyFont="1" applyBorder="1" applyAlignment="1" applyProtection="1">
      <alignment horizontal="center" vertical="center" wrapText="1"/>
      <protection/>
    </xf>
    <xf numFmtId="0" fontId="14" fillId="0" borderId="61" xfId="55" applyFont="1" applyBorder="1" applyAlignment="1">
      <alignment vertical="center"/>
      <protection/>
    </xf>
    <xf numFmtId="3" fontId="14" fillId="0" borderId="0" xfId="55" applyNumberFormat="1" applyFont="1">
      <alignment/>
      <protection/>
    </xf>
    <xf numFmtId="3" fontId="14" fillId="0" borderId="75" xfId="55" applyNumberFormat="1" applyFont="1" applyBorder="1">
      <alignment/>
      <protection/>
    </xf>
    <xf numFmtId="3" fontId="14" fillId="0" borderId="57" xfId="64" applyNumberFormat="1" applyFont="1" applyFill="1" applyBorder="1" applyAlignment="1" applyProtection="1">
      <alignment vertical="center" wrapText="1"/>
      <protection locked="0"/>
    </xf>
    <xf numFmtId="3" fontId="14" fillId="0" borderId="66" xfId="55" applyNumberFormat="1" applyFont="1" applyBorder="1">
      <alignment/>
      <protection/>
    </xf>
    <xf numFmtId="3" fontId="14" fillId="0" borderId="60" xfId="64" applyNumberFormat="1" applyFont="1" applyBorder="1" applyAlignment="1" applyProtection="1">
      <alignment vertical="center" wrapText="1"/>
      <protection locked="0"/>
    </xf>
    <xf numFmtId="164" fontId="13" fillId="0" borderId="14" xfId="64" applyNumberFormat="1" applyFont="1" applyBorder="1" applyAlignment="1" applyProtection="1">
      <alignment vertical="center" wrapText="1"/>
      <protection locked="0"/>
    </xf>
    <xf numFmtId="0" fontId="14" fillId="0" borderId="55" xfId="55" applyFont="1" applyBorder="1">
      <alignment/>
      <protection/>
    </xf>
    <xf numFmtId="0" fontId="14" fillId="0" borderId="57" xfId="55" applyFont="1" applyBorder="1">
      <alignment/>
      <protection/>
    </xf>
    <xf numFmtId="0" fontId="14" fillId="0" borderId="60" xfId="55" applyFont="1" applyBorder="1">
      <alignment/>
      <protection/>
    </xf>
    <xf numFmtId="0" fontId="14" fillId="0" borderId="56" xfId="55" applyFont="1" applyBorder="1">
      <alignment/>
      <protection/>
    </xf>
    <xf numFmtId="0" fontId="14" fillId="0" borderId="76" xfId="55" applyFont="1" applyBorder="1">
      <alignment/>
      <protection/>
    </xf>
    <xf numFmtId="0" fontId="14" fillId="0" borderId="77" xfId="55" applyFont="1" applyBorder="1">
      <alignment/>
      <protection/>
    </xf>
    <xf numFmtId="0" fontId="14" fillId="0" borderId="78" xfId="55" applyFont="1" applyBorder="1">
      <alignment/>
      <protection/>
    </xf>
    <xf numFmtId="3" fontId="14" fillId="0" borderId="34" xfId="55" applyNumberFormat="1" applyFont="1" applyBorder="1" applyAlignment="1">
      <alignment/>
      <protection/>
    </xf>
    <xf numFmtId="164" fontId="3" fillId="0" borderId="34" xfId="64" applyNumberFormat="1" applyFont="1" applyBorder="1" applyAlignment="1" applyProtection="1">
      <alignment horizontal="right" wrapText="1"/>
      <protection/>
    </xf>
    <xf numFmtId="0" fontId="14" fillId="0" borderId="29" xfId="55" applyFont="1" applyBorder="1" applyAlignment="1">
      <alignment horizontal="center"/>
      <protection/>
    </xf>
    <xf numFmtId="164" fontId="8" fillId="0" borderId="42" xfId="64" applyNumberFormat="1" applyFont="1" applyBorder="1" applyAlignment="1">
      <alignment horizontal="center" vertical="center" wrapText="1"/>
      <protection/>
    </xf>
    <xf numFmtId="164" fontId="8" fillId="0" borderId="54" xfId="64" applyNumberFormat="1" applyFont="1" applyBorder="1" applyAlignment="1" applyProtection="1">
      <alignment horizontal="center" vertical="center" wrapText="1"/>
      <protection/>
    </xf>
    <xf numFmtId="164" fontId="8" fillId="0" borderId="42" xfId="64" applyNumberFormat="1" applyFont="1" applyBorder="1" applyAlignment="1" applyProtection="1">
      <alignment horizontal="center" vertical="center" wrapText="1"/>
      <protection/>
    </xf>
    <xf numFmtId="164" fontId="8" fillId="0" borderId="62" xfId="64" applyNumberFormat="1" applyFont="1" applyBorder="1" applyAlignment="1" applyProtection="1">
      <alignment horizontal="center" vertical="center" wrapText="1"/>
      <protection/>
    </xf>
    <xf numFmtId="164" fontId="3" fillId="0" borderId="50" xfId="64" applyNumberFormat="1" applyFont="1" applyBorder="1" applyAlignment="1" applyProtection="1">
      <alignment horizontal="right" vertical="center" wrapText="1"/>
      <protection/>
    </xf>
    <xf numFmtId="164" fontId="3" fillId="0" borderId="54" xfId="64" applyNumberFormat="1" applyFont="1" applyBorder="1" applyAlignment="1" applyProtection="1">
      <alignment horizontal="right" vertical="center" wrapText="1"/>
      <protection/>
    </xf>
    <xf numFmtId="164" fontId="3" fillId="0" borderId="42" xfId="64" applyNumberFormat="1" applyFont="1" applyBorder="1" applyAlignment="1" applyProtection="1">
      <alignment horizontal="right" vertical="center" wrapText="1"/>
      <protection/>
    </xf>
    <xf numFmtId="164" fontId="3" fillId="0" borderId="53" xfId="64" applyNumberFormat="1" applyFont="1" applyBorder="1" applyAlignment="1" applyProtection="1">
      <alignment horizontal="right" vertical="center" wrapText="1"/>
      <protection/>
    </xf>
    <xf numFmtId="164" fontId="3" fillId="0" borderId="42" xfId="64" applyNumberFormat="1" applyFont="1" applyBorder="1" applyAlignment="1" applyProtection="1">
      <alignment vertical="center" wrapText="1"/>
      <protection locked="0"/>
    </xf>
    <xf numFmtId="164" fontId="3" fillId="0" borderId="54" xfId="64" applyNumberFormat="1" applyFont="1" applyBorder="1" applyAlignment="1" applyProtection="1">
      <alignment vertical="center" wrapText="1"/>
      <protection locked="0"/>
    </xf>
    <xf numFmtId="164" fontId="8" fillId="0" borderId="51" xfId="64" applyNumberFormat="1" applyFont="1" applyBorder="1" applyAlignment="1" applyProtection="1">
      <alignment vertical="center" wrapText="1"/>
      <protection locked="0"/>
    </xf>
    <xf numFmtId="164" fontId="3" fillId="0" borderId="51" xfId="64" applyNumberFormat="1" applyFont="1" applyBorder="1" applyAlignment="1" applyProtection="1">
      <alignment vertical="center" wrapText="1"/>
      <protection locked="0"/>
    </xf>
    <xf numFmtId="164" fontId="8" fillId="0" borderId="42" xfId="64" applyNumberFormat="1" applyFont="1" applyBorder="1" applyAlignment="1" applyProtection="1">
      <alignment vertical="center" wrapText="1"/>
      <protection locked="0"/>
    </xf>
    <xf numFmtId="164" fontId="8" fillId="0" borderId="64" xfId="64" applyNumberFormat="1" applyFont="1" applyBorder="1" applyAlignment="1" applyProtection="1">
      <alignment vertical="center" wrapText="1"/>
      <protection locked="0"/>
    </xf>
    <xf numFmtId="164" fontId="8" fillId="0" borderId="54" xfId="64" applyNumberFormat="1" applyFont="1" applyBorder="1" applyAlignment="1" applyProtection="1">
      <alignment vertical="center" wrapText="1"/>
      <protection locked="0"/>
    </xf>
    <xf numFmtId="164" fontId="8" fillId="35" borderId="54" xfId="64" applyNumberFormat="1" applyFont="1" applyFill="1" applyBorder="1" applyAlignment="1" applyProtection="1">
      <alignment vertical="center" wrapText="1"/>
      <protection/>
    </xf>
    <xf numFmtId="0" fontId="17" fillId="0" borderId="0" xfId="61" applyAlignment="1">
      <alignment wrapText="1"/>
      <protection/>
    </xf>
    <xf numFmtId="0" fontId="43" fillId="0" borderId="20" xfId="61" applyFont="1" applyBorder="1" applyAlignment="1">
      <alignment horizontal="center" vertical="center" wrapText="1"/>
      <protection/>
    </xf>
    <xf numFmtId="0" fontId="36" fillId="0" borderId="20" xfId="61" applyFont="1" applyBorder="1">
      <alignment/>
      <protection/>
    </xf>
    <xf numFmtId="0" fontId="17" fillId="0" borderId="20" xfId="61" applyBorder="1">
      <alignment/>
      <protection/>
    </xf>
    <xf numFmtId="3" fontId="36" fillId="0" borderId="20" xfId="61" applyNumberFormat="1" applyFont="1" applyBorder="1">
      <alignment/>
      <protection/>
    </xf>
    <xf numFmtId="3" fontId="17" fillId="0" borderId="20" xfId="61" applyNumberFormat="1" applyBorder="1">
      <alignment/>
      <protection/>
    </xf>
    <xf numFmtId="0" fontId="36" fillId="38" borderId="20" xfId="61" applyFont="1" applyFill="1" applyBorder="1">
      <alignment/>
      <protection/>
    </xf>
    <xf numFmtId="3" fontId="36" fillId="38" borderId="20" xfId="61" applyNumberFormat="1" applyFont="1" applyFill="1" applyBorder="1">
      <alignment/>
      <protection/>
    </xf>
    <xf numFmtId="0" fontId="37" fillId="38" borderId="20" xfId="61" applyFont="1" applyFill="1" applyBorder="1">
      <alignment/>
      <protection/>
    </xf>
    <xf numFmtId="0" fontId="16" fillId="0" borderId="0" xfId="61" applyFont="1" applyAlignment="1">
      <alignment horizontal="centerContinuous" vertical="center"/>
      <protection/>
    </xf>
    <xf numFmtId="0" fontId="36" fillId="0" borderId="0" xfId="61" applyFont="1" applyAlignment="1">
      <alignment wrapText="1"/>
      <protection/>
    </xf>
    <xf numFmtId="0" fontId="50" fillId="38" borderId="51" xfId="61" applyFont="1" applyFill="1" applyBorder="1" applyAlignment="1">
      <alignment horizontal="left" vertical="center" wrapText="1"/>
      <protection/>
    </xf>
    <xf numFmtId="0" fontId="40" fillId="38" borderId="51" xfId="61" applyFont="1" applyFill="1" applyBorder="1" applyAlignment="1">
      <alignment wrapText="1"/>
      <protection/>
    </xf>
    <xf numFmtId="0" fontId="51" fillId="38" borderId="51" xfId="61" applyFont="1" applyFill="1" applyBorder="1" applyAlignment="1">
      <alignment horizontal="left" vertical="center" wrapText="1"/>
      <protection/>
    </xf>
    <xf numFmtId="3" fontId="43" fillId="38" borderId="20" xfId="61" applyNumberFormat="1" applyFont="1" applyFill="1" applyBorder="1" applyAlignment="1">
      <alignment/>
      <protection/>
    </xf>
    <xf numFmtId="0" fontId="42" fillId="38" borderId="51" xfId="61" applyFont="1" applyFill="1" applyBorder="1" applyAlignment="1">
      <alignment vertical="center"/>
      <protection/>
    </xf>
    <xf numFmtId="3" fontId="113" fillId="38" borderId="20" xfId="61" applyNumberFormat="1" applyFont="1" applyFill="1" applyBorder="1" applyAlignment="1">
      <alignment/>
      <protection/>
    </xf>
    <xf numFmtId="0" fontId="43" fillId="0" borderId="0" xfId="61" applyFont="1" applyBorder="1" applyAlignment="1">
      <alignment horizontal="center" vertical="center" wrapText="1"/>
      <protection/>
    </xf>
    <xf numFmtId="0" fontId="38" fillId="0" borderId="0" xfId="61" applyFont="1" applyBorder="1" applyAlignment="1">
      <alignment horizontal="center" vertical="center" wrapText="1"/>
      <protection/>
    </xf>
    <xf numFmtId="0" fontId="43" fillId="0" borderId="0" xfId="61" applyFont="1" applyBorder="1" applyAlignment="1">
      <alignment wrapText="1"/>
      <protection/>
    </xf>
    <xf numFmtId="0" fontId="54" fillId="0" borderId="0" xfId="61" applyFont="1" applyBorder="1" applyAlignment="1">
      <alignment wrapText="1"/>
      <protection/>
    </xf>
    <xf numFmtId="0" fontId="55" fillId="38" borderId="0" xfId="61" applyFont="1" applyFill="1" applyBorder="1" applyAlignment="1">
      <alignment wrapText="1"/>
      <protection/>
    </xf>
    <xf numFmtId="0" fontId="40" fillId="0" borderId="0" xfId="61" applyFont="1" applyBorder="1" applyAlignment="1">
      <alignment wrapText="1"/>
      <protection/>
    </xf>
    <xf numFmtId="0" fontId="114" fillId="0" borderId="0" xfId="61" applyFont="1">
      <alignment/>
      <protection/>
    </xf>
    <xf numFmtId="0" fontId="6" fillId="0" borderId="42" xfId="63" applyFont="1" applyFill="1" applyBorder="1" applyAlignment="1" applyProtection="1">
      <alignment horizontal="center" vertical="center" wrapText="1"/>
      <protection/>
    </xf>
    <xf numFmtId="0" fontId="7" fillId="0" borderId="42" xfId="63" applyFont="1" applyFill="1" applyBorder="1" applyAlignment="1" applyProtection="1">
      <alignment horizontal="center" vertical="center" wrapText="1"/>
      <protection/>
    </xf>
    <xf numFmtId="164" fontId="3" fillId="0" borderId="51" xfId="63" applyNumberFormat="1" applyFont="1" applyFill="1" applyBorder="1" applyAlignment="1" applyProtection="1">
      <alignment vertical="center" wrapText="1"/>
      <protection locked="0"/>
    </xf>
    <xf numFmtId="164" fontId="3" fillId="0" borderId="53" xfId="63" applyNumberFormat="1" applyFont="1" applyFill="1" applyBorder="1" applyAlignment="1" applyProtection="1">
      <alignment vertical="center" wrapText="1"/>
      <protection locked="0"/>
    </xf>
    <xf numFmtId="164" fontId="8" fillId="0" borderId="42" xfId="63" applyNumberFormat="1" applyFont="1" applyFill="1" applyBorder="1" applyAlignment="1" applyProtection="1">
      <alignment vertical="center" wrapText="1"/>
      <protection locked="0"/>
    </xf>
    <xf numFmtId="164" fontId="3" fillId="0" borderId="50" xfId="63" applyNumberFormat="1" applyFont="1" applyFill="1" applyBorder="1" applyAlignment="1" applyProtection="1">
      <alignment vertical="center" wrapText="1"/>
      <protection locked="0"/>
    </xf>
    <xf numFmtId="164" fontId="3" fillId="0" borderId="51" xfId="63" applyNumberFormat="1" applyFont="1" applyFill="1" applyBorder="1" applyAlignment="1" applyProtection="1">
      <alignment vertical="center" wrapText="1"/>
      <protection locked="0"/>
    </xf>
    <xf numFmtId="164" fontId="8" fillId="0" borderId="53" xfId="63" applyNumberFormat="1" applyFont="1" applyFill="1" applyBorder="1" applyAlignment="1" applyProtection="1">
      <alignment vertical="center" wrapText="1"/>
      <protection locked="0"/>
    </xf>
    <xf numFmtId="164" fontId="3" fillId="0" borderId="64" xfId="63" applyNumberFormat="1" applyFont="1" applyFill="1" applyBorder="1" applyAlignment="1" applyProtection="1">
      <alignment vertical="center" wrapText="1"/>
      <protection locked="0"/>
    </xf>
    <xf numFmtId="164" fontId="10" fillId="0" borderId="50" xfId="63" applyNumberFormat="1" applyFont="1" applyFill="1" applyBorder="1" applyAlignment="1" applyProtection="1">
      <alignment vertical="center" wrapText="1"/>
      <protection locked="0"/>
    </xf>
    <xf numFmtId="164" fontId="8" fillId="0" borderId="42" xfId="63" applyNumberFormat="1" applyFont="1" applyFill="1" applyBorder="1" applyAlignment="1" applyProtection="1">
      <alignment vertical="center" wrapText="1"/>
      <protection/>
    </xf>
    <xf numFmtId="164" fontId="8" fillId="0" borderId="42" xfId="63" applyNumberFormat="1" applyFont="1" applyFill="1" applyBorder="1" applyAlignment="1" applyProtection="1">
      <alignment vertical="center" wrapText="1"/>
      <protection locked="0"/>
    </xf>
    <xf numFmtId="164" fontId="3" fillId="0" borderId="51" xfId="63" applyNumberFormat="1" applyFont="1" applyFill="1" applyBorder="1" applyAlignment="1" applyProtection="1">
      <alignment vertical="center" wrapText="1"/>
      <protection/>
    </xf>
    <xf numFmtId="164" fontId="8" fillId="0" borderId="51" xfId="63" applyNumberFormat="1" applyFont="1" applyFill="1" applyBorder="1" applyAlignment="1" applyProtection="1">
      <alignment vertical="center" wrapText="1"/>
      <protection/>
    </xf>
    <xf numFmtId="164" fontId="8" fillId="0" borderId="53" xfId="63" applyNumberFormat="1" applyFont="1" applyFill="1" applyBorder="1" applyAlignment="1" applyProtection="1">
      <alignment vertical="center" wrapText="1"/>
      <protection/>
    </xf>
    <xf numFmtId="164" fontId="3" fillId="0" borderId="53" xfId="63" applyNumberFormat="1" applyFont="1" applyFill="1" applyBorder="1" applyAlignment="1" applyProtection="1">
      <alignment vertical="center" wrapText="1"/>
      <protection/>
    </xf>
    <xf numFmtId="164" fontId="3" fillId="0" borderId="64" xfId="63" applyNumberFormat="1" applyFont="1" applyFill="1" applyBorder="1" applyAlignment="1" applyProtection="1">
      <alignment vertical="center" wrapText="1"/>
      <protection locked="0"/>
    </xf>
    <xf numFmtId="164" fontId="3" fillId="0" borderId="53" xfId="63" applyNumberFormat="1" applyFont="1" applyFill="1" applyBorder="1" applyAlignment="1" applyProtection="1">
      <alignment vertical="center" wrapText="1"/>
      <protection locked="0"/>
    </xf>
    <xf numFmtId="0" fontId="3" fillId="0" borderId="31" xfId="63" applyFont="1" applyFill="1" applyBorder="1" applyAlignment="1" applyProtection="1">
      <alignment vertical="center" wrapText="1"/>
      <protection/>
    </xf>
    <xf numFmtId="164" fontId="8" fillId="0" borderId="31" xfId="63" applyNumberFormat="1" applyFont="1" applyFill="1" applyBorder="1" applyAlignment="1" applyProtection="1">
      <alignment vertical="center" wrapText="1"/>
      <protection locked="0"/>
    </xf>
    <xf numFmtId="3" fontId="3" fillId="0" borderId="36" xfId="63" applyNumberFormat="1" applyFont="1" applyFill="1" applyBorder="1" applyAlignment="1" applyProtection="1">
      <alignment vertical="center" wrapText="1"/>
      <protection locked="0"/>
    </xf>
    <xf numFmtId="164" fontId="8" fillId="0" borderId="28" xfId="63" applyNumberFormat="1" applyFont="1" applyFill="1" applyBorder="1" applyAlignment="1" applyProtection="1">
      <alignment vertical="center" wrapText="1"/>
      <protection locked="0"/>
    </xf>
    <xf numFmtId="164" fontId="8" fillId="0" borderId="31" xfId="63" applyNumberFormat="1" applyFont="1" applyFill="1" applyBorder="1" applyAlignment="1" applyProtection="1">
      <alignment vertical="center" wrapText="1"/>
      <protection locked="0"/>
    </xf>
    <xf numFmtId="0" fontId="14" fillId="0" borderId="0" xfId="58" applyFont="1" applyFill="1">
      <alignment/>
      <protection/>
    </xf>
    <xf numFmtId="3" fontId="14" fillId="0" borderId="0" xfId="58" applyNumberFormat="1" applyFont="1" applyFill="1">
      <alignment/>
      <protection/>
    </xf>
    <xf numFmtId="0" fontId="22" fillId="0" borderId="0" xfId="58" applyFont="1" applyFill="1" applyAlignment="1">
      <alignment horizontal="center"/>
      <protection/>
    </xf>
    <xf numFmtId="0" fontId="22" fillId="0" borderId="0" xfId="58" applyFont="1" applyFill="1" applyAlignment="1">
      <alignment/>
      <protection/>
    </xf>
    <xf numFmtId="0" fontId="23" fillId="0" borderId="0" xfId="58" applyFont="1" applyFill="1">
      <alignment/>
      <protection/>
    </xf>
    <xf numFmtId="0" fontId="23" fillId="0" borderId="38" xfId="58" applyFont="1" applyFill="1" applyBorder="1">
      <alignment/>
      <protection/>
    </xf>
    <xf numFmtId="0" fontId="23" fillId="0" borderId="0" xfId="58" applyFont="1" applyFill="1" applyBorder="1">
      <alignment/>
      <protection/>
    </xf>
    <xf numFmtId="0" fontId="23" fillId="0" borderId="38" xfId="58" applyFont="1" applyFill="1" applyBorder="1" applyAlignment="1">
      <alignment/>
      <protection/>
    </xf>
    <xf numFmtId="0" fontId="23" fillId="0" borderId="0" xfId="58" applyFont="1" applyFill="1" applyBorder="1" applyAlignment="1">
      <alignment/>
      <protection/>
    </xf>
    <xf numFmtId="0" fontId="23" fillId="0" borderId="79" xfId="58" applyFont="1" applyFill="1" applyBorder="1" applyAlignment="1">
      <alignment horizontal="center"/>
      <protection/>
    </xf>
    <xf numFmtId="0" fontId="23" fillId="0" borderId="32" xfId="58" applyFont="1" applyFill="1" applyBorder="1" applyAlignment="1">
      <alignment horizontal="center"/>
      <protection/>
    </xf>
    <xf numFmtId="0" fontId="23" fillId="0" borderId="34" xfId="58" applyFont="1" applyFill="1" applyBorder="1" applyAlignment="1">
      <alignment horizontal="center"/>
      <protection/>
    </xf>
    <xf numFmtId="0" fontId="23" fillId="0" borderId="53" xfId="58" applyFont="1" applyFill="1" applyBorder="1" applyAlignment="1">
      <alignment horizontal="center"/>
      <protection/>
    </xf>
    <xf numFmtId="0" fontId="23" fillId="0" borderId="33" xfId="58" applyFont="1" applyFill="1" applyBorder="1" applyAlignment="1">
      <alignment horizontal="center"/>
      <protection/>
    </xf>
    <xf numFmtId="0" fontId="23" fillId="0" borderId="64" xfId="58" applyFont="1" applyFill="1" applyBorder="1" applyAlignment="1">
      <alignment horizontal="center"/>
      <protection/>
    </xf>
    <xf numFmtId="0" fontId="23" fillId="0" borderId="29" xfId="58" applyFont="1" applyFill="1" applyBorder="1" applyAlignment="1">
      <alignment horizontal="center"/>
      <protection/>
    </xf>
    <xf numFmtId="0" fontId="23" fillId="0" borderId="34" xfId="58" applyFont="1" applyFill="1" applyBorder="1">
      <alignment/>
      <protection/>
    </xf>
    <xf numFmtId="0" fontId="23" fillId="0" borderId="0" xfId="58" applyFont="1" applyFill="1" applyBorder="1" applyAlignment="1">
      <alignment horizontal="center"/>
      <protection/>
    </xf>
    <xf numFmtId="3" fontId="14" fillId="0" borderId="0" xfId="58" applyNumberFormat="1" applyFont="1" applyFill="1" applyBorder="1" applyAlignment="1">
      <alignment horizontal="center"/>
      <protection/>
    </xf>
    <xf numFmtId="0" fontId="23" fillId="0" borderId="31" xfId="58" applyFont="1" applyFill="1" applyBorder="1" applyAlignment="1">
      <alignment horizontal="center"/>
      <protection/>
    </xf>
    <xf numFmtId="0" fontId="23" fillId="0" borderId="35" xfId="58" applyFont="1" applyFill="1" applyBorder="1" applyAlignment="1">
      <alignment horizontal="center"/>
      <protection/>
    </xf>
    <xf numFmtId="0" fontId="23" fillId="0" borderId="20" xfId="58" applyFont="1" applyFill="1" applyBorder="1" applyAlignment="1">
      <alignment horizontal="center"/>
      <protection/>
    </xf>
    <xf numFmtId="3" fontId="22" fillId="0" borderId="51" xfId="58" applyNumberFormat="1" applyFont="1" applyFill="1" applyBorder="1" applyAlignment="1">
      <alignment/>
      <protection/>
    </xf>
    <xf numFmtId="3" fontId="22" fillId="0" borderId="80" xfId="58" applyNumberFormat="1" applyFont="1" applyFill="1" applyBorder="1" applyAlignment="1">
      <alignment/>
      <protection/>
    </xf>
    <xf numFmtId="3" fontId="22" fillId="0" borderId="33" xfId="58" applyNumberFormat="1" applyFont="1" applyFill="1" applyBorder="1" applyAlignment="1">
      <alignment/>
      <protection/>
    </xf>
    <xf numFmtId="3" fontId="14" fillId="0" borderId="0" xfId="58" applyNumberFormat="1" applyFont="1" applyFill="1" applyBorder="1">
      <alignment/>
      <protection/>
    </xf>
    <xf numFmtId="3" fontId="23" fillId="0" borderId="20" xfId="58" applyNumberFormat="1" applyFont="1" applyFill="1" applyBorder="1" applyAlignment="1">
      <alignment horizontal="right"/>
      <protection/>
    </xf>
    <xf numFmtId="3" fontId="23" fillId="0" borderId="20" xfId="58" applyNumberFormat="1" applyFont="1" applyFill="1" applyBorder="1">
      <alignment/>
      <protection/>
    </xf>
    <xf numFmtId="3" fontId="24" fillId="0" borderId="20" xfId="58" applyNumberFormat="1" applyFont="1" applyFill="1" applyBorder="1" applyAlignment="1">
      <alignment horizontal="right"/>
      <protection/>
    </xf>
    <xf numFmtId="0" fontId="25" fillId="0" borderId="0" xfId="58" applyFont="1" applyFill="1">
      <alignment/>
      <protection/>
    </xf>
    <xf numFmtId="3" fontId="23" fillId="0" borderId="34" xfId="58" applyNumberFormat="1" applyFont="1" applyFill="1" applyBorder="1" applyAlignment="1">
      <alignment horizontal="right"/>
      <protection/>
    </xf>
    <xf numFmtId="3" fontId="23" fillId="0" borderId="34" xfId="58" applyNumberFormat="1" applyFont="1" applyFill="1" applyBorder="1">
      <alignment/>
      <protection/>
    </xf>
    <xf numFmtId="3" fontId="24" fillId="0" borderId="34" xfId="58" applyNumberFormat="1" applyFont="1" applyFill="1" applyBorder="1" applyAlignment="1">
      <alignment horizontal="right"/>
      <protection/>
    </xf>
    <xf numFmtId="3" fontId="25" fillId="0" borderId="0" xfId="58" applyNumberFormat="1" applyFont="1" applyFill="1" applyBorder="1">
      <alignment/>
      <protection/>
    </xf>
    <xf numFmtId="3" fontId="26" fillId="0" borderId="10" xfId="58" applyNumberFormat="1" applyFont="1" applyFill="1" applyBorder="1" applyAlignment="1">
      <alignment horizontal="right"/>
      <protection/>
    </xf>
    <xf numFmtId="3" fontId="26" fillId="0" borderId="10" xfId="58" applyNumberFormat="1" applyFont="1" applyFill="1" applyBorder="1">
      <alignment/>
      <protection/>
    </xf>
    <xf numFmtId="3" fontId="13" fillId="0" borderId="0" xfId="58" applyNumberFormat="1" applyFont="1" applyFill="1" applyBorder="1">
      <alignment/>
      <protection/>
    </xf>
    <xf numFmtId="3" fontId="27" fillId="0" borderId="31" xfId="58" applyNumberFormat="1" applyFont="1" applyFill="1" applyBorder="1" applyAlignment="1">
      <alignment horizontal="right"/>
      <protection/>
    </xf>
    <xf numFmtId="3" fontId="28" fillId="0" borderId="0" xfId="58" applyNumberFormat="1" applyFont="1" applyFill="1" applyBorder="1">
      <alignment/>
      <protection/>
    </xf>
    <xf numFmtId="3" fontId="27" fillId="0" borderId="0" xfId="58" applyNumberFormat="1" applyFont="1" applyFill="1" applyBorder="1">
      <alignment/>
      <protection/>
    </xf>
    <xf numFmtId="3" fontId="26" fillId="0" borderId="26" xfId="58" applyNumberFormat="1" applyFont="1" applyFill="1" applyBorder="1">
      <alignment/>
      <protection/>
    </xf>
    <xf numFmtId="3" fontId="29" fillId="0" borderId="0" xfId="58" applyNumberFormat="1" applyFont="1" applyFill="1" applyBorder="1">
      <alignment/>
      <protection/>
    </xf>
    <xf numFmtId="3" fontId="24" fillId="0" borderId="32" xfId="58" applyNumberFormat="1" applyFont="1" applyFill="1" applyBorder="1" applyAlignment="1">
      <alignment horizontal="right"/>
      <protection/>
    </xf>
    <xf numFmtId="3" fontId="23" fillId="0" borderId="32" xfId="58" applyNumberFormat="1" applyFont="1" applyFill="1" applyBorder="1">
      <alignment/>
      <protection/>
    </xf>
    <xf numFmtId="3" fontId="27" fillId="0" borderId="32" xfId="58" applyNumberFormat="1" applyFont="1" applyFill="1" applyBorder="1">
      <alignment/>
      <protection/>
    </xf>
    <xf numFmtId="3" fontId="26" fillId="0" borderId="32" xfId="58" applyNumberFormat="1" applyFont="1" applyFill="1" applyBorder="1">
      <alignment/>
      <protection/>
    </xf>
    <xf numFmtId="3" fontId="27" fillId="0" borderId="34" xfId="58" applyNumberFormat="1" applyFont="1" applyFill="1" applyBorder="1" applyAlignment="1">
      <alignment horizontal="right"/>
      <protection/>
    </xf>
    <xf numFmtId="3" fontId="27" fillId="0" borderId="10" xfId="58" applyNumberFormat="1" applyFont="1" applyFill="1" applyBorder="1" applyAlignment="1">
      <alignment horizontal="right"/>
      <protection/>
    </xf>
    <xf numFmtId="164" fontId="32" fillId="37" borderId="30" xfId="66" applyNumberFormat="1" applyFont="1" applyFill="1" applyBorder="1" applyAlignment="1" applyProtection="1">
      <alignment vertical="center"/>
      <protection/>
    </xf>
    <xf numFmtId="0" fontId="2" fillId="0" borderId="0" xfId="60" applyFont="1">
      <alignment/>
      <protection/>
    </xf>
    <xf numFmtId="3" fontId="2" fillId="0" borderId="0" xfId="60" applyNumberFormat="1" applyFont="1" applyBorder="1">
      <alignment/>
      <protection/>
    </xf>
    <xf numFmtId="3" fontId="2" fillId="0" borderId="29" xfId="60" applyNumberFormat="1" applyFont="1" applyBorder="1" applyAlignment="1">
      <alignment horizontal="right"/>
      <protection/>
    </xf>
    <xf numFmtId="3" fontId="2" fillId="0" borderId="29" xfId="60" applyNumberFormat="1" applyFont="1" applyBorder="1">
      <alignment/>
      <protection/>
    </xf>
    <xf numFmtId="0" fontId="13" fillId="0" borderId="55" xfId="60" applyFont="1" applyBorder="1" applyAlignment="1">
      <alignment horizontal="center" vertical="center" wrapText="1"/>
      <protection/>
    </xf>
    <xf numFmtId="0" fontId="13" fillId="0" borderId="57" xfId="60" applyFont="1" applyBorder="1" applyAlignment="1">
      <alignment horizontal="center" vertical="center" wrapText="1"/>
      <protection/>
    </xf>
    <xf numFmtId="0" fontId="13" fillId="0" borderId="60" xfId="60" applyFont="1" applyBorder="1" applyAlignment="1">
      <alignment horizontal="center" vertical="center" wrapText="1"/>
      <protection/>
    </xf>
    <xf numFmtId="0" fontId="13" fillId="0" borderId="56" xfId="60" applyFont="1" applyBorder="1" applyAlignment="1">
      <alignment horizontal="center"/>
      <protection/>
    </xf>
    <xf numFmtId="3" fontId="9" fillId="0" borderId="74" xfId="60" applyNumberFormat="1" applyFont="1" applyBorder="1" applyAlignment="1">
      <alignment horizontal="center"/>
      <protection/>
    </xf>
    <xf numFmtId="3" fontId="9" fillId="0" borderId="37" xfId="60" applyNumberFormat="1" applyFont="1" applyBorder="1" applyAlignment="1">
      <alignment horizontal="center"/>
      <protection/>
    </xf>
    <xf numFmtId="3" fontId="9" fillId="0" borderId="13" xfId="60" applyNumberFormat="1" applyFont="1" applyBorder="1" applyAlignment="1">
      <alignment horizontal="center"/>
      <protection/>
    </xf>
    <xf numFmtId="0" fontId="13" fillId="0" borderId="76" xfId="60" applyFont="1" applyBorder="1" applyAlignment="1">
      <alignment/>
      <protection/>
    </xf>
    <xf numFmtId="3" fontId="9" fillId="0" borderId="58" xfId="60" applyNumberFormat="1" applyFont="1" applyBorder="1" applyAlignment="1">
      <alignment/>
      <protection/>
    </xf>
    <xf numFmtId="3" fontId="9" fillId="0" borderId="38" xfId="60" applyNumberFormat="1" applyFont="1" applyBorder="1" applyAlignment="1">
      <alignment/>
      <protection/>
    </xf>
    <xf numFmtId="3" fontId="9" fillId="0" borderId="35" xfId="60" applyNumberFormat="1" applyFont="1" applyBorder="1" applyAlignment="1">
      <alignment/>
      <protection/>
    </xf>
    <xf numFmtId="0" fontId="2" fillId="0" borderId="57" xfId="60" applyFont="1" applyBorder="1">
      <alignment/>
      <protection/>
    </xf>
    <xf numFmtId="3" fontId="2" fillId="0" borderId="81" xfId="60" applyNumberFormat="1" applyFont="1" applyBorder="1">
      <alignment/>
      <protection/>
    </xf>
    <xf numFmtId="3" fontId="2" fillId="0" borderId="82" xfId="60" applyNumberFormat="1" applyFont="1" applyBorder="1">
      <alignment/>
      <protection/>
    </xf>
    <xf numFmtId="3" fontId="2" fillId="0" borderId="83" xfId="60" applyNumberFormat="1" applyFont="1" applyBorder="1">
      <alignment/>
      <protection/>
    </xf>
    <xf numFmtId="3" fontId="2" fillId="0" borderId="83" xfId="60" applyNumberFormat="1" applyFont="1" applyFill="1" applyBorder="1">
      <alignment/>
      <protection/>
    </xf>
    <xf numFmtId="0" fontId="2" fillId="0" borderId="57" xfId="60" applyFont="1" applyFill="1" applyBorder="1">
      <alignment/>
      <protection/>
    </xf>
    <xf numFmtId="3" fontId="2" fillId="0" borderId="82" xfId="60" applyNumberFormat="1" applyFont="1" applyFill="1" applyBorder="1">
      <alignment/>
      <protection/>
    </xf>
    <xf numFmtId="0" fontId="2" fillId="0" borderId="0" xfId="60" applyFont="1" applyFill="1">
      <alignment/>
      <protection/>
    </xf>
    <xf numFmtId="167" fontId="2" fillId="0" borderId="83" xfId="60" applyNumberFormat="1" applyFont="1" applyFill="1" applyBorder="1">
      <alignment/>
      <protection/>
    </xf>
    <xf numFmtId="167" fontId="2" fillId="0" borderId="83" xfId="60" applyNumberFormat="1" applyFont="1" applyBorder="1">
      <alignment/>
      <protection/>
    </xf>
    <xf numFmtId="3" fontId="2" fillId="0" borderId="84" xfId="60" applyNumberFormat="1" applyFont="1" applyBorder="1">
      <alignment/>
      <protection/>
    </xf>
    <xf numFmtId="3" fontId="2" fillId="0" borderId="85" xfId="60" applyNumberFormat="1" applyFont="1" applyBorder="1">
      <alignment/>
      <protection/>
    </xf>
    <xf numFmtId="0" fontId="2" fillId="0" borderId="60" xfId="60" applyFont="1" applyBorder="1">
      <alignment/>
      <protection/>
    </xf>
    <xf numFmtId="3" fontId="2" fillId="0" borderId="63" xfId="60" applyNumberFormat="1" applyFont="1" applyBorder="1">
      <alignment/>
      <protection/>
    </xf>
    <xf numFmtId="3" fontId="9" fillId="0" borderId="85" xfId="60" applyNumberFormat="1" applyFont="1" applyBorder="1">
      <alignment/>
      <protection/>
    </xf>
    <xf numFmtId="3" fontId="2" fillId="0" borderId="86" xfId="60" applyNumberFormat="1" applyFont="1" applyBorder="1">
      <alignment/>
      <protection/>
    </xf>
    <xf numFmtId="3" fontId="2" fillId="0" borderId="0" xfId="60" applyNumberFormat="1" applyFont="1">
      <alignment/>
      <protection/>
    </xf>
    <xf numFmtId="3" fontId="2" fillId="0" borderId="86" xfId="60" applyNumberFormat="1" applyFont="1" applyFill="1" applyBorder="1">
      <alignment/>
      <protection/>
    </xf>
    <xf numFmtId="3" fontId="2" fillId="0" borderId="87" xfId="60" applyNumberFormat="1" applyFont="1" applyBorder="1">
      <alignment/>
      <protection/>
    </xf>
    <xf numFmtId="3" fontId="2" fillId="0" borderId="74" xfId="60" applyNumberFormat="1" applyFont="1" applyBorder="1">
      <alignment/>
      <protection/>
    </xf>
    <xf numFmtId="3" fontId="2" fillId="0" borderId="10" xfId="60" applyNumberFormat="1" applyFont="1" applyBorder="1">
      <alignment/>
      <protection/>
    </xf>
    <xf numFmtId="3" fontId="9" fillId="0" borderId="10" xfId="60" applyNumberFormat="1" applyFont="1" applyBorder="1">
      <alignment/>
      <protection/>
    </xf>
    <xf numFmtId="3" fontId="2" fillId="0" borderId="73" xfId="60" applyNumberFormat="1" applyFont="1" applyBorder="1">
      <alignment/>
      <protection/>
    </xf>
    <xf numFmtId="3" fontId="2" fillId="0" borderId="17" xfId="60" applyNumberFormat="1" applyFont="1" applyBorder="1">
      <alignment/>
      <protection/>
    </xf>
    <xf numFmtId="3" fontId="2" fillId="0" borderId="16" xfId="60" applyNumberFormat="1" applyFont="1" applyBorder="1">
      <alignment/>
      <protection/>
    </xf>
    <xf numFmtId="3" fontId="2" fillId="0" borderId="48" xfId="60" applyNumberFormat="1" applyFont="1" applyBorder="1">
      <alignment/>
      <protection/>
    </xf>
    <xf numFmtId="3" fontId="2" fillId="0" borderId="25" xfId="60" applyNumberFormat="1" applyFont="1" applyBorder="1">
      <alignment/>
      <protection/>
    </xf>
    <xf numFmtId="3" fontId="9" fillId="0" borderId="43" xfId="60" applyNumberFormat="1" applyFont="1" applyBorder="1">
      <alignment/>
      <protection/>
    </xf>
    <xf numFmtId="0" fontId="13" fillId="0" borderId="56" xfId="60" applyFont="1" applyBorder="1">
      <alignment/>
      <protection/>
    </xf>
    <xf numFmtId="0" fontId="9" fillId="0" borderId="56" xfId="60" applyFont="1" applyBorder="1">
      <alignment/>
      <protection/>
    </xf>
    <xf numFmtId="3" fontId="9" fillId="0" borderId="48" xfId="60" applyNumberFormat="1" applyFont="1" applyBorder="1">
      <alignment/>
      <protection/>
    </xf>
    <xf numFmtId="3" fontId="9" fillId="0" borderId="25" xfId="60" applyNumberFormat="1" applyFont="1" applyBorder="1">
      <alignment/>
      <protection/>
    </xf>
    <xf numFmtId="0" fontId="9" fillId="0" borderId="0" xfId="60" applyFont="1">
      <alignment/>
      <protection/>
    </xf>
    <xf numFmtId="3" fontId="2" fillId="0" borderId="88" xfId="60" applyNumberFormat="1" applyFont="1" applyBorder="1">
      <alignment/>
      <protection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2" fillId="0" borderId="32" xfId="0" applyFont="1" applyBorder="1" applyAlignment="1">
      <alignment/>
    </xf>
    <xf numFmtId="3" fontId="12" fillId="0" borderId="32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/>
    </xf>
    <xf numFmtId="0" fontId="57" fillId="0" borderId="31" xfId="0" applyFont="1" applyBorder="1" applyAlignment="1">
      <alignment/>
    </xf>
    <xf numFmtId="0" fontId="12" fillId="0" borderId="31" xfId="0" applyFont="1" applyBorder="1" applyAlignment="1">
      <alignment horizontal="center"/>
    </xf>
    <xf numFmtId="3" fontId="12" fillId="0" borderId="20" xfId="0" applyNumberFormat="1" applyFont="1" applyBorder="1" applyAlignment="1">
      <alignment horizontal="center" vertical="center"/>
    </xf>
    <xf numFmtId="3" fontId="12" fillId="0" borderId="31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0" fontId="56" fillId="0" borderId="51" xfId="0" applyFont="1" applyBorder="1" applyAlignment="1">
      <alignment horizontal="left"/>
    </xf>
    <xf numFmtId="0" fontId="56" fillId="0" borderId="80" xfId="0" applyFont="1" applyBorder="1" applyAlignment="1">
      <alignment horizontal="left"/>
    </xf>
    <xf numFmtId="0" fontId="56" fillId="0" borderId="19" xfId="0" applyFont="1" applyBorder="1" applyAlignment="1">
      <alignment horizontal="left"/>
    </xf>
    <xf numFmtId="0" fontId="12" fillId="0" borderId="20" xfId="0" applyFont="1" applyBorder="1" applyAlignment="1">
      <alignment horizontal="right"/>
    </xf>
    <xf numFmtId="0" fontId="115" fillId="0" borderId="80" xfId="0" applyFont="1" applyBorder="1" applyAlignment="1">
      <alignment/>
    </xf>
    <xf numFmtId="0" fontId="0" fillId="0" borderId="80" xfId="0" applyBorder="1" applyAlignment="1">
      <alignment/>
    </xf>
    <xf numFmtId="0" fontId="0" fillId="0" borderId="19" xfId="0" applyBorder="1" applyAlignment="1">
      <alignment/>
    </xf>
    <xf numFmtId="3" fontId="12" fillId="0" borderId="20" xfId="0" applyNumberFormat="1" applyFont="1" applyBorder="1" applyAlignment="1">
      <alignment/>
    </xf>
    <xf numFmtId="0" fontId="12" fillId="0" borderId="51" xfId="0" applyFont="1" applyBorder="1" applyAlignment="1">
      <alignment horizontal="left"/>
    </xf>
    <xf numFmtId="0" fontId="12" fillId="0" borderId="80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19" xfId="0" applyFont="1" applyBorder="1" applyAlignment="1">
      <alignment horizontal="right"/>
    </xf>
    <xf numFmtId="3" fontId="12" fillId="0" borderId="25" xfId="0" applyNumberFormat="1" applyFont="1" applyBorder="1" applyAlignment="1">
      <alignment/>
    </xf>
    <xf numFmtId="0" fontId="12" fillId="0" borderId="51" xfId="0" applyFont="1" applyBorder="1" applyAlignment="1">
      <alignment/>
    </xf>
    <xf numFmtId="0" fontId="12" fillId="0" borderId="80" xfId="0" applyFont="1" applyBorder="1" applyAlignment="1">
      <alignment/>
    </xf>
    <xf numFmtId="0" fontId="12" fillId="0" borderId="19" xfId="0" applyFont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12" fillId="0" borderId="31" xfId="0" applyNumberFormat="1" applyFont="1" applyBorder="1" applyAlignment="1">
      <alignment/>
    </xf>
    <xf numFmtId="0" fontId="12" fillId="0" borderId="20" xfId="0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34" xfId="0" applyNumberFormat="1" applyFont="1" applyBorder="1" applyAlignment="1">
      <alignment/>
    </xf>
    <xf numFmtId="0" fontId="12" fillId="0" borderId="80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 horizontal="right"/>
    </xf>
    <xf numFmtId="3" fontId="12" fillId="0" borderId="23" xfId="0" applyNumberFormat="1" applyFont="1" applyBorder="1" applyAlignment="1">
      <alignment/>
    </xf>
    <xf numFmtId="3" fontId="12" fillId="0" borderId="32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0" fontId="12" fillId="0" borderId="51" xfId="0" applyFont="1" applyBorder="1" applyAlignment="1">
      <alignment/>
    </xf>
    <xf numFmtId="0" fontId="56" fillId="0" borderId="51" xfId="0" applyFont="1" applyBorder="1" applyAlignment="1">
      <alignment/>
    </xf>
    <xf numFmtId="3" fontId="12" fillId="0" borderId="20" xfId="0" applyNumberFormat="1" applyFont="1" applyBorder="1" applyAlignment="1">
      <alignment/>
    </xf>
    <xf numFmtId="0" fontId="56" fillId="0" borderId="51" xfId="0" applyFont="1" applyBorder="1" applyAlignment="1">
      <alignment/>
    </xf>
    <xf numFmtId="0" fontId="56" fillId="0" borderId="80" xfId="0" applyFont="1" applyBorder="1" applyAlignment="1">
      <alignment/>
    </xf>
    <xf numFmtId="0" fontId="56" fillId="0" borderId="19" xfId="0" applyFont="1" applyBorder="1" applyAlignment="1">
      <alignment/>
    </xf>
    <xf numFmtId="0" fontId="12" fillId="0" borderId="80" xfId="0" applyFont="1" applyBorder="1" applyAlignment="1">
      <alignment horizontal="left"/>
    </xf>
    <xf numFmtId="0" fontId="12" fillId="0" borderId="51" xfId="0" applyFont="1" applyBorder="1" applyAlignment="1">
      <alignment horizontal="left"/>
    </xf>
    <xf numFmtId="3" fontId="12" fillId="0" borderId="34" xfId="0" applyNumberFormat="1" applyFont="1" applyBorder="1" applyAlignment="1">
      <alignment/>
    </xf>
    <xf numFmtId="3" fontId="12" fillId="0" borderId="31" xfId="0" applyNumberFormat="1" applyFont="1" applyBorder="1" applyAlignment="1">
      <alignment horizontal="center"/>
    </xf>
    <xf numFmtId="0" fontId="58" fillId="0" borderId="51" xfId="0" applyFont="1" applyBorder="1" applyAlignment="1">
      <alignment/>
    </xf>
    <xf numFmtId="0" fontId="59" fillId="0" borderId="80" xfId="0" applyFont="1" applyBorder="1" applyAlignment="1">
      <alignment/>
    </xf>
    <xf numFmtId="0" fontId="59" fillId="0" borderId="19" xfId="0" applyFont="1" applyBorder="1" applyAlignment="1">
      <alignment/>
    </xf>
    <xf numFmtId="3" fontId="59" fillId="0" borderId="31" xfId="0" applyNumberFormat="1" applyFont="1" applyBorder="1" applyAlignment="1">
      <alignment horizontal="center"/>
    </xf>
    <xf numFmtId="0" fontId="2" fillId="0" borderId="34" xfId="0" applyFont="1" applyBorder="1" applyAlignment="1">
      <alignment/>
    </xf>
    <xf numFmtId="3" fontId="12" fillId="0" borderId="27" xfId="0" applyNumberFormat="1" applyFont="1" applyBorder="1" applyAlignment="1">
      <alignment/>
    </xf>
    <xf numFmtId="0" fontId="12" fillId="0" borderId="51" xfId="0" applyFont="1" applyFill="1" applyBorder="1" applyAlignment="1">
      <alignment/>
    </xf>
    <xf numFmtId="0" fontId="12" fillId="0" borderId="80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51" xfId="0" applyFont="1" applyBorder="1" applyAlignment="1">
      <alignment/>
    </xf>
    <xf numFmtId="0" fontId="12" fillId="0" borderId="80" xfId="0" applyFont="1" applyBorder="1" applyAlignment="1">
      <alignment/>
    </xf>
    <xf numFmtId="0" fontId="12" fillId="0" borderId="19" xfId="0" applyFont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12" fillId="0" borderId="19" xfId="0" applyFont="1" applyBorder="1" applyAlignment="1">
      <alignment horizontal="left"/>
    </xf>
    <xf numFmtId="3" fontId="12" fillId="0" borderId="32" xfId="0" applyNumberFormat="1" applyFont="1" applyBorder="1" applyAlignment="1">
      <alignment/>
    </xf>
    <xf numFmtId="3" fontId="12" fillId="0" borderId="32" xfId="0" applyNumberFormat="1" applyFont="1" applyFill="1" applyBorder="1" applyAlignment="1">
      <alignment/>
    </xf>
    <xf numFmtId="3" fontId="12" fillId="0" borderId="20" xfId="0" applyNumberFormat="1" applyFont="1" applyFill="1" applyBorder="1" applyAlignment="1">
      <alignment/>
    </xf>
    <xf numFmtId="3" fontId="12" fillId="0" borderId="31" xfId="0" applyNumberFormat="1" applyFont="1" applyFill="1" applyBorder="1" applyAlignment="1">
      <alignment/>
    </xf>
    <xf numFmtId="0" fontId="12" fillId="0" borderId="51" xfId="0" applyFont="1" applyBorder="1" applyAlignment="1">
      <alignment horizontal="right"/>
    </xf>
    <xf numFmtId="0" fontId="56" fillId="0" borderId="51" xfId="0" applyFont="1" applyBorder="1" applyAlignment="1">
      <alignment horizontal="left"/>
    </xf>
    <xf numFmtId="0" fontId="56" fillId="0" borderId="80" xfId="0" applyFont="1" applyBorder="1" applyAlignment="1">
      <alignment horizontal="left"/>
    </xf>
    <xf numFmtId="0" fontId="56" fillId="0" borderId="19" xfId="0" applyFont="1" applyBorder="1" applyAlignment="1">
      <alignment horizontal="left"/>
    </xf>
    <xf numFmtId="0" fontId="12" fillId="0" borderId="32" xfId="0" applyFont="1" applyBorder="1" applyAlignment="1">
      <alignment horizontal="right"/>
    </xf>
    <xf numFmtId="0" fontId="56" fillId="0" borderId="51" xfId="0" applyFont="1" applyBorder="1" applyAlignment="1">
      <alignment/>
    </xf>
    <xf numFmtId="0" fontId="12" fillId="0" borderId="79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64" xfId="0" applyFont="1" applyBorder="1" applyAlignment="1">
      <alignment/>
    </xf>
    <xf numFmtId="0" fontId="60" fillId="0" borderId="51" xfId="0" applyFont="1" applyBorder="1" applyAlignment="1">
      <alignment horizontal="left"/>
    </xf>
    <xf numFmtId="3" fontId="60" fillId="0" borderId="20" xfId="0" applyNumberFormat="1" applyFont="1" applyBorder="1" applyAlignment="1">
      <alignment/>
    </xf>
    <xf numFmtId="0" fontId="60" fillId="0" borderId="51" xfId="0" applyFont="1" applyBorder="1" applyAlignment="1">
      <alignment/>
    </xf>
    <xf numFmtId="3" fontId="60" fillId="0" borderId="20" xfId="0" applyNumberFormat="1" applyFont="1" applyFill="1" applyBorder="1" applyAlignment="1">
      <alignment/>
    </xf>
    <xf numFmtId="3" fontId="12" fillId="0" borderId="23" xfId="0" applyNumberFormat="1" applyFont="1" applyFill="1" applyBorder="1" applyAlignment="1">
      <alignment/>
    </xf>
    <xf numFmtId="3" fontId="12" fillId="0" borderId="25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3" fontId="12" fillId="0" borderId="25" xfId="0" applyNumberFormat="1" applyFont="1" applyFill="1" applyBorder="1" applyAlignment="1">
      <alignment/>
    </xf>
    <xf numFmtId="0" fontId="12" fillId="0" borderId="64" xfId="0" applyFont="1" applyBorder="1" applyAlignment="1">
      <alignment/>
    </xf>
    <xf numFmtId="0" fontId="12" fillId="0" borderId="79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20" xfId="0" applyFont="1" applyBorder="1" applyAlignment="1">
      <alignment horizontal="center"/>
    </xf>
    <xf numFmtId="3" fontId="12" fillId="0" borderId="34" xfId="0" applyNumberFormat="1" applyFont="1" applyFill="1" applyBorder="1" applyAlignment="1">
      <alignment/>
    </xf>
    <xf numFmtId="3" fontId="12" fillId="0" borderId="23" xfId="0" applyNumberFormat="1" applyFont="1" applyBorder="1" applyAlignment="1">
      <alignment/>
    </xf>
    <xf numFmtId="0" fontId="12" fillId="0" borderId="20" xfId="0" applyFont="1" applyFill="1" applyBorder="1" applyAlignment="1">
      <alignment horizontal="right"/>
    </xf>
    <xf numFmtId="0" fontId="12" fillId="0" borderId="51" xfId="0" applyFont="1" applyFill="1" applyBorder="1" applyAlignment="1">
      <alignment/>
    </xf>
    <xf numFmtId="0" fontId="12" fillId="0" borderId="80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3" fontId="12" fillId="0" borderId="31" xfId="0" applyNumberFormat="1" applyFont="1" applyFill="1" applyBorder="1" applyAlignment="1">
      <alignment/>
    </xf>
    <xf numFmtId="3" fontId="12" fillId="0" borderId="31" xfId="0" applyNumberFormat="1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20" xfId="0" applyFont="1" applyFill="1" applyBorder="1" applyAlignment="1">
      <alignment horizontal="center"/>
    </xf>
    <xf numFmtId="0" fontId="56" fillId="0" borderId="80" xfId="0" applyFont="1" applyFill="1" applyBorder="1" applyAlignment="1">
      <alignment horizontal="left"/>
    </xf>
    <xf numFmtId="0" fontId="56" fillId="0" borderId="19" xfId="0" applyFont="1" applyFill="1" applyBorder="1" applyAlignment="1">
      <alignment horizontal="left"/>
    </xf>
    <xf numFmtId="0" fontId="56" fillId="0" borderId="20" xfId="0" applyFont="1" applyBorder="1" applyAlignment="1">
      <alignment horizontal="left"/>
    </xf>
    <xf numFmtId="0" fontId="12" fillId="0" borderId="51" xfId="0" applyFont="1" applyBorder="1" applyAlignment="1">
      <alignment horizontal="right"/>
    </xf>
    <xf numFmtId="166" fontId="12" fillId="0" borderId="32" xfId="0" applyNumberFormat="1" applyFont="1" applyBorder="1" applyAlignment="1">
      <alignment horizontal="right"/>
    </xf>
    <xf numFmtId="0" fontId="12" fillId="0" borderId="20" xfId="0" applyFont="1" applyFill="1" applyBorder="1" applyAlignment="1">
      <alignment horizontal="center"/>
    </xf>
    <xf numFmtId="3" fontId="12" fillId="0" borderId="27" xfId="0" applyNumberFormat="1" applyFont="1" applyFill="1" applyBorder="1" applyAlignment="1">
      <alignment/>
    </xf>
    <xf numFmtId="3" fontId="12" fillId="0" borderId="34" xfId="0" applyNumberFormat="1" applyFont="1" applyFill="1" applyBorder="1" applyAlignment="1">
      <alignment/>
    </xf>
    <xf numFmtId="3" fontId="12" fillId="0" borderId="17" xfId="0" applyNumberFormat="1" applyFont="1" applyFill="1" applyBorder="1" applyAlignment="1">
      <alignment/>
    </xf>
    <xf numFmtId="0" fontId="56" fillId="0" borderId="20" xfId="0" applyFont="1" applyBorder="1" applyAlignment="1">
      <alignment horizontal="left"/>
    </xf>
    <xf numFmtId="43" fontId="12" fillId="0" borderId="31" xfId="0" applyNumberFormat="1" applyFont="1" applyBorder="1" applyAlignment="1">
      <alignment horizontal="right"/>
    </xf>
    <xf numFmtId="3" fontId="12" fillId="0" borderId="27" xfId="0" applyNumberFormat="1" applyFont="1" applyBorder="1" applyAlignment="1">
      <alignment/>
    </xf>
    <xf numFmtId="0" fontId="56" fillId="0" borderId="20" xfId="0" applyFont="1" applyBorder="1" applyAlignment="1">
      <alignment horizontal="center"/>
    </xf>
    <xf numFmtId="3" fontId="56" fillId="0" borderId="10" xfId="0" applyNumberFormat="1" applyFont="1" applyBorder="1" applyAlignment="1">
      <alignment/>
    </xf>
    <xf numFmtId="0" fontId="12" fillId="0" borderId="51" xfId="0" applyFont="1" applyBorder="1" applyAlignment="1">
      <alignment horizontal="center"/>
    </xf>
    <xf numFmtId="3" fontId="56" fillId="0" borderId="23" xfId="0" applyNumberFormat="1" applyFont="1" applyBorder="1" applyAlignment="1">
      <alignment/>
    </xf>
    <xf numFmtId="0" fontId="12" fillId="0" borderId="20" xfId="0" applyFont="1" applyBorder="1" applyAlignment="1">
      <alignment horizontal="left"/>
    </xf>
    <xf numFmtId="3" fontId="12" fillId="0" borderId="25" xfId="0" applyNumberFormat="1" applyFont="1" applyFill="1" applyBorder="1" applyAlignment="1">
      <alignment/>
    </xf>
    <xf numFmtId="0" fontId="12" fillId="0" borderId="20" xfId="0" applyFont="1" applyFill="1" applyBorder="1" applyAlignment="1">
      <alignment horizontal="left"/>
    </xf>
    <xf numFmtId="0" fontId="12" fillId="0" borderId="80" xfId="0" applyFont="1" applyFill="1" applyBorder="1" applyAlignment="1">
      <alignment horizontal="left"/>
    </xf>
    <xf numFmtId="0" fontId="56" fillId="0" borderId="80" xfId="0" applyFont="1" applyFill="1" applyBorder="1" applyAlignment="1">
      <alignment horizontal="left"/>
    </xf>
    <xf numFmtId="0" fontId="56" fillId="0" borderId="19" xfId="0" applyFont="1" applyFill="1" applyBorder="1" applyAlignment="1">
      <alignment horizontal="left"/>
    </xf>
    <xf numFmtId="0" fontId="12" fillId="0" borderId="32" xfId="0" applyFont="1" applyBorder="1" applyAlignment="1">
      <alignment horizontal="right"/>
    </xf>
    <xf numFmtId="0" fontId="12" fillId="0" borderId="64" xfId="0" applyFont="1" applyBorder="1" applyAlignment="1">
      <alignment horizontal="left"/>
    </xf>
    <xf numFmtId="0" fontId="12" fillId="0" borderId="79" xfId="0" applyFont="1" applyBorder="1" applyAlignment="1">
      <alignment horizontal="left"/>
    </xf>
    <xf numFmtId="0" fontId="56" fillId="0" borderId="33" xfId="0" applyFont="1" applyBorder="1" applyAlignment="1">
      <alignment horizontal="left"/>
    </xf>
    <xf numFmtId="3" fontId="56" fillId="0" borderId="25" xfId="0" applyNumberFormat="1" applyFont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0" xfId="0" applyFont="1" applyFill="1" applyAlignment="1">
      <alignment/>
    </xf>
    <xf numFmtId="0" fontId="61" fillId="0" borderId="51" xfId="0" applyFont="1" applyFill="1" applyBorder="1" applyAlignment="1">
      <alignment/>
    </xf>
    <xf numFmtId="0" fontId="56" fillId="0" borderId="80" xfId="0" applyFont="1" applyFill="1" applyBorder="1" applyAlignment="1">
      <alignment/>
    </xf>
    <xf numFmtId="0" fontId="56" fillId="0" borderId="35" xfId="0" applyFont="1" applyFill="1" applyBorder="1" applyAlignment="1">
      <alignment/>
    </xf>
    <xf numFmtId="0" fontId="12" fillId="0" borderId="51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56" fillId="0" borderId="0" xfId="0" applyFont="1" applyBorder="1" applyAlignment="1">
      <alignment horizontal="left"/>
    </xf>
    <xf numFmtId="3" fontId="1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3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56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3" fontId="56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61" fillId="0" borderId="0" xfId="0" applyFont="1" applyBorder="1" applyAlignment="1">
      <alignment horizontal="left"/>
    </xf>
    <xf numFmtId="3" fontId="12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 horizontal="left"/>
    </xf>
    <xf numFmtId="0" fontId="56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62" fillId="0" borderId="0" xfId="55" applyFont="1">
      <alignment/>
      <protection/>
    </xf>
    <xf numFmtId="0" fontId="62" fillId="0" borderId="0" xfId="64" applyFont="1">
      <alignment/>
      <protection/>
    </xf>
    <xf numFmtId="0" fontId="62" fillId="0" borderId="0" xfId="64" applyFont="1" applyAlignment="1">
      <alignment horizontal="center"/>
      <protection/>
    </xf>
    <xf numFmtId="0" fontId="62" fillId="0" borderId="0" xfId="55" applyFont="1" applyAlignment="1">
      <alignment horizontal="center"/>
      <protection/>
    </xf>
    <xf numFmtId="0" fontId="62" fillId="0" borderId="34" xfId="55" applyFont="1" applyBorder="1" applyAlignment="1">
      <alignment horizontal="center"/>
      <protection/>
    </xf>
    <xf numFmtId="0" fontId="62" fillId="0" borderId="31" xfId="64" applyFont="1" applyBorder="1" applyAlignment="1">
      <alignment horizontal="center"/>
      <protection/>
    </xf>
    <xf numFmtId="0" fontId="62" fillId="0" borderId="31" xfId="55" applyFont="1" applyBorder="1" applyAlignment="1">
      <alignment horizontal="center"/>
      <protection/>
    </xf>
    <xf numFmtId="0" fontId="63" fillId="0" borderId="20" xfId="64" applyFont="1" applyBorder="1">
      <alignment/>
      <protection/>
    </xf>
    <xf numFmtId="0" fontId="62" fillId="0" borderId="20" xfId="64" applyFont="1" applyBorder="1" applyAlignment="1">
      <alignment horizontal="center"/>
      <protection/>
    </xf>
    <xf numFmtId="0" fontId="62" fillId="0" borderId="20" xfId="55" applyFont="1" applyBorder="1" applyAlignment="1">
      <alignment horizontal="center"/>
      <protection/>
    </xf>
    <xf numFmtId="0" fontId="62" fillId="0" borderId="20" xfId="64" applyFont="1" applyBorder="1" applyAlignment="1">
      <alignment horizontal="right"/>
      <protection/>
    </xf>
    <xf numFmtId="0" fontId="62" fillId="0" borderId="20" xfId="64" applyFont="1" applyBorder="1">
      <alignment/>
      <protection/>
    </xf>
    <xf numFmtId="0" fontId="62" fillId="0" borderId="20" xfId="64" applyFont="1" applyFill="1" applyBorder="1" applyAlignment="1">
      <alignment horizontal="center"/>
      <protection/>
    </xf>
    <xf numFmtId="0" fontId="63" fillId="0" borderId="10" xfId="64" applyFont="1" applyFill="1" applyBorder="1" applyAlignment="1">
      <alignment horizontal="center"/>
      <protection/>
    </xf>
    <xf numFmtId="0" fontId="65" fillId="0" borderId="10" xfId="64" applyFont="1" applyFill="1" applyBorder="1" applyAlignment="1">
      <alignment horizontal="center"/>
      <protection/>
    </xf>
    <xf numFmtId="0" fontId="63" fillId="0" borderId="34" xfId="64" applyFont="1" applyFill="1" applyBorder="1" applyAlignment="1">
      <alignment horizontal="center"/>
      <protection/>
    </xf>
    <xf numFmtId="0" fontId="63" fillId="0" borderId="20" xfId="55" applyFont="1" applyBorder="1" applyAlignment="1">
      <alignment horizontal="center"/>
      <protection/>
    </xf>
    <xf numFmtId="0" fontId="62" fillId="35" borderId="20" xfId="64" applyFont="1" applyFill="1" applyBorder="1" applyAlignment="1">
      <alignment horizontal="center"/>
      <protection/>
    </xf>
    <xf numFmtId="0" fontId="62" fillId="35" borderId="32" xfId="64" applyFont="1" applyFill="1" applyBorder="1" applyAlignment="1">
      <alignment horizontal="center"/>
      <protection/>
    </xf>
    <xf numFmtId="0" fontId="62" fillId="0" borderId="32" xfId="55" applyFont="1" applyBorder="1" applyAlignment="1">
      <alignment horizontal="center"/>
      <protection/>
    </xf>
    <xf numFmtId="0" fontId="62" fillId="0" borderId="23" xfId="55" applyFont="1" applyBorder="1" applyAlignment="1">
      <alignment horizontal="center"/>
      <protection/>
    </xf>
    <xf numFmtId="0" fontId="62" fillId="0" borderId="32" xfId="64" applyFont="1" applyBorder="1">
      <alignment/>
      <protection/>
    </xf>
    <xf numFmtId="0" fontId="62" fillId="0" borderId="83" xfId="64" applyFont="1" applyBorder="1">
      <alignment/>
      <protection/>
    </xf>
    <xf numFmtId="0" fontId="63" fillId="0" borderId="83" xfId="64" applyFont="1" applyBorder="1" applyAlignment="1">
      <alignment horizontal="center"/>
      <protection/>
    </xf>
    <xf numFmtId="0" fontId="62" fillId="0" borderId="83" xfId="55" applyFont="1" applyBorder="1" applyAlignment="1">
      <alignment horizontal="center"/>
      <protection/>
    </xf>
    <xf numFmtId="0" fontId="63" fillId="0" borderId="83" xfId="55" applyFont="1" applyBorder="1" applyAlignment="1">
      <alignment horizontal="center"/>
      <protection/>
    </xf>
    <xf numFmtId="0" fontId="62" fillId="0" borderId="31" xfId="64" applyFont="1" applyBorder="1">
      <alignment/>
      <protection/>
    </xf>
    <xf numFmtId="0" fontId="63" fillId="0" borderId="20" xfId="64" applyFont="1" applyBorder="1" applyAlignment="1">
      <alignment horizontal="center"/>
      <protection/>
    </xf>
    <xf numFmtId="0" fontId="63" fillId="0" borderId="17" xfId="64" applyFont="1" applyBorder="1" applyAlignment="1">
      <alignment horizontal="center"/>
      <protection/>
    </xf>
    <xf numFmtId="0" fontId="63" fillId="0" borderId="10" xfId="55" applyFont="1" applyBorder="1" applyAlignment="1">
      <alignment horizontal="center"/>
      <protection/>
    </xf>
    <xf numFmtId="0" fontId="63" fillId="0" borderId="32" xfId="64" applyFont="1" applyBorder="1">
      <alignment/>
      <protection/>
    </xf>
    <xf numFmtId="0" fontId="63" fillId="0" borderId="64" xfId="64" applyFont="1" applyBorder="1">
      <alignment/>
      <protection/>
    </xf>
    <xf numFmtId="0" fontId="63" fillId="0" borderId="33" xfId="64" applyFont="1" applyBorder="1">
      <alignment/>
      <protection/>
    </xf>
    <xf numFmtId="0" fontId="63" fillId="0" borderId="62" xfId="64" applyFont="1" applyFill="1" applyBorder="1" applyAlignment="1">
      <alignment horizontal="center"/>
      <protection/>
    </xf>
    <xf numFmtId="0" fontId="63" fillId="0" borderId="88" xfId="64" applyFont="1" applyFill="1" applyBorder="1" applyAlignment="1">
      <alignment horizontal="center"/>
      <protection/>
    </xf>
    <xf numFmtId="0" fontId="62" fillId="0" borderId="23" xfId="64" applyFont="1" applyFill="1" applyBorder="1" applyAlignment="1">
      <alignment horizontal="center"/>
      <protection/>
    </xf>
    <xf numFmtId="0" fontId="63" fillId="0" borderId="23" xfId="64" applyFont="1" applyFill="1" applyBorder="1" applyAlignment="1">
      <alignment horizontal="center"/>
      <protection/>
    </xf>
    <xf numFmtId="0" fontId="62" fillId="0" borderId="25" xfId="64" applyFont="1" applyFill="1" applyBorder="1" applyAlignment="1">
      <alignment horizontal="center"/>
      <protection/>
    </xf>
    <xf numFmtId="0" fontId="63" fillId="0" borderId="25" xfId="64" applyFont="1" applyFill="1" applyBorder="1" applyAlignment="1">
      <alignment horizontal="center"/>
      <protection/>
    </xf>
    <xf numFmtId="0" fontId="62" fillId="0" borderId="31" xfId="55" applyFont="1" applyFill="1" applyBorder="1" applyAlignment="1">
      <alignment horizontal="center"/>
      <protection/>
    </xf>
    <xf numFmtId="0" fontId="62" fillId="0" borderId="53" xfId="55" applyFont="1" applyFill="1" applyBorder="1" applyAlignment="1">
      <alignment horizontal="center"/>
      <protection/>
    </xf>
    <xf numFmtId="0" fontId="62" fillId="0" borderId="0" xfId="55" applyFont="1" applyFill="1" applyBorder="1" applyAlignment="1">
      <alignment horizontal="center"/>
      <protection/>
    </xf>
    <xf numFmtId="0" fontId="62" fillId="0" borderId="20" xfId="55" applyFont="1" applyBorder="1">
      <alignment/>
      <protection/>
    </xf>
    <xf numFmtId="0" fontId="62" fillId="0" borderId="23" xfId="55" applyFont="1" applyFill="1" applyBorder="1" applyAlignment="1">
      <alignment horizontal="center"/>
      <protection/>
    </xf>
    <xf numFmtId="0" fontId="63" fillId="0" borderId="23" xfId="55" applyFont="1" applyFill="1" applyBorder="1" applyAlignment="1">
      <alignment horizontal="center"/>
      <protection/>
    </xf>
    <xf numFmtId="0" fontId="63" fillId="0" borderId="53" xfId="55" applyFont="1" applyFill="1" applyBorder="1" applyAlignment="1">
      <alignment horizontal="center"/>
      <protection/>
    </xf>
    <xf numFmtId="0" fontId="62" fillId="0" borderId="0" xfId="55" applyFont="1" applyAlignment="1">
      <alignment horizontal="left"/>
      <protection/>
    </xf>
    <xf numFmtId="0" fontId="2" fillId="0" borderId="38" xfId="0" applyFont="1" applyBorder="1" applyAlignment="1">
      <alignment/>
    </xf>
    <xf numFmtId="0" fontId="2" fillId="0" borderId="79" xfId="0" applyFont="1" applyBorder="1" applyAlignment="1">
      <alignment/>
    </xf>
    <xf numFmtId="0" fontId="12" fillId="0" borderId="0" xfId="0" applyFont="1" applyFill="1" applyBorder="1" applyAlignment="1">
      <alignment horizontal="right"/>
    </xf>
    <xf numFmtId="0" fontId="61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3" fontId="56" fillId="0" borderId="27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0" fontId="56" fillId="0" borderId="32" xfId="0" applyFont="1" applyBorder="1" applyAlignment="1">
      <alignment horizontal="right"/>
    </xf>
    <xf numFmtId="0" fontId="62" fillId="0" borderId="0" xfId="64" applyFont="1" applyBorder="1" applyAlignment="1">
      <alignment horizontal="center"/>
      <protection/>
    </xf>
    <xf numFmtId="0" fontId="62" fillId="0" borderId="0" xfId="64" applyFont="1" applyFill="1" applyBorder="1" applyAlignment="1">
      <alignment horizontal="center"/>
      <protection/>
    </xf>
    <xf numFmtId="0" fontId="62" fillId="0" borderId="0" xfId="55" applyFont="1" applyBorder="1" applyAlignment="1">
      <alignment horizontal="center"/>
      <protection/>
    </xf>
    <xf numFmtId="0" fontId="63" fillId="0" borderId="0" xfId="64" applyFont="1" applyBorder="1">
      <alignment/>
      <protection/>
    </xf>
    <xf numFmtId="0" fontId="62" fillId="0" borderId="0" xfId="64" applyFont="1" applyBorder="1" applyAlignment="1">
      <alignment horizontal="right"/>
      <protection/>
    </xf>
    <xf numFmtId="0" fontId="62" fillId="0" borderId="0" xfId="64" applyFont="1" applyBorder="1">
      <alignment/>
      <protection/>
    </xf>
    <xf numFmtId="0" fontId="63" fillId="0" borderId="0" xfId="64" applyFont="1" applyFill="1" applyBorder="1" applyAlignment="1">
      <alignment horizontal="center"/>
      <protection/>
    </xf>
    <xf numFmtId="0" fontId="65" fillId="0" borderId="0" xfId="64" applyFont="1" applyFill="1" applyBorder="1" applyAlignment="1">
      <alignment horizontal="center"/>
      <protection/>
    </xf>
    <xf numFmtId="0" fontId="63" fillId="0" borderId="0" xfId="55" applyFont="1" applyFill="1" applyBorder="1" applyAlignment="1">
      <alignment horizontal="center"/>
      <protection/>
    </xf>
    <xf numFmtId="0" fontId="65" fillId="0" borderId="0" xfId="55" applyFont="1" applyFill="1" applyBorder="1" applyAlignment="1">
      <alignment horizontal="center"/>
      <protection/>
    </xf>
    <xf numFmtId="0" fontId="64" fillId="0" borderId="0" xfId="55" applyFont="1" applyBorder="1">
      <alignment/>
      <protection/>
    </xf>
    <xf numFmtId="0" fontId="9" fillId="0" borderId="0" xfId="55" applyFont="1" applyBorder="1">
      <alignment/>
      <protection/>
    </xf>
    <xf numFmtId="0" fontId="63" fillId="35" borderId="0" xfId="64" applyFont="1" applyFill="1" applyBorder="1" applyAlignment="1">
      <alignment horizontal="center"/>
      <protection/>
    </xf>
    <xf numFmtId="0" fontId="62" fillId="35" borderId="0" xfId="55" applyFont="1" applyFill="1" applyBorder="1" applyAlignment="1">
      <alignment horizontal="center"/>
      <protection/>
    </xf>
    <xf numFmtId="0" fontId="63" fillId="0" borderId="0" xfId="55" applyFont="1" applyBorder="1" applyAlignment="1">
      <alignment horizontal="center"/>
      <protection/>
    </xf>
    <xf numFmtId="0" fontId="62" fillId="35" borderId="0" xfId="64" applyFont="1" applyFill="1" applyBorder="1" applyAlignment="1">
      <alignment horizontal="center"/>
      <protection/>
    </xf>
    <xf numFmtId="0" fontId="63" fillId="35" borderId="0" xfId="55" applyFont="1" applyFill="1" applyBorder="1" applyAlignment="1">
      <alignment horizontal="center"/>
      <protection/>
    </xf>
    <xf numFmtId="14" fontId="62" fillId="0" borderId="20" xfId="64" applyNumberFormat="1" applyFont="1" applyBorder="1" applyAlignment="1">
      <alignment horizontal="center"/>
      <protection/>
    </xf>
    <xf numFmtId="14" fontId="62" fillId="0" borderId="20" xfId="55" applyNumberFormat="1" applyFont="1" applyBorder="1" applyAlignment="1">
      <alignment horizontal="center"/>
      <protection/>
    </xf>
    <xf numFmtId="0" fontId="56" fillId="0" borderId="80" xfId="0" applyFont="1" applyBorder="1" applyAlignment="1">
      <alignment/>
    </xf>
    <xf numFmtId="0" fontId="12" fillId="0" borderId="31" xfId="0" applyFont="1" applyBorder="1" applyAlignment="1">
      <alignment/>
    </xf>
    <xf numFmtId="0" fontId="62" fillId="0" borderId="32" xfId="64" applyFont="1" applyBorder="1" applyAlignment="1">
      <alignment horizontal="center"/>
      <protection/>
    </xf>
    <xf numFmtId="0" fontId="62" fillId="0" borderId="32" xfId="64" applyFont="1" applyFill="1" applyBorder="1" applyAlignment="1">
      <alignment horizontal="center"/>
      <protection/>
    </xf>
    <xf numFmtId="0" fontId="62" fillId="0" borderId="32" xfId="55" applyFont="1" applyFill="1" applyBorder="1" applyAlignment="1">
      <alignment horizontal="center"/>
      <protection/>
    </xf>
    <xf numFmtId="0" fontId="62" fillId="0" borderId="34" xfId="64" applyFont="1" applyBorder="1" applyAlignment="1">
      <alignment horizontal="center"/>
      <protection/>
    </xf>
    <xf numFmtId="0" fontId="62" fillId="0" borderId="34" xfId="64" applyFont="1" applyFill="1" applyBorder="1" applyAlignment="1">
      <alignment horizontal="center"/>
      <protection/>
    </xf>
    <xf numFmtId="0" fontId="63" fillId="0" borderId="20" xfId="64" applyFont="1" applyFill="1" applyBorder="1" applyAlignment="1">
      <alignment horizontal="center"/>
      <protection/>
    </xf>
    <xf numFmtId="0" fontId="65" fillId="0" borderId="20" xfId="64" applyFont="1" applyFill="1" applyBorder="1" applyAlignment="1">
      <alignment horizontal="center"/>
      <protection/>
    </xf>
    <xf numFmtId="0" fontId="62" fillId="0" borderId="20" xfId="55" applyFont="1" applyFill="1" applyBorder="1" applyAlignment="1">
      <alignment horizontal="center"/>
      <protection/>
    </xf>
    <xf numFmtId="0" fontId="63" fillId="0" borderId="32" xfId="55" applyFont="1" applyFill="1" applyBorder="1" applyAlignment="1">
      <alignment horizontal="center"/>
      <protection/>
    </xf>
    <xf numFmtId="0" fontId="63" fillId="0" borderId="20" xfId="55" applyFont="1" applyFill="1" applyBorder="1" applyAlignment="1">
      <alignment horizontal="center"/>
      <protection/>
    </xf>
    <xf numFmtId="0" fontId="65" fillId="0" borderId="20" xfId="55" applyFont="1" applyFill="1" applyBorder="1" applyAlignment="1">
      <alignment horizontal="center"/>
      <protection/>
    </xf>
    <xf numFmtId="0" fontId="63" fillId="0" borderId="23" xfId="64" applyFont="1" applyBorder="1">
      <alignment/>
      <protection/>
    </xf>
    <xf numFmtId="0" fontId="63" fillId="0" borderId="34" xfId="64" applyFont="1" applyBorder="1">
      <alignment/>
      <protection/>
    </xf>
    <xf numFmtId="0" fontId="65" fillId="0" borderId="34" xfId="64" applyFont="1" applyFill="1" applyBorder="1" applyAlignment="1">
      <alignment horizontal="center"/>
      <protection/>
    </xf>
    <xf numFmtId="0" fontId="63" fillId="35" borderId="20" xfId="64" applyFont="1" applyFill="1" applyBorder="1" applyAlignment="1">
      <alignment horizontal="center"/>
      <protection/>
    </xf>
    <xf numFmtId="0" fontId="62" fillId="35" borderId="20" xfId="55" applyFont="1" applyFill="1" applyBorder="1" applyAlignment="1">
      <alignment horizontal="center"/>
      <protection/>
    </xf>
    <xf numFmtId="0" fontId="62" fillId="35" borderId="32" xfId="55" applyFont="1" applyFill="1" applyBorder="1" applyAlignment="1">
      <alignment horizontal="center"/>
      <protection/>
    </xf>
    <xf numFmtId="0" fontId="63" fillId="35" borderId="23" xfId="64" applyFont="1" applyFill="1" applyBorder="1" applyAlignment="1">
      <alignment horizontal="center"/>
      <protection/>
    </xf>
    <xf numFmtId="0" fontId="62" fillId="35" borderId="23" xfId="55" applyFont="1" applyFill="1" applyBorder="1" applyAlignment="1">
      <alignment horizontal="center"/>
      <protection/>
    </xf>
    <xf numFmtId="0" fontId="63" fillId="0" borderId="23" xfId="55" applyFont="1" applyBorder="1" applyAlignment="1">
      <alignment horizontal="center"/>
      <protection/>
    </xf>
    <xf numFmtId="0" fontId="63" fillId="0" borderId="0" xfId="64" applyFont="1" applyBorder="1" applyAlignment="1">
      <alignment horizontal="center"/>
      <protection/>
    </xf>
    <xf numFmtId="0" fontId="62" fillId="0" borderId="0" xfId="55" applyFont="1" applyBorder="1">
      <alignment/>
      <protection/>
    </xf>
    <xf numFmtId="0" fontId="63" fillId="35" borderId="20" xfId="55" applyFont="1" applyFill="1" applyBorder="1" applyAlignment="1">
      <alignment horizontal="center"/>
      <protection/>
    </xf>
    <xf numFmtId="0" fontId="62" fillId="0" borderId="32" xfId="55" applyFont="1" applyFill="1" applyBorder="1" applyAlignment="1">
      <alignment horizontal="center" wrapText="1"/>
      <protection/>
    </xf>
    <xf numFmtId="0" fontId="56" fillId="0" borderId="80" xfId="0" applyFont="1" applyBorder="1" applyAlignment="1">
      <alignment/>
    </xf>
    <xf numFmtId="164" fontId="8" fillId="0" borderId="42" xfId="63" applyNumberFormat="1" applyFont="1" applyFill="1" applyBorder="1" applyAlignment="1" applyProtection="1">
      <alignment vertical="center" wrapText="1"/>
      <protection/>
    </xf>
    <xf numFmtId="164" fontId="3" fillId="0" borderId="50" xfId="63" applyNumberFormat="1" applyFont="1" applyFill="1" applyBorder="1" applyAlignment="1" applyProtection="1">
      <alignment vertical="center" wrapText="1"/>
      <protection locked="0"/>
    </xf>
    <xf numFmtId="3" fontId="3" fillId="0" borderId="51" xfId="63" applyNumberFormat="1" applyFont="1" applyFill="1" applyBorder="1" applyAlignment="1" applyProtection="1">
      <alignment vertical="center" wrapText="1"/>
      <protection locked="0"/>
    </xf>
    <xf numFmtId="3" fontId="3" fillId="0" borderId="50" xfId="63" applyNumberFormat="1" applyFont="1" applyFill="1" applyBorder="1" applyAlignment="1" applyProtection="1">
      <alignment vertical="center" wrapText="1"/>
      <protection locked="0"/>
    </xf>
    <xf numFmtId="3" fontId="3" fillId="0" borderId="53" xfId="63" applyNumberFormat="1" applyFont="1" applyFill="1" applyBorder="1" applyAlignment="1" applyProtection="1">
      <alignment vertical="center" wrapText="1"/>
      <protection locked="0"/>
    </xf>
    <xf numFmtId="3" fontId="3" fillId="0" borderId="51" xfId="63" applyNumberFormat="1" applyFont="1" applyFill="1" applyBorder="1" applyAlignment="1" applyProtection="1">
      <alignment vertical="center" wrapText="1"/>
      <protection/>
    </xf>
    <xf numFmtId="3" fontId="3" fillId="0" borderId="53" xfId="63" applyNumberFormat="1" applyFont="1" applyFill="1" applyBorder="1" applyAlignment="1" applyProtection="1">
      <alignment vertical="center" wrapText="1"/>
      <protection locked="0"/>
    </xf>
    <xf numFmtId="0" fontId="6" fillId="0" borderId="74" xfId="63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7" fillId="0" borderId="11" xfId="63" applyFont="1" applyFill="1" applyBorder="1" applyAlignment="1" applyProtection="1">
      <alignment horizontal="center" vertical="center" wrapText="1"/>
      <protection/>
    </xf>
    <xf numFmtId="0" fontId="8" fillId="0" borderId="88" xfId="63" applyFont="1" applyFill="1" applyBorder="1" applyAlignment="1" applyProtection="1">
      <alignment horizontal="right" vertical="center" wrapText="1"/>
      <protection/>
    </xf>
    <xf numFmtId="0" fontId="8" fillId="0" borderId="12" xfId="63" applyFont="1" applyFill="1" applyBorder="1" applyAlignment="1" applyProtection="1">
      <alignment vertical="center" wrapText="1"/>
      <protection/>
    </xf>
    <xf numFmtId="0" fontId="3" fillId="0" borderId="89" xfId="63" applyFont="1" applyFill="1" applyBorder="1" applyAlignment="1" applyProtection="1">
      <alignment horizontal="right" vertical="center" wrapText="1"/>
      <protection/>
    </xf>
    <xf numFmtId="0" fontId="3" fillId="0" borderId="80" xfId="63" applyFont="1" applyFill="1" applyBorder="1" applyAlignment="1" applyProtection="1">
      <alignment horizontal="right" vertical="center" wrapText="1"/>
      <protection/>
    </xf>
    <xf numFmtId="0" fontId="3" fillId="0" borderId="79" xfId="63" applyFont="1" applyFill="1" applyBorder="1" applyAlignment="1" applyProtection="1">
      <alignment horizontal="right" vertical="center" wrapText="1"/>
      <protection/>
    </xf>
    <xf numFmtId="0" fontId="8" fillId="0" borderId="37" xfId="63" applyFont="1" applyFill="1" applyBorder="1" applyAlignment="1" applyProtection="1">
      <alignment horizontal="right" vertical="center" wrapText="1"/>
      <protection/>
    </xf>
    <xf numFmtId="0" fontId="3" fillId="0" borderId="51" xfId="63" applyFont="1" applyFill="1" applyBorder="1" applyAlignment="1" applyProtection="1">
      <alignment horizontal="right" vertical="center" wrapText="1"/>
      <protection/>
    </xf>
    <xf numFmtId="0" fontId="3" fillId="0" borderId="42" xfId="63" applyFont="1" applyFill="1" applyBorder="1" applyAlignment="1" applyProtection="1">
      <alignment horizontal="right" vertical="center" wrapText="1"/>
      <protection/>
    </xf>
    <xf numFmtId="0" fontId="8" fillId="0" borderId="90" xfId="63" applyFont="1" applyFill="1" applyBorder="1" applyAlignment="1" applyProtection="1">
      <alignment horizontal="right" vertical="center" wrapText="1"/>
      <protection/>
    </xf>
    <xf numFmtId="0" fontId="8" fillId="0" borderId="50" xfId="63" applyFont="1" applyFill="1" applyBorder="1" applyAlignment="1" applyProtection="1">
      <alignment horizontal="right" vertical="center" wrapText="1"/>
      <protection/>
    </xf>
    <xf numFmtId="0" fontId="8" fillId="0" borderId="0" xfId="63" applyFont="1" applyFill="1" applyBorder="1" applyAlignment="1" applyProtection="1">
      <alignment horizontal="right" vertical="center" wrapText="1"/>
      <protection/>
    </xf>
    <xf numFmtId="0" fontId="8" fillId="0" borderId="88" xfId="63" applyFont="1" applyFill="1" applyBorder="1" applyAlignment="1" applyProtection="1">
      <alignment horizontal="right" vertical="center" wrapText="1"/>
      <protection/>
    </xf>
    <xf numFmtId="0" fontId="8" fillId="0" borderId="80" xfId="63" applyFont="1" applyFill="1" applyBorder="1" applyAlignment="1" applyProtection="1">
      <alignment horizontal="right" vertical="center" wrapText="1"/>
      <protection/>
    </xf>
    <xf numFmtId="0" fontId="3" fillId="0" borderId="65" xfId="63" applyFont="1" applyFill="1" applyBorder="1" applyAlignment="1" applyProtection="1">
      <alignment horizontal="right" vertical="center" wrapText="1"/>
      <protection/>
    </xf>
    <xf numFmtId="0" fontId="3" fillId="0" borderId="11" xfId="63" applyFont="1" applyFill="1" applyBorder="1" applyAlignment="1" applyProtection="1">
      <alignment horizontal="right" vertical="center" wrapText="1"/>
      <protection/>
    </xf>
    <xf numFmtId="0" fontId="3" fillId="0" borderId="49" xfId="63" applyFont="1" applyFill="1" applyBorder="1" applyAlignment="1" applyProtection="1">
      <alignment horizontal="left" vertical="center" wrapText="1" indent="1"/>
      <protection/>
    </xf>
    <xf numFmtId="0" fontId="3" fillId="0" borderId="44" xfId="63" applyFont="1" applyFill="1" applyBorder="1" applyAlignment="1" applyProtection="1">
      <alignment horizontal="left" vertical="center" wrapText="1" indent="1"/>
      <protection/>
    </xf>
    <xf numFmtId="0" fontId="3" fillId="0" borderId="44" xfId="63" applyFont="1" applyFill="1" applyBorder="1" applyAlignment="1" applyProtection="1">
      <alignment horizontal="left" indent="1"/>
      <protection/>
    </xf>
    <xf numFmtId="0" fontId="3" fillId="0" borderId="47" xfId="63" applyFont="1" applyFill="1" applyBorder="1" applyAlignment="1" applyProtection="1">
      <alignment horizontal="left" vertical="center" wrapText="1" indent="1"/>
      <protection/>
    </xf>
    <xf numFmtId="0" fontId="3" fillId="0" borderId="49" xfId="63" applyFont="1" applyFill="1" applyBorder="1" applyAlignment="1" applyProtection="1">
      <alignment vertical="center" wrapText="1"/>
      <protection/>
    </xf>
    <xf numFmtId="0" fontId="3" fillId="0" borderId="52" xfId="63" applyFont="1" applyFill="1" applyBorder="1" applyAlignment="1" applyProtection="1">
      <alignment vertical="center" wrapText="1"/>
      <protection/>
    </xf>
    <xf numFmtId="0" fontId="3" fillId="0" borderId="44" xfId="63" applyFont="1" applyFill="1" applyBorder="1" applyAlignment="1" applyProtection="1">
      <alignment vertical="center" wrapText="1"/>
      <protection/>
    </xf>
    <xf numFmtId="0" fontId="8" fillId="0" borderId="12" xfId="63" applyFont="1" applyFill="1" applyBorder="1" applyAlignment="1" applyProtection="1">
      <alignment horizontal="left" vertical="center" wrapText="1" indent="1"/>
      <protection/>
    </xf>
    <xf numFmtId="0" fontId="8" fillId="0" borderId="49" xfId="63" applyFont="1" applyFill="1" applyBorder="1" applyAlignment="1" applyProtection="1">
      <alignment horizontal="left" vertical="center" wrapText="1" indent="1"/>
      <protection/>
    </xf>
    <xf numFmtId="0" fontId="2" fillId="0" borderId="91" xfId="55" applyFill="1" applyBorder="1" applyAlignment="1">
      <alignment horizontal="right"/>
      <protection/>
    </xf>
    <xf numFmtId="3" fontId="3" fillId="0" borderId="64" xfId="63" applyNumberFormat="1" applyFont="1" applyFill="1" applyBorder="1" applyAlignment="1" applyProtection="1">
      <alignment vertical="center" wrapText="1"/>
      <protection locked="0"/>
    </xf>
    <xf numFmtId="0" fontId="8" fillId="0" borderId="11" xfId="63" applyFont="1" applyFill="1" applyBorder="1" applyAlignment="1" applyProtection="1">
      <alignment horizontal="right" vertical="center" wrapText="1"/>
      <protection/>
    </xf>
    <xf numFmtId="0" fontId="3" fillId="0" borderId="74" xfId="63" applyFont="1" applyFill="1" applyBorder="1" applyAlignment="1" applyProtection="1">
      <alignment horizontal="right" vertical="center" wrapText="1"/>
      <protection/>
    </xf>
    <xf numFmtId="0" fontId="3" fillId="0" borderId="52" xfId="63" applyFont="1" applyFill="1" applyBorder="1" applyAlignment="1" applyProtection="1">
      <alignment horizontal="left" vertical="center" wrapText="1" indent="1"/>
      <protection/>
    </xf>
    <xf numFmtId="0" fontId="8" fillId="0" borderId="49" xfId="63" applyFont="1" applyFill="1" applyBorder="1" applyAlignment="1" applyProtection="1">
      <alignment vertical="center" wrapText="1"/>
      <protection/>
    </xf>
    <xf numFmtId="164" fontId="8" fillId="0" borderId="50" xfId="63" applyNumberFormat="1" applyFont="1" applyFill="1" applyBorder="1" applyAlignment="1" applyProtection="1">
      <alignment vertical="center" wrapText="1"/>
      <protection locked="0"/>
    </xf>
    <xf numFmtId="0" fontId="8" fillId="0" borderId="52" xfId="63" applyFont="1" applyFill="1" applyBorder="1" applyAlignment="1" applyProtection="1">
      <alignment vertical="center" wrapText="1"/>
      <protection/>
    </xf>
    <xf numFmtId="3" fontId="8" fillId="0" borderId="42" xfId="63" applyNumberFormat="1" applyFont="1" applyFill="1" applyBorder="1" applyAlignment="1" applyProtection="1">
      <alignment vertical="center" wrapText="1"/>
      <protection locked="0"/>
    </xf>
    <xf numFmtId="0" fontId="3" fillId="0" borderId="47" xfId="63" applyFont="1" applyFill="1" applyBorder="1" applyAlignment="1" applyProtection="1">
      <alignment vertical="center" wrapText="1"/>
      <protection/>
    </xf>
    <xf numFmtId="0" fontId="116" fillId="0" borderId="10" xfId="0" applyFont="1" applyBorder="1" applyAlignment="1">
      <alignment horizontal="center" vertical="center" wrapText="1"/>
    </xf>
    <xf numFmtId="0" fontId="116" fillId="0" borderId="14" xfId="0" applyFont="1" applyBorder="1" applyAlignment="1">
      <alignment horizontal="center" vertical="center" wrapText="1"/>
    </xf>
    <xf numFmtId="0" fontId="117" fillId="0" borderId="10" xfId="0" applyFont="1" applyBorder="1" applyAlignment="1">
      <alignment horizontal="center"/>
    </xf>
    <xf numFmtId="0" fontId="117" fillId="0" borderId="14" xfId="0" applyFont="1" applyBorder="1" applyAlignment="1">
      <alignment horizontal="center"/>
    </xf>
    <xf numFmtId="3" fontId="118" fillId="0" borderId="31" xfId="0" applyNumberFormat="1" applyFont="1" applyBorder="1" applyAlignment="1">
      <alignment/>
    </xf>
    <xf numFmtId="3" fontId="118" fillId="0" borderId="36" xfId="0" applyNumberFormat="1" applyFont="1" applyBorder="1" applyAlignment="1">
      <alignment/>
    </xf>
    <xf numFmtId="3" fontId="118" fillId="0" borderId="20" xfId="0" applyNumberFormat="1" applyFont="1" applyBorder="1" applyAlignment="1">
      <alignment/>
    </xf>
    <xf numFmtId="3" fontId="118" fillId="0" borderId="21" xfId="0" applyNumberFormat="1" applyFont="1" applyBorder="1" applyAlignment="1">
      <alignment/>
    </xf>
    <xf numFmtId="3" fontId="118" fillId="0" borderId="32" xfId="0" applyNumberFormat="1" applyFont="1" applyBorder="1" applyAlignment="1">
      <alignment/>
    </xf>
    <xf numFmtId="3" fontId="118" fillId="0" borderId="41" xfId="0" applyNumberFormat="1" applyFont="1" applyBorder="1" applyAlignment="1">
      <alignment/>
    </xf>
    <xf numFmtId="3" fontId="119" fillId="0" borderId="10" xfId="0" applyNumberFormat="1" applyFont="1" applyBorder="1" applyAlignment="1">
      <alignment/>
    </xf>
    <xf numFmtId="3" fontId="118" fillId="0" borderId="10" xfId="0" applyNumberFormat="1" applyFont="1" applyBorder="1" applyAlignment="1">
      <alignment/>
    </xf>
    <xf numFmtId="3" fontId="118" fillId="0" borderId="14" xfId="0" applyNumberFormat="1" applyFont="1" applyBorder="1" applyAlignment="1">
      <alignment/>
    </xf>
    <xf numFmtId="3" fontId="119" fillId="0" borderId="14" xfId="0" applyNumberFormat="1" applyFont="1" applyBorder="1" applyAlignment="1">
      <alignment/>
    </xf>
    <xf numFmtId="164" fontId="8" fillId="0" borderId="51" xfId="63" applyNumberFormat="1" applyFont="1" applyFill="1" applyBorder="1" applyAlignment="1" applyProtection="1">
      <alignment vertical="center" wrapText="1"/>
      <protection locked="0"/>
    </xf>
    <xf numFmtId="0" fontId="3" fillId="0" borderId="51" xfId="63" applyNumberFormat="1" applyFont="1" applyFill="1" applyBorder="1" applyAlignment="1" applyProtection="1">
      <alignment vertical="center" wrapText="1"/>
      <protection locked="0"/>
    </xf>
    <xf numFmtId="0" fontId="3" fillId="0" borderId="50" xfId="63" applyNumberFormat="1" applyFont="1" applyFill="1" applyBorder="1" applyAlignment="1" applyProtection="1">
      <alignment vertical="center" wrapText="1"/>
      <protection locked="0"/>
    </xf>
    <xf numFmtId="0" fontId="3" fillId="0" borderId="51" xfId="63" applyNumberFormat="1" applyFont="1" applyFill="1" applyBorder="1" applyAlignment="1" applyProtection="1">
      <alignment vertical="center" wrapText="1"/>
      <protection/>
    </xf>
    <xf numFmtId="0" fontId="3" fillId="0" borderId="53" xfId="63" applyNumberFormat="1" applyFont="1" applyFill="1" applyBorder="1" applyAlignment="1" applyProtection="1">
      <alignment vertical="center" wrapText="1"/>
      <protection/>
    </xf>
    <xf numFmtId="0" fontId="6" fillId="0" borderId="37" xfId="63" applyFont="1" applyFill="1" applyBorder="1" applyAlignment="1" applyProtection="1">
      <alignment horizontal="center" vertical="center" wrapText="1"/>
      <protection/>
    </xf>
    <xf numFmtId="0" fontId="8" fillId="0" borderId="50" xfId="63" applyFont="1" applyFill="1" applyBorder="1" applyAlignment="1" applyProtection="1">
      <alignment horizontal="right" vertical="center" wrapText="1"/>
      <protection/>
    </xf>
    <xf numFmtId="0" fontId="8" fillId="0" borderId="80" xfId="63" applyFont="1" applyFill="1" applyBorder="1" applyAlignment="1" applyProtection="1">
      <alignment horizontal="right" vertical="center" wrapText="1"/>
      <protection/>
    </xf>
    <xf numFmtId="0" fontId="8" fillId="0" borderId="0" xfId="63" applyFont="1" applyFill="1" applyBorder="1" applyAlignment="1" applyProtection="1">
      <alignment horizontal="right" vertical="center" wrapText="1"/>
      <protection/>
    </xf>
    <xf numFmtId="0" fontId="8" fillId="0" borderId="11" xfId="63" applyFont="1" applyFill="1" applyBorder="1" applyAlignment="1" applyProtection="1">
      <alignment horizontal="right" vertical="center" wrapText="1"/>
      <protection/>
    </xf>
    <xf numFmtId="0" fontId="8" fillId="0" borderId="37" xfId="63" applyFont="1" applyFill="1" applyBorder="1" applyAlignment="1" applyProtection="1">
      <alignment horizontal="right" vertical="center" wrapText="1"/>
      <protection/>
    </xf>
    <xf numFmtId="0" fontId="8" fillId="0" borderId="89" xfId="63" applyFont="1" applyFill="1" applyBorder="1" applyAlignment="1" applyProtection="1">
      <alignment horizontal="right" vertical="center" wrapText="1"/>
      <protection/>
    </xf>
    <xf numFmtId="0" fontId="10" fillId="0" borderId="38" xfId="63" applyFont="1" applyFill="1" applyBorder="1" applyAlignment="1" applyProtection="1">
      <alignment horizontal="right" vertical="center" wrapText="1"/>
      <protection/>
    </xf>
    <xf numFmtId="0" fontId="10" fillId="0" borderId="39" xfId="63" applyFont="1" applyFill="1" applyBorder="1" applyAlignment="1" applyProtection="1">
      <alignment horizontal="right" vertical="center" wrapText="1"/>
      <protection/>
    </xf>
    <xf numFmtId="0" fontId="10" fillId="0" borderId="37" xfId="63" applyFont="1" applyFill="1" applyBorder="1" applyAlignment="1" applyProtection="1">
      <alignment horizontal="right" vertical="center" wrapText="1"/>
      <protection/>
    </xf>
    <xf numFmtId="0" fontId="8" fillId="0" borderId="65" xfId="63" applyFont="1" applyFill="1" applyBorder="1" applyAlignment="1" applyProtection="1">
      <alignment horizontal="right" vertical="center" wrapText="1"/>
      <protection/>
    </xf>
    <xf numFmtId="0" fontId="8" fillId="0" borderId="39" xfId="63" applyFont="1" applyFill="1" applyBorder="1" applyAlignment="1" applyProtection="1">
      <alignment horizontal="right" vertical="center" wrapText="1"/>
      <protection/>
    </xf>
    <xf numFmtId="0" fontId="8" fillId="0" borderId="51" xfId="63" applyFont="1" applyFill="1" applyBorder="1" applyAlignment="1" applyProtection="1">
      <alignment horizontal="right" vertical="center" wrapText="1"/>
      <protection/>
    </xf>
    <xf numFmtId="0" fontId="10" fillId="0" borderId="79" xfId="63" applyFont="1" applyFill="1" applyBorder="1" applyAlignment="1" applyProtection="1">
      <alignment horizontal="right" vertical="center" wrapText="1"/>
      <protection/>
    </xf>
    <xf numFmtId="0" fontId="10" fillId="0" borderId="51" xfId="63" applyFont="1" applyFill="1" applyBorder="1" applyAlignment="1" applyProtection="1">
      <alignment horizontal="right" vertical="center" wrapText="1"/>
      <protection/>
    </xf>
    <xf numFmtId="0" fontId="10" fillId="0" borderId="11" xfId="63" applyFont="1" applyFill="1" applyBorder="1" applyAlignment="1" applyProtection="1">
      <alignment horizontal="right" vertical="center" wrapText="1"/>
      <protection/>
    </xf>
    <xf numFmtId="0" fontId="10" fillId="0" borderId="0" xfId="63" applyFont="1" applyFill="1" applyBorder="1" applyAlignment="1" applyProtection="1">
      <alignment horizontal="right" vertical="center" wrapText="1"/>
      <protection/>
    </xf>
    <xf numFmtId="0" fontId="11" fillId="0" borderId="37" xfId="63" applyFont="1" applyFill="1" applyBorder="1" applyAlignment="1" applyProtection="1">
      <alignment horizontal="right" vertical="center" wrapText="1"/>
      <protection/>
    </xf>
    <xf numFmtId="0" fontId="8" fillId="0" borderId="44" xfId="63" applyFont="1" applyFill="1" applyBorder="1" applyAlignment="1" applyProtection="1">
      <alignment vertical="center" wrapText="1"/>
      <protection/>
    </xf>
    <xf numFmtId="0" fontId="3" fillId="0" borderId="12" xfId="63" applyFont="1" applyFill="1" applyBorder="1" applyAlignment="1" applyProtection="1">
      <alignment horizontal="left" vertical="center" wrapText="1" indent="1"/>
      <protection/>
    </xf>
    <xf numFmtId="0" fontId="8" fillId="0" borderId="74" xfId="63" applyFont="1" applyFill="1" applyBorder="1" applyAlignment="1" applyProtection="1">
      <alignment horizontal="left" indent="1"/>
      <protection/>
    </xf>
    <xf numFmtId="0" fontId="8" fillId="0" borderId="49" xfId="63" applyFont="1" applyFill="1" applyBorder="1" applyAlignment="1" applyProtection="1">
      <alignment horizontal="left" indent="1"/>
      <protection/>
    </xf>
    <xf numFmtId="0" fontId="3" fillId="0" borderId="49" xfId="63" applyFont="1" applyFill="1" applyBorder="1" applyAlignment="1" applyProtection="1">
      <alignment vertical="center" wrapText="1"/>
      <protection/>
    </xf>
    <xf numFmtId="0" fontId="8" fillId="0" borderId="12" xfId="63" applyFont="1" applyFill="1" applyBorder="1" applyAlignment="1" applyProtection="1">
      <alignment vertical="center" wrapText="1"/>
      <protection/>
    </xf>
    <xf numFmtId="0" fontId="8" fillId="0" borderId="52" xfId="63" applyFont="1" applyFill="1" applyBorder="1" applyAlignment="1" applyProtection="1">
      <alignment vertical="center" wrapText="1"/>
      <protection/>
    </xf>
    <xf numFmtId="164" fontId="8" fillId="0" borderId="50" xfId="63" applyNumberFormat="1" applyFont="1" applyFill="1" applyBorder="1" applyAlignment="1" applyProtection="1">
      <alignment vertical="center" wrapText="1"/>
      <protection/>
    </xf>
    <xf numFmtId="164" fontId="8" fillId="0" borderId="50" xfId="63" applyNumberFormat="1" applyFont="1" applyFill="1" applyBorder="1" applyAlignment="1" applyProtection="1">
      <alignment vertical="center" wrapText="1"/>
      <protection locked="0"/>
    </xf>
    <xf numFmtId="164" fontId="11" fillId="0" borderId="10" xfId="63" applyNumberFormat="1" applyFont="1" applyFill="1" applyBorder="1" applyAlignment="1" applyProtection="1">
      <alignment vertical="center" wrapText="1"/>
      <protection locked="0"/>
    </xf>
    <xf numFmtId="0" fontId="3" fillId="0" borderId="64" xfId="63" applyNumberFormat="1" applyFont="1" applyFill="1" applyBorder="1" applyAlignment="1" applyProtection="1">
      <alignment vertical="center" wrapText="1"/>
      <protection locked="0"/>
    </xf>
    <xf numFmtId="0" fontId="8" fillId="0" borderId="47" xfId="63" applyFont="1" applyFill="1" applyBorder="1" applyAlignment="1" applyProtection="1">
      <alignment horizontal="left" indent="1"/>
      <protection/>
    </xf>
    <xf numFmtId="0" fontId="8" fillId="0" borderId="12" xfId="63" applyFont="1" applyFill="1" applyBorder="1" applyAlignment="1" applyProtection="1">
      <alignment horizontal="left" indent="1"/>
      <protection/>
    </xf>
    <xf numFmtId="0" fontId="3" fillId="0" borderId="47" xfId="63" applyFont="1" applyFill="1" applyBorder="1" applyAlignment="1" applyProtection="1">
      <alignment vertical="center" wrapText="1"/>
      <protection/>
    </xf>
    <xf numFmtId="164" fontId="8" fillId="0" borderId="32" xfId="63" applyNumberFormat="1" applyFont="1" applyFill="1" applyBorder="1" applyAlignment="1" applyProtection="1">
      <alignment vertical="center" wrapText="1"/>
      <protection/>
    </xf>
    <xf numFmtId="164" fontId="3" fillId="0" borderId="64" xfId="63" applyNumberFormat="1" applyFont="1" applyFill="1" applyBorder="1" applyAlignment="1" applyProtection="1">
      <alignment vertical="center" wrapText="1"/>
      <protection/>
    </xf>
    <xf numFmtId="0" fontId="3" fillId="0" borderId="64" xfId="63" applyNumberFormat="1" applyFont="1" applyFill="1" applyBorder="1" applyAlignment="1" applyProtection="1">
      <alignment vertical="center" wrapText="1"/>
      <protection/>
    </xf>
    <xf numFmtId="0" fontId="8" fillId="0" borderId="42" xfId="63" applyNumberFormat="1" applyFont="1" applyFill="1" applyBorder="1" applyAlignment="1" applyProtection="1">
      <alignment vertical="center" wrapText="1"/>
      <protection/>
    </xf>
    <xf numFmtId="164" fontId="3" fillId="0" borderId="31" xfId="63" applyNumberFormat="1" applyFont="1" applyFill="1" applyBorder="1" applyAlignment="1" applyProtection="1">
      <alignment vertical="center" wrapText="1"/>
      <protection/>
    </xf>
    <xf numFmtId="164" fontId="3" fillId="0" borderId="50" xfId="63" applyNumberFormat="1" applyFont="1" applyFill="1" applyBorder="1" applyAlignment="1" applyProtection="1">
      <alignment vertical="center" wrapText="1"/>
      <protection/>
    </xf>
    <xf numFmtId="0" fontId="3" fillId="0" borderId="53" xfId="63" applyNumberFormat="1" applyFont="1" applyFill="1" applyBorder="1" applyAlignment="1" applyProtection="1">
      <alignment vertical="center" wrapText="1"/>
      <protection locked="0"/>
    </xf>
    <xf numFmtId="0" fontId="7" fillId="0" borderId="42" xfId="63" applyFont="1" applyFill="1" applyBorder="1" applyAlignment="1" applyProtection="1">
      <alignment horizontal="center" vertical="center" wrapText="1"/>
      <protection/>
    </xf>
    <xf numFmtId="3" fontId="120" fillId="0" borderId="31" xfId="0" applyNumberFormat="1" applyFont="1" applyBorder="1" applyAlignment="1">
      <alignment/>
    </xf>
    <xf numFmtId="3" fontId="120" fillId="0" borderId="36" xfId="0" applyNumberFormat="1" applyFont="1" applyBorder="1" applyAlignment="1">
      <alignment/>
    </xf>
    <xf numFmtId="164" fontId="3" fillId="0" borderId="32" xfId="63" applyNumberFormat="1" applyFont="1" applyFill="1" applyBorder="1" applyAlignment="1" applyProtection="1">
      <alignment vertical="center" wrapText="1"/>
      <protection/>
    </xf>
    <xf numFmtId="3" fontId="119" fillId="0" borderId="34" xfId="0" applyNumberFormat="1" applyFont="1" applyBorder="1" applyAlignment="1">
      <alignment/>
    </xf>
    <xf numFmtId="3" fontId="119" fillId="0" borderId="30" xfId="0" applyNumberFormat="1" applyFont="1" applyBorder="1" applyAlignment="1">
      <alignment/>
    </xf>
    <xf numFmtId="0" fontId="32" fillId="0" borderId="34" xfId="66" applyFont="1" applyBorder="1" applyAlignment="1" applyProtection="1">
      <alignment vertical="center"/>
      <protection locked="0"/>
    </xf>
    <xf numFmtId="164" fontId="32" fillId="0" borderId="34" xfId="66" applyNumberFormat="1" applyFont="1" applyBorder="1" applyAlignment="1" applyProtection="1">
      <alignment vertical="center"/>
      <protection locked="0"/>
    </xf>
    <xf numFmtId="0" fontId="56" fillId="0" borderId="51" xfId="0" applyFont="1" applyBorder="1" applyAlignment="1">
      <alignment horizontal="right"/>
    </xf>
    <xf numFmtId="0" fontId="56" fillId="0" borderId="79" xfId="0" applyFont="1" applyBorder="1" applyAlignment="1">
      <alignment/>
    </xf>
    <xf numFmtId="0" fontId="56" fillId="0" borderId="51" xfId="0" applyFont="1" applyBorder="1" applyAlignment="1">
      <alignment/>
    </xf>
    <xf numFmtId="0" fontId="56" fillId="0" borderId="19" xfId="0" applyFont="1" applyBorder="1" applyAlignment="1">
      <alignment/>
    </xf>
    <xf numFmtId="0" fontId="63" fillId="0" borderId="53" xfId="64" applyFont="1" applyBorder="1">
      <alignment/>
      <protection/>
    </xf>
    <xf numFmtId="0" fontId="65" fillId="0" borderId="27" xfId="64" applyFont="1" applyFill="1" applyBorder="1" applyAlignment="1">
      <alignment horizontal="center"/>
      <protection/>
    </xf>
    <xf numFmtId="0" fontId="62" fillId="0" borderId="80" xfId="64" applyFont="1" applyFill="1" applyBorder="1" applyAlignment="1">
      <alignment horizontal="center"/>
      <protection/>
    </xf>
    <xf numFmtId="0" fontId="62" fillId="0" borderId="39" xfId="64" applyFont="1" applyFill="1" applyBorder="1" applyAlignment="1">
      <alignment horizontal="center"/>
      <protection/>
    </xf>
    <xf numFmtId="0" fontId="62" fillId="0" borderId="11" xfId="64" applyFont="1" applyFill="1" applyBorder="1" applyAlignment="1">
      <alignment horizontal="center"/>
      <protection/>
    </xf>
    <xf numFmtId="43" fontId="12" fillId="0" borderId="20" xfId="0" applyNumberFormat="1" applyFont="1" applyBorder="1" applyAlignment="1">
      <alignment horizontal="right"/>
    </xf>
    <xf numFmtId="0" fontId="63" fillId="35" borderId="23" xfId="55" applyFont="1" applyFill="1" applyBorder="1" applyAlignment="1">
      <alignment horizontal="center"/>
      <protection/>
    </xf>
    <xf numFmtId="0" fontId="63" fillId="0" borderId="16" xfId="64" applyFont="1" applyFill="1" applyBorder="1" applyAlignment="1">
      <alignment horizontal="center"/>
      <protection/>
    </xf>
    <xf numFmtId="0" fontId="0" fillId="0" borderId="42" xfId="0" applyBorder="1" applyAlignment="1">
      <alignment/>
    </xf>
    <xf numFmtId="0" fontId="2" fillId="0" borderId="0" xfId="55" applyFont="1" applyAlignment="1">
      <alignment horizontal="right"/>
      <protection/>
    </xf>
    <xf numFmtId="3" fontId="2" fillId="0" borderId="0" xfId="55" applyNumberFormat="1" applyFont="1" applyFill="1" applyAlignment="1">
      <alignment horizontal="right"/>
      <protection/>
    </xf>
    <xf numFmtId="0" fontId="2" fillId="0" borderId="32" xfId="55" applyFont="1" applyBorder="1" applyAlignment="1">
      <alignment horizontal="center"/>
      <protection/>
    </xf>
    <xf numFmtId="3" fontId="2" fillId="0" borderId="32" xfId="55" applyNumberFormat="1" applyFont="1" applyFill="1" applyBorder="1" applyAlignment="1">
      <alignment horizontal="center"/>
      <protection/>
    </xf>
    <xf numFmtId="0" fontId="2" fillId="0" borderId="50" xfId="55" applyFont="1" applyBorder="1" applyAlignment="1">
      <alignment horizontal="right"/>
      <protection/>
    </xf>
    <xf numFmtId="0" fontId="2" fillId="0" borderId="38" xfId="55" applyFont="1" applyBorder="1" applyAlignment="1">
      <alignment horizontal="right"/>
      <protection/>
    </xf>
    <xf numFmtId="0" fontId="2" fillId="0" borderId="35" xfId="55" applyFont="1" applyBorder="1" applyAlignment="1">
      <alignment horizontal="right"/>
      <protection/>
    </xf>
    <xf numFmtId="0" fontId="2" fillId="0" borderId="31" xfId="55" applyFont="1" applyBorder="1">
      <alignment/>
      <protection/>
    </xf>
    <xf numFmtId="3" fontId="2" fillId="0" borderId="31" xfId="55" applyNumberFormat="1" applyFont="1" applyFill="1" applyBorder="1" applyAlignment="1">
      <alignment horizontal="center"/>
      <protection/>
    </xf>
    <xf numFmtId="0" fontId="9" fillId="0" borderId="20" xfId="55" applyFont="1" applyBorder="1" applyAlignment="1">
      <alignment horizontal="right"/>
      <protection/>
    </xf>
    <xf numFmtId="3" fontId="9" fillId="0" borderId="20" xfId="55" applyNumberFormat="1" applyFont="1" applyFill="1" applyBorder="1" applyAlignment="1">
      <alignment horizontal="left"/>
      <protection/>
    </xf>
    <xf numFmtId="0" fontId="2" fillId="0" borderId="20" xfId="55" applyFont="1" applyBorder="1" applyAlignment="1">
      <alignment horizontal="right"/>
      <protection/>
    </xf>
    <xf numFmtId="0" fontId="66" fillId="0" borderId="20" xfId="55" applyFont="1" applyBorder="1">
      <alignment/>
      <protection/>
    </xf>
    <xf numFmtId="3" fontId="66" fillId="0" borderId="20" xfId="55" applyNumberFormat="1" applyFont="1" applyFill="1" applyBorder="1">
      <alignment/>
      <protection/>
    </xf>
    <xf numFmtId="0" fontId="2" fillId="0" borderId="20" xfId="55" applyFont="1" applyBorder="1">
      <alignment/>
      <protection/>
    </xf>
    <xf numFmtId="3" fontId="2" fillId="0" borderId="20" xfId="55" applyNumberFormat="1" applyFont="1" applyFill="1" applyBorder="1">
      <alignment/>
      <protection/>
    </xf>
    <xf numFmtId="3" fontId="2" fillId="0" borderId="32" xfId="55" applyNumberFormat="1" applyFont="1" applyFill="1" applyBorder="1">
      <alignment/>
      <protection/>
    </xf>
    <xf numFmtId="3" fontId="9" fillId="0" borderId="20" xfId="55" applyNumberFormat="1" applyFont="1" applyFill="1" applyBorder="1">
      <alignment/>
      <protection/>
    </xf>
    <xf numFmtId="3" fontId="2" fillId="0" borderId="31" xfId="55" applyNumberFormat="1" applyFont="1" applyFill="1" applyBorder="1">
      <alignment/>
      <protection/>
    </xf>
    <xf numFmtId="0" fontId="2" fillId="0" borderId="19" xfId="55" applyFont="1" applyBorder="1" applyAlignment="1">
      <alignment horizontal="right"/>
      <protection/>
    </xf>
    <xf numFmtId="0" fontId="66" fillId="0" borderId="19" xfId="55" applyFont="1" applyBorder="1">
      <alignment/>
      <protection/>
    </xf>
    <xf numFmtId="3" fontId="67" fillId="0" borderId="31" xfId="55" applyNumberFormat="1" applyFont="1" applyFill="1" applyBorder="1">
      <alignment/>
      <protection/>
    </xf>
    <xf numFmtId="0" fontId="2" fillId="0" borderId="19" xfId="55" applyFont="1" applyBorder="1">
      <alignment/>
      <protection/>
    </xf>
    <xf numFmtId="3" fontId="2" fillId="0" borderId="34" xfId="55" applyNumberFormat="1" applyFont="1" applyFill="1" applyBorder="1">
      <alignment/>
      <protection/>
    </xf>
    <xf numFmtId="3" fontId="67" fillId="0" borderId="20" xfId="55" applyNumberFormat="1" applyFont="1" applyFill="1" applyBorder="1">
      <alignment/>
      <protection/>
    </xf>
    <xf numFmtId="3" fontId="9" fillId="0" borderId="10" xfId="55" applyNumberFormat="1" applyFont="1" applyFill="1" applyBorder="1">
      <alignment/>
      <protection/>
    </xf>
    <xf numFmtId="0" fontId="2" fillId="0" borderId="31" xfId="55" applyFont="1" applyBorder="1" applyAlignment="1">
      <alignment horizontal="right"/>
      <protection/>
    </xf>
    <xf numFmtId="0" fontId="66" fillId="0" borderId="35" xfId="55" applyFont="1" applyBorder="1">
      <alignment/>
      <protection/>
    </xf>
    <xf numFmtId="3" fontId="9" fillId="0" borderId="27" xfId="55" applyNumberFormat="1" applyFont="1" applyFill="1" applyBorder="1">
      <alignment/>
      <protection/>
    </xf>
    <xf numFmtId="0" fontId="2" fillId="0" borderId="35" xfId="55" applyFont="1" applyBorder="1">
      <alignment/>
      <protection/>
    </xf>
    <xf numFmtId="3" fontId="2" fillId="0" borderId="25" xfId="55" applyNumberFormat="1" applyFont="1" applyFill="1" applyBorder="1">
      <alignment/>
      <protection/>
    </xf>
    <xf numFmtId="0" fontId="2" fillId="0" borderId="50" xfId="55" applyFont="1" applyBorder="1" applyAlignment="1">
      <alignment/>
      <protection/>
    </xf>
    <xf numFmtId="3" fontId="9" fillId="0" borderId="25" xfId="55" applyNumberFormat="1" applyFont="1" applyFill="1" applyBorder="1" applyAlignment="1">
      <alignment/>
      <protection/>
    </xf>
    <xf numFmtId="0" fontId="2" fillId="0" borderId="0" xfId="55" applyFont="1" applyBorder="1" applyAlignment="1">
      <alignment/>
      <protection/>
    </xf>
    <xf numFmtId="0" fontId="9" fillId="0" borderId="31" xfId="55" applyFont="1" applyBorder="1" applyAlignment="1">
      <alignment horizontal="right"/>
      <protection/>
    </xf>
    <xf numFmtId="0" fontId="15" fillId="0" borderId="19" xfId="55" applyFont="1" applyBorder="1">
      <alignment/>
      <protection/>
    </xf>
    <xf numFmtId="3" fontId="2" fillId="0" borderId="23" xfId="55" applyNumberFormat="1" applyFont="1" applyFill="1" applyBorder="1">
      <alignment/>
      <protection/>
    </xf>
    <xf numFmtId="3" fontId="9" fillId="0" borderId="25" xfId="55" applyNumberFormat="1" applyFont="1" applyFill="1" applyBorder="1">
      <alignment/>
      <protection/>
    </xf>
    <xf numFmtId="0" fontId="9" fillId="0" borderId="20" xfId="55" applyFont="1" applyBorder="1" applyAlignment="1">
      <alignment horizontal="center"/>
      <protection/>
    </xf>
    <xf numFmtId="0" fontId="66" fillId="0" borderId="31" xfId="55" applyFont="1" applyBorder="1">
      <alignment/>
      <protection/>
    </xf>
    <xf numFmtId="3" fontId="68" fillId="0" borderId="31" xfId="55" applyNumberFormat="1" applyFont="1" applyFill="1" applyBorder="1">
      <alignment/>
      <protection/>
    </xf>
    <xf numFmtId="3" fontId="9" fillId="0" borderId="23" xfId="55" applyNumberFormat="1" applyFont="1" applyFill="1" applyBorder="1">
      <alignment/>
      <protection/>
    </xf>
    <xf numFmtId="0" fontId="15" fillId="0" borderId="20" xfId="55" applyFont="1" applyBorder="1">
      <alignment/>
      <protection/>
    </xf>
    <xf numFmtId="3" fontId="69" fillId="0" borderId="31" xfId="55" applyNumberFormat="1" applyFont="1" applyFill="1" applyBorder="1">
      <alignment/>
      <protection/>
    </xf>
    <xf numFmtId="0" fontId="2" fillId="0" borderId="20" xfId="55" applyFont="1" applyBorder="1" applyAlignment="1">
      <alignment horizontal="center"/>
      <protection/>
    </xf>
    <xf numFmtId="0" fontId="2" fillId="0" borderId="38" xfId="55" applyFont="1" applyBorder="1" applyAlignment="1">
      <alignment horizontal="left"/>
      <protection/>
    </xf>
    <xf numFmtId="3" fontId="2" fillId="0" borderId="20" xfId="55" applyNumberFormat="1" applyFont="1" applyBorder="1" applyAlignment="1">
      <alignment horizontal="right"/>
      <protection/>
    </xf>
    <xf numFmtId="0" fontId="9" fillId="0" borderId="31" xfId="55" applyFont="1" applyBorder="1" applyAlignment="1">
      <alignment horizontal="center"/>
      <protection/>
    </xf>
    <xf numFmtId="3" fontId="2" fillId="0" borderId="23" xfId="55" applyNumberFormat="1" applyFont="1" applyBorder="1" applyAlignment="1">
      <alignment horizontal="right"/>
      <protection/>
    </xf>
    <xf numFmtId="0" fontId="2" fillId="0" borderId="80" xfId="55" applyFont="1" applyBorder="1">
      <alignment/>
      <protection/>
    </xf>
    <xf numFmtId="3" fontId="9" fillId="0" borderId="25" xfId="55" applyNumberFormat="1" applyFont="1" applyBorder="1" applyAlignment="1">
      <alignment horizontal="right"/>
      <protection/>
    </xf>
    <xf numFmtId="3" fontId="2" fillId="0" borderId="31" xfId="55" applyNumberFormat="1" applyFont="1" applyFill="1" applyBorder="1" applyAlignment="1">
      <alignment horizontal="right"/>
      <protection/>
    </xf>
    <xf numFmtId="0" fontId="2" fillId="0" borderId="20" xfId="55" applyFont="1" applyFill="1" applyBorder="1">
      <alignment/>
      <protection/>
    </xf>
    <xf numFmtId="3" fontId="2" fillId="0" borderId="34" xfId="55" applyNumberFormat="1" applyFont="1" applyFill="1" applyBorder="1" applyAlignment="1">
      <alignment horizontal="right"/>
      <protection/>
    </xf>
    <xf numFmtId="3" fontId="9" fillId="0" borderId="23" xfId="55" applyNumberFormat="1" applyFont="1" applyFill="1" applyBorder="1" applyAlignment="1">
      <alignment horizontal="right"/>
      <protection/>
    </xf>
    <xf numFmtId="0" fontId="2" fillId="0" borderId="32" xfId="55" applyFont="1" applyBorder="1" applyAlignment="1">
      <alignment horizontal="right"/>
      <protection/>
    </xf>
    <xf numFmtId="0" fontId="57" fillId="0" borderId="32" xfId="55" applyFont="1" applyBorder="1">
      <alignment/>
      <protection/>
    </xf>
    <xf numFmtId="0" fontId="9" fillId="0" borderId="50" xfId="55" applyFont="1" applyBorder="1" applyAlignment="1">
      <alignment/>
      <protection/>
    </xf>
    <xf numFmtId="3" fontId="2" fillId="0" borderId="0" xfId="55" applyNumberFormat="1" applyFont="1" applyFill="1">
      <alignment/>
      <protection/>
    </xf>
    <xf numFmtId="0" fontId="0" fillId="0" borderId="0" xfId="0" applyBorder="1" applyAlignment="1">
      <alignment horizontal="center" textRotation="90"/>
    </xf>
    <xf numFmtId="0" fontId="116" fillId="0" borderId="42" xfId="0" applyFont="1" applyBorder="1" applyAlignment="1">
      <alignment horizontal="center" vertical="center" wrapText="1"/>
    </xf>
    <xf numFmtId="0" fontId="117" fillId="0" borderId="42" xfId="0" applyFont="1" applyBorder="1" applyAlignment="1">
      <alignment horizontal="center"/>
    </xf>
    <xf numFmtId="3" fontId="120" fillId="0" borderId="50" xfId="0" applyNumberFormat="1" applyFont="1" applyBorder="1" applyAlignment="1">
      <alignment/>
    </xf>
    <xf numFmtId="3" fontId="118" fillId="0" borderId="51" xfId="0" applyNumberFormat="1" applyFont="1" applyBorder="1" applyAlignment="1">
      <alignment/>
    </xf>
    <xf numFmtId="3" fontId="118" fillId="0" borderId="64" xfId="0" applyNumberFormat="1" applyFont="1" applyBorder="1" applyAlignment="1">
      <alignment/>
    </xf>
    <xf numFmtId="3" fontId="118" fillId="0" borderId="50" xfId="0" applyNumberFormat="1" applyFont="1" applyBorder="1" applyAlignment="1">
      <alignment/>
    </xf>
    <xf numFmtId="3" fontId="118" fillId="0" borderId="42" xfId="0" applyNumberFormat="1" applyFont="1" applyBorder="1" applyAlignment="1">
      <alignment/>
    </xf>
    <xf numFmtId="3" fontId="119" fillId="0" borderId="53" xfId="0" applyNumberFormat="1" applyFont="1" applyBorder="1" applyAlignment="1">
      <alignment/>
    </xf>
    <xf numFmtId="3" fontId="119" fillId="0" borderId="42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0" fontId="56" fillId="0" borderId="20" xfId="0" applyFont="1" applyBorder="1" applyAlignment="1">
      <alignment horizontal="right"/>
    </xf>
    <xf numFmtId="0" fontId="56" fillId="0" borderId="38" xfId="0" applyFont="1" applyBorder="1" applyAlignment="1">
      <alignment/>
    </xf>
    <xf numFmtId="0" fontId="12" fillId="0" borderId="38" xfId="0" applyFont="1" applyBorder="1" applyAlignment="1">
      <alignment/>
    </xf>
    <xf numFmtId="164" fontId="8" fillId="0" borderId="56" xfId="63" applyNumberFormat="1" applyFont="1" applyFill="1" applyBorder="1" applyAlignment="1" applyProtection="1">
      <alignment vertical="center" wrapText="1"/>
      <protection locked="0"/>
    </xf>
    <xf numFmtId="164" fontId="8" fillId="0" borderId="53" xfId="64" applyNumberFormat="1" applyFont="1" applyBorder="1" applyAlignment="1" applyProtection="1">
      <alignment horizontal="center" vertical="center" wrapText="1"/>
      <protection/>
    </xf>
    <xf numFmtId="0" fontId="38" fillId="0" borderId="20" xfId="61" applyFont="1" applyBorder="1" applyAlignment="1">
      <alignment vertical="center" wrapText="1"/>
      <protection/>
    </xf>
    <xf numFmtId="3" fontId="38" fillId="0" borderId="20" xfId="61" applyNumberFormat="1" applyFont="1" applyBorder="1" applyAlignment="1">
      <alignment vertical="center" wrapText="1"/>
      <protection/>
    </xf>
    <xf numFmtId="3" fontId="113" fillId="38" borderId="20" xfId="61" applyNumberFormat="1" applyFont="1" applyFill="1" applyBorder="1">
      <alignment/>
      <protection/>
    </xf>
    <xf numFmtId="0" fontId="38" fillId="0" borderId="20" xfId="61" applyFont="1" applyBorder="1" applyAlignment="1">
      <alignment vertical="top" wrapText="1"/>
      <protection/>
    </xf>
    <xf numFmtId="3" fontId="2" fillId="0" borderId="20" xfId="60" applyNumberFormat="1" applyFont="1" applyBorder="1">
      <alignment/>
      <protection/>
    </xf>
    <xf numFmtId="0" fontId="14" fillId="0" borderId="92" xfId="64" applyFont="1" applyFill="1" applyBorder="1" applyAlignment="1">
      <alignment horizontal="left" vertical="center" wrapText="1"/>
      <protection/>
    </xf>
    <xf numFmtId="3" fontId="9" fillId="0" borderId="83" xfId="60" applyNumberFormat="1" applyFont="1" applyBorder="1">
      <alignment/>
      <protection/>
    </xf>
    <xf numFmtId="171" fontId="2" fillId="0" borderId="86" xfId="60" applyNumberFormat="1" applyFont="1" applyBorder="1">
      <alignment/>
      <protection/>
    </xf>
    <xf numFmtId="171" fontId="2" fillId="0" borderId="83" xfId="60" applyNumberFormat="1" applyFont="1" applyBorder="1">
      <alignment/>
      <protection/>
    </xf>
    <xf numFmtId="171" fontId="2" fillId="0" borderId="83" xfId="60" applyNumberFormat="1" applyFont="1" applyFill="1" applyBorder="1">
      <alignment/>
      <protection/>
    </xf>
    <xf numFmtId="171" fontId="2" fillId="0" borderId="85" xfId="60" applyNumberFormat="1" applyFont="1" applyBorder="1">
      <alignment/>
      <protection/>
    </xf>
    <xf numFmtId="171" fontId="2" fillId="0" borderId="10" xfId="60" applyNumberFormat="1" applyFont="1" applyBorder="1">
      <alignment/>
      <protection/>
    </xf>
    <xf numFmtId="171" fontId="2" fillId="0" borderId="93" xfId="60" applyNumberFormat="1" applyFont="1" applyBorder="1">
      <alignment/>
      <protection/>
    </xf>
    <xf numFmtId="171" fontId="2" fillId="0" borderId="25" xfId="60" applyNumberFormat="1" applyFont="1" applyBorder="1">
      <alignment/>
      <protection/>
    </xf>
    <xf numFmtId="171" fontId="9" fillId="0" borderId="25" xfId="60" applyNumberFormat="1" applyFont="1" applyBorder="1">
      <alignment/>
      <protection/>
    </xf>
    <xf numFmtId="4" fontId="2" fillId="0" borderId="20" xfId="60" applyNumberFormat="1" applyFont="1" applyBorder="1">
      <alignment/>
      <protection/>
    </xf>
    <xf numFmtId="16" fontId="2" fillId="0" borderId="57" xfId="60" applyNumberFormat="1" applyFont="1" applyBorder="1">
      <alignment/>
      <protection/>
    </xf>
    <xf numFmtId="3" fontId="9" fillId="0" borderId="82" xfId="60" applyNumberFormat="1" applyFont="1" applyBorder="1">
      <alignment/>
      <protection/>
    </xf>
    <xf numFmtId="171" fontId="9" fillId="0" borderId="83" xfId="60" applyNumberFormat="1" applyFont="1" applyBorder="1">
      <alignment/>
      <protection/>
    </xf>
    <xf numFmtId="167" fontId="9" fillId="0" borderId="83" xfId="60" applyNumberFormat="1" applyFont="1" applyBorder="1">
      <alignment/>
      <protection/>
    </xf>
    <xf numFmtId="0" fontId="12" fillId="0" borderId="20" xfId="0" applyFont="1" applyBorder="1" applyAlignment="1">
      <alignment/>
    </xf>
    <xf numFmtId="0" fontId="8" fillId="0" borderId="17" xfId="63" applyFont="1" applyFill="1" applyBorder="1" applyAlignment="1" applyProtection="1">
      <alignment horizontal="left" vertical="center" wrapText="1" indent="1"/>
      <protection/>
    </xf>
    <xf numFmtId="0" fontId="8" fillId="0" borderId="23" xfId="63" applyFont="1" applyFill="1" applyBorder="1" applyAlignment="1" applyProtection="1">
      <alignment horizontal="left" vertical="center" wrapText="1" indent="1"/>
      <protection/>
    </xf>
    <xf numFmtId="164" fontId="8" fillId="0" borderId="23" xfId="63" applyNumberFormat="1" applyFont="1" applyFill="1" applyBorder="1" applyAlignment="1" applyProtection="1">
      <alignment vertical="center" wrapText="1"/>
      <protection locked="0"/>
    </xf>
    <xf numFmtId="0" fontId="56" fillId="0" borderId="19" xfId="0" applyFont="1" applyBorder="1" applyAlignment="1">
      <alignment/>
    </xf>
    <xf numFmtId="0" fontId="63" fillId="0" borderId="34" xfId="55" applyFont="1" applyBorder="1" applyAlignment="1">
      <alignment horizontal="center"/>
      <protection/>
    </xf>
    <xf numFmtId="0" fontId="56" fillId="0" borderId="20" xfId="0" applyFont="1" applyBorder="1" applyAlignment="1">
      <alignment/>
    </xf>
    <xf numFmtId="3" fontId="14" fillId="0" borderId="52" xfId="55" applyNumberFormat="1" applyFont="1" applyBorder="1">
      <alignment/>
      <protection/>
    </xf>
    <xf numFmtId="3" fontId="14" fillId="0" borderId="48" xfId="55" applyNumberFormat="1" applyFont="1" applyBorder="1">
      <alignment/>
      <protection/>
    </xf>
    <xf numFmtId="0" fontId="3" fillId="0" borderId="41" xfId="63" applyNumberFormat="1" applyFont="1" applyFill="1" applyBorder="1" applyAlignment="1" applyProtection="1">
      <alignment vertical="center" wrapText="1"/>
      <protection locked="0"/>
    </xf>
    <xf numFmtId="0" fontId="8" fillId="0" borderId="15" xfId="63" applyFont="1" applyFill="1" applyBorder="1" applyAlignment="1" applyProtection="1">
      <alignment vertical="center" wrapText="1"/>
      <protection/>
    </xf>
    <xf numFmtId="164" fontId="8" fillId="0" borderId="62" xfId="63" applyNumberFormat="1" applyFont="1" applyFill="1" applyBorder="1" applyAlignment="1" applyProtection="1">
      <alignment vertical="center" wrapText="1"/>
      <protection locked="0"/>
    </xf>
    <xf numFmtId="0" fontId="8" fillId="0" borderId="20" xfId="63" applyFont="1" applyFill="1" applyBorder="1" applyAlignment="1" applyProtection="1">
      <alignment vertical="center" wrapText="1"/>
      <protection/>
    </xf>
    <xf numFmtId="164" fontId="8" fillId="0" borderId="20" xfId="63" applyNumberFormat="1" applyFont="1" applyFill="1" applyBorder="1" applyAlignment="1" applyProtection="1">
      <alignment vertical="center" wrapText="1"/>
      <protection locked="0"/>
    </xf>
    <xf numFmtId="0" fontId="8" fillId="0" borderId="47" xfId="63" applyFont="1" applyFill="1" applyBorder="1" applyAlignment="1" applyProtection="1">
      <alignment horizontal="left" vertical="center" wrapText="1" indent="1"/>
      <protection/>
    </xf>
    <xf numFmtId="164" fontId="8" fillId="0" borderId="32" xfId="63" applyNumberFormat="1" applyFont="1" applyFill="1" applyBorder="1" applyAlignment="1" applyProtection="1">
      <alignment vertical="center" wrapText="1"/>
      <protection locked="0"/>
    </xf>
    <xf numFmtId="164" fontId="14" fillId="0" borderId="52" xfId="64" applyNumberFormat="1" applyFont="1" applyFill="1" applyBorder="1" applyAlignment="1" applyProtection="1">
      <alignment vertical="center" wrapText="1"/>
      <protection/>
    </xf>
    <xf numFmtId="164" fontId="14" fillId="0" borderId="30" xfId="64" applyNumberFormat="1" applyFont="1" applyFill="1" applyBorder="1" applyAlignment="1" applyProtection="1">
      <alignment vertical="center" wrapText="1"/>
      <protection locked="0"/>
    </xf>
    <xf numFmtId="164" fontId="14" fillId="0" borderId="47" xfId="64" applyNumberFormat="1" applyFont="1" applyFill="1" applyBorder="1" applyAlignment="1" applyProtection="1">
      <alignment vertical="center" wrapText="1"/>
      <protection locked="0"/>
    </xf>
    <xf numFmtId="164" fontId="13" fillId="0" borderId="25" xfId="64" applyNumberFormat="1" applyFont="1" applyFill="1" applyBorder="1" applyAlignment="1">
      <alignment vertical="center" wrapText="1"/>
      <protection/>
    </xf>
    <xf numFmtId="164" fontId="13" fillId="0" borderId="54" xfId="64" applyNumberFormat="1" applyFont="1" applyFill="1" applyBorder="1" applyAlignment="1">
      <alignment vertical="center" wrapText="1"/>
      <protection/>
    </xf>
    <xf numFmtId="164" fontId="13" fillId="0" borderId="24" xfId="64" applyNumberFormat="1" applyFont="1" applyFill="1" applyBorder="1" applyAlignment="1">
      <alignment vertical="center" wrapText="1"/>
      <protection/>
    </xf>
    <xf numFmtId="0" fontId="62" fillId="0" borderId="0" xfId="64" applyFont="1" applyAlignment="1">
      <alignment horizontal="right"/>
      <protection/>
    </xf>
    <xf numFmtId="3" fontId="14" fillId="0" borderId="12" xfId="55" applyNumberFormat="1" applyFont="1" applyBorder="1">
      <alignment/>
      <protection/>
    </xf>
    <xf numFmtId="3" fontId="14" fillId="0" borderId="63" xfId="55" applyNumberFormat="1" applyFont="1" applyBorder="1">
      <alignment/>
      <protection/>
    </xf>
    <xf numFmtId="164" fontId="8" fillId="0" borderId="50" xfId="63" applyNumberFormat="1" applyFont="1" applyFill="1" applyBorder="1" applyAlignment="1" applyProtection="1">
      <alignment vertical="center" wrapText="1"/>
      <protection/>
    </xf>
    <xf numFmtId="164" fontId="8" fillId="0" borderId="51" xfId="63" applyNumberFormat="1" applyFont="1" applyFill="1" applyBorder="1" applyAlignment="1" applyProtection="1">
      <alignment vertical="center" wrapText="1"/>
      <protection locked="0"/>
    </xf>
    <xf numFmtId="164" fontId="3" fillId="0" borderId="54" xfId="63" applyNumberFormat="1" applyFont="1" applyFill="1" applyBorder="1" applyAlignment="1" applyProtection="1">
      <alignment vertical="center" wrapText="1"/>
      <protection locked="0"/>
    </xf>
    <xf numFmtId="164" fontId="8" fillId="0" borderId="90" xfId="63" applyNumberFormat="1" applyFont="1" applyFill="1" applyBorder="1" applyAlignment="1" applyProtection="1">
      <alignment vertical="center" wrapText="1"/>
      <protection/>
    </xf>
    <xf numFmtId="164" fontId="3" fillId="0" borderId="54" xfId="63" applyNumberFormat="1" applyFont="1" applyFill="1" applyBorder="1" applyAlignment="1" applyProtection="1">
      <alignment vertical="center" wrapText="1"/>
      <protection locked="0"/>
    </xf>
    <xf numFmtId="164" fontId="8" fillId="0" borderId="54" xfId="63" applyNumberFormat="1" applyFont="1" applyFill="1" applyBorder="1" applyAlignment="1" applyProtection="1">
      <alignment vertical="center" wrapText="1"/>
      <protection locked="0"/>
    </xf>
    <xf numFmtId="164" fontId="11" fillId="0" borderId="54" xfId="63" applyNumberFormat="1" applyFont="1" applyFill="1" applyBorder="1" applyAlignment="1" applyProtection="1">
      <alignment vertical="center" wrapText="1"/>
      <protection locked="0"/>
    </xf>
    <xf numFmtId="164" fontId="8" fillId="0" borderId="90" xfId="63" applyNumberFormat="1" applyFont="1" applyFill="1" applyBorder="1" applyAlignment="1" applyProtection="1">
      <alignment vertical="center" wrapText="1"/>
      <protection locked="0"/>
    </xf>
    <xf numFmtId="164" fontId="3" fillId="0" borderId="65" xfId="63" applyNumberFormat="1" applyFont="1" applyFill="1" applyBorder="1" applyAlignment="1" applyProtection="1">
      <alignment vertical="center" wrapText="1"/>
      <protection locked="0"/>
    </xf>
    <xf numFmtId="164" fontId="8" fillId="0" borderId="37" xfId="63" applyNumberFormat="1" applyFont="1" applyFill="1" applyBorder="1" applyAlignment="1" applyProtection="1">
      <alignment vertical="center" wrapText="1"/>
      <protection locked="0"/>
    </xf>
    <xf numFmtId="164" fontId="3" fillId="0" borderId="65" xfId="63" applyNumberFormat="1" applyFont="1" applyFill="1" applyBorder="1" applyAlignment="1" applyProtection="1">
      <alignment vertical="center" wrapText="1"/>
      <protection locked="0"/>
    </xf>
    <xf numFmtId="164" fontId="8" fillId="0" borderId="62" xfId="63" applyNumberFormat="1" applyFont="1" applyFill="1" applyBorder="1" applyAlignment="1" applyProtection="1">
      <alignment vertical="center" wrapText="1"/>
      <protection/>
    </xf>
    <xf numFmtId="164" fontId="3" fillId="0" borderId="23" xfId="63" applyNumberFormat="1" applyFont="1" applyFill="1" applyBorder="1" applyAlignment="1" applyProtection="1">
      <alignment vertical="center" wrapText="1"/>
      <protection/>
    </xf>
    <xf numFmtId="164" fontId="3" fillId="0" borderId="65" xfId="63" applyNumberFormat="1" applyFont="1" applyFill="1" applyBorder="1" applyAlignment="1" applyProtection="1">
      <alignment vertical="center" wrapText="1"/>
      <protection/>
    </xf>
    <xf numFmtId="164" fontId="8" fillId="0" borderId="54" xfId="63" applyNumberFormat="1" applyFont="1" applyFill="1" applyBorder="1" applyAlignment="1" applyProtection="1">
      <alignment vertical="center" wrapText="1"/>
      <protection/>
    </xf>
    <xf numFmtId="164" fontId="8" fillId="0" borderId="65" xfId="63" applyNumberFormat="1" applyFont="1" applyFill="1" applyBorder="1" applyAlignment="1" applyProtection="1">
      <alignment vertical="center" wrapText="1"/>
      <protection/>
    </xf>
    <xf numFmtId="164" fontId="3" fillId="0" borderId="90" xfId="63" applyNumberFormat="1" applyFont="1" applyFill="1" applyBorder="1" applyAlignment="1" applyProtection="1">
      <alignment vertical="center" wrapText="1"/>
      <protection/>
    </xf>
    <xf numFmtId="164" fontId="3" fillId="0" borderId="90" xfId="63" applyNumberFormat="1" applyFont="1" applyFill="1" applyBorder="1" applyAlignment="1" applyProtection="1">
      <alignment vertical="center" wrapText="1"/>
      <protection locked="0"/>
    </xf>
    <xf numFmtId="164" fontId="8" fillId="0" borderId="90" xfId="63" applyNumberFormat="1" applyFont="1" applyFill="1" applyBorder="1" applyAlignment="1" applyProtection="1">
      <alignment vertical="center" wrapText="1"/>
      <protection locked="0"/>
    </xf>
    <xf numFmtId="164" fontId="8" fillId="0" borderId="53" xfId="63" applyNumberFormat="1" applyFont="1" applyFill="1" applyBorder="1" applyAlignment="1" applyProtection="1">
      <alignment vertical="center" wrapText="1"/>
      <protection locked="0"/>
    </xf>
    <xf numFmtId="164" fontId="8" fillId="0" borderId="62" xfId="63" applyNumberFormat="1" applyFont="1" applyFill="1" applyBorder="1" applyAlignment="1" applyProtection="1">
      <alignment vertical="center" wrapText="1"/>
      <protection locked="0"/>
    </xf>
    <xf numFmtId="164" fontId="3" fillId="0" borderId="62" xfId="63" applyNumberFormat="1" applyFont="1" applyFill="1" applyBorder="1" applyAlignment="1" applyProtection="1">
      <alignment vertical="center" wrapText="1"/>
      <protection/>
    </xf>
    <xf numFmtId="0" fontId="9" fillId="0" borderId="0" xfId="55" applyFont="1" applyFill="1" applyAlignment="1">
      <alignment horizontal="center"/>
      <protection/>
    </xf>
    <xf numFmtId="0" fontId="3" fillId="0" borderId="0" xfId="64" applyFont="1" applyFill="1" applyBorder="1" applyAlignment="1" applyProtection="1">
      <alignment horizontal="right"/>
      <protection/>
    </xf>
    <xf numFmtId="0" fontId="2" fillId="0" borderId="0" xfId="55" applyFill="1" applyAlignment="1">
      <alignment horizontal="right"/>
      <protection/>
    </xf>
    <xf numFmtId="0" fontId="59" fillId="0" borderId="0" xfId="0" applyFont="1" applyFill="1" applyAlignment="1">
      <alignment horizontal="left"/>
    </xf>
    <xf numFmtId="0" fontId="0" fillId="0" borderId="0" xfId="0" applyAlignment="1">
      <alignment/>
    </xf>
    <xf numFmtId="0" fontId="3" fillId="0" borderId="11" xfId="64" applyFont="1" applyFill="1" applyBorder="1" applyAlignment="1" applyProtection="1">
      <alignment horizontal="right"/>
      <protection/>
    </xf>
    <xf numFmtId="0" fontId="14" fillId="0" borderId="0" xfId="0" applyFont="1" applyFill="1" applyAlignment="1">
      <alignment horizontal="right"/>
    </xf>
    <xf numFmtId="3" fontId="9" fillId="0" borderId="0" xfId="55" applyNumberFormat="1" applyFont="1" applyAlignment="1">
      <alignment horizontal="center"/>
      <protection/>
    </xf>
    <xf numFmtId="0" fontId="2" fillId="0" borderId="64" xfId="55" applyFont="1" applyBorder="1" applyAlignment="1">
      <alignment horizontal="center"/>
      <protection/>
    </xf>
    <xf numFmtId="0" fontId="2" fillId="0" borderId="79" xfId="55" applyFont="1" applyBorder="1" applyAlignment="1">
      <alignment horizontal="center"/>
      <protection/>
    </xf>
    <xf numFmtId="0" fontId="2" fillId="0" borderId="33" xfId="55" applyFont="1" applyBorder="1" applyAlignment="1">
      <alignment horizontal="center"/>
      <protection/>
    </xf>
    <xf numFmtId="0" fontId="9" fillId="0" borderId="51" xfId="55" applyFont="1" applyBorder="1" applyAlignment="1">
      <alignment horizontal="center"/>
      <protection/>
    </xf>
    <xf numFmtId="0" fontId="9" fillId="0" borderId="80" xfId="55" applyFont="1" applyBorder="1" applyAlignment="1">
      <alignment horizontal="center"/>
      <protection/>
    </xf>
    <xf numFmtId="0" fontId="9" fillId="0" borderId="19" xfId="55" applyFont="1" applyBorder="1" applyAlignment="1">
      <alignment horizontal="center"/>
      <protection/>
    </xf>
    <xf numFmtId="0" fontId="15" fillId="0" borderId="20" xfId="55" applyFont="1" applyBorder="1" applyAlignment="1">
      <alignment horizontal="left"/>
      <protection/>
    </xf>
    <xf numFmtId="0" fontId="15" fillId="0" borderId="51" xfId="55" applyFont="1" applyBorder="1" applyAlignment="1">
      <alignment horizontal="left"/>
      <protection/>
    </xf>
    <xf numFmtId="0" fontId="15" fillId="0" borderId="80" xfId="55" applyFont="1" applyBorder="1" applyAlignment="1">
      <alignment horizontal="left"/>
      <protection/>
    </xf>
    <xf numFmtId="0" fontId="15" fillId="0" borderId="19" xfId="55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15" fillId="0" borderId="50" xfId="55" applyFont="1" applyBorder="1" applyAlignment="1">
      <alignment horizontal="left"/>
      <protection/>
    </xf>
    <xf numFmtId="0" fontId="15" fillId="0" borderId="38" xfId="55" applyFont="1" applyBorder="1" applyAlignment="1">
      <alignment horizontal="left"/>
      <protection/>
    </xf>
    <xf numFmtId="0" fontId="15" fillId="0" borderId="35" xfId="55" applyFont="1" applyBorder="1" applyAlignment="1">
      <alignment horizontal="left"/>
      <protection/>
    </xf>
    <xf numFmtId="0" fontId="9" fillId="0" borderId="50" xfId="55" applyFont="1" applyBorder="1" applyAlignment="1">
      <alignment horizontal="center"/>
      <protection/>
    </xf>
    <xf numFmtId="0" fontId="9" fillId="0" borderId="38" xfId="55" applyFont="1" applyBorder="1" applyAlignment="1">
      <alignment horizontal="center"/>
      <protection/>
    </xf>
    <xf numFmtId="0" fontId="9" fillId="0" borderId="35" xfId="55" applyFont="1" applyBorder="1" applyAlignment="1">
      <alignment horizontal="center"/>
      <protection/>
    </xf>
    <xf numFmtId="0" fontId="9" fillId="0" borderId="20" xfId="55" applyFont="1" applyBorder="1" applyAlignment="1">
      <alignment horizontal="center"/>
      <protection/>
    </xf>
    <xf numFmtId="0" fontId="9" fillId="0" borderId="0" xfId="55" applyFont="1" applyAlignment="1">
      <alignment horizontal="center"/>
      <protection/>
    </xf>
    <xf numFmtId="164" fontId="3" fillId="0" borderId="11" xfId="64" applyNumberFormat="1" applyFont="1" applyBorder="1" applyAlignment="1">
      <alignment horizontal="right" vertical="center" wrapText="1"/>
      <protection/>
    </xf>
    <xf numFmtId="0" fontId="22" fillId="0" borderId="0" xfId="58" applyFont="1" applyFill="1" applyAlignment="1">
      <alignment horizontal="center"/>
      <protection/>
    </xf>
    <xf numFmtId="0" fontId="23" fillId="0" borderId="32" xfId="58" applyFont="1" applyFill="1" applyBorder="1" applyAlignment="1">
      <alignment horizontal="center" vertical="center" wrapText="1"/>
      <protection/>
    </xf>
    <xf numFmtId="0" fontId="23" fillId="0" borderId="34" xfId="58" applyFont="1" applyFill="1" applyBorder="1" applyAlignment="1">
      <alignment horizontal="center" vertical="center" wrapText="1"/>
      <protection/>
    </xf>
    <xf numFmtId="0" fontId="23" fillId="0" borderId="32" xfId="58" applyFont="1" applyFill="1" applyBorder="1" applyAlignment="1">
      <alignment horizontal="center" wrapText="1"/>
      <protection/>
    </xf>
    <xf numFmtId="0" fontId="0" fillId="0" borderId="34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3" fontId="15" fillId="0" borderId="0" xfId="57" applyNumberFormat="1" applyFont="1" applyFill="1" applyAlignment="1">
      <alignment horizontal="center"/>
      <protection/>
    </xf>
    <xf numFmtId="0" fontId="2" fillId="0" borderId="51" xfId="57" applyFont="1" applyBorder="1" applyAlignment="1">
      <alignment horizontal="center"/>
      <protection/>
    </xf>
    <xf numFmtId="0" fontId="2" fillId="0" borderId="80" xfId="57" applyFont="1" applyBorder="1" applyAlignment="1">
      <alignment horizontal="center"/>
      <protection/>
    </xf>
    <xf numFmtId="0" fontId="2" fillId="0" borderId="19" xfId="57" applyFont="1" applyBorder="1" applyAlignment="1">
      <alignment horizontal="center"/>
      <protection/>
    </xf>
    <xf numFmtId="0" fontId="2" fillId="35" borderId="32" xfId="57" applyFont="1" applyFill="1" applyBorder="1" applyAlignment="1">
      <alignment horizontal="center" vertical="center" wrapText="1"/>
      <protection/>
    </xf>
    <xf numFmtId="0" fontId="2" fillId="35" borderId="34" xfId="57" applyFont="1" applyFill="1" applyBorder="1" applyAlignment="1">
      <alignment horizontal="center" vertical="center" wrapText="1"/>
      <protection/>
    </xf>
    <xf numFmtId="0" fontId="2" fillId="0" borderId="0" xfId="55" applyAlignment="1">
      <alignment horizontal="center"/>
      <protection/>
    </xf>
    <xf numFmtId="0" fontId="35" fillId="0" borderId="0" xfId="65" applyFont="1" applyAlignment="1">
      <alignment horizontal="center" vertical="center" wrapText="1"/>
      <protection/>
    </xf>
    <xf numFmtId="0" fontId="36" fillId="0" borderId="0" xfId="57" applyFont="1" applyAlignment="1">
      <alignment horizontal="center" wrapText="1"/>
      <protection/>
    </xf>
    <xf numFmtId="0" fontId="17" fillId="0" borderId="0" xfId="61" applyAlignment="1">
      <alignment horizontal="center" wrapText="1"/>
      <protection/>
    </xf>
    <xf numFmtId="0" fontId="37" fillId="0" borderId="0" xfId="61" applyFont="1" applyAlignment="1">
      <alignment horizontal="center" wrapText="1"/>
      <protection/>
    </xf>
    <xf numFmtId="0" fontId="17" fillId="0" borderId="0" xfId="61" applyAlignment="1">
      <alignment wrapText="1"/>
      <protection/>
    </xf>
    <xf numFmtId="0" fontId="17" fillId="0" borderId="0" xfId="61" applyAlignment="1">
      <alignment/>
      <protection/>
    </xf>
    <xf numFmtId="0" fontId="53" fillId="0" borderId="0" xfId="61" applyFont="1" applyAlignment="1">
      <alignment horizontal="center" wrapText="1"/>
      <protection/>
    </xf>
    <xf numFmtId="0" fontId="35" fillId="0" borderId="0" xfId="61" applyFont="1" applyAlignment="1">
      <alignment horizontal="center" wrapText="1"/>
      <protection/>
    </xf>
    <xf numFmtId="0" fontId="43" fillId="0" borderId="20" xfId="61" applyFont="1" applyBorder="1" applyAlignment="1">
      <alignment wrapText="1"/>
      <protection/>
    </xf>
    <xf numFmtId="0" fontId="43" fillId="0" borderId="20" xfId="61" applyFont="1" applyBorder="1" applyAlignment="1">
      <alignment/>
      <protection/>
    </xf>
    <xf numFmtId="0" fontId="36" fillId="0" borderId="20" xfId="61" applyFont="1" applyBorder="1" applyAlignment="1">
      <alignment wrapText="1"/>
      <protection/>
    </xf>
    <xf numFmtId="0" fontId="36" fillId="0" borderId="20" xfId="61" applyFont="1" applyBorder="1" applyAlignment="1">
      <alignment/>
      <protection/>
    </xf>
    <xf numFmtId="3" fontId="36" fillId="0" borderId="20" xfId="61" applyNumberFormat="1" applyFont="1" applyBorder="1" applyAlignment="1">
      <alignment/>
      <protection/>
    </xf>
    <xf numFmtId="0" fontId="36" fillId="0" borderId="0" xfId="61" applyFont="1" applyBorder="1" applyAlignment="1">
      <alignment wrapText="1"/>
      <protection/>
    </xf>
    <xf numFmtId="0" fontId="36" fillId="0" borderId="0" xfId="61" applyFont="1" applyBorder="1" applyAlignment="1">
      <alignment/>
      <protection/>
    </xf>
    <xf numFmtId="0" fontId="40" fillId="0" borderId="20" xfId="61" applyFont="1" applyBorder="1" applyAlignment="1">
      <alignment wrapText="1"/>
      <protection/>
    </xf>
    <xf numFmtId="0" fontId="40" fillId="0" borderId="20" xfId="61" applyFont="1" applyBorder="1" applyAlignment="1">
      <alignment/>
      <protection/>
    </xf>
    <xf numFmtId="3" fontId="40" fillId="0" borderId="20" xfId="61" applyNumberFormat="1" applyFont="1" applyBorder="1" applyAlignment="1">
      <alignment/>
      <protection/>
    </xf>
    <xf numFmtId="0" fontId="35" fillId="38" borderId="20" xfId="61" applyFont="1" applyFill="1" applyBorder="1" applyAlignment="1">
      <alignment wrapText="1"/>
      <protection/>
    </xf>
    <xf numFmtId="0" fontId="35" fillId="38" borderId="20" xfId="61" applyFont="1" applyFill="1" applyBorder="1" applyAlignment="1">
      <alignment/>
      <protection/>
    </xf>
    <xf numFmtId="0" fontId="36" fillId="38" borderId="20" xfId="61" applyFont="1" applyFill="1" applyBorder="1" applyAlignment="1">
      <alignment/>
      <protection/>
    </xf>
    <xf numFmtId="3" fontId="40" fillId="38" borderId="20" xfId="61" applyNumberFormat="1" applyFont="1" applyFill="1" applyBorder="1" applyAlignment="1">
      <alignment/>
      <protection/>
    </xf>
    <xf numFmtId="0" fontId="56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56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61" fillId="0" borderId="0" xfId="0" applyFont="1" applyBorder="1" applyAlignment="1">
      <alignment horizontal="left"/>
    </xf>
    <xf numFmtId="0" fontId="57" fillId="0" borderId="64" xfId="0" applyFont="1" applyBorder="1" applyAlignment="1">
      <alignment horizontal="center" textRotation="90" wrapText="1"/>
    </xf>
    <xf numFmtId="0" fontId="57" fillId="0" borderId="53" xfId="0" applyFont="1" applyBorder="1" applyAlignment="1">
      <alignment horizontal="center" textRotation="90" wrapText="1"/>
    </xf>
    <xf numFmtId="0" fontId="57" fillId="0" borderId="50" xfId="0" applyFont="1" applyBorder="1" applyAlignment="1">
      <alignment horizontal="center" textRotation="90" wrapText="1"/>
    </xf>
    <xf numFmtId="0" fontId="12" fillId="0" borderId="0" xfId="0" applyFont="1" applyBorder="1" applyAlignment="1">
      <alignment/>
    </xf>
    <xf numFmtId="0" fontId="6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textRotation="90"/>
    </xf>
    <xf numFmtId="0" fontId="57" fillId="0" borderId="0" xfId="0" applyFont="1" applyBorder="1" applyAlignment="1">
      <alignment horizontal="center" textRotation="90" wrapText="1"/>
    </xf>
    <xf numFmtId="0" fontId="13" fillId="0" borderId="0" xfId="0" applyFont="1" applyBorder="1" applyAlignment="1">
      <alignment horizontal="left"/>
    </xf>
    <xf numFmtId="0" fontId="10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1" fillId="0" borderId="0" xfId="0" applyFont="1" applyBorder="1" applyAlignment="1">
      <alignment/>
    </xf>
    <xf numFmtId="0" fontId="0" fillId="0" borderId="0" xfId="0" applyBorder="1" applyAlignment="1">
      <alignment horizontal="center" textRotation="90"/>
    </xf>
    <xf numFmtId="0" fontId="56" fillId="0" borderId="51" xfId="0" applyFont="1" applyBorder="1" applyAlignment="1">
      <alignment horizontal="left"/>
    </xf>
    <xf numFmtId="0" fontId="56" fillId="0" borderId="80" xfId="0" applyFont="1" applyBorder="1" applyAlignment="1">
      <alignment horizontal="left"/>
    </xf>
    <xf numFmtId="0" fontId="56" fillId="0" borderId="19" xfId="0" applyFont="1" applyBorder="1" applyAlignment="1">
      <alignment horizontal="left"/>
    </xf>
    <xf numFmtId="0" fontId="12" fillId="0" borderId="51" xfId="0" applyFont="1" applyBorder="1" applyAlignment="1">
      <alignment horizontal="left"/>
    </xf>
    <xf numFmtId="0" fontId="12" fillId="0" borderId="80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56" fillId="0" borderId="51" xfId="0" applyFont="1" applyBorder="1" applyAlignment="1">
      <alignment horizontal="left"/>
    </xf>
    <xf numFmtId="0" fontId="56" fillId="0" borderId="80" xfId="0" applyFont="1" applyBorder="1" applyAlignment="1">
      <alignment horizontal="left"/>
    </xf>
    <xf numFmtId="0" fontId="56" fillId="0" borderId="19" xfId="0" applyFont="1" applyBorder="1" applyAlignment="1">
      <alignment horizontal="left"/>
    </xf>
    <xf numFmtId="0" fontId="56" fillId="0" borderId="20" xfId="0" applyFont="1" applyBorder="1" applyAlignment="1">
      <alignment horizontal="left"/>
    </xf>
    <xf numFmtId="0" fontId="61" fillId="0" borderId="20" xfId="0" applyFont="1" applyFill="1" applyBorder="1" applyAlignment="1">
      <alignment horizontal="left"/>
    </xf>
    <xf numFmtId="0" fontId="56" fillId="0" borderId="20" xfId="0" applyFont="1" applyFill="1" applyBorder="1" applyAlignment="1">
      <alignment horizontal="left"/>
    </xf>
    <xf numFmtId="0" fontId="12" fillId="0" borderId="51" xfId="0" applyFont="1" applyBorder="1" applyAlignment="1">
      <alignment horizontal="left"/>
    </xf>
    <xf numFmtId="0" fontId="12" fillId="0" borderId="80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51" xfId="0" applyFont="1" applyBorder="1" applyAlignment="1">
      <alignment/>
    </xf>
    <xf numFmtId="0" fontId="12" fillId="0" borderId="80" xfId="0" applyFont="1" applyBorder="1" applyAlignment="1">
      <alignment/>
    </xf>
    <xf numFmtId="0" fontId="12" fillId="0" borderId="19" xfId="0" applyFont="1" applyBorder="1" applyAlignment="1">
      <alignment/>
    </xf>
    <xf numFmtId="0" fontId="108" fillId="0" borderId="80" xfId="0" applyFont="1" applyBorder="1" applyAlignment="1">
      <alignment horizontal="left"/>
    </xf>
    <xf numFmtId="0" fontId="108" fillId="0" borderId="19" xfId="0" applyFont="1" applyBorder="1" applyAlignment="1">
      <alignment horizontal="left"/>
    </xf>
    <xf numFmtId="0" fontId="56" fillId="0" borderId="51" xfId="0" applyFont="1" applyFill="1" applyBorder="1" applyAlignment="1">
      <alignment horizontal="left"/>
    </xf>
    <xf numFmtId="0" fontId="56" fillId="0" borderId="80" xfId="0" applyFont="1" applyFill="1" applyBorder="1" applyAlignment="1">
      <alignment horizontal="left"/>
    </xf>
    <xf numFmtId="0" fontId="56" fillId="0" borderId="19" xfId="0" applyFont="1" applyFill="1" applyBorder="1" applyAlignment="1">
      <alignment horizontal="left"/>
    </xf>
    <xf numFmtId="0" fontId="56" fillId="0" borderId="50" xfId="0" applyFont="1" applyFill="1" applyBorder="1" applyAlignment="1">
      <alignment horizontal="left"/>
    </xf>
    <xf numFmtId="0" fontId="56" fillId="0" borderId="38" xfId="0" applyFont="1" applyFill="1" applyBorder="1" applyAlignment="1">
      <alignment horizontal="left"/>
    </xf>
    <xf numFmtId="0" fontId="56" fillId="0" borderId="35" xfId="0" applyFont="1" applyFill="1" applyBorder="1" applyAlignment="1">
      <alignment horizontal="left"/>
    </xf>
    <xf numFmtId="0" fontId="56" fillId="0" borderId="51" xfId="0" applyFont="1" applyBorder="1" applyAlignment="1">
      <alignment/>
    </xf>
    <xf numFmtId="0" fontId="56" fillId="0" borderId="80" xfId="0" applyFont="1" applyBorder="1" applyAlignment="1">
      <alignment/>
    </xf>
    <xf numFmtId="0" fontId="56" fillId="0" borderId="19" xfId="0" applyFont="1" applyBorder="1" applyAlignment="1">
      <alignment/>
    </xf>
    <xf numFmtId="0" fontId="58" fillId="0" borderId="50" xfId="0" applyFont="1" applyBorder="1" applyAlignment="1">
      <alignment shrinkToFit="1"/>
    </xf>
    <xf numFmtId="0" fontId="58" fillId="0" borderId="38" xfId="0" applyFont="1" applyBorder="1" applyAlignment="1">
      <alignment shrinkToFit="1"/>
    </xf>
    <xf numFmtId="0" fontId="58" fillId="0" borderId="35" xfId="0" applyFont="1" applyBorder="1" applyAlignment="1">
      <alignment shrinkToFit="1"/>
    </xf>
    <xf numFmtId="0" fontId="56" fillId="0" borderId="51" xfId="0" applyFont="1" applyBorder="1" applyAlignment="1">
      <alignment/>
    </xf>
    <xf numFmtId="0" fontId="56" fillId="0" borderId="80" xfId="0" applyFont="1" applyBorder="1" applyAlignment="1">
      <alignment/>
    </xf>
    <xf numFmtId="0" fontId="56" fillId="0" borderId="19" xfId="0" applyFont="1" applyBorder="1" applyAlignment="1">
      <alignment/>
    </xf>
    <xf numFmtId="0" fontId="58" fillId="0" borderId="51" xfId="0" applyFont="1" applyBorder="1" applyAlignment="1">
      <alignment horizontal="left"/>
    </xf>
    <xf numFmtId="0" fontId="58" fillId="0" borderId="80" xfId="0" applyFont="1" applyBorder="1" applyAlignment="1">
      <alignment horizontal="left"/>
    </xf>
    <xf numFmtId="0" fontId="58" fillId="0" borderId="19" xfId="0" applyFont="1" applyBorder="1" applyAlignment="1">
      <alignment horizontal="left"/>
    </xf>
    <xf numFmtId="0" fontId="2" fillId="0" borderId="32" xfId="0" applyFont="1" applyBorder="1" applyAlignment="1">
      <alignment horizontal="center" textRotation="90"/>
    </xf>
    <xf numFmtId="0" fontId="2" fillId="0" borderId="34" xfId="0" applyFont="1" applyBorder="1" applyAlignment="1">
      <alignment horizontal="center" textRotation="90"/>
    </xf>
    <xf numFmtId="0" fontId="2" fillId="0" borderId="29" xfId="0" applyFont="1" applyBorder="1" applyAlignment="1">
      <alignment horizontal="right" textRotation="90"/>
    </xf>
    <xf numFmtId="3" fontId="56" fillId="0" borderId="0" xfId="0" applyNumberFormat="1" applyFont="1" applyAlignment="1">
      <alignment horizontal="center" vertical="center"/>
    </xf>
    <xf numFmtId="0" fontId="12" fillId="0" borderId="64" xfId="0" applyFont="1" applyBorder="1" applyAlignment="1">
      <alignment horizontal="left"/>
    </xf>
    <xf numFmtId="0" fontId="12" fillId="0" borderId="79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12" fillId="0" borderId="50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0" fontId="12" fillId="0" borderId="35" xfId="0" applyFont="1" applyBorder="1" applyAlignment="1">
      <alignment horizontal="left"/>
    </xf>
    <xf numFmtId="0" fontId="63" fillId="0" borderId="0" xfId="64" applyFont="1" applyAlignment="1">
      <alignment horizontal="center"/>
      <protection/>
    </xf>
    <xf numFmtId="0" fontId="63" fillId="0" borderId="50" xfId="64" applyFont="1" applyFill="1" applyBorder="1" applyAlignment="1">
      <alignment horizontal="left"/>
      <protection/>
    </xf>
    <xf numFmtId="0" fontId="63" fillId="0" borderId="35" xfId="64" applyFont="1" applyFill="1" applyBorder="1" applyAlignment="1">
      <alignment horizontal="left"/>
      <protection/>
    </xf>
    <xf numFmtId="0" fontId="57" fillId="0" borderId="32" xfId="0" applyFont="1" applyBorder="1" applyAlignment="1">
      <alignment horizontal="center" textRotation="90" wrapText="1"/>
    </xf>
    <xf numFmtId="0" fontId="57" fillId="0" borderId="34" xfId="0" applyFont="1" applyBorder="1" applyAlignment="1">
      <alignment horizontal="center" textRotation="90" wrapText="1"/>
    </xf>
    <xf numFmtId="0" fontId="57" fillId="0" borderId="31" xfId="0" applyFont="1" applyBorder="1" applyAlignment="1">
      <alignment horizontal="center" textRotation="90" wrapText="1"/>
    </xf>
    <xf numFmtId="0" fontId="2" fillId="0" borderId="38" xfId="0" applyFont="1" applyBorder="1" applyAlignment="1">
      <alignment horizontal="center" textRotation="90"/>
    </xf>
    <xf numFmtId="0" fontId="2" fillId="0" borderId="79" xfId="0" applyFont="1" applyBorder="1" applyAlignment="1">
      <alignment horizontal="center" textRotation="90"/>
    </xf>
    <xf numFmtId="0" fontId="0" fillId="0" borderId="53" xfId="0" applyBorder="1" applyAlignment="1">
      <alignment horizontal="center" textRotation="90"/>
    </xf>
    <xf numFmtId="0" fontId="0" fillId="0" borderId="50" xfId="0" applyBorder="1" applyAlignment="1">
      <alignment horizontal="center" textRotation="90"/>
    </xf>
    <xf numFmtId="0" fontId="61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left"/>
    </xf>
    <xf numFmtId="0" fontId="2" fillId="0" borderId="34" xfId="0" applyFont="1" applyBorder="1" applyAlignment="1">
      <alignment/>
    </xf>
    <xf numFmtId="0" fontId="63" fillId="0" borderId="0" xfId="64" applyFont="1" applyFill="1" applyBorder="1" applyAlignment="1">
      <alignment horizontal="left"/>
      <protection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 2 2" xfId="56"/>
    <cellStyle name="Normál 3" xfId="57"/>
    <cellStyle name="Normál 3 2" xfId="58"/>
    <cellStyle name="Normál 4" xfId="59"/>
    <cellStyle name="Normál 4 2" xfId="60"/>
    <cellStyle name="Normál 5" xfId="61"/>
    <cellStyle name="Normal_KARSZJ3" xfId="62"/>
    <cellStyle name="Normál_KVRENMUNKA" xfId="63"/>
    <cellStyle name="Normál_Munka1" xfId="64"/>
    <cellStyle name="Normál_Munka1 2" xfId="65"/>
    <cellStyle name="Normál_SEGEDLETEK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1" max="1" width="4.57421875" style="0" customWidth="1"/>
    <col min="2" max="2" width="7.421875" style="0" customWidth="1"/>
    <col min="3" max="3" width="36.00390625" style="0" customWidth="1"/>
    <col min="4" max="4" width="14.28125" style="0" customWidth="1"/>
    <col min="5" max="5" width="12.28125" style="0" customWidth="1"/>
    <col min="6" max="6" width="11.28125" style="0" hidden="1" customWidth="1"/>
    <col min="7" max="7" width="1.28515625" style="0" hidden="1" customWidth="1"/>
    <col min="8" max="8" width="11.57421875" style="0" customWidth="1"/>
    <col min="9" max="9" width="12.7109375" style="0" customWidth="1"/>
    <col min="10" max="10" width="13.8515625" style="0" customWidth="1"/>
  </cols>
  <sheetData>
    <row r="1" spans="1:5" ht="15">
      <c r="A1" s="1"/>
      <c r="B1" s="1"/>
      <c r="C1" s="1"/>
      <c r="D1" s="1280"/>
      <c r="E1" s="1280"/>
    </row>
    <row r="2" spans="1:5" ht="15">
      <c r="A2" s="1278" t="s">
        <v>179</v>
      </c>
      <c r="B2" s="1278"/>
      <c r="C2" s="1278"/>
      <c r="D2" s="1278"/>
      <c r="E2" s="1278"/>
    </row>
    <row r="3" spans="1:5" ht="15">
      <c r="A3" s="1278" t="s">
        <v>695</v>
      </c>
      <c r="B3" s="1278"/>
      <c r="C3" s="1278"/>
      <c r="D3" s="1278"/>
      <c r="E3" s="1278"/>
    </row>
    <row r="4" spans="3:14" ht="15">
      <c r="C4" s="1281" t="s">
        <v>789</v>
      </c>
      <c r="D4" s="1282"/>
      <c r="E4" s="1282"/>
      <c r="F4" s="1282"/>
      <c r="G4" s="1282"/>
      <c r="H4" s="1282"/>
      <c r="I4" s="1282"/>
      <c r="J4" s="1282"/>
      <c r="K4" s="1282"/>
      <c r="L4" s="1282"/>
      <c r="M4" s="1282"/>
      <c r="N4" s="1282"/>
    </row>
    <row r="5" spans="1:5" ht="15.75">
      <c r="A5" s="2" t="s">
        <v>0</v>
      </c>
      <c r="B5" s="2"/>
      <c r="C5" s="2"/>
      <c r="D5" s="2"/>
      <c r="E5" s="2"/>
    </row>
    <row r="6" spans="1:5" ht="16.5" thickBot="1">
      <c r="A6" s="6"/>
      <c r="B6" s="6"/>
      <c r="C6" s="2"/>
      <c r="D6" s="1279" t="s">
        <v>1</v>
      </c>
      <c r="E6" s="1279"/>
    </row>
    <row r="7" spans="1:10" ht="86.25" thickBot="1">
      <c r="A7" s="7" t="s">
        <v>2</v>
      </c>
      <c r="B7" s="1076" t="s">
        <v>3</v>
      </c>
      <c r="C7" s="7" t="s">
        <v>4</v>
      </c>
      <c r="D7" s="3" t="s">
        <v>696</v>
      </c>
      <c r="E7" s="623" t="s">
        <v>697</v>
      </c>
      <c r="F7" s="1057"/>
      <c r="G7" s="1057"/>
      <c r="H7" s="1057" t="s">
        <v>698</v>
      </c>
      <c r="I7" s="1196" t="s">
        <v>699</v>
      </c>
      <c r="J7" s="1058" t="s">
        <v>700</v>
      </c>
    </row>
    <row r="8" spans="1:10" ht="15.75" thickBot="1">
      <c r="A8" s="10">
        <v>1</v>
      </c>
      <c r="B8" s="624">
        <v>2</v>
      </c>
      <c r="C8" s="10">
        <v>3</v>
      </c>
      <c r="D8" s="12">
        <v>4</v>
      </c>
      <c r="E8" s="1115">
        <v>5</v>
      </c>
      <c r="F8" s="1059"/>
      <c r="G8" s="1059"/>
      <c r="H8" s="1059">
        <v>8</v>
      </c>
      <c r="I8" s="1197">
        <v>9</v>
      </c>
      <c r="J8" s="1060">
        <v>10</v>
      </c>
    </row>
    <row r="9" spans="1:10" ht="15">
      <c r="A9" s="14" t="s">
        <v>5</v>
      </c>
      <c r="B9" s="1077" t="s">
        <v>6</v>
      </c>
      <c r="C9" s="1052" t="s">
        <v>7</v>
      </c>
      <c r="D9" s="148"/>
      <c r="E9" s="1101"/>
      <c r="F9" s="1116"/>
      <c r="G9" s="1116"/>
      <c r="H9" s="1116"/>
      <c r="I9" s="1198"/>
      <c r="J9" s="1117"/>
    </row>
    <row r="10" spans="1:10" ht="15">
      <c r="A10" s="114" t="s">
        <v>8</v>
      </c>
      <c r="B10" s="1078"/>
      <c r="C10" s="1094" t="s">
        <v>9</v>
      </c>
      <c r="D10" s="149"/>
      <c r="E10" s="1071"/>
      <c r="F10" s="1063"/>
      <c r="G10" s="1063"/>
      <c r="H10" s="1063"/>
      <c r="I10" s="1199"/>
      <c r="J10" s="1064"/>
    </row>
    <row r="11" spans="1:10" ht="25.5">
      <c r="A11" s="114" t="s">
        <v>10</v>
      </c>
      <c r="B11" s="1078"/>
      <c r="C11" s="1044" t="s">
        <v>11</v>
      </c>
      <c r="D11" s="150"/>
      <c r="E11" s="625"/>
      <c r="F11" s="1063"/>
      <c r="G11" s="1063"/>
      <c r="H11" s="1063"/>
      <c r="I11" s="1199"/>
      <c r="J11" s="1064">
        <f>SUM(D11:H11)</f>
        <v>0</v>
      </c>
    </row>
    <row r="12" spans="1:10" ht="15">
      <c r="A12" s="114" t="s">
        <v>12</v>
      </c>
      <c r="B12" s="1078"/>
      <c r="C12" s="1044" t="s">
        <v>13</v>
      </c>
      <c r="D12" s="150">
        <v>20571</v>
      </c>
      <c r="E12" s="625">
        <v>2000</v>
      </c>
      <c r="F12" s="1063"/>
      <c r="G12" s="1063"/>
      <c r="H12" s="1063">
        <v>200</v>
      </c>
      <c r="I12" s="1199">
        <v>3000</v>
      </c>
      <c r="J12" s="1064">
        <f>SUM(D12:I12)</f>
        <v>25771</v>
      </c>
    </row>
    <row r="13" spans="1:10" ht="15">
      <c r="A13" s="114" t="s">
        <v>14</v>
      </c>
      <c r="B13" s="1078"/>
      <c r="C13" s="1044" t="s">
        <v>15</v>
      </c>
      <c r="D13" s="150"/>
      <c r="E13" s="625"/>
      <c r="F13" s="1063"/>
      <c r="G13" s="1063"/>
      <c r="H13" s="1063"/>
      <c r="I13" s="1199"/>
      <c r="J13" s="1064">
        <f>SUM(D13:H13)</f>
        <v>0</v>
      </c>
    </row>
    <row r="14" spans="1:10" ht="15">
      <c r="A14" s="114"/>
      <c r="B14" s="1079"/>
      <c r="C14" s="1043" t="s">
        <v>17</v>
      </c>
      <c r="D14" s="521"/>
      <c r="E14" s="639"/>
      <c r="F14" s="1063"/>
      <c r="G14" s="1063"/>
      <c r="H14" s="1063"/>
      <c r="I14" s="1199"/>
      <c r="J14" s="1064">
        <f>SUM(D14:H14)</f>
        <v>0</v>
      </c>
    </row>
    <row r="15" spans="1:10" ht="26.25" thickBot="1">
      <c r="A15" s="114" t="s">
        <v>16</v>
      </c>
      <c r="B15" s="1080"/>
      <c r="C15" s="1043" t="s">
        <v>373</v>
      </c>
      <c r="D15" s="521"/>
      <c r="E15" s="639"/>
      <c r="F15" s="1065"/>
      <c r="G15" s="1065"/>
      <c r="H15" s="1065"/>
      <c r="I15" s="1200"/>
      <c r="J15" s="1066"/>
    </row>
    <row r="16" spans="1:10" ht="15.75" thickBot="1">
      <c r="A16" s="114" t="s">
        <v>18</v>
      </c>
      <c r="B16" s="1081"/>
      <c r="C16" s="1024" t="s">
        <v>19</v>
      </c>
      <c r="D16" s="152">
        <f>SUM(D11:D15)</f>
        <v>20571</v>
      </c>
      <c r="E16" s="634">
        <f>SUM(E11:E15)</f>
        <v>2000</v>
      </c>
      <c r="F16" s="634"/>
      <c r="G16" s="634"/>
      <c r="H16" s="634">
        <f>SUM(H11:H15)</f>
        <v>200</v>
      </c>
      <c r="I16" s="634">
        <f>SUM(I12:I15)</f>
        <v>3000</v>
      </c>
      <c r="J16" s="20">
        <f>SUM(J11:J15)</f>
        <v>25771</v>
      </c>
    </row>
    <row r="17" spans="1:10" ht="25.5">
      <c r="A17" s="114" t="s">
        <v>20</v>
      </c>
      <c r="B17" s="1031"/>
      <c r="C17" s="1052" t="s">
        <v>21</v>
      </c>
      <c r="D17" s="148"/>
      <c r="E17" s="1101"/>
      <c r="F17" s="1061"/>
      <c r="G17" s="1061"/>
      <c r="H17" s="1061"/>
      <c r="I17" s="1201"/>
      <c r="J17" s="1062"/>
    </row>
    <row r="18" spans="1:10" ht="15">
      <c r="A18" s="114" t="s">
        <v>22</v>
      </c>
      <c r="B18" s="51"/>
      <c r="C18" s="1038" t="s">
        <v>23</v>
      </c>
      <c r="D18" s="145">
        <v>80000</v>
      </c>
      <c r="E18" s="628"/>
      <c r="F18" s="1063"/>
      <c r="G18" s="1063"/>
      <c r="H18" s="1063"/>
      <c r="I18" s="1199"/>
      <c r="J18" s="1064">
        <f>SUM(D18:H18)</f>
        <v>80000</v>
      </c>
    </row>
    <row r="19" spans="1:10" ht="15">
      <c r="A19" s="114" t="s">
        <v>24</v>
      </c>
      <c r="B19" s="1026"/>
      <c r="C19" s="1039" t="s">
        <v>25</v>
      </c>
      <c r="D19" s="141">
        <v>8500</v>
      </c>
      <c r="E19" s="625"/>
      <c r="F19" s="1063"/>
      <c r="G19" s="1063"/>
      <c r="H19" s="1063"/>
      <c r="I19" s="1199"/>
      <c r="J19" s="1064">
        <f>SUM(D19:H19)</f>
        <v>8500</v>
      </c>
    </row>
    <row r="20" spans="1:10" ht="26.25" thickBot="1">
      <c r="A20" s="114" t="s">
        <v>26</v>
      </c>
      <c r="B20" s="53"/>
      <c r="C20" s="1041" t="s">
        <v>27</v>
      </c>
      <c r="D20" s="173">
        <v>2000</v>
      </c>
      <c r="E20" s="640"/>
      <c r="F20" s="1065"/>
      <c r="G20" s="1065"/>
      <c r="H20" s="1065"/>
      <c r="I20" s="1200"/>
      <c r="J20" s="1066">
        <f>SUM(D20:H20)</f>
        <v>2000</v>
      </c>
    </row>
    <row r="21" spans="1:10" ht="26.25" thickBot="1">
      <c r="A21" s="114" t="s">
        <v>28</v>
      </c>
      <c r="B21" s="47"/>
      <c r="C21" s="1095" t="s">
        <v>29</v>
      </c>
      <c r="D21" s="163">
        <f>SUM(D18:D20)</f>
        <v>90500</v>
      </c>
      <c r="E21" s="634">
        <f>SUM(E18:E20)</f>
        <v>0</v>
      </c>
      <c r="F21" s="1068"/>
      <c r="G21" s="1068"/>
      <c r="H21" s="1068"/>
      <c r="I21" s="1202"/>
      <c r="J21" s="1070">
        <f>SUM(J18:J20)</f>
        <v>90500</v>
      </c>
    </row>
    <row r="22" spans="1:10" ht="26.25" thickBot="1">
      <c r="A22" s="114" t="s">
        <v>30</v>
      </c>
      <c r="B22" s="47"/>
      <c r="C22" s="1045" t="s">
        <v>31</v>
      </c>
      <c r="D22" s="1103">
        <f aca="true" t="shared" si="0" ref="D22:I22">SUM(D16+D21)</f>
        <v>111071</v>
      </c>
      <c r="E22" s="634">
        <f t="shared" si="0"/>
        <v>2000</v>
      </c>
      <c r="F22" s="634"/>
      <c r="G22" s="634"/>
      <c r="H22" s="634">
        <f t="shared" si="0"/>
        <v>200</v>
      </c>
      <c r="I22" s="634">
        <f t="shared" si="0"/>
        <v>3000</v>
      </c>
      <c r="J22" s="1070">
        <f>J16+J21</f>
        <v>116271</v>
      </c>
    </row>
    <row r="23" spans="1:10" ht="15">
      <c r="A23" s="114" t="s">
        <v>32</v>
      </c>
      <c r="B23" s="1082" t="s">
        <v>33</v>
      </c>
      <c r="C23" s="1052" t="s">
        <v>34</v>
      </c>
      <c r="D23" s="645"/>
      <c r="E23" s="1102"/>
      <c r="F23" s="1061"/>
      <c r="G23" s="1061"/>
      <c r="H23" s="1061"/>
      <c r="I23" s="1201"/>
      <c r="J23" s="1062"/>
    </row>
    <row r="24" spans="1:10" ht="25.5">
      <c r="A24" s="114" t="s">
        <v>35</v>
      </c>
      <c r="B24" s="1033"/>
      <c r="C24" s="1094" t="s">
        <v>36</v>
      </c>
      <c r="D24" s="157"/>
      <c r="E24" s="630"/>
      <c r="F24" s="1063"/>
      <c r="G24" s="1063"/>
      <c r="H24" s="1063"/>
      <c r="I24" s="1199"/>
      <c r="J24" s="1064"/>
    </row>
    <row r="25" spans="1:10" ht="15">
      <c r="A25" s="114" t="s">
        <v>37</v>
      </c>
      <c r="B25" s="1026"/>
      <c r="C25" s="1038" t="s">
        <v>38</v>
      </c>
      <c r="D25" s="150">
        <v>397190</v>
      </c>
      <c r="E25" s="625"/>
      <c r="F25" s="1063"/>
      <c r="G25" s="1063"/>
      <c r="H25" s="1063"/>
      <c r="I25" s="1199"/>
      <c r="J25" s="1064">
        <f>SUM(D25:H25)</f>
        <v>397190</v>
      </c>
    </row>
    <row r="26" spans="1:10" ht="15">
      <c r="A26" s="114" t="s">
        <v>39</v>
      </c>
      <c r="B26" s="1026"/>
      <c r="C26" s="1039" t="s">
        <v>40</v>
      </c>
      <c r="D26" s="150"/>
      <c r="E26" s="1014"/>
      <c r="F26" s="1063"/>
      <c r="G26" s="1063"/>
      <c r="H26" s="1063"/>
      <c r="I26" s="1199"/>
      <c r="J26" s="1064">
        <f>SUM(D26:H26)</f>
        <v>0</v>
      </c>
    </row>
    <row r="27" spans="1:10" ht="25.5">
      <c r="A27" s="114" t="s">
        <v>41</v>
      </c>
      <c r="B27" s="1026"/>
      <c r="C27" s="1039" t="s">
        <v>42</v>
      </c>
      <c r="D27" s="150">
        <v>58000</v>
      </c>
      <c r="E27" s="625"/>
      <c r="F27" s="1063"/>
      <c r="G27" s="1063"/>
      <c r="H27" s="1063"/>
      <c r="I27" s="1199"/>
      <c r="J27" s="1064">
        <f>SUM(D27:H27)</f>
        <v>58000</v>
      </c>
    </row>
    <row r="28" spans="1:10" ht="25.5">
      <c r="A28" s="114" t="s">
        <v>43</v>
      </c>
      <c r="B28" s="1026"/>
      <c r="C28" s="1041" t="s">
        <v>44</v>
      </c>
      <c r="D28" s="150"/>
      <c r="E28" s="1072"/>
      <c r="F28" s="1063"/>
      <c r="G28" s="1063"/>
      <c r="H28" s="1063"/>
      <c r="I28" s="1199"/>
      <c r="J28" s="1064"/>
    </row>
    <row r="29" spans="1:10" ht="15.75" thickBot="1">
      <c r="A29" s="114" t="s">
        <v>45</v>
      </c>
      <c r="B29" s="1036"/>
      <c r="C29" s="1041" t="s">
        <v>46</v>
      </c>
      <c r="D29" s="171"/>
      <c r="E29" s="1104"/>
      <c r="F29" s="1065"/>
      <c r="G29" s="1065"/>
      <c r="H29" s="1065"/>
      <c r="I29" s="1200"/>
      <c r="J29" s="1066"/>
    </row>
    <row r="30" spans="1:10" ht="26.25" thickBot="1">
      <c r="A30" s="114" t="s">
        <v>47</v>
      </c>
      <c r="B30" s="56"/>
      <c r="C30" s="1045" t="s">
        <v>48</v>
      </c>
      <c r="D30" s="163">
        <f aca="true" t="shared" si="1" ref="D30:J30">SUM(D25:D29)</f>
        <v>455190</v>
      </c>
      <c r="E30" s="634">
        <f t="shared" si="1"/>
        <v>0</v>
      </c>
      <c r="F30" s="634"/>
      <c r="G30" s="634"/>
      <c r="H30" s="634">
        <f t="shared" si="1"/>
        <v>0</v>
      </c>
      <c r="I30" s="634">
        <f t="shared" si="1"/>
        <v>0</v>
      </c>
      <c r="J30" s="20">
        <f t="shared" si="1"/>
        <v>455190</v>
      </c>
    </row>
    <row r="31" spans="1:10" ht="15">
      <c r="A31" s="114" t="s">
        <v>49</v>
      </c>
      <c r="B31" s="1031" t="s">
        <v>50</v>
      </c>
      <c r="C31" s="1052" t="s">
        <v>51</v>
      </c>
      <c r="D31" s="148"/>
      <c r="E31" s="1101"/>
      <c r="F31" s="1061"/>
      <c r="G31" s="1061"/>
      <c r="H31" s="1061"/>
      <c r="I31" s="1201"/>
      <c r="J31" s="1062"/>
    </row>
    <row r="32" spans="1:10" ht="25.5">
      <c r="A32" s="114" t="s">
        <v>52</v>
      </c>
      <c r="B32" s="51"/>
      <c r="C32" s="1038" t="s">
        <v>53</v>
      </c>
      <c r="D32" s="145">
        <v>6000</v>
      </c>
      <c r="E32" s="1013"/>
      <c r="F32" s="1063"/>
      <c r="G32" s="1063"/>
      <c r="H32" s="1063"/>
      <c r="I32" s="1199"/>
      <c r="J32" s="1064">
        <f>SUM(D32:H32)</f>
        <v>6000</v>
      </c>
    </row>
    <row r="33" spans="1:10" ht="25.5">
      <c r="A33" s="114" t="s">
        <v>54</v>
      </c>
      <c r="B33" s="1026"/>
      <c r="C33" s="1039" t="s">
        <v>55</v>
      </c>
      <c r="D33" s="141"/>
      <c r="E33" s="629"/>
      <c r="F33" s="1063"/>
      <c r="G33" s="1063"/>
      <c r="H33" s="1063"/>
      <c r="I33" s="1199"/>
      <c r="J33" s="1064">
        <f>SUM(D33:H33)</f>
        <v>0</v>
      </c>
    </row>
    <row r="34" spans="1:10" ht="15.75" thickBot="1">
      <c r="A34" s="114" t="s">
        <v>56</v>
      </c>
      <c r="B34" s="56"/>
      <c r="C34" s="1051" t="s">
        <v>57</v>
      </c>
      <c r="D34" s="159"/>
      <c r="E34" s="631"/>
      <c r="F34" s="1065"/>
      <c r="G34" s="1065"/>
      <c r="H34" s="1065"/>
      <c r="I34" s="1200"/>
      <c r="J34" s="1066"/>
    </row>
    <row r="35" spans="1:10" ht="15.75" thickBot="1">
      <c r="A35" s="114" t="s">
        <v>58</v>
      </c>
      <c r="B35" s="47"/>
      <c r="C35" s="1096" t="s">
        <v>59</v>
      </c>
      <c r="D35" s="160">
        <f aca="true" t="shared" si="2" ref="D35:J35">SUM(D32:D34)</f>
        <v>6000</v>
      </c>
      <c r="E35" s="634">
        <f t="shared" si="2"/>
        <v>0</v>
      </c>
      <c r="F35" s="634"/>
      <c r="G35" s="634"/>
      <c r="H35" s="634">
        <f t="shared" si="2"/>
        <v>0</v>
      </c>
      <c r="I35" s="634">
        <f t="shared" si="2"/>
        <v>0</v>
      </c>
      <c r="J35" s="1070">
        <f t="shared" si="2"/>
        <v>6000</v>
      </c>
    </row>
    <row r="36" spans="1:10" ht="15">
      <c r="A36" s="114" t="s">
        <v>60</v>
      </c>
      <c r="B36" s="48" t="s">
        <v>61</v>
      </c>
      <c r="C36" s="1097" t="s">
        <v>62</v>
      </c>
      <c r="D36" s="145"/>
      <c r="E36" s="628"/>
      <c r="F36" s="1061"/>
      <c r="G36" s="1061"/>
      <c r="H36" s="1061"/>
      <c r="I36" s="1201"/>
      <c r="J36" s="1062"/>
    </row>
    <row r="37" spans="1:10" ht="15">
      <c r="A37" s="114" t="s">
        <v>63</v>
      </c>
      <c r="B37" s="51"/>
      <c r="C37" s="1097" t="s">
        <v>64</v>
      </c>
      <c r="D37" s="145">
        <v>84501</v>
      </c>
      <c r="E37" s="628">
        <v>3000</v>
      </c>
      <c r="F37" s="1063"/>
      <c r="G37" s="1063"/>
      <c r="H37" s="1063"/>
      <c r="I37" s="1199"/>
      <c r="J37" s="1064">
        <f>SUM(D37:I37)</f>
        <v>87501</v>
      </c>
    </row>
    <row r="38" spans="1:10" ht="15">
      <c r="A38" s="114" t="s">
        <v>65</v>
      </c>
      <c r="B38" s="51"/>
      <c r="C38" s="1097" t="s">
        <v>66</v>
      </c>
      <c r="D38" s="161">
        <v>13632</v>
      </c>
      <c r="E38" s="632"/>
      <c r="F38" s="1063"/>
      <c r="G38" s="1063"/>
      <c r="H38" s="1063"/>
      <c r="I38" s="1199"/>
      <c r="J38" s="1064">
        <f>SUM(D38:H38)</f>
        <v>13632</v>
      </c>
    </row>
    <row r="39" spans="1:10" ht="15.75" thickBot="1">
      <c r="A39" s="114" t="s">
        <v>67</v>
      </c>
      <c r="B39" s="53"/>
      <c r="C39" s="1105" t="s">
        <v>68</v>
      </c>
      <c r="D39" s="159">
        <v>1017832</v>
      </c>
      <c r="E39" s="631"/>
      <c r="F39" s="1065"/>
      <c r="G39" s="1065"/>
      <c r="H39" s="1065"/>
      <c r="I39" s="1200"/>
      <c r="J39" s="1066">
        <f>SUM(D39:I39)</f>
        <v>1017832</v>
      </c>
    </row>
    <row r="40" spans="1:10" ht="15.75" thickBot="1">
      <c r="A40" s="114" t="s">
        <v>69</v>
      </c>
      <c r="B40" s="56"/>
      <c r="C40" s="1106" t="s">
        <v>70</v>
      </c>
      <c r="D40" s="163">
        <f>SUM(D37+D39)</f>
        <v>1102333</v>
      </c>
      <c r="E40" s="634">
        <f>SUM(E37:E39)</f>
        <v>3000</v>
      </c>
      <c r="F40" s="634"/>
      <c r="G40" s="634"/>
      <c r="H40" s="634"/>
      <c r="I40" s="634">
        <f>SUM(I37:I39)</f>
        <v>0</v>
      </c>
      <c r="J40" s="634">
        <f>J37+J39</f>
        <v>1105333</v>
      </c>
    </row>
    <row r="41" spans="1:10" ht="15.75" thickBot="1">
      <c r="A41" s="114" t="s">
        <v>71</v>
      </c>
      <c r="B41" s="1028" t="s">
        <v>72</v>
      </c>
      <c r="C41" s="1024" t="s">
        <v>73</v>
      </c>
      <c r="D41" s="162"/>
      <c r="E41" s="1012"/>
      <c r="F41" s="1068"/>
      <c r="G41" s="1068"/>
      <c r="H41" s="1068"/>
      <c r="I41" s="1202"/>
      <c r="J41" s="1069"/>
    </row>
    <row r="42" spans="1:10" ht="25.5">
      <c r="A42" s="114" t="s">
        <v>74</v>
      </c>
      <c r="B42" s="1083"/>
      <c r="C42" s="1098" t="s">
        <v>75</v>
      </c>
      <c r="D42" s="145"/>
      <c r="E42" s="1073"/>
      <c r="F42" s="1061"/>
      <c r="G42" s="1061"/>
      <c r="H42" s="1061"/>
      <c r="I42" s="1201"/>
      <c r="J42" s="1062"/>
    </row>
    <row r="43" spans="1:10" ht="26.25" thickBot="1">
      <c r="A43" s="114" t="s">
        <v>76</v>
      </c>
      <c r="B43" s="1084"/>
      <c r="C43" s="1107" t="s">
        <v>77</v>
      </c>
      <c r="D43" s="159">
        <v>3000</v>
      </c>
      <c r="E43" s="639"/>
      <c r="F43" s="1065"/>
      <c r="G43" s="1065"/>
      <c r="H43" s="1065"/>
      <c r="I43" s="1200"/>
      <c r="J43" s="1066">
        <f>SUM(D43:H43)</f>
        <v>3000</v>
      </c>
    </row>
    <row r="44" spans="1:10" ht="15.75" thickBot="1">
      <c r="A44" s="114" t="s">
        <v>78</v>
      </c>
      <c r="B44" s="1085"/>
      <c r="C44" s="1099" t="s">
        <v>79</v>
      </c>
      <c r="D44" s="163">
        <f>SUM(D42:D43)</f>
        <v>3000</v>
      </c>
      <c r="E44" s="634">
        <f>SUM(E43)</f>
        <v>0</v>
      </c>
      <c r="F44" s="634"/>
      <c r="G44" s="634"/>
      <c r="H44" s="634">
        <f>SUM(G43)</f>
        <v>0</v>
      </c>
      <c r="I44" s="634"/>
      <c r="J44" s="20">
        <f>SUM(J43)</f>
        <v>3000</v>
      </c>
    </row>
    <row r="45" spans="1:10" ht="15">
      <c r="A45" s="114" t="s">
        <v>80</v>
      </c>
      <c r="B45" s="1033" t="s">
        <v>81</v>
      </c>
      <c r="C45" s="1100" t="s">
        <v>82</v>
      </c>
      <c r="D45" s="157"/>
      <c r="E45" s="630"/>
      <c r="F45" s="1061"/>
      <c r="G45" s="1061"/>
      <c r="H45" s="1061"/>
      <c r="I45" s="1201"/>
      <c r="J45" s="1062"/>
    </row>
    <row r="46" spans="1:10" ht="15">
      <c r="A46" s="114" t="s">
        <v>83</v>
      </c>
      <c r="B46" s="1035"/>
      <c r="C46" s="1044" t="s">
        <v>84</v>
      </c>
      <c r="D46" s="150"/>
      <c r="E46" s="625"/>
      <c r="F46" s="1063"/>
      <c r="G46" s="1063"/>
      <c r="H46" s="1063"/>
      <c r="I46" s="1199"/>
      <c r="J46" s="1064">
        <f>SUM(D46:I46)</f>
        <v>0</v>
      </c>
    </row>
    <row r="47" spans="1:10" ht="15.75" thickBot="1">
      <c r="A47" s="114" t="s">
        <v>85</v>
      </c>
      <c r="B47" s="1086"/>
      <c r="C47" s="1056" t="s">
        <v>86</v>
      </c>
      <c r="D47" s="171"/>
      <c r="E47" s="639">
        <f>SUM(D47)</f>
        <v>0</v>
      </c>
      <c r="F47" s="1065"/>
      <c r="G47" s="1065"/>
      <c r="H47" s="1065"/>
      <c r="I47" s="1200"/>
      <c r="J47" s="1066"/>
    </row>
    <row r="48" spans="1:10" ht="26.25" thickBot="1">
      <c r="A48" s="114" t="s">
        <v>87</v>
      </c>
      <c r="B48" s="1033"/>
      <c r="C48" s="1099" t="s">
        <v>88</v>
      </c>
      <c r="D48" s="163">
        <f>SUM(D46:D47)</f>
        <v>0</v>
      </c>
      <c r="E48" s="634"/>
      <c r="F48" s="1068"/>
      <c r="G48" s="1068"/>
      <c r="H48" s="1068"/>
      <c r="I48" s="1202"/>
      <c r="J48" s="1069">
        <f>SUM(J46:J47)</f>
        <v>0</v>
      </c>
    </row>
    <row r="49" spans="1:10" ht="15.75" thickBot="1">
      <c r="A49" s="114" t="s">
        <v>89</v>
      </c>
      <c r="B49" s="1028"/>
      <c r="C49" s="1241" t="s">
        <v>90</v>
      </c>
      <c r="D49" s="89">
        <f>SUM(D22+D30+D35+D40+D44+D48)</f>
        <v>1677594</v>
      </c>
      <c r="E49" s="1242">
        <f>SUM(E22+E30+E35+E40+F44+E48)</f>
        <v>5000</v>
      </c>
      <c r="F49" s="1242"/>
      <c r="G49" s="1242"/>
      <c r="H49" s="1242">
        <f>H22</f>
        <v>200</v>
      </c>
      <c r="I49" s="1242">
        <f>I22+I40</f>
        <v>3000</v>
      </c>
      <c r="J49" s="1242">
        <f>SUM(J22+J30+J35+J40+J44+J48)</f>
        <v>1685794</v>
      </c>
    </row>
    <row r="50" spans="1:10" ht="15.75" thickBot="1">
      <c r="A50" s="114"/>
      <c r="B50" s="1034" t="s">
        <v>92</v>
      </c>
      <c r="C50" s="1243" t="s">
        <v>685</v>
      </c>
      <c r="D50" s="165">
        <v>6500</v>
      </c>
      <c r="E50" s="1244"/>
      <c r="F50" s="1244"/>
      <c r="G50" s="1244"/>
      <c r="H50" s="1244"/>
      <c r="I50" s="1244"/>
      <c r="J50" s="1244">
        <v>6500</v>
      </c>
    </row>
    <row r="51" spans="1:10" ht="25.5">
      <c r="A51" s="114" t="s">
        <v>91</v>
      </c>
      <c r="B51" s="1034" t="s">
        <v>105</v>
      </c>
      <c r="C51" s="1054" t="s">
        <v>93</v>
      </c>
      <c r="D51" s="168"/>
      <c r="E51" s="637"/>
      <c r="F51" s="1061"/>
      <c r="G51" s="1061"/>
      <c r="H51" s="1061"/>
      <c r="I51" s="1201"/>
      <c r="J51" s="1062"/>
    </row>
    <row r="52" spans="1:10" ht="15">
      <c r="A52" s="114" t="s">
        <v>94</v>
      </c>
      <c r="B52" s="1035"/>
      <c r="C52" s="1044" t="s">
        <v>95</v>
      </c>
      <c r="D52" s="164">
        <v>116223</v>
      </c>
      <c r="E52" s="635"/>
      <c r="F52" s="1063"/>
      <c r="G52" s="1063"/>
      <c r="H52" s="1063"/>
      <c r="I52" s="1199"/>
      <c r="J52" s="1064">
        <f>SUM(D52:I52)</f>
        <v>116223</v>
      </c>
    </row>
    <row r="53" spans="1:10" ht="15">
      <c r="A53" s="114" t="s">
        <v>96</v>
      </c>
      <c r="B53" s="1035"/>
      <c r="C53" s="1044" t="s">
        <v>97</v>
      </c>
      <c r="D53" s="165"/>
      <c r="E53" s="1074"/>
      <c r="F53" s="1063"/>
      <c r="G53" s="1063"/>
      <c r="H53" s="1063"/>
      <c r="I53" s="1199"/>
      <c r="J53" s="1064"/>
    </row>
    <row r="54" spans="1:10" ht="15.75" thickBot="1">
      <c r="A54" s="114" t="s">
        <v>98</v>
      </c>
      <c r="B54" s="1087"/>
      <c r="C54" s="1056" t="s">
        <v>99</v>
      </c>
      <c r="D54" s="1118"/>
      <c r="E54" s="1109"/>
      <c r="F54" s="1065"/>
      <c r="G54" s="1065"/>
      <c r="H54" s="1065"/>
      <c r="I54" s="1200"/>
      <c r="J54" s="1066">
        <f>SUM(D54:H54)</f>
        <v>0</v>
      </c>
    </row>
    <row r="55" spans="1:10" ht="15.75" thickBot="1">
      <c r="A55" s="114" t="s">
        <v>100</v>
      </c>
      <c r="B55" s="1028"/>
      <c r="C55" s="1024" t="s">
        <v>101</v>
      </c>
      <c r="D55" s="162">
        <f>D52</f>
        <v>116223</v>
      </c>
      <c r="E55" s="633">
        <f>SUM(E52:E54)</f>
        <v>0</v>
      </c>
      <c r="F55" s="633"/>
      <c r="G55" s="633"/>
      <c r="H55" s="633">
        <f>SUM(H52:H54)</f>
        <v>0</v>
      </c>
      <c r="I55" s="633"/>
      <c r="J55" s="69">
        <f>SUM(J52:J54)</f>
        <v>116223</v>
      </c>
    </row>
    <row r="56" spans="1:10" ht="25.5">
      <c r="A56" s="114" t="s">
        <v>102</v>
      </c>
      <c r="B56" s="1033"/>
      <c r="C56" s="1054" t="s">
        <v>103</v>
      </c>
      <c r="D56" s="168"/>
      <c r="E56" s="637"/>
      <c r="F56" s="1061"/>
      <c r="G56" s="1061"/>
      <c r="H56" s="1061"/>
      <c r="I56" s="1201"/>
      <c r="J56" s="1062"/>
    </row>
    <row r="57" spans="1:10" ht="15">
      <c r="A57" s="114" t="s">
        <v>104</v>
      </c>
      <c r="B57" s="1035" t="s">
        <v>114</v>
      </c>
      <c r="C57" s="1094" t="s">
        <v>106</v>
      </c>
      <c r="D57" s="165"/>
      <c r="E57" s="636"/>
      <c r="F57" s="1063"/>
      <c r="G57" s="1063"/>
      <c r="H57" s="1063"/>
      <c r="I57" s="1199"/>
      <c r="J57" s="1064"/>
    </row>
    <row r="58" spans="1:10" ht="15">
      <c r="A58" s="114" t="s">
        <v>107</v>
      </c>
      <c r="B58" s="1035"/>
      <c r="C58" s="1044" t="s">
        <v>108</v>
      </c>
      <c r="D58" s="165"/>
      <c r="E58" s="1074"/>
      <c r="F58" s="1063"/>
      <c r="G58" s="1063"/>
      <c r="H58" s="1063"/>
      <c r="I58" s="1199"/>
      <c r="J58" s="1064"/>
    </row>
    <row r="59" spans="1:10" ht="15.75" thickBot="1">
      <c r="A59" s="114" t="s">
        <v>109</v>
      </c>
      <c r="B59" s="1087"/>
      <c r="C59" s="1056" t="s">
        <v>110</v>
      </c>
      <c r="D59" s="1108"/>
      <c r="E59" s="1110"/>
      <c r="F59" s="1065"/>
      <c r="G59" s="1065"/>
      <c r="H59" s="1065"/>
      <c r="I59" s="1200"/>
      <c r="J59" s="1066"/>
    </row>
    <row r="60" spans="1:10" ht="26.25" thickBot="1">
      <c r="A60" s="114" t="s">
        <v>111</v>
      </c>
      <c r="B60" s="1049"/>
      <c r="C60" s="1024" t="s">
        <v>112</v>
      </c>
      <c r="D60" s="162"/>
      <c r="E60" s="1111"/>
      <c r="F60" s="1068"/>
      <c r="G60" s="1068"/>
      <c r="H60" s="1068"/>
      <c r="I60" s="1202"/>
      <c r="J60" s="1069"/>
    </row>
    <row r="61" spans="1:10" ht="15">
      <c r="A61" s="114" t="s">
        <v>113</v>
      </c>
      <c r="B61" s="1033" t="s">
        <v>121</v>
      </c>
      <c r="C61" s="1054" t="s">
        <v>115</v>
      </c>
      <c r="D61" s="168"/>
      <c r="E61" s="637"/>
      <c r="F61" s="1061"/>
      <c r="G61" s="1061"/>
      <c r="H61" s="1061"/>
      <c r="I61" s="1201"/>
      <c r="J61" s="1062"/>
    </row>
    <row r="62" spans="1:10" ht="15">
      <c r="A62" s="114" t="s">
        <v>116</v>
      </c>
      <c r="B62" s="1035"/>
      <c r="C62" s="1044" t="s">
        <v>108</v>
      </c>
      <c r="D62" s="165"/>
      <c r="E62" s="1074"/>
      <c r="F62" s="1063"/>
      <c r="G62" s="1063"/>
      <c r="H62" s="1063"/>
      <c r="I62" s="1199"/>
      <c r="J62" s="1064"/>
    </row>
    <row r="63" spans="1:10" ht="15.75" thickBot="1">
      <c r="A63" s="114" t="s">
        <v>117</v>
      </c>
      <c r="B63" s="1049"/>
      <c r="C63" s="1043" t="s">
        <v>110</v>
      </c>
      <c r="D63" s="168"/>
      <c r="E63" s="1075"/>
      <c r="F63" s="1065"/>
      <c r="G63" s="1065"/>
      <c r="H63" s="1065"/>
      <c r="I63" s="1200"/>
      <c r="J63" s="1066"/>
    </row>
    <row r="64" spans="1:10" ht="26.25" thickBot="1">
      <c r="A64" s="114" t="s">
        <v>118</v>
      </c>
      <c r="B64" s="1049"/>
      <c r="C64" s="1024" t="s">
        <v>119</v>
      </c>
      <c r="D64" s="162"/>
      <c r="E64" s="1111"/>
      <c r="F64" s="1068"/>
      <c r="G64" s="1068"/>
      <c r="H64" s="1068"/>
      <c r="I64" s="1202"/>
      <c r="J64" s="1069"/>
    </row>
    <row r="65" spans="1:10" ht="15.75" thickBot="1">
      <c r="A65" s="114" t="s">
        <v>120</v>
      </c>
      <c r="B65" s="1033" t="s">
        <v>736</v>
      </c>
      <c r="C65" s="1099" t="s">
        <v>122</v>
      </c>
      <c r="D65" s="162"/>
      <c r="E65" s="633"/>
      <c r="F65" s="1068"/>
      <c r="G65" s="1068"/>
      <c r="H65" s="1068"/>
      <c r="I65" s="1202"/>
      <c r="J65" s="1069"/>
    </row>
    <row r="66" spans="1:10" ht="15">
      <c r="A66" s="114" t="s">
        <v>123</v>
      </c>
      <c r="B66" s="1082"/>
      <c r="C66" s="1052" t="s">
        <v>124</v>
      </c>
      <c r="D66" s="1112"/>
      <c r="E66" s="1113"/>
      <c r="F66" s="1061"/>
      <c r="G66" s="1061"/>
      <c r="H66" s="1061"/>
      <c r="I66" s="1201"/>
      <c r="J66" s="1062">
        <f>SUM(D66:I66)</f>
        <v>0</v>
      </c>
    </row>
    <row r="67" spans="1:10" ht="15">
      <c r="A67" s="114" t="s">
        <v>125</v>
      </c>
      <c r="B67" s="1088"/>
      <c r="C67" s="1044" t="s">
        <v>126</v>
      </c>
      <c r="D67" s="164">
        <v>21968</v>
      </c>
      <c r="E67" s="635"/>
      <c r="F67" s="1063"/>
      <c r="G67" s="1063"/>
      <c r="H67" s="1063"/>
      <c r="I67" s="1199"/>
      <c r="J67" s="1064">
        <f>SUM(D67:H67)</f>
        <v>21968</v>
      </c>
    </row>
    <row r="68" spans="1:10" ht="15">
      <c r="A68" s="114" t="s">
        <v>127</v>
      </c>
      <c r="B68" s="1033"/>
      <c r="C68" s="1043" t="s">
        <v>128</v>
      </c>
      <c r="D68" s="170"/>
      <c r="E68" s="1075"/>
      <c r="F68" s="1063"/>
      <c r="G68" s="1063"/>
      <c r="H68" s="1063"/>
      <c r="I68" s="1199"/>
      <c r="J68" s="1064"/>
    </row>
    <row r="69" spans="1:10" ht="15">
      <c r="A69" s="114" t="s">
        <v>129</v>
      </c>
      <c r="B69" s="1089"/>
      <c r="C69" s="1041" t="s">
        <v>130</v>
      </c>
      <c r="D69" s="171"/>
      <c r="E69" s="631"/>
      <c r="F69" s="1063"/>
      <c r="G69" s="1063"/>
      <c r="H69" s="1063"/>
      <c r="I69" s="1199"/>
      <c r="J69" s="1064"/>
    </row>
    <row r="70" spans="1:10" ht="15">
      <c r="A70" s="114" t="s">
        <v>131</v>
      </c>
      <c r="B70" s="1090"/>
      <c r="C70" s="1044" t="s">
        <v>132</v>
      </c>
      <c r="D70" s="150"/>
      <c r="E70" s="629"/>
      <c r="F70" s="1063"/>
      <c r="G70" s="1063"/>
      <c r="H70" s="1063"/>
      <c r="I70" s="1199"/>
      <c r="J70" s="1064"/>
    </row>
    <row r="71" spans="1:10" ht="15.75" thickBot="1">
      <c r="A71" s="114" t="s">
        <v>133</v>
      </c>
      <c r="B71" s="1091"/>
      <c r="C71" s="1043" t="s">
        <v>134</v>
      </c>
      <c r="D71" s="521"/>
      <c r="E71" s="1114"/>
      <c r="F71" s="1065"/>
      <c r="G71" s="1065"/>
      <c r="H71" s="1065"/>
      <c r="I71" s="1200"/>
      <c r="J71" s="1066"/>
    </row>
    <row r="72" spans="1:10" ht="15.75" thickBot="1">
      <c r="A72" s="114" t="s">
        <v>135</v>
      </c>
      <c r="B72" s="1085"/>
      <c r="C72" s="1045" t="s">
        <v>136</v>
      </c>
      <c r="D72" s="163">
        <f>SUM(D66:D71)</f>
        <v>21968</v>
      </c>
      <c r="E72" s="634">
        <f>SUM(E67:E71)</f>
        <v>0</v>
      </c>
      <c r="F72" s="634"/>
      <c r="G72" s="634"/>
      <c r="H72" s="634">
        <f>SUM(H67:H71)</f>
        <v>0</v>
      </c>
      <c r="I72" s="634"/>
      <c r="J72" s="20">
        <f>SUM(J66:J71)</f>
        <v>21968</v>
      </c>
    </row>
    <row r="73" spans="1:10" ht="15.75" thickBot="1">
      <c r="A73" s="114" t="s">
        <v>137</v>
      </c>
      <c r="B73" s="1092"/>
      <c r="C73" s="1054" t="s">
        <v>555</v>
      </c>
      <c r="D73" s="157">
        <v>-188960</v>
      </c>
      <c r="E73" s="630">
        <v>172132</v>
      </c>
      <c r="F73" s="1119"/>
      <c r="G73" s="1119"/>
      <c r="H73" s="1119">
        <v>8887</v>
      </c>
      <c r="I73" s="1203">
        <v>7941</v>
      </c>
      <c r="J73" s="1120">
        <f>SUM(D73:I73)</f>
        <v>0</v>
      </c>
    </row>
    <row r="74" spans="1:10" ht="15.75" thickBot="1">
      <c r="A74" s="114" t="s">
        <v>138</v>
      </c>
      <c r="B74" s="1093"/>
      <c r="C74" s="1099" t="s">
        <v>139</v>
      </c>
      <c r="D74" s="162">
        <f>SUM(D49+D50+D55+D72+D73)</f>
        <v>1633325</v>
      </c>
      <c r="E74" s="1012">
        <f>SUM(E49+E55+E72+E73)</f>
        <v>177132</v>
      </c>
      <c r="F74" s="1012"/>
      <c r="G74" s="1012"/>
      <c r="H74" s="1012">
        <f>SUM(H49+H55+H72+H73)</f>
        <v>9087</v>
      </c>
      <c r="I74" s="1012">
        <f>SUM(I49+I55+I72+I73)</f>
        <v>10941</v>
      </c>
      <c r="J74" s="22">
        <f>SUM(J49+J55+J72+J73+J50)</f>
        <v>1830485</v>
      </c>
    </row>
    <row r="75" spans="1:5" ht="15.75">
      <c r="A75" s="76"/>
      <c r="B75" s="76"/>
      <c r="C75" s="77"/>
      <c r="D75" s="4"/>
      <c r="E75" s="4"/>
    </row>
    <row r="76" spans="1:5" ht="15.75">
      <c r="A76" s="76"/>
      <c r="B76" s="76"/>
      <c r="C76" s="77"/>
      <c r="D76" s="4"/>
      <c r="E76" s="4"/>
    </row>
    <row r="77" spans="1:5" ht="15.75">
      <c r="A77" s="76"/>
      <c r="B77" s="76"/>
      <c r="C77" s="77"/>
      <c r="D77" s="4"/>
      <c r="E77" s="4"/>
    </row>
    <row r="78" spans="1:5" ht="15">
      <c r="A78" s="1"/>
      <c r="B78" s="1"/>
      <c r="C78" s="1"/>
      <c r="D78" s="1280"/>
      <c r="E78" s="1280"/>
    </row>
    <row r="79" spans="1:5" ht="15">
      <c r="A79" s="1278" t="s">
        <v>356</v>
      </c>
      <c r="B79" s="1278"/>
      <c r="C79" s="1278"/>
      <c r="D79" s="1278"/>
      <c r="E79" s="1278"/>
    </row>
    <row r="80" spans="1:5" ht="15">
      <c r="A80" s="1278" t="s">
        <v>695</v>
      </c>
      <c r="B80" s="1278"/>
      <c r="C80" s="1278"/>
      <c r="D80" s="1278"/>
      <c r="E80" s="1278"/>
    </row>
    <row r="81" spans="1:5" ht="15.75">
      <c r="A81" s="5"/>
      <c r="B81" s="5"/>
      <c r="C81" s="5"/>
      <c r="D81" s="5"/>
      <c r="E81" s="5"/>
    </row>
    <row r="82" spans="1:5" ht="15.75">
      <c r="A82" s="2" t="s">
        <v>140</v>
      </c>
      <c r="B82" s="2"/>
      <c r="C82" s="2"/>
      <c r="D82" s="2"/>
      <c r="E82" s="2"/>
    </row>
    <row r="83" spans="1:5" ht="16.5" thickBot="1">
      <c r="A83" s="6"/>
      <c r="B83" s="2"/>
      <c r="C83" s="2"/>
      <c r="D83" s="1279" t="s">
        <v>1</v>
      </c>
      <c r="E83" s="1279"/>
    </row>
    <row r="84" spans="1:10" ht="86.25" thickBot="1">
      <c r="A84" s="1019" t="s">
        <v>141</v>
      </c>
      <c r="B84" s="1019" t="s">
        <v>142</v>
      </c>
      <c r="C84" s="7" t="s">
        <v>143</v>
      </c>
      <c r="D84" s="3" t="s">
        <v>701</v>
      </c>
      <c r="E84" s="623" t="s">
        <v>697</v>
      </c>
      <c r="F84" s="1057"/>
      <c r="G84" s="1057"/>
      <c r="H84" s="1057" t="s">
        <v>698</v>
      </c>
      <c r="I84" s="1196" t="s">
        <v>699</v>
      </c>
      <c r="J84" s="1058" t="s">
        <v>700</v>
      </c>
    </row>
    <row r="85" spans="1:10" ht="15.75" thickBot="1">
      <c r="A85" s="10">
        <v>1</v>
      </c>
      <c r="B85" s="1022">
        <v>2</v>
      </c>
      <c r="C85" s="10">
        <v>3</v>
      </c>
      <c r="D85" s="12">
        <v>4</v>
      </c>
      <c r="E85" s="624">
        <v>5</v>
      </c>
      <c r="F85" s="1059"/>
      <c r="G85" s="1059"/>
      <c r="H85" s="1059">
        <v>8</v>
      </c>
      <c r="I85" s="1197">
        <v>9</v>
      </c>
      <c r="J85" s="1060">
        <v>10</v>
      </c>
    </row>
    <row r="86" spans="1:10" ht="15.75" thickBot="1">
      <c r="A86" s="115" t="s">
        <v>5</v>
      </c>
      <c r="B86" s="1023" t="s">
        <v>6</v>
      </c>
      <c r="C86" s="1024" t="s">
        <v>144</v>
      </c>
      <c r="D86" s="162"/>
      <c r="E86" s="1012"/>
      <c r="F86" s="1020"/>
      <c r="G86" s="1020"/>
      <c r="H86" s="1020"/>
      <c r="I86" s="1135"/>
      <c r="J86" s="1021"/>
    </row>
    <row r="87" spans="1:10" ht="15">
      <c r="A87" s="116" t="s">
        <v>8</v>
      </c>
      <c r="B87" s="1025"/>
      <c r="C87" s="1038" t="s">
        <v>145</v>
      </c>
      <c r="D87" s="145">
        <v>61733</v>
      </c>
      <c r="E87" s="1013">
        <v>74092</v>
      </c>
      <c r="F87" s="1061"/>
      <c r="G87" s="1061"/>
      <c r="H87" s="1061">
        <v>4925</v>
      </c>
      <c r="I87" s="1201">
        <v>6776</v>
      </c>
      <c r="J87" s="1062">
        <f>SUM(D87:I87)</f>
        <v>147526</v>
      </c>
    </row>
    <row r="88" spans="1:10" ht="15">
      <c r="A88" s="116" t="s">
        <v>10</v>
      </c>
      <c r="B88" s="1026"/>
      <c r="C88" s="1039" t="s">
        <v>146</v>
      </c>
      <c r="D88" s="141">
        <v>16489</v>
      </c>
      <c r="E88" s="625">
        <v>19040</v>
      </c>
      <c r="F88" s="1063"/>
      <c r="G88" s="1063"/>
      <c r="H88" s="1063">
        <v>1297</v>
      </c>
      <c r="I88" s="1199">
        <v>1765</v>
      </c>
      <c r="J88" s="1064">
        <f>SUM(D88:I88)</f>
        <v>38591</v>
      </c>
    </row>
    <row r="89" spans="1:10" ht="15">
      <c r="A89" s="116" t="s">
        <v>12</v>
      </c>
      <c r="B89" s="1026"/>
      <c r="C89" s="1039" t="s">
        <v>147</v>
      </c>
      <c r="D89" s="159">
        <v>165572</v>
      </c>
      <c r="E89" s="639">
        <v>13000</v>
      </c>
      <c r="F89" s="1063"/>
      <c r="G89" s="1063"/>
      <c r="H89" s="1063">
        <v>2700</v>
      </c>
      <c r="I89" s="1199">
        <v>2400</v>
      </c>
      <c r="J89" s="1064">
        <f>SUM(D89:I89)</f>
        <v>183672</v>
      </c>
    </row>
    <row r="90" spans="1:10" ht="15">
      <c r="A90" s="116" t="s">
        <v>14</v>
      </c>
      <c r="B90" s="1026"/>
      <c r="C90" s="1039" t="s">
        <v>148</v>
      </c>
      <c r="D90" s="159" t="s">
        <v>763</v>
      </c>
      <c r="E90" s="639"/>
      <c r="F90" s="1063"/>
      <c r="G90" s="1063"/>
      <c r="H90" s="1063"/>
      <c r="I90" s="1199"/>
      <c r="J90" s="1064">
        <f>SUM(D90:H90)</f>
        <v>0</v>
      </c>
    </row>
    <row r="91" spans="1:10" ht="15">
      <c r="A91" s="116" t="s">
        <v>16</v>
      </c>
      <c r="B91" s="1026"/>
      <c r="C91" s="1039" t="s">
        <v>149</v>
      </c>
      <c r="D91" s="159">
        <v>262726</v>
      </c>
      <c r="E91" s="639"/>
      <c r="F91" s="1063"/>
      <c r="G91" s="1063"/>
      <c r="H91" s="1063"/>
      <c r="I91" s="1199"/>
      <c r="J91" s="1064">
        <f>SUM(D91:H91)</f>
        <v>262726</v>
      </c>
    </row>
    <row r="92" spans="1:10" ht="15">
      <c r="A92" s="116" t="s">
        <v>18</v>
      </c>
      <c r="B92" s="56"/>
      <c r="C92" s="1040" t="s">
        <v>150</v>
      </c>
      <c r="D92" s="159">
        <v>9500</v>
      </c>
      <c r="E92" s="639"/>
      <c r="F92" s="1063"/>
      <c r="G92" s="1063"/>
      <c r="H92" s="1063"/>
      <c r="I92" s="1199"/>
      <c r="J92" s="1064">
        <f>SUM(D92:H92)</f>
        <v>9500</v>
      </c>
    </row>
    <row r="93" spans="1:10" ht="15">
      <c r="A93" s="116" t="s">
        <v>20</v>
      </c>
      <c r="B93" s="1026"/>
      <c r="C93" s="1039" t="s">
        <v>151</v>
      </c>
      <c r="D93" s="159"/>
      <c r="E93" s="639"/>
      <c r="F93" s="1063"/>
      <c r="G93" s="1063"/>
      <c r="H93" s="1063"/>
      <c r="I93" s="1199"/>
      <c r="J93" s="1064">
        <f>SUM(D93:H93)</f>
        <v>0</v>
      </c>
    </row>
    <row r="94" spans="1:10" ht="15">
      <c r="A94" s="116"/>
      <c r="B94" s="1027"/>
      <c r="C94" s="1041" t="s">
        <v>374</v>
      </c>
      <c r="D94" s="159"/>
      <c r="E94" s="639"/>
      <c r="F94" s="1063"/>
      <c r="G94" s="1063"/>
      <c r="H94" s="1063"/>
      <c r="I94" s="1199"/>
      <c r="J94" s="1064">
        <f>SUM(D94:H94)</f>
        <v>0</v>
      </c>
    </row>
    <row r="95" spans="1:10" ht="15">
      <c r="A95" s="116" t="s">
        <v>22</v>
      </c>
      <c r="B95" s="1027"/>
      <c r="C95" s="1041" t="s">
        <v>375</v>
      </c>
      <c r="D95" s="159">
        <v>9000</v>
      </c>
      <c r="E95" s="631">
        <v>71000</v>
      </c>
      <c r="F95" s="1063"/>
      <c r="G95" s="1063"/>
      <c r="H95" s="1063"/>
      <c r="I95" s="1199"/>
      <c r="J95" s="1064">
        <f>SUM(D95:I95)</f>
        <v>80000</v>
      </c>
    </row>
    <row r="96" spans="1:10" ht="26.25" thickBot="1">
      <c r="A96" s="116" t="s">
        <v>24</v>
      </c>
      <c r="B96" s="1027"/>
      <c r="C96" s="1041" t="s">
        <v>376</v>
      </c>
      <c r="D96" s="159"/>
      <c r="E96" s="1048"/>
      <c r="F96" s="1065"/>
      <c r="G96" s="1065"/>
      <c r="H96" s="1065"/>
      <c r="I96" s="1200"/>
      <c r="J96" s="1066"/>
    </row>
    <row r="97" spans="1:10" ht="15.75" thickBot="1">
      <c r="A97" s="1047" t="s">
        <v>26</v>
      </c>
      <c r="B97" s="1050"/>
      <c r="C97" s="1045" t="s">
        <v>152</v>
      </c>
      <c r="D97" s="163">
        <f aca="true" t="shared" si="3" ref="D97:I97">SUM(D87:D96)</f>
        <v>525020</v>
      </c>
      <c r="E97" s="634">
        <f t="shared" si="3"/>
        <v>177132</v>
      </c>
      <c r="F97" s="1067"/>
      <c r="G97" s="1067"/>
      <c r="H97" s="1067">
        <f t="shared" si="3"/>
        <v>8922</v>
      </c>
      <c r="I97" s="1204">
        <f t="shared" si="3"/>
        <v>10941</v>
      </c>
      <c r="J97" s="1070">
        <f>SUM(D97:I97)</f>
        <v>722015</v>
      </c>
    </row>
    <row r="98" spans="1:10" ht="15.75" thickBot="1">
      <c r="A98" s="116" t="s">
        <v>28</v>
      </c>
      <c r="B98" s="1049" t="s">
        <v>33</v>
      </c>
      <c r="C98" s="1024" t="s">
        <v>153</v>
      </c>
      <c r="D98" s="162"/>
      <c r="E98" s="1012"/>
      <c r="F98" s="1068"/>
      <c r="G98" s="1068"/>
      <c r="H98" s="1068"/>
      <c r="I98" s="1202"/>
      <c r="J98" s="1069"/>
    </row>
    <row r="99" spans="1:10" ht="15">
      <c r="A99" s="116" t="s">
        <v>30</v>
      </c>
      <c r="B99" s="51"/>
      <c r="C99" s="1038" t="s">
        <v>154</v>
      </c>
      <c r="D99" s="145"/>
      <c r="E99" s="1013"/>
      <c r="F99" s="1061"/>
      <c r="G99" s="1061"/>
      <c r="H99" s="1061"/>
      <c r="I99" s="1201"/>
      <c r="J99" s="1062">
        <f>SUM(D99:H99)</f>
        <v>0</v>
      </c>
    </row>
    <row r="100" spans="1:10" ht="15">
      <c r="A100" s="116" t="s">
        <v>32</v>
      </c>
      <c r="B100" s="1026"/>
      <c r="C100" s="1039" t="s">
        <v>155</v>
      </c>
      <c r="D100" s="141">
        <v>1045359</v>
      </c>
      <c r="E100" s="625"/>
      <c r="F100" s="1063"/>
      <c r="G100" s="1063"/>
      <c r="H100" s="1063">
        <v>165</v>
      </c>
      <c r="I100" s="1199"/>
      <c r="J100" s="1064">
        <f>SUM(D100:I100)</f>
        <v>1045524</v>
      </c>
    </row>
    <row r="101" spans="1:10" ht="15">
      <c r="A101" s="116" t="s">
        <v>35</v>
      </c>
      <c r="B101" s="1026"/>
      <c r="C101" s="1039" t="s">
        <v>156</v>
      </c>
      <c r="D101" s="141"/>
      <c r="E101" s="625"/>
      <c r="F101" s="1063"/>
      <c r="G101" s="1063"/>
      <c r="H101" s="1063"/>
      <c r="I101" s="1199"/>
      <c r="J101" s="1064"/>
    </row>
    <row r="102" spans="1:10" ht="25.5">
      <c r="A102" s="116" t="s">
        <v>37</v>
      </c>
      <c r="B102" s="1026"/>
      <c r="C102" s="1039" t="s">
        <v>157</v>
      </c>
      <c r="D102" s="141"/>
      <c r="E102" s="625"/>
      <c r="F102" s="1063"/>
      <c r="G102" s="1063"/>
      <c r="H102" s="1063"/>
      <c r="I102" s="1199"/>
      <c r="J102" s="1064"/>
    </row>
    <row r="103" spans="1:10" ht="15">
      <c r="A103" s="116"/>
      <c r="B103" s="1026"/>
      <c r="C103" s="1039" t="s">
        <v>377</v>
      </c>
      <c r="D103" s="141"/>
      <c r="E103" s="625"/>
      <c r="F103" s="1063"/>
      <c r="G103" s="1063"/>
      <c r="H103" s="1063"/>
      <c r="I103" s="1199"/>
      <c r="J103" s="1064">
        <f>SUM(D103:H103)</f>
        <v>0</v>
      </c>
    </row>
    <row r="104" spans="1:10" ht="15">
      <c r="A104" s="116" t="s">
        <v>39</v>
      </c>
      <c r="B104" s="1029"/>
      <c r="C104" s="1039" t="s">
        <v>378</v>
      </c>
      <c r="D104" s="141"/>
      <c r="E104" s="1014"/>
      <c r="F104" s="1063"/>
      <c r="G104" s="1063"/>
      <c r="H104" s="1063"/>
      <c r="I104" s="1199"/>
      <c r="J104" s="1064"/>
    </row>
    <row r="105" spans="1:10" ht="26.25" thickBot="1">
      <c r="A105" s="116" t="s">
        <v>41</v>
      </c>
      <c r="B105" s="56"/>
      <c r="C105" s="1051" t="s">
        <v>379</v>
      </c>
      <c r="D105" s="173"/>
      <c r="E105" s="626"/>
      <c r="F105" s="1065"/>
      <c r="G105" s="1065"/>
      <c r="H105" s="1065"/>
      <c r="I105" s="1200"/>
      <c r="J105" s="1066"/>
    </row>
    <row r="106" spans="1:10" ht="26.25" thickBot="1">
      <c r="A106" s="116" t="s">
        <v>43</v>
      </c>
      <c r="B106" s="47"/>
      <c r="C106" s="1024" t="s">
        <v>158</v>
      </c>
      <c r="D106" s="163">
        <f aca="true" t="shared" si="4" ref="D106:J106">SUM(D99:D105)</f>
        <v>1045359</v>
      </c>
      <c r="E106" s="634">
        <f t="shared" si="4"/>
        <v>0</v>
      </c>
      <c r="F106" s="1067"/>
      <c r="G106" s="1067"/>
      <c r="H106" s="1067">
        <f t="shared" si="4"/>
        <v>165</v>
      </c>
      <c r="I106" s="1067">
        <f t="shared" si="4"/>
        <v>0</v>
      </c>
      <c r="J106" s="1070">
        <f t="shared" si="4"/>
        <v>1045524</v>
      </c>
    </row>
    <row r="107" spans="1:10" ht="15.75" thickBot="1">
      <c r="A107" s="116" t="s">
        <v>45</v>
      </c>
      <c r="B107" s="1028" t="s">
        <v>50</v>
      </c>
      <c r="C107" s="1024" t="s">
        <v>159</v>
      </c>
      <c r="D107" s="162"/>
      <c r="E107" s="1012"/>
      <c r="F107" s="1068"/>
      <c r="G107" s="1068"/>
      <c r="H107" s="1068"/>
      <c r="I107" s="1202"/>
      <c r="J107" s="1069"/>
    </row>
    <row r="108" spans="1:10" ht="15">
      <c r="A108" s="116" t="s">
        <v>47</v>
      </c>
      <c r="B108" s="51"/>
      <c r="C108" s="1038" t="s">
        <v>160</v>
      </c>
      <c r="D108" s="145">
        <v>5723</v>
      </c>
      <c r="E108" s="1013"/>
      <c r="F108" s="1061"/>
      <c r="G108" s="1061"/>
      <c r="H108" s="1061"/>
      <c r="I108" s="1201"/>
      <c r="J108" s="1062">
        <f>SUM(D108:I108)</f>
        <v>5723</v>
      </c>
    </row>
    <row r="109" spans="1:10" ht="15">
      <c r="A109" s="116" t="s">
        <v>49</v>
      </c>
      <c r="B109" s="56"/>
      <c r="C109" s="1039" t="s">
        <v>161</v>
      </c>
      <c r="D109" s="173"/>
      <c r="E109" s="626"/>
      <c r="F109" s="1063"/>
      <c r="G109" s="1063"/>
      <c r="H109" s="1063"/>
      <c r="I109" s="1199"/>
      <c r="J109" s="1064"/>
    </row>
    <row r="110" spans="1:10" ht="15.75" thickBot="1">
      <c r="A110" s="116" t="s">
        <v>52</v>
      </c>
      <c r="B110" s="53"/>
      <c r="C110" s="1041" t="s">
        <v>162</v>
      </c>
      <c r="D110" s="159">
        <v>21223</v>
      </c>
      <c r="E110" s="639"/>
      <c r="F110" s="1065"/>
      <c r="G110" s="1065"/>
      <c r="H110" s="1065"/>
      <c r="I110" s="1200"/>
      <c r="J110" s="1066">
        <f>SUM(D110:H110)</f>
        <v>21223</v>
      </c>
    </row>
    <row r="111" spans="1:10" ht="15.75" thickBot="1">
      <c r="A111" s="116" t="s">
        <v>54</v>
      </c>
      <c r="B111" s="1030"/>
      <c r="C111" s="1024" t="s">
        <v>163</v>
      </c>
      <c r="D111" s="634">
        <f>SUM(D108:D110)</f>
        <v>26946</v>
      </c>
      <c r="E111" s="634">
        <f>SUM(E108:E110)</f>
        <v>0</v>
      </c>
      <c r="F111" s="1068"/>
      <c r="G111" s="1068"/>
      <c r="H111" s="1068"/>
      <c r="I111" s="1202">
        <f>SUM(I108:I110)</f>
        <v>0</v>
      </c>
      <c r="J111" s="1069">
        <f>SUM(J108:J110)</f>
        <v>26946</v>
      </c>
    </row>
    <row r="112" spans="1:10" ht="26.25" thickBot="1">
      <c r="A112" s="116" t="s">
        <v>56</v>
      </c>
      <c r="B112" s="56"/>
      <c r="C112" s="1024" t="s">
        <v>164</v>
      </c>
      <c r="D112" s="634">
        <f aca="true" t="shared" si="5" ref="D112:I112">SUM(D97+D106+D111)</f>
        <v>1597325</v>
      </c>
      <c r="E112" s="634">
        <f t="shared" si="5"/>
        <v>177132</v>
      </c>
      <c r="F112" s="634"/>
      <c r="G112" s="634"/>
      <c r="H112" s="634">
        <f t="shared" si="5"/>
        <v>9087</v>
      </c>
      <c r="I112" s="634">
        <f t="shared" si="5"/>
        <v>10941</v>
      </c>
      <c r="J112" s="1070">
        <f>SUM(D112:I112)</f>
        <v>1794485</v>
      </c>
    </row>
    <row r="113" spans="1:10" ht="15.75" thickBot="1">
      <c r="A113" s="116" t="s">
        <v>58</v>
      </c>
      <c r="B113" s="1028"/>
      <c r="C113" s="1024" t="s">
        <v>165</v>
      </c>
      <c r="D113" s="152"/>
      <c r="E113" s="627"/>
      <c r="F113" s="1068"/>
      <c r="G113" s="1068"/>
      <c r="H113" s="1068"/>
      <c r="I113" s="1202"/>
      <c r="J113" s="1069"/>
    </row>
    <row r="114" spans="1:10" ht="15">
      <c r="A114" s="116" t="s">
        <v>60</v>
      </c>
      <c r="B114" s="1031" t="s">
        <v>61</v>
      </c>
      <c r="C114" s="1052" t="s">
        <v>439</v>
      </c>
      <c r="D114" s="1013"/>
      <c r="E114" s="1053"/>
      <c r="F114" s="1061"/>
      <c r="G114" s="1061"/>
      <c r="H114" s="1061"/>
      <c r="I114" s="1201"/>
      <c r="J114" s="1062">
        <f>SUM(D114:H114)</f>
        <v>0</v>
      </c>
    </row>
    <row r="115" spans="1:10" ht="15">
      <c r="A115" s="116" t="s">
        <v>63</v>
      </c>
      <c r="B115" s="1032"/>
      <c r="C115" s="1042" t="s">
        <v>108</v>
      </c>
      <c r="D115" s="642"/>
      <c r="E115" s="1015"/>
      <c r="F115" s="1063"/>
      <c r="G115" s="1063"/>
      <c r="H115" s="1063"/>
      <c r="I115" s="1199"/>
      <c r="J115" s="1064"/>
    </row>
    <row r="116" spans="1:10" ht="15.75" thickBot="1">
      <c r="A116" s="116" t="s">
        <v>65</v>
      </c>
      <c r="B116" s="1033"/>
      <c r="C116" s="1043" t="s">
        <v>110</v>
      </c>
      <c r="D116" s="176"/>
      <c r="E116" s="1016"/>
      <c r="F116" s="1065"/>
      <c r="G116" s="1065"/>
      <c r="H116" s="1065"/>
      <c r="I116" s="1200"/>
      <c r="J116" s="1066"/>
    </row>
    <row r="117" spans="1:10" ht="26.25" thickBot="1">
      <c r="A117" s="116" t="s">
        <v>67</v>
      </c>
      <c r="B117" s="1034"/>
      <c r="C117" s="1024" t="s">
        <v>441</v>
      </c>
      <c r="D117" s="152">
        <f aca="true" t="shared" si="6" ref="D117:J117">SUM(D114:D116)</f>
        <v>0</v>
      </c>
      <c r="E117" s="1055">
        <f t="shared" si="6"/>
        <v>0</v>
      </c>
      <c r="F117" s="1055"/>
      <c r="G117" s="1055"/>
      <c r="H117" s="1055">
        <f t="shared" si="6"/>
        <v>0</v>
      </c>
      <c r="I117" s="1055"/>
      <c r="J117" s="1070">
        <f t="shared" si="6"/>
        <v>0</v>
      </c>
    </row>
    <row r="118" spans="1:10" ht="15.75" thickBot="1">
      <c r="A118" s="116" t="s">
        <v>69</v>
      </c>
      <c r="B118" s="1034" t="s">
        <v>72</v>
      </c>
      <c r="C118" s="1024" t="s">
        <v>166</v>
      </c>
      <c r="D118" s="152"/>
      <c r="E118" s="627"/>
      <c r="F118" s="1068"/>
      <c r="G118" s="1068"/>
      <c r="H118" s="1068"/>
      <c r="I118" s="1202"/>
      <c r="J118" s="1069"/>
    </row>
    <row r="119" spans="1:10" ht="15">
      <c r="A119" s="116" t="s">
        <v>71</v>
      </c>
      <c r="B119" s="1031"/>
      <c r="C119" s="1042" t="s">
        <v>108</v>
      </c>
      <c r="D119" s="642"/>
      <c r="E119" s="1015"/>
      <c r="F119" s="1061"/>
      <c r="G119" s="1061"/>
      <c r="H119" s="1061"/>
      <c r="I119" s="1201"/>
      <c r="J119" s="1062"/>
    </row>
    <row r="120" spans="1:10" ht="15.75" thickBot="1">
      <c r="A120" s="116" t="s">
        <v>74</v>
      </c>
      <c r="B120" s="1033"/>
      <c r="C120" s="1043" t="s">
        <v>110</v>
      </c>
      <c r="D120" s="176"/>
      <c r="E120" s="1016"/>
      <c r="F120" s="1065"/>
      <c r="G120" s="1065"/>
      <c r="H120" s="1065"/>
      <c r="I120" s="1200"/>
      <c r="J120" s="1066"/>
    </row>
    <row r="121" spans="1:10" ht="15.75" thickBot="1">
      <c r="A121" s="116" t="s">
        <v>76</v>
      </c>
      <c r="B121" s="1034"/>
      <c r="C121" s="1024" t="s">
        <v>167</v>
      </c>
      <c r="D121" s="152"/>
      <c r="E121" s="1055"/>
      <c r="F121" s="1068"/>
      <c r="G121" s="1068"/>
      <c r="H121" s="1068"/>
      <c r="I121" s="1202"/>
      <c r="J121" s="1069"/>
    </row>
    <row r="122" spans="1:10" ht="15.75" thickBot="1">
      <c r="A122" s="116" t="s">
        <v>78</v>
      </c>
      <c r="B122" s="1034" t="s">
        <v>81</v>
      </c>
      <c r="C122" s="1024" t="s">
        <v>122</v>
      </c>
      <c r="D122" s="152"/>
      <c r="E122" s="627"/>
      <c r="F122" s="1068"/>
      <c r="G122" s="1068"/>
      <c r="H122" s="1068"/>
      <c r="I122" s="1202"/>
      <c r="J122" s="1069"/>
    </row>
    <row r="123" spans="1:10" ht="15">
      <c r="A123" s="116" t="s">
        <v>80</v>
      </c>
      <c r="B123" s="1034"/>
      <c r="C123" s="1043" t="s">
        <v>168</v>
      </c>
      <c r="D123" s="170"/>
      <c r="E123" s="638"/>
      <c r="F123" s="1061"/>
      <c r="G123" s="1061"/>
      <c r="H123" s="1061"/>
      <c r="I123" s="1201"/>
      <c r="J123" s="1062"/>
    </row>
    <row r="124" spans="1:10" ht="15">
      <c r="A124" s="116" t="s">
        <v>83</v>
      </c>
      <c r="B124" s="1035"/>
      <c r="C124" s="1044" t="s">
        <v>169</v>
      </c>
      <c r="D124" s="164"/>
      <c r="E124" s="635"/>
      <c r="F124" s="1063"/>
      <c r="G124" s="1063"/>
      <c r="H124" s="1063"/>
      <c r="I124" s="1199"/>
      <c r="J124" s="1064"/>
    </row>
    <row r="125" spans="1:10" ht="15">
      <c r="A125" s="116" t="s">
        <v>85</v>
      </c>
      <c r="B125" s="1035"/>
      <c r="C125" s="1044" t="s">
        <v>170</v>
      </c>
      <c r="D125" s="164"/>
      <c r="E125" s="1017"/>
      <c r="F125" s="1063"/>
      <c r="G125" s="1063"/>
      <c r="H125" s="1063"/>
      <c r="I125" s="1199"/>
      <c r="J125" s="1064">
        <f>SUM(D125:H125)</f>
        <v>0</v>
      </c>
    </row>
    <row r="126" spans="1:10" ht="15">
      <c r="A126" s="116" t="s">
        <v>87</v>
      </c>
      <c r="B126" s="1026"/>
      <c r="C126" s="1039" t="s">
        <v>171</v>
      </c>
      <c r="D126" s="141"/>
      <c r="E126" s="629"/>
      <c r="F126" s="1063"/>
      <c r="G126" s="1063"/>
      <c r="H126" s="1063"/>
      <c r="I126" s="1199"/>
      <c r="J126" s="1064"/>
    </row>
    <row r="127" spans="1:10" ht="15">
      <c r="A127" s="116" t="s">
        <v>89</v>
      </c>
      <c r="B127" s="56"/>
      <c r="C127" s="1043" t="s">
        <v>172</v>
      </c>
      <c r="D127" s="173">
        <v>36000</v>
      </c>
      <c r="E127" s="1018"/>
      <c r="F127" s="1063"/>
      <c r="G127" s="1063"/>
      <c r="H127" s="1063"/>
      <c r="I127" s="1199"/>
      <c r="J127" s="1064">
        <f>SUM(D127:I127)</f>
        <v>36000</v>
      </c>
    </row>
    <row r="128" spans="1:10" ht="15.75" thickBot="1">
      <c r="A128" s="116" t="s">
        <v>91</v>
      </c>
      <c r="B128" s="1036"/>
      <c r="C128" s="1056" t="s">
        <v>173</v>
      </c>
      <c r="D128" s="159"/>
      <c r="E128" s="631"/>
      <c r="F128" s="1065"/>
      <c r="G128" s="1065"/>
      <c r="H128" s="1065"/>
      <c r="I128" s="1200"/>
      <c r="J128" s="1066"/>
    </row>
    <row r="129" spans="1:10" ht="15.75" thickBot="1">
      <c r="A129" s="116" t="s">
        <v>94</v>
      </c>
      <c r="B129" s="1030"/>
      <c r="C129" s="1045" t="s">
        <v>174</v>
      </c>
      <c r="D129" s="163">
        <f>SUM(D124:D128)</f>
        <v>36000</v>
      </c>
      <c r="E129" s="634">
        <v>0</v>
      </c>
      <c r="F129" s="634"/>
      <c r="G129" s="634"/>
      <c r="H129" s="634">
        <f>SUM(H123:H128)</f>
        <v>0</v>
      </c>
      <c r="I129" s="634"/>
      <c r="J129" s="1070">
        <f>SUM(J125:J128)</f>
        <v>36000</v>
      </c>
    </row>
    <row r="130" spans="1:10" ht="15">
      <c r="A130" s="139"/>
      <c r="B130" s="1032" t="s">
        <v>92</v>
      </c>
      <c r="C130" s="1046" t="s">
        <v>175</v>
      </c>
      <c r="D130" s="145"/>
      <c r="E130" s="628"/>
      <c r="F130" s="1061"/>
      <c r="G130" s="1061"/>
      <c r="H130" s="1061"/>
      <c r="I130" s="1201"/>
      <c r="J130" s="1062"/>
    </row>
    <row r="131" spans="1:10" ht="15.75" thickBot="1">
      <c r="A131" s="117"/>
      <c r="B131" s="1086" t="s">
        <v>105</v>
      </c>
      <c r="C131" s="1245" t="s">
        <v>737</v>
      </c>
      <c r="D131" s="1246"/>
      <c r="E131" s="631"/>
      <c r="F131" s="1065"/>
      <c r="G131" s="1065"/>
      <c r="H131" s="1065"/>
      <c r="I131" s="1200"/>
      <c r="J131" s="1066">
        <f>SUM(D131:I131)</f>
        <v>0</v>
      </c>
    </row>
    <row r="132" spans="1:10" ht="15.75" thickBot="1">
      <c r="A132" s="142" t="s">
        <v>96</v>
      </c>
      <c r="B132" s="1037"/>
      <c r="C132" s="1024" t="s">
        <v>177</v>
      </c>
      <c r="D132" s="163">
        <f>SUM(D112+D117+D129+D131)</f>
        <v>1633325</v>
      </c>
      <c r="E132" s="634">
        <f>SUM(E112+E117+E129)</f>
        <v>177132</v>
      </c>
      <c r="F132" s="634"/>
      <c r="G132" s="634"/>
      <c r="H132" s="634">
        <f>SUM(H112+H117+H129)</f>
        <v>9087</v>
      </c>
      <c r="I132" s="634">
        <f>SUM(I112+I117+I129)</f>
        <v>10941</v>
      </c>
      <c r="J132" s="1209">
        <f>SUM(J112+J117+J129+J131)</f>
        <v>1830485</v>
      </c>
    </row>
  </sheetData>
  <sheetProtection/>
  <mergeCells count="9">
    <mergeCell ref="A79:E79"/>
    <mergeCell ref="A80:E80"/>
    <mergeCell ref="D83:E83"/>
    <mergeCell ref="D1:E1"/>
    <mergeCell ref="A2:E2"/>
    <mergeCell ref="A3:E3"/>
    <mergeCell ref="C4:N4"/>
    <mergeCell ref="D6:E6"/>
    <mergeCell ref="D78:E7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86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5.421875" style="695" customWidth="1"/>
    <col min="2" max="2" width="55.57421875" style="695" customWidth="1"/>
    <col min="3" max="3" width="14.140625" style="726" customWidth="1"/>
    <col min="4" max="4" width="12.00390625" style="726" customWidth="1"/>
    <col min="5" max="5" width="0.13671875" style="726" customWidth="1"/>
    <col min="6" max="6" width="13.28125" style="726" customWidth="1"/>
    <col min="7" max="7" width="9.140625" style="695" customWidth="1"/>
    <col min="8" max="8" width="10.140625" style="695" bestFit="1" customWidth="1"/>
    <col min="9" max="16384" width="9.140625" style="695" customWidth="1"/>
  </cols>
  <sheetData>
    <row r="1" spans="3:12" ht="15">
      <c r="C1" s="1281" t="s">
        <v>770</v>
      </c>
      <c r="D1" s="1296"/>
      <c r="E1" s="1296"/>
      <c r="F1" s="1296"/>
      <c r="G1" s="1296"/>
      <c r="H1" s="1296"/>
      <c r="I1" s="1296"/>
      <c r="J1" s="1296"/>
      <c r="K1" s="1296"/>
      <c r="L1" s="1296"/>
    </row>
    <row r="2" spans="2:6" ht="12.75">
      <c r="B2" s="483" t="s">
        <v>714</v>
      </c>
      <c r="C2" s="696"/>
      <c r="D2" s="696"/>
      <c r="E2" s="696"/>
      <c r="F2" s="698"/>
    </row>
    <row r="3" spans="2:6" ht="13.5" thickBot="1">
      <c r="B3" s="484"/>
      <c r="C3" s="696"/>
      <c r="D3" s="696"/>
      <c r="E3" s="696"/>
      <c r="F3" s="697" t="s">
        <v>236</v>
      </c>
    </row>
    <row r="4" spans="1:6" ht="12.75" customHeight="1">
      <c r="A4" s="699" t="s">
        <v>2</v>
      </c>
      <c r="B4" s="485" t="s">
        <v>364</v>
      </c>
      <c r="C4" s="486" t="s">
        <v>638</v>
      </c>
      <c r="D4" s="486" t="s">
        <v>372</v>
      </c>
      <c r="E4" s="486"/>
      <c r="F4" s="487" t="s">
        <v>365</v>
      </c>
    </row>
    <row r="5" spans="1:6" ht="17.25" customHeight="1" thickBot="1">
      <c r="A5" s="700"/>
      <c r="B5" s="488"/>
      <c r="C5" s="489" t="s">
        <v>639</v>
      </c>
      <c r="D5" s="489"/>
      <c r="E5" s="489"/>
      <c r="F5" s="490"/>
    </row>
    <row r="6" spans="1:6" ht="13.5" customHeight="1" hidden="1" thickBot="1">
      <c r="A6" s="700"/>
      <c r="B6" s="488"/>
      <c r="C6" s="491"/>
      <c r="D6" s="491"/>
      <c r="E6" s="491"/>
      <c r="F6" s="492"/>
    </row>
    <row r="7" spans="1:6" ht="13.5" thickBot="1">
      <c r="A7" s="701"/>
      <c r="B7" s="493"/>
      <c r="C7" s="486" t="s">
        <v>366</v>
      </c>
      <c r="D7" s="494" t="s">
        <v>367</v>
      </c>
      <c r="E7" s="494"/>
      <c r="F7" s="495" t="s">
        <v>368</v>
      </c>
    </row>
    <row r="8" spans="1:6" ht="13.5" customHeight="1" thickBot="1">
      <c r="A8" s="702">
        <v>1</v>
      </c>
      <c r="B8" s="496">
        <v>2</v>
      </c>
      <c r="C8" s="703">
        <v>3</v>
      </c>
      <c r="D8" s="704">
        <v>4</v>
      </c>
      <c r="E8" s="704"/>
      <c r="F8" s="705">
        <v>5</v>
      </c>
    </row>
    <row r="9" spans="1:6" ht="12.75" customHeight="1">
      <c r="A9" s="497" t="s">
        <v>369</v>
      </c>
      <c r="B9" s="706" t="s">
        <v>640</v>
      </c>
      <c r="C9" s="707" t="s">
        <v>744</v>
      </c>
      <c r="D9" s="708"/>
      <c r="E9" s="708"/>
      <c r="F9" s="709"/>
    </row>
    <row r="10" spans="1:6" ht="12.75">
      <c r="A10" s="710"/>
      <c r="B10" s="1216" t="s">
        <v>641</v>
      </c>
      <c r="C10" s="1215" t="s">
        <v>649</v>
      </c>
      <c r="D10" s="1226">
        <v>17.1</v>
      </c>
      <c r="E10" s="1215">
        <v>7831</v>
      </c>
      <c r="F10" s="1215">
        <v>78318000</v>
      </c>
    </row>
    <row r="11" spans="1:6" ht="12.75">
      <c r="A11" s="710"/>
      <c r="B11" s="498" t="s">
        <v>642</v>
      </c>
      <c r="C11" s="711"/>
      <c r="D11" s="1218"/>
      <c r="E11" s="725"/>
      <c r="F11" s="725">
        <v>28999016</v>
      </c>
    </row>
    <row r="12" spans="1:6" ht="12.75">
      <c r="A12" s="710"/>
      <c r="B12" s="500" t="s">
        <v>643</v>
      </c>
      <c r="C12" s="712"/>
      <c r="D12" s="1219"/>
      <c r="E12" s="713"/>
      <c r="F12" s="713">
        <v>8150650</v>
      </c>
    </row>
    <row r="13" spans="1:6" ht="12.75" hidden="1">
      <c r="A13" s="710"/>
      <c r="B13" s="500"/>
      <c r="C13" s="712"/>
      <c r="D13" s="1219"/>
      <c r="E13" s="713"/>
      <c r="F13" s="713"/>
    </row>
    <row r="14" spans="1:6" ht="12.75">
      <c r="A14" s="710"/>
      <c r="B14" s="500" t="s">
        <v>644</v>
      </c>
      <c r="C14" s="712"/>
      <c r="D14" s="1220"/>
      <c r="E14" s="713"/>
      <c r="F14" s="713">
        <v>14188320</v>
      </c>
    </row>
    <row r="15" spans="1:6" ht="12.75">
      <c r="A15" s="710"/>
      <c r="B15" s="500" t="s">
        <v>645</v>
      </c>
      <c r="C15" s="712"/>
      <c r="D15" s="1220"/>
      <c r="E15" s="713"/>
      <c r="F15" s="713">
        <v>325611</v>
      </c>
    </row>
    <row r="16" spans="1:6" ht="12.75">
      <c r="A16" s="710"/>
      <c r="B16" s="500" t="s">
        <v>646</v>
      </c>
      <c r="C16" s="712"/>
      <c r="D16" s="1220"/>
      <c r="E16" s="713"/>
      <c r="F16" s="713">
        <v>6334435</v>
      </c>
    </row>
    <row r="17" spans="1:6" ht="12.75">
      <c r="A17" s="710"/>
      <c r="B17" s="500" t="s">
        <v>647</v>
      </c>
      <c r="C17" s="712"/>
      <c r="D17" s="1220"/>
      <c r="E17" s="713"/>
      <c r="F17" s="713">
        <v>3565915</v>
      </c>
    </row>
    <row r="18" spans="1:6" ht="12.75" customHeight="1">
      <c r="A18" s="710"/>
      <c r="B18" s="500" t="s">
        <v>648</v>
      </c>
      <c r="C18" s="712"/>
      <c r="D18" s="1219"/>
      <c r="E18" s="713"/>
      <c r="F18" s="713">
        <v>11286000</v>
      </c>
    </row>
    <row r="19" spans="1:6" ht="12.75" customHeight="1">
      <c r="A19" s="710"/>
      <c r="B19" s="500" t="s">
        <v>745</v>
      </c>
      <c r="C19" s="712"/>
      <c r="D19" s="1219"/>
      <c r="E19" s="713"/>
      <c r="F19" s="713">
        <v>300000</v>
      </c>
    </row>
    <row r="20" spans="1:6" ht="12.75" customHeight="1">
      <c r="A20" s="710"/>
      <c r="B20" s="499" t="s">
        <v>619</v>
      </c>
      <c r="C20" s="712"/>
      <c r="D20" s="1219"/>
      <c r="E20" s="713"/>
      <c r="F20" s="1217">
        <f>SUM(F10:F19)</f>
        <v>151467947</v>
      </c>
    </row>
    <row r="21" spans="1:6" ht="15" customHeight="1">
      <c r="A21" s="710"/>
      <c r="B21" s="500" t="s">
        <v>650</v>
      </c>
      <c r="C21" s="712"/>
      <c r="D21" s="1219"/>
      <c r="E21" s="713"/>
      <c r="F21" s="713">
        <v>96000</v>
      </c>
    </row>
    <row r="22" spans="1:6" ht="12.75">
      <c r="A22" s="715"/>
      <c r="B22" s="500" t="s">
        <v>651</v>
      </c>
      <c r="C22" s="712"/>
      <c r="D22" s="1219"/>
      <c r="E22" s="713"/>
      <c r="F22" s="713"/>
    </row>
    <row r="23" spans="1:6" s="717" customFormat="1" ht="12.75">
      <c r="A23" s="715"/>
      <c r="B23" s="500" t="s">
        <v>652</v>
      </c>
      <c r="C23" s="716"/>
      <c r="D23" s="1220"/>
      <c r="E23" s="714"/>
      <c r="F23" s="714">
        <v>22501813</v>
      </c>
    </row>
    <row r="24" spans="1:6" ht="12.75">
      <c r="A24" s="710"/>
      <c r="B24" s="502" t="s">
        <v>653</v>
      </c>
      <c r="C24" s="712"/>
      <c r="D24" s="1219">
        <v>1.3004</v>
      </c>
      <c r="E24" s="713"/>
      <c r="F24" s="713">
        <v>2544985</v>
      </c>
    </row>
    <row r="25" spans="1:6" ht="12.75">
      <c r="A25" s="710"/>
      <c r="B25" s="502" t="s">
        <v>654</v>
      </c>
      <c r="C25" s="712"/>
      <c r="D25" s="713">
        <v>6502</v>
      </c>
      <c r="E25" s="713"/>
      <c r="F25" s="713">
        <v>1932900</v>
      </c>
    </row>
    <row r="26" spans="1:6" ht="12.75">
      <c r="A26" s="710"/>
      <c r="B26" s="502" t="s">
        <v>655</v>
      </c>
      <c r="C26" s="712"/>
      <c r="D26" s="1219">
        <v>1.7704</v>
      </c>
      <c r="E26" s="713"/>
      <c r="F26" s="713">
        <v>3473630</v>
      </c>
    </row>
    <row r="27" spans="1:6" ht="12.75">
      <c r="A27" s="1227"/>
      <c r="B27" s="502" t="s">
        <v>656</v>
      </c>
      <c r="C27" s="712"/>
      <c r="D27" s="713">
        <v>8855</v>
      </c>
      <c r="E27" s="713"/>
      <c r="F27" s="713">
        <v>1507200</v>
      </c>
    </row>
    <row r="28" spans="1:6" ht="12.75">
      <c r="A28" s="710"/>
      <c r="B28" s="502" t="s">
        <v>657</v>
      </c>
      <c r="C28" s="712" t="s">
        <v>668</v>
      </c>
      <c r="D28" s="713">
        <v>56</v>
      </c>
      <c r="E28" s="713"/>
      <c r="F28" s="713">
        <v>3100160</v>
      </c>
    </row>
    <row r="29" spans="1:6" ht="12.75">
      <c r="A29" s="710"/>
      <c r="B29" s="502" t="s">
        <v>658</v>
      </c>
      <c r="C29" s="712" t="s">
        <v>668</v>
      </c>
      <c r="D29" s="713">
        <v>60</v>
      </c>
      <c r="E29" s="713"/>
      <c r="F29" s="713">
        <v>11310000</v>
      </c>
    </row>
    <row r="30" spans="1:6" ht="12.75">
      <c r="A30" s="710"/>
      <c r="B30" s="502" t="s">
        <v>659</v>
      </c>
      <c r="C30" s="712" t="s">
        <v>668</v>
      </c>
      <c r="D30" s="713">
        <v>15</v>
      </c>
      <c r="E30" s="713"/>
      <c r="F30" s="713">
        <v>2452500</v>
      </c>
    </row>
    <row r="31" spans="1:6" ht="12.75">
      <c r="A31" s="710"/>
      <c r="B31" s="502" t="s">
        <v>660</v>
      </c>
      <c r="C31" s="712" t="s">
        <v>668</v>
      </c>
      <c r="D31" s="713">
        <v>29</v>
      </c>
      <c r="E31" s="713"/>
      <c r="F31" s="713">
        <v>20848320</v>
      </c>
    </row>
    <row r="32" spans="1:6" ht="12.75">
      <c r="A32" s="710"/>
      <c r="B32" s="501" t="s">
        <v>422</v>
      </c>
      <c r="C32" s="1228"/>
      <c r="D32" s="1229"/>
      <c r="E32" s="1217"/>
      <c r="F32" s="1217">
        <f>SUM(F21:F31)</f>
        <v>69767508</v>
      </c>
    </row>
    <row r="33" spans="1:6" ht="12.75">
      <c r="A33" s="710"/>
      <c r="B33" s="501" t="s">
        <v>661</v>
      </c>
      <c r="C33" s="712"/>
      <c r="D33" s="1219"/>
      <c r="E33" s="713"/>
      <c r="F33" s="713"/>
    </row>
    <row r="34" spans="1:6" ht="12.75">
      <c r="A34" s="710"/>
      <c r="B34" s="502" t="s">
        <v>662</v>
      </c>
      <c r="C34" s="712" t="s">
        <v>649</v>
      </c>
      <c r="D34" s="719">
        <v>25.2</v>
      </c>
      <c r="E34" s="713"/>
      <c r="F34" s="713">
        <v>67401600</v>
      </c>
    </row>
    <row r="35" spans="1:6" ht="12.75">
      <c r="A35" s="710"/>
      <c r="B35" s="502" t="s">
        <v>663</v>
      </c>
      <c r="C35" s="712" t="s">
        <v>649</v>
      </c>
      <c r="D35" s="719">
        <v>25.2</v>
      </c>
      <c r="E35" s="713"/>
      <c r="F35" s="713">
        <v>34567680</v>
      </c>
    </row>
    <row r="36" spans="1:6" ht="12.75">
      <c r="A36" s="710"/>
      <c r="B36" s="500" t="s">
        <v>664</v>
      </c>
      <c r="C36" s="712" t="s">
        <v>649</v>
      </c>
      <c r="D36" s="719">
        <v>17</v>
      </c>
      <c r="E36" s="718"/>
      <c r="F36" s="713">
        <v>20400000</v>
      </c>
    </row>
    <row r="37" spans="1:6" ht="12.75">
      <c r="A37" s="710"/>
      <c r="B37" s="502" t="s">
        <v>665</v>
      </c>
      <c r="C37" s="712" t="s">
        <v>649</v>
      </c>
      <c r="D37" s="719">
        <v>17</v>
      </c>
      <c r="E37" s="713"/>
      <c r="F37" s="713">
        <v>10200000</v>
      </c>
    </row>
    <row r="38" spans="1:6" ht="12.75">
      <c r="A38" s="710"/>
      <c r="B38" s="500" t="s">
        <v>666</v>
      </c>
      <c r="C38" s="712" t="s">
        <v>649</v>
      </c>
      <c r="D38" s="719">
        <v>283</v>
      </c>
      <c r="E38" s="719"/>
      <c r="F38" s="713">
        <v>10565333</v>
      </c>
    </row>
    <row r="39" spans="1:6" ht="12.75">
      <c r="A39" s="710"/>
      <c r="B39" s="502" t="s">
        <v>667</v>
      </c>
      <c r="C39" s="712" t="s">
        <v>649</v>
      </c>
      <c r="D39" s="719">
        <v>283</v>
      </c>
      <c r="E39" s="713"/>
      <c r="F39" s="713">
        <v>5282667</v>
      </c>
    </row>
    <row r="40" spans="1:6" ht="12.75">
      <c r="A40" s="710"/>
      <c r="B40" s="502" t="s">
        <v>746</v>
      </c>
      <c r="C40" s="712" t="s">
        <v>649</v>
      </c>
      <c r="D40" s="719">
        <v>225</v>
      </c>
      <c r="E40" s="713"/>
      <c r="F40" s="713">
        <v>27537735</v>
      </c>
    </row>
    <row r="41" spans="1:6" ht="12.75">
      <c r="A41" s="710"/>
      <c r="B41" s="502"/>
      <c r="C41" s="712"/>
      <c r="D41" s="719"/>
      <c r="E41" s="713"/>
      <c r="F41" s="713"/>
    </row>
    <row r="42" spans="1:6" ht="12.75">
      <c r="A42" s="710"/>
      <c r="B42" s="501" t="s">
        <v>422</v>
      </c>
      <c r="C42" s="1228"/>
      <c r="D42" s="1229"/>
      <c r="E42" s="1230"/>
      <c r="F42" s="1217">
        <f>SUM(F34:F40)</f>
        <v>175955015</v>
      </c>
    </row>
    <row r="43" spans="1:6" ht="12.75" customHeight="1" thickBot="1">
      <c r="A43" s="710"/>
      <c r="B43" s="502"/>
      <c r="C43" s="712"/>
      <c r="D43" s="1219"/>
      <c r="E43" s="719"/>
      <c r="F43" s="713"/>
    </row>
    <row r="44" spans="1:6" ht="13.5" hidden="1" thickBot="1">
      <c r="A44" s="710"/>
      <c r="B44" s="502"/>
      <c r="C44" s="712"/>
      <c r="D44" s="1219"/>
      <c r="E44" s="718"/>
      <c r="F44" s="714"/>
    </row>
    <row r="45" spans="1:6" ht="13.5" hidden="1" thickBot="1">
      <c r="A45" s="710"/>
      <c r="B45" s="502"/>
      <c r="C45" s="712"/>
      <c r="D45" s="1219"/>
      <c r="E45" s="718"/>
      <c r="F45" s="714"/>
    </row>
    <row r="46" spans="1:6" ht="13.5" hidden="1" thickBot="1">
      <c r="A46" s="710"/>
      <c r="B46" s="502"/>
      <c r="C46" s="712"/>
      <c r="D46" s="1219"/>
      <c r="E46" s="718"/>
      <c r="F46" s="714"/>
    </row>
    <row r="47" spans="1:6" ht="0.75" customHeight="1" hidden="1" thickBot="1">
      <c r="A47" s="710"/>
      <c r="B47" s="502"/>
      <c r="C47" s="712"/>
      <c r="D47" s="1219"/>
      <c r="E47" s="718"/>
      <c r="F47" s="714"/>
    </row>
    <row r="48" spans="1:6" ht="13.5" hidden="1" thickBot="1">
      <c r="A48" s="710"/>
      <c r="B48" s="502"/>
      <c r="C48" s="712"/>
      <c r="D48" s="1220"/>
      <c r="E48" s="718"/>
      <c r="F48" s="714"/>
    </row>
    <row r="49" spans="1:6" ht="13.5" hidden="1" thickBot="1">
      <c r="A49" s="710"/>
      <c r="B49" s="502"/>
      <c r="C49" s="712"/>
      <c r="D49" s="1219"/>
      <c r="E49" s="719"/>
      <c r="F49" s="713"/>
    </row>
    <row r="50" spans="1:6" ht="13.5" hidden="1" thickBot="1">
      <c r="A50" s="710"/>
      <c r="B50" s="502"/>
      <c r="C50" s="712"/>
      <c r="D50" s="1219"/>
      <c r="E50" s="719"/>
      <c r="F50" s="713"/>
    </row>
    <row r="51" spans="1:6" ht="13.5" hidden="1" thickBot="1">
      <c r="A51" s="710"/>
      <c r="B51" s="502"/>
      <c r="C51" s="712"/>
      <c r="D51" s="1219"/>
      <c r="E51" s="719"/>
      <c r="F51" s="713"/>
    </row>
    <row r="52" spans="1:6" ht="13.5" hidden="1" thickBot="1">
      <c r="A52" s="710"/>
      <c r="B52" s="502"/>
      <c r="C52" s="712"/>
      <c r="D52" s="1219"/>
      <c r="E52" s="719"/>
      <c r="F52" s="713"/>
    </row>
    <row r="53" spans="1:6" ht="13.5" hidden="1" thickBot="1">
      <c r="A53" s="710"/>
      <c r="B53" s="502"/>
      <c r="C53" s="712"/>
      <c r="D53" s="1219"/>
      <c r="E53" s="719"/>
      <c r="F53" s="713"/>
    </row>
    <row r="54" spans="1:6" ht="0.75" customHeight="1" hidden="1" thickBot="1">
      <c r="A54" s="710"/>
      <c r="B54" s="502"/>
      <c r="C54" s="712"/>
      <c r="D54" s="1219"/>
      <c r="E54" s="719"/>
      <c r="F54" s="713"/>
    </row>
    <row r="55" spans="1:6" ht="13.5" hidden="1" thickBot="1">
      <c r="A55" s="710"/>
      <c r="B55" s="501"/>
      <c r="C55" s="712"/>
      <c r="D55" s="1220"/>
      <c r="E55" s="718"/>
      <c r="F55" s="714"/>
    </row>
    <row r="56" spans="1:6" ht="13.5" hidden="1" thickBot="1">
      <c r="A56" s="710"/>
      <c r="B56" s="502"/>
      <c r="C56" s="712"/>
      <c r="D56" s="1219"/>
      <c r="E56" s="719"/>
      <c r="F56" s="713"/>
    </row>
    <row r="57" spans="1:6" ht="1.5" customHeight="1" hidden="1" thickBot="1">
      <c r="A57" s="710"/>
      <c r="B57" s="502"/>
      <c r="C57" s="712"/>
      <c r="D57" s="1219"/>
      <c r="E57" s="719"/>
      <c r="F57" s="713"/>
    </row>
    <row r="58" spans="1:6" ht="13.5" hidden="1" thickBot="1">
      <c r="A58" s="710"/>
      <c r="B58" s="502"/>
      <c r="C58" s="712"/>
      <c r="D58" s="1219"/>
      <c r="E58" s="719"/>
      <c r="F58" s="713"/>
    </row>
    <row r="59" spans="1:6" ht="12.75" hidden="1">
      <c r="A59" s="710"/>
      <c r="B59" s="502"/>
      <c r="C59" s="712"/>
      <c r="D59" s="1219"/>
      <c r="E59" s="719"/>
      <c r="F59" s="713"/>
    </row>
    <row r="60" spans="1:6" ht="13.5" hidden="1" thickBot="1">
      <c r="A60" s="710"/>
      <c r="B60" s="502"/>
      <c r="C60" s="712"/>
      <c r="D60" s="1220"/>
      <c r="E60" s="718"/>
      <c r="F60" s="714"/>
    </row>
    <row r="61" spans="1:6" ht="13.5" hidden="1" thickBot="1">
      <c r="A61" s="710"/>
      <c r="B61" s="502"/>
      <c r="C61" s="712"/>
      <c r="D61" s="1219"/>
      <c r="E61" s="719"/>
      <c r="F61" s="713"/>
    </row>
    <row r="62" spans="1:6" ht="13.5" hidden="1" thickBot="1">
      <c r="A62" s="710"/>
      <c r="B62" s="502"/>
      <c r="C62" s="712"/>
      <c r="D62" s="1219"/>
      <c r="E62" s="719"/>
      <c r="F62" s="713"/>
    </row>
    <row r="63" spans="1:6" ht="12.75" hidden="1">
      <c r="A63" s="710"/>
      <c r="B63" s="502"/>
      <c r="C63" s="712"/>
      <c r="D63" s="1220"/>
      <c r="E63" s="719"/>
      <c r="F63" s="713"/>
    </row>
    <row r="64" spans="1:6" ht="12.75" hidden="1">
      <c r="A64" s="710"/>
      <c r="B64" s="502"/>
      <c r="C64" s="712"/>
      <c r="D64" s="1219"/>
      <c r="E64" s="719"/>
      <c r="F64" s="713"/>
    </row>
    <row r="65" spans="1:6" ht="13.5" hidden="1" thickBot="1">
      <c r="A65" s="710"/>
      <c r="B65" s="501"/>
      <c r="C65" s="712"/>
      <c r="D65" s="1219"/>
      <c r="E65" s="719"/>
      <c r="F65" s="713"/>
    </row>
    <row r="66" spans="1:6" ht="12" customHeight="1" hidden="1" thickBot="1">
      <c r="A66" s="710"/>
      <c r="B66" s="502"/>
      <c r="C66" s="712"/>
      <c r="D66" s="1219"/>
      <c r="E66" s="713"/>
      <c r="F66" s="713"/>
    </row>
    <row r="67" spans="1:6" ht="13.5" hidden="1" thickBot="1">
      <c r="A67" s="710"/>
      <c r="B67" s="502"/>
      <c r="C67" s="712"/>
      <c r="D67" s="1219"/>
      <c r="E67" s="719"/>
      <c r="F67" s="713"/>
    </row>
    <row r="68" spans="1:6" ht="12.75" hidden="1">
      <c r="A68" s="710"/>
      <c r="B68" s="502"/>
      <c r="C68" s="712"/>
      <c r="D68" s="1219"/>
      <c r="E68" s="719"/>
      <c r="F68" s="713"/>
    </row>
    <row r="69" spans="1:6" ht="13.5" hidden="1" thickBot="1">
      <c r="A69" s="710"/>
      <c r="B69" s="502"/>
      <c r="C69" s="712"/>
      <c r="D69" s="1219"/>
      <c r="E69" s="719"/>
      <c r="F69" s="713"/>
    </row>
    <row r="70" spans="1:6" ht="13.5" hidden="1" thickBot="1">
      <c r="A70" s="710"/>
      <c r="B70" s="502"/>
      <c r="C70" s="712"/>
      <c r="D70" s="1219"/>
      <c r="E70" s="719"/>
      <c r="F70" s="713"/>
    </row>
    <row r="71" spans="1:6" ht="12.75" hidden="1">
      <c r="A71" s="710"/>
      <c r="B71" s="502"/>
      <c r="C71" s="712"/>
      <c r="D71" s="1219"/>
      <c r="E71" s="719"/>
      <c r="F71" s="713"/>
    </row>
    <row r="72" spans="1:6" ht="12.75" hidden="1">
      <c r="A72" s="710"/>
      <c r="B72" s="502"/>
      <c r="C72" s="712"/>
      <c r="D72" s="1219"/>
      <c r="E72" s="719"/>
      <c r="F72" s="713"/>
    </row>
    <row r="73" spans="1:6" ht="12.75" hidden="1">
      <c r="A73" s="710"/>
      <c r="B73" s="502"/>
      <c r="C73" s="712"/>
      <c r="D73" s="1219"/>
      <c r="E73" s="713"/>
      <c r="F73" s="713"/>
    </row>
    <row r="74" spans="1:6" ht="12.75" hidden="1">
      <c r="A74" s="710"/>
      <c r="B74" s="502"/>
      <c r="C74" s="712"/>
      <c r="D74" s="1219"/>
      <c r="E74" s="713"/>
      <c r="F74" s="713"/>
    </row>
    <row r="75" spans="1:6" ht="12.75" hidden="1">
      <c r="A75" s="710"/>
      <c r="B75" s="502"/>
      <c r="C75" s="712"/>
      <c r="D75" s="1219"/>
      <c r="E75" s="719"/>
      <c r="F75" s="713"/>
    </row>
    <row r="76" spans="1:6" ht="12.75" hidden="1">
      <c r="A76" s="710"/>
      <c r="B76" s="502"/>
      <c r="C76" s="712"/>
      <c r="D76" s="1219"/>
      <c r="E76" s="719"/>
      <c r="F76" s="713"/>
    </row>
    <row r="77" spans="1:6" ht="12.75" hidden="1">
      <c r="A77" s="710"/>
      <c r="B77" s="502"/>
      <c r="C77" s="712"/>
      <c r="D77" s="1219"/>
      <c r="E77" s="719"/>
      <c r="F77" s="713"/>
    </row>
    <row r="78" spans="1:6" ht="13.5" hidden="1" thickBot="1">
      <c r="A78" s="710"/>
      <c r="B78" s="501"/>
      <c r="C78" s="712"/>
      <c r="D78" s="1219"/>
      <c r="E78" s="713"/>
      <c r="F78" s="713"/>
    </row>
    <row r="79" spans="1:6" ht="13.5" hidden="1" thickBot="1">
      <c r="A79" s="710"/>
      <c r="B79" s="502"/>
      <c r="C79" s="712"/>
      <c r="D79" s="1219"/>
      <c r="E79" s="713"/>
      <c r="F79" s="713"/>
    </row>
    <row r="80" spans="1:6" ht="13.5" hidden="1" thickBot="1">
      <c r="A80" s="710"/>
      <c r="B80" s="502"/>
      <c r="C80" s="712"/>
      <c r="D80" s="1219"/>
      <c r="E80" s="719"/>
      <c r="F80" s="713"/>
    </row>
    <row r="81" spans="1:6" ht="13.5" hidden="1" thickBot="1">
      <c r="A81" s="710"/>
      <c r="B81" s="502"/>
      <c r="C81" s="712"/>
      <c r="D81" s="1219"/>
      <c r="E81" s="719"/>
      <c r="F81" s="713"/>
    </row>
    <row r="82" spans="1:6" ht="13.5" hidden="1" thickBot="1">
      <c r="A82" s="710"/>
      <c r="B82" s="502"/>
      <c r="C82" s="712"/>
      <c r="D82" s="1219"/>
      <c r="E82" s="719"/>
      <c r="F82" s="713"/>
    </row>
    <row r="83" spans="1:6" ht="0.75" customHeight="1" hidden="1" thickBot="1">
      <c r="A83" s="710"/>
      <c r="B83" s="502"/>
      <c r="C83" s="712"/>
      <c r="D83" s="1219"/>
      <c r="E83" s="719"/>
      <c r="F83" s="713"/>
    </row>
    <row r="84" spans="1:6" ht="13.5" hidden="1" thickBot="1">
      <c r="A84" s="710"/>
      <c r="B84" s="502"/>
      <c r="C84" s="712"/>
      <c r="D84" s="1219"/>
      <c r="E84" s="719"/>
      <c r="F84" s="713"/>
    </row>
    <row r="85" spans="1:6" ht="13.5" hidden="1" thickBot="1">
      <c r="A85" s="710"/>
      <c r="B85" s="502"/>
      <c r="C85" s="712"/>
      <c r="D85" s="1219"/>
      <c r="E85" s="719"/>
      <c r="F85" s="713"/>
    </row>
    <row r="86" spans="1:6" ht="13.5" hidden="1" thickBot="1">
      <c r="A86" s="710"/>
      <c r="B86" s="502"/>
      <c r="C86" s="712"/>
      <c r="D86" s="1219"/>
      <c r="E86" s="719"/>
      <c r="F86" s="713"/>
    </row>
    <row r="87" spans="1:6" ht="13.5" hidden="1" thickBot="1">
      <c r="A87" s="710"/>
      <c r="B87" s="502"/>
      <c r="C87" s="712"/>
      <c r="D87" s="1219"/>
      <c r="E87" s="719"/>
      <c r="F87" s="713"/>
    </row>
    <row r="88" spans="1:6" ht="12.75" hidden="1">
      <c r="A88" s="710"/>
      <c r="B88" s="502"/>
      <c r="C88" s="712"/>
      <c r="D88" s="1219"/>
      <c r="E88" s="719"/>
      <c r="F88" s="713"/>
    </row>
    <row r="89" spans="1:6" ht="13.5" hidden="1" thickBot="1">
      <c r="A89" s="710"/>
      <c r="B89" s="501"/>
      <c r="C89" s="712"/>
      <c r="D89" s="1219"/>
      <c r="E89" s="713"/>
      <c r="F89" s="713"/>
    </row>
    <row r="90" spans="1:6" ht="6" customHeight="1" hidden="1" thickBot="1">
      <c r="A90" s="710"/>
      <c r="B90" s="501"/>
      <c r="C90" s="712"/>
      <c r="D90" s="1219"/>
      <c r="E90" s="713"/>
      <c r="F90" s="713"/>
    </row>
    <row r="91" spans="1:6" ht="13.5" hidden="1" thickBot="1">
      <c r="A91" s="710"/>
      <c r="B91" s="502"/>
      <c r="C91" s="712"/>
      <c r="D91" s="1219"/>
      <c r="E91" s="713"/>
      <c r="F91" s="713"/>
    </row>
    <row r="92" spans="1:6" ht="13.5" hidden="1" thickBot="1">
      <c r="A92" s="710"/>
      <c r="B92" s="502"/>
      <c r="C92" s="712"/>
      <c r="D92" s="1219"/>
      <c r="E92" s="713"/>
      <c r="F92" s="713"/>
    </row>
    <row r="93" spans="1:6" ht="13.5" hidden="1" thickBot="1">
      <c r="A93" s="710"/>
      <c r="B93" s="502"/>
      <c r="C93" s="712"/>
      <c r="D93" s="1219"/>
      <c r="E93" s="713"/>
      <c r="F93" s="713"/>
    </row>
    <row r="94" spans="1:6" ht="13.5" hidden="1" thickBot="1">
      <c r="A94" s="710"/>
      <c r="B94" s="502"/>
      <c r="C94" s="712"/>
      <c r="D94" s="1219"/>
      <c r="E94" s="713"/>
      <c r="F94" s="713"/>
    </row>
    <row r="95" spans="1:6" ht="13.5" hidden="1" thickBot="1">
      <c r="A95" s="710"/>
      <c r="B95" s="501"/>
      <c r="C95" s="712"/>
      <c r="D95" s="1219"/>
      <c r="E95" s="713"/>
      <c r="F95" s="713"/>
    </row>
    <row r="96" spans="1:6" ht="13.5" hidden="1" thickBot="1">
      <c r="A96" s="710"/>
      <c r="B96" s="502"/>
      <c r="C96" s="712"/>
      <c r="D96" s="1219"/>
      <c r="E96" s="713"/>
      <c r="F96" s="713"/>
    </row>
    <row r="97" spans="1:6" ht="13.5" hidden="1" thickBot="1">
      <c r="A97" s="710"/>
      <c r="B97" s="502"/>
      <c r="C97" s="712"/>
      <c r="D97" s="1219"/>
      <c r="E97" s="713"/>
      <c r="F97" s="713"/>
    </row>
    <row r="98" spans="1:6" ht="12.75" customHeight="1" hidden="1" thickBot="1">
      <c r="A98" s="710"/>
      <c r="B98" s="501"/>
      <c r="C98" s="712"/>
      <c r="D98" s="1219"/>
      <c r="E98" s="713"/>
      <c r="F98" s="713"/>
    </row>
    <row r="99" spans="1:6" ht="12.75" customHeight="1" hidden="1" thickBot="1">
      <c r="A99" s="710"/>
      <c r="B99" s="503"/>
      <c r="C99" s="712"/>
      <c r="D99" s="1219"/>
      <c r="E99" s="713"/>
      <c r="F99" s="713"/>
    </row>
    <row r="100" spans="1:6" ht="0.75" customHeight="1" hidden="1" thickBot="1">
      <c r="A100" s="710"/>
      <c r="B100" s="504"/>
      <c r="C100" s="712"/>
      <c r="D100" s="1219"/>
      <c r="E100" s="713"/>
      <c r="F100" s="713"/>
    </row>
    <row r="101" spans="1:6" ht="12.75" customHeight="1" hidden="1" thickBot="1">
      <c r="A101" s="710"/>
      <c r="B101" s="502"/>
      <c r="C101" s="712"/>
      <c r="D101" s="1219"/>
      <c r="E101" s="713"/>
      <c r="F101" s="713"/>
    </row>
    <row r="102" spans="1:6" ht="12.75" customHeight="1" hidden="1" thickBot="1">
      <c r="A102" s="710"/>
      <c r="B102" s="502"/>
      <c r="C102" s="712"/>
      <c r="D102" s="1219"/>
      <c r="E102" s="713"/>
      <c r="F102" s="713"/>
    </row>
    <row r="103" spans="1:6" ht="12.75" customHeight="1" hidden="1" thickBot="1">
      <c r="A103" s="710"/>
      <c r="B103" s="503"/>
      <c r="C103" s="712"/>
      <c r="D103" s="1219"/>
      <c r="E103" s="713"/>
      <c r="F103" s="713"/>
    </row>
    <row r="104" spans="1:6" ht="0.75" customHeight="1" hidden="1" thickBot="1">
      <c r="A104" s="710"/>
      <c r="B104" s="505"/>
      <c r="C104" s="712"/>
      <c r="D104" s="1219"/>
      <c r="E104" s="713"/>
      <c r="F104" s="713"/>
    </row>
    <row r="105" spans="1:6" ht="12.75" customHeight="1" hidden="1">
      <c r="A105" s="710"/>
      <c r="B105" s="504"/>
      <c r="C105" s="712"/>
      <c r="D105" s="1219"/>
      <c r="E105" s="713"/>
      <c r="F105" s="713"/>
    </row>
    <row r="106" spans="1:6" ht="12.75" customHeight="1" hidden="1" thickBot="1">
      <c r="A106" s="710"/>
      <c r="B106" s="502"/>
      <c r="C106" s="712"/>
      <c r="D106" s="1219"/>
      <c r="E106" s="713"/>
      <c r="F106" s="713"/>
    </row>
    <row r="107" spans="1:6" ht="12.75" customHeight="1" hidden="1" thickBot="1">
      <c r="A107" s="710"/>
      <c r="B107" s="502"/>
      <c r="C107" s="712"/>
      <c r="D107" s="1219"/>
      <c r="E107" s="713"/>
      <c r="F107" s="713"/>
    </row>
    <row r="108" spans="1:6" ht="12.75" customHeight="1" hidden="1">
      <c r="A108" s="710"/>
      <c r="B108" s="503"/>
      <c r="C108" s="712"/>
      <c r="D108" s="1219"/>
      <c r="E108" s="713"/>
      <c r="F108" s="713"/>
    </row>
    <row r="109" spans="1:6" ht="12.75" customHeight="1" hidden="1">
      <c r="A109" s="710"/>
      <c r="B109" s="504"/>
      <c r="C109" s="712"/>
      <c r="D109" s="1219"/>
      <c r="E109" s="713"/>
      <c r="F109" s="713"/>
    </row>
    <row r="110" spans="1:6" ht="12.75" customHeight="1" hidden="1">
      <c r="A110" s="710"/>
      <c r="B110" s="502"/>
      <c r="C110" s="712"/>
      <c r="D110" s="1219"/>
      <c r="E110" s="713"/>
      <c r="F110" s="713"/>
    </row>
    <row r="111" spans="1:6" ht="12.75" customHeight="1" hidden="1">
      <c r="A111" s="710"/>
      <c r="B111" s="502"/>
      <c r="C111" s="712"/>
      <c r="D111" s="1219"/>
      <c r="E111" s="713"/>
      <c r="F111" s="713"/>
    </row>
    <row r="112" spans="1:6" ht="12.75" customHeight="1" hidden="1" thickBot="1">
      <c r="A112" s="710"/>
      <c r="B112" s="503"/>
      <c r="C112" s="712"/>
      <c r="D112" s="1219"/>
      <c r="E112" s="713"/>
      <c r="F112" s="713"/>
    </row>
    <row r="113" spans="1:6" ht="12.75" customHeight="1" hidden="1">
      <c r="A113" s="710"/>
      <c r="B113" s="503"/>
      <c r="C113" s="712"/>
      <c r="D113" s="1219"/>
      <c r="E113" s="713"/>
      <c r="F113" s="713"/>
    </row>
    <row r="114" spans="1:6" ht="12.75" customHeight="1" hidden="1">
      <c r="A114" s="710"/>
      <c r="B114" s="503"/>
      <c r="C114" s="712"/>
      <c r="D114" s="1219"/>
      <c r="E114" s="713"/>
      <c r="F114" s="713"/>
    </row>
    <row r="115" spans="1:6" ht="12.75" customHeight="1" hidden="1">
      <c r="A115" s="710"/>
      <c r="B115" s="506"/>
      <c r="C115" s="712"/>
      <c r="D115" s="1219"/>
      <c r="E115" s="713"/>
      <c r="F115" s="713"/>
    </row>
    <row r="116" spans="1:6" ht="0.75" customHeight="1" hidden="1">
      <c r="A116" s="710"/>
      <c r="B116" s="507"/>
      <c r="C116" s="712"/>
      <c r="D116" s="1219"/>
      <c r="E116" s="713"/>
      <c r="F116" s="713"/>
    </row>
    <row r="117" spans="1:6" ht="12.75" customHeight="1" hidden="1">
      <c r="A117" s="710"/>
      <c r="B117" s="503"/>
      <c r="C117" s="712"/>
      <c r="D117" s="1219"/>
      <c r="E117" s="713"/>
      <c r="F117" s="713"/>
    </row>
    <row r="118" spans="1:6" ht="12.75" customHeight="1" hidden="1">
      <c r="A118" s="710"/>
      <c r="B118" s="504"/>
      <c r="C118" s="712"/>
      <c r="D118" s="1219"/>
      <c r="E118" s="713"/>
      <c r="F118" s="713"/>
    </row>
    <row r="119" spans="1:6" ht="12.75" customHeight="1" hidden="1">
      <c r="A119" s="710"/>
      <c r="B119" s="502"/>
      <c r="C119" s="712"/>
      <c r="D119" s="1219"/>
      <c r="E119" s="713"/>
      <c r="F119" s="713"/>
    </row>
    <row r="120" spans="1:6" ht="12.75" customHeight="1" hidden="1">
      <c r="A120" s="710"/>
      <c r="B120" s="502"/>
      <c r="C120" s="712"/>
      <c r="D120" s="1219"/>
      <c r="E120" s="713"/>
      <c r="F120" s="713"/>
    </row>
    <row r="121" spans="1:6" ht="12.75" customHeight="1" hidden="1">
      <c r="A121" s="710"/>
      <c r="B121" s="502"/>
      <c r="C121" s="712"/>
      <c r="D121" s="1219"/>
      <c r="E121" s="713"/>
      <c r="F121" s="713"/>
    </row>
    <row r="122" spans="1:6" ht="12.75" customHeight="1" hidden="1">
      <c r="A122" s="710"/>
      <c r="B122" s="502"/>
      <c r="C122" s="712"/>
      <c r="D122" s="1219"/>
      <c r="E122" s="713"/>
      <c r="F122" s="713"/>
    </row>
    <row r="123" spans="1:6" ht="12.75" customHeight="1" hidden="1">
      <c r="A123" s="710"/>
      <c r="B123" s="502"/>
      <c r="C123" s="712"/>
      <c r="D123" s="1219"/>
      <c r="E123" s="713"/>
      <c r="F123" s="713"/>
    </row>
    <row r="124" spans="1:6" ht="12.75" customHeight="1" hidden="1">
      <c r="A124" s="710"/>
      <c r="B124" s="501"/>
      <c r="C124" s="712"/>
      <c r="D124" s="1219"/>
      <c r="E124" s="713"/>
      <c r="F124" s="713"/>
    </row>
    <row r="125" spans="1:6" ht="12.75" customHeight="1" hidden="1">
      <c r="A125" s="710"/>
      <c r="B125" s="502"/>
      <c r="C125" s="712"/>
      <c r="D125" s="1219"/>
      <c r="E125" s="713"/>
      <c r="F125" s="713"/>
    </row>
    <row r="126" spans="1:6" ht="12.75" customHeight="1" hidden="1">
      <c r="A126" s="710"/>
      <c r="B126" s="502"/>
      <c r="C126" s="712"/>
      <c r="D126" s="1219"/>
      <c r="E126" s="713"/>
      <c r="F126" s="713"/>
    </row>
    <row r="127" spans="1:6" ht="12.75" customHeight="1" hidden="1">
      <c r="A127" s="710"/>
      <c r="B127" s="502"/>
      <c r="C127" s="712"/>
      <c r="D127" s="1219"/>
      <c r="E127" s="713"/>
      <c r="F127" s="713"/>
    </row>
    <row r="128" spans="1:6" ht="12.75" customHeight="1" hidden="1">
      <c r="A128" s="710"/>
      <c r="B128" s="501"/>
      <c r="C128" s="712"/>
      <c r="D128" s="1219"/>
      <c r="E128" s="713"/>
      <c r="F128" s="713"/>
    </row>
    <row r="129" spans="1:6" ht="13.5" customHeight="1" hidden="1">
      <c r="A129" s="710"/>
      <c r="B129" s="502"/>
      <c r="C129" s="712"/>
      <c r="D129" s="1219"/>
      <c r="E129" s="713"/>
      <c r="F129" s="713"/>
    </row>
    <row r="130" spans="1:6" ht="13.5" customHeight="1" hidden="1">
      <c r="A130" s="710"/>
      <c r="B130" s="502"/>
      <c r="C130" s="712"/>
      <c r="D130" s="1219"/>
      <c r="E130" s="713"/>
      <c r="F130" s="713"/>
    </row>
    <row r="131" spans="1:6" ht="13.5" customHeight="1" hidden="1">
      <c r="A131" s="710"/>
      <c r="B131" s="501"/>
      <c r="C131" s="712"/>
      <c r="D131" s="1219"/>
      <c r="E131" s="713"/>
      <c r="F131" s="713"/>
    </row>
    <row r="132" spans="1:6" ht="13.5" customHeight="1" hidden="1">
      <c r="A132" s="710"/>
      <c r="B132" s="502"/>
      <c r="C132" s="712"/>
      <c r="D132" s="1219"/>
      <c r="E132" s="713"/>
      <c r="F132" s="713"/>
    </row>
    <row r="133" spans="1:6" ht="13.5" customHeight="1" hidden="1">
      <c r="A133" s="710"/>
      <c r="B133" s="502"/>
      <c r="C133" s="712"/>
      <c r="D133" s="1219"/>
      <c r="E133" s="713"/>
      <c r="F133" s="713"/>
    </row>
    <row r="134" spans="1:6" ht="12.75" hidden="1">
      <c r="A134" s="710"/>
      <c r="B134" s="501"/>
      <c r="C134" s="712"/>
      <c r="D134" s="1219"/>
      <c r="E134" s="713"/>
      <c r="F134" s="713"/>
    </row>
    <row r="135" spans="1:6" ht="12.75" hidden="1">
      <c r="A135" s="710"/>
      <c r="B135" s="502"/>
      <c r="C135" s="712"/>
      <c r="D135" s="1219"/>
      <c r="E135" s="713"/>
      <c r="F135" s="713"/>
    </row>
    <row r="136" spans="1:6" ht="12.75" hidden="1">
      <c r="A136" s="710"/>
      <c r="B136" s="502"/>
      <c r="C136" s="712"/>
      <c r="D136" s="1219"/>
      <c r="E136" s="713"/>
      <c r="F136" s="713"/>
    </row>
    <row r="137" spans="1:6" ht="12.75" hidden="1">
      <c r="A137" s="710"/>
      <c r="B137" s="502"/>
      <c r="C137" s="712"/>
      <c r="D137" s="1219"/>
      <c r="E137" s="713"/>
      <c r="F137" s="713"/>
    </row>
    <row r="138" spans="1:6" ht="12.75" customHeight="1" hidden="1">
      <c r="A138" s="710"/>
      <c r="B138" s="506"/>
      <c r="C138" s="712"/>
      <c r="D138" s="1219"/>
      <c r="E138" s="713"/>
      <c r="F138" s="713"/>
    </row>
    <row r="139" spans="1:6" ht="0.75" customHeight="1" hidden="1">
      <c r="A139" s="710"/>
      <c r="B139" s="504"/>
      <c r="C139" s="712"/>
      <c r="D139" s="1219"/>
      <c r="E139" s="713"/>
      <c r="F139" s="713"/>
    </row>
    <row r="140" spans="1:6" ht="12.75" hidden="1">
      <c r="A140" s="710"/>
      <c r="B140" s="502"/>
      <c r="C140" s="712"/>
      <c r="D140" s="1219"/>
      <c r="E140" s="713"/>
      <c r="F140" s="713"/>
    </row>
    <row r="141" spans="1:6" ht="12.75" hidden="1">
      <c r="A141" s="710"/>
      <c r="B141" s="502"/>
      <c r="C141" s="712"/>
      <c r="D141" s="1219"/>
      <c r="E141" s="713"/>
      <c r="F141" s="713"/>
    </row>
    <row r="142" spans="1:6" ht="12.75" hidden="1">
      <c r="A142" s="710"/>
      <c r="B142" s="501"/>
      <c r="C142" s="712"/>
      <c r="D142" s="1219"/>
      <c r="E142" s="713"/>
      <c r="F142" s="713"/>
    </row>
    <row r="143" spans="1:6" ht="12.75" customHeight="1" hidden="1">
      <c r="A143" s="710"/>
      <c r="B143" s="502"/>
      <c r="C143" s="712"/>
      <c r="D143" s="1219"/>
      <c r="E143" s="713"/>
      <c r="F143" s="713"/>
    </row>
    <row r="144" spans="1:6" ht="12.75" customHeight="1" hidden="1">
      <c r="A144" s="710"/>
      <c r="B144" s="502"/>
      <c r="C144" s="712"/>
      <c r="D144" s="1219"/>
      <c r="E144" s="713"/>
      <c r="F144" s="713"/>
    </row>
    <row r="145" spans="1:6" ht="0.75" customHeight="1" hidden="1">
      <c r="A145" s="710"/>
      <c r="B145" s="502"/>
      <c r="C145" s="712"/>
      <c r="D145" s="1219"/>
      <c r="E145" s="713"/>
      <c r="F145" s="713"/>
    </row>
    <row r="146" spans="1:6" ht="12.75" customHeight="1" hidden="1">
      <c r="A146" s="710"/>
      <c r="B146" s="502"/>
      <c r="C146" s="712"/>
      <c r="D146" s="1219"/>
      <c r="E146" s="713"/>
      <c r="F146" s="713"/>
    </row>
    <row r="147" spans="1:6" ht="12.75" hidden="1">
      <c r="A147" s="710"/>
      <c r="B147" s="502"/>
      <c r="C147" s="712"/>
      <c r="D147" s="1219"/>
      <c r="E147" s="713"/>
      <c r="F147" s="713"/>
    </row>
    <row r="148" spans="1:6" ht="0.75" customHeight="1" hidden="1" thickBot="1">
      <c r="A148" s="710"/>
      <c r="B148" s="502"/>
      <c r="C148" s="712"/>
      <c r="D148" s="1219"/>
      <c r="E148" s="713"/>
      <c r="F148" s="713"/>
    </row>
    <row r="149" spans="1:6" ht="0.75" customHeight="1" hidden="1" thickBot="1">
      <c r="A149" s="710"/>
      <c r="B149" s="502"/>
      <c r="C149" s="712"/>
      <c r="D149" s="1219"/>
      <c r="E149" s="713"/>
      <c r="F149" s="713"/>
    </row>
    <row r="150" spans="1:6" ht="13.5" hidden="1" thickBot="1">
      <c r="A150" s="710"/>
      <c r="B150" s="502"/>
      <c r="C150" s="720"/>
      <c r="D150" s="1221"/>
      <c r="E150" s="721"/>
      <c r="F150" s="721"/>
    </row>
    <row r="151" spans="1:6" ht="12.75" customHeight="1" thickBot="1">
      <c r="A151" s="722"/>
      <c r="B151" s="508" t="s">
        <v>370</v>
      </c>
      <c r="C151" s="723"/>
      <c r="D151" s="1221"/>
      <c r="E151" s="721"/>
      <c r="F151" s="724">
        <f>F20+F32+F42+F43</f>
        <v>397190470</v>
      </c>
    </row>
    <row r="152" spans="1:6" ht="12.75">
      <c r="A152" s="509"/>
      <c r="B152" s="509"/>
      <c r="C152" s="711"/>
      <c r="D152" s="1218"/>
      <c r="E152" s="725"/>
      <c r="F152" s="725"/>
    </row>
    <row r="153" spans="1:6" ht="12.75" customHeight="1" thickBot="1">
      <c r="A153" s="710"/>
      <c r="B153" s="510"/>
      <c r="C153" s="712"/>
      <c r="D153" s="1219"/>
      <c r="E153" s="713"/>
      <c r="F153" s="713"/>
    </row>
    <row r="154" spans="1:6" ht="13.5" hidden="1" thickBot="1">
      <c r="A154" s="710"/>
      <c r="B154" s="511"/>
      <c r="C154" s="712"/>
      <c r="D154" s="1219"/>
      <c r="E154" s="713"/>
      <c r="F154" s="713"/>
    </row>
    <row r="155" spans="1:6" ht="13.5" hidden="1" thickBot="1">
      <c r="A155" s="710"/>
      <c r="B155" s="512"/>
      <c r="C155" s="712"/>
      <c r="D155" s="1219"/>
      <c r="E155" s="713"/>
      <c r="F155" s="713"/>
    </row>
    <row r="156" spans="1:6" ht="13.5" hidden="1" thickBot="1">
      <c r="A156" s="710"/>
      <c r="B156" s="512"/>
      <c r="C156" s="712"/>
      <c r="D156" s="1219"/>
      <c r="E156" s="713"/>
      <c r="F156" s="713"/>
    </row>
    <row r="157" spans="1:6" ht="13.5" hidden="1" thickBot="1">
      <c r="A157" s="710"/>
      <c r="B157" s="512"/>
      <c r="C157" s="712"/>
      <c r="D157" s="1219"/>
      <c r="E157" s="713"/>
      <c r="F157" s="713"/>
    </row>
    <row r="158" spans="1:6" ht="13.5" hidden="1" thickBot="1">
      <c r="A158" s="710"/>
      <c r="B158" s="512"/>
      <c r="C158" s="712"/>
      <c r="D158" s="1219"/>
      <c r="E158" s="713"/>
      <c r="F158" s="713"/>
    </row>
    <row r="159" spans="1:6" ht="13.5" hidden="1" thickBot="1">
      <c r="A159" s="710"/>
      <c r="B159" s="512"/>
      <c r="C159" s="712"/>
      <c r="D159" s="1219"/>
      <c r="E159" s="713"/>
      <c r="F159" s="713"/>
    </row>
    <row r="160" spans="1:6" ht="13.5" hidden="1" thickBot="1">
      <c r="A160" s="710"/>
      <c r="B160" s="512"/>
      <c r="C160" s="712"/>
      <c r="D160" s="1219"/>
      <c r="E160" s="713"/>
      <c r="F160" s="713"/>
    </row>
    <row r="161" spans="1:6" ht="13.5" hidden="1" thickBot="1">
      <c r="A161" s="710"/>
      <c r="B161" s="512"/>
      <c r="C161" s="712"/>
      <c r="D161" s="1219"/>
      <c r="E161" s="713"/>
      <c r="F161" s="713"/>
    </row>
    <row r="162" spans="1:6" ht="13.5" hidden="1" thickBot="1">
      <c r="A162" s="710"/>
      <c r="B162" s="512"/>
      <c r="C162" s="712"/>
      <c r="D162" s="1219"/>
      <c r="E162" s="713"/>
      <c r="F162" s="713"/>
    </row>
    <row r="163" spans="1:6" ht="13.5" hidden="1" thickBot="1">
      <c r="A163" s="710"/>
      <c r="B163" s="512"/>
      <c r="C163" s="712"/>
      <c r="D163" s="1219"/>
      <c r="E163" s="713"/>
      <c r="F163" s="713"/>
    </row>
    <row r="164" spans="1:6" ht="13.5" hidden="1" thickBot="1">
      <c r="A164" s="710"/>
      <c r="B164" s="512"/>
      <c r="C164" s="712"/>
      <c r="D164" s="1219"/>
      <c r="E164" s="713"/>
      <c r="F164" s="713"/>
    </row>
    <row r="165" spans="1:6" ht="13.5" hidden="1" thickBot="1">
      <c r="A165" s="710"/>
      <c r="B165" s="512"/>
      <c r="C165" s="712"/>
      <c r="D165" s="1219"/>
      <c r="E165" s="713"/>
      <c r="F165" s="713"/>
    </row>
    <row r="166" spans="1:6" ht="0.75" customHeight="1" hidden="1" thickBot="1">
      <c r="A166" s="710"/>
      <c r="B166" s="513"/>
      <c r="C166" s="716"/>
      <c r="D166" s="1220"/>
      <c r="E166" s="714"/>
      <c r="F166" s="714"/>
    </row>
    <row r="167" spans="1:6" ht="12.75" hidden="1">
      <c r="A167" s="710"/>
      <c r="B167" s="511"/>
      <c r="C167" s="716"/>
      <c r="D167" s="1220"/>
      <c r="E167" s="714"/>
      <c r="F167" s="714"/>
    </row>
    <row r="168" spans="1:6" ht="12.75" hidden="1">
      <c r="A168" s="710"/>
      <c r="B168" s="514"/>
      <c r="C168" s="716"/>
      <c r="D168" s="1220"/>
      <c r="E168" s="714"/>
      <c r="F168" s="714"/>
    </row>
    <row r="169" spans="1:6" ht="12.75" hidden="1">
      <c r="A169" s="710"/>
      <c r="B169" s="514"/>
      <c r="C169" s="716"/>
      <c r="D169" s="1220"/>
      <c r="E169" s="714"/>
      <c r="F169" s="714"/>
    </row>
    <row r="170" spans="1:6" ht="12.75" hidden="1">
      <c r="A170" s="710"/>
      <c r="B170" s="514"/>
      <c r="C170" s="716"/>
      <c r="D170" s="1220"/>
      <c r="E170" s="714"/>
      <c r="F170" s="714"/>
    </row>
    <row r="171" spans="1:8" ht="12.75" hidden="1">
      <c r="A171" s="710"/>
      <c r="B171" s="514"/>
      <c r="C171" s="716"/>
      <c r="D171" s="1220"/>
      <c r="E171" s="714"/>
      <c r="F171" s="714"/>
      <c r="H171" s="726">
        <f>SUM(F155,F156,F179,F180)</f>
        <v>0</v>
      </c>
    </row>
    <row r="172" spans="1:6" ht="12.75" hidden="1">
      <c r="A172" s="710"/>
      <c r="B172" s="511"/>
      <c r="C172" s="716"/>
      <c r="D172" s="1220"/>
      <c r="E172" s="714"/>
      <c r="F172" s="714"/>
    </row>
    <row r="173" spans="1:6" ht="12.75" hidden="1">
      <c r="A173" s="710"/>
      <c r="B173" s="511"/>
      <c r="C173" s="716"/>
      <c r="D173" s="1220"/>
      <c r="E173" s="714"/>
      <c r="F173" s="727"/>
    </row>
    <row r="174" spans="1:6" ht="12.75" hidden="1">
      <c r="A174" s="710"/>
      <c r="B174" s="511"/>
      <c r="C174" s="716"/>
      <c r="D174" s="1220"/>
      <c r="E174" s="714"/>
      <c r="F174" s="727"/>
    </row>
    <row r="175" spans="1:6" ht="12.75" hidden="1">
      <c r="A175" s="710"/>
      <c r="B175" s="515"/>
      <c r="C175" s="716"/>
      <c r="D175" s="1220"/>
      <c r="E175" s="714"/>
      <c r="F175" s="727"/>
    </row>
    <row r="176" spans="1:6" ht="13.5" hidden="1" thickBot="1">
      <c r="A176" s="710"/>
      <c r="B176" s="511"/>
      <c r="C176" s="716"/>
      <c r="D176" s="1220"/>
      <c r="E176" s="714"/>
      <c r="F176" s="727"/>
    </row>
    <row r="177" spans="1:6" ht="13.5" hidden="1" thickBot="1">
      <c r="A177" s="710"/>
      <c r="B177" s="511"/>
      <c r="C177" s="716"/>
      <c r="D177" s="1220"/>
      <c r="E177" s="714"/>
      <c r="F177" s="727"/>
    </row>
    <row r="178" spans="1:6" ht="13.5" hidden="1" thickBot="1">
      <c r="A178" s="710"/>
      <c r="B178" s="511"/>
      <c r="C178" s="716"/>
      <c r="D178" s="1220"/>
      <c r="E178" s="714"/>
      <c r="F178" s="727"/>
    </row>
    <row r="179" spans="1:6" ht="13.5" hidden="1" thickBot="1">
      <c r="A179" s="710"/>
      <c r="B179" s="514"/>
      <c r="C179" s="712"/>
      <c r="D179" s="1219"/>
      <c r="E179" s="713"/>
      <c r="F179" s="713"/>
    </row>
    <row r="180" spans="1:6" ht="13.5" hidden="1" thickBot="1">
      <c r="A180" s="710"/>
      <c r="B180" s="516"/>
      <c r="C180" s="728"/>
      <c r="D180" s="1221"/>
      <c r="E180" s="721"/>
      <c r="F180" s="721"/>
    </row>
    <row r="181" spans="1:6" ht="13.5" hidden="1" thickBot="1">
      <c r="A181" s="722"/>
      <c r="B181" s="517"/>
      <c r="C181" s="728"/>
      <c r="D181" s="1221"/>
      <c r="E181" s="721"/>
      <c r="F181" s="724"/>
    </row>
    <row r="182" spans="1:6" ht="13.5" hidden="1" thickBot="1">
      <c r="A182" s="518"/>
      <c r="B182" s="519"/>
      <c r="C182" s="729"/>
      <c r="D182" s="1222"/>
      <c r="E182" s="730"/>
      <c r="F182" s="731"/>
    </row>
    <row r="183" spans="1:6" ht="12.75">
      <c r="A183" s="509"/>
      <c r="B183" s="509"/>
      <c r="C183" s="732"/>
      <c r="D183" s="1223"/>
      <c r="E183" s="733"/>
      <c r="F183" s="734"/>
    </row>
    <row r="184" spans="1:6" ht="13.5" thickBot="1">
      <c r="A184" s="518"/>
      <c r="B184" s="519"/>
      <c r="C184" s="735"/>
      <c r="D184" s="1224"/>
      <c r="E184" s="736"/>
      <c r="F184" s="737"/>
    </row>
    <row r="185" spans="1:6" s="742" customFormat="1" ht="13.5" thickBot="1">
      <c r="A185" s="738" t="s">
        <v>371</v>
      </c>
      <c r="B185" s="739" t="s">
        <v>371</v>
      </c>
      <c r="C185" s="740"/>
      <c r="D185" s="1225"/>
      <c r="E185" s="741"/>
      <c r="F185" s="737">
        <f>F151</f>
        <v>397190470</v>
      </c>
    </row>
    <row r="186" ht="12.75">
      <c r="F186" s="743"/>
    </row>
  </sheetData>
  <sheetProtection/>
  <mergeCells count="1">
    <mergeCell ref="C1:L1"/>
  </mergeCells>
  <printOptions/>
  <pageMargins left="0.75" right="0.75" top="1" bottom="1" header="0.5" footer="0.5"/>
  <pageSetup horizontalDpi="200" verticalDpi="200" orientation="portrait" paperSize="9" scale="74" r:id="rId1"/>
  <rowBreaks count="2" manualBreakCount="2">
    <brk id="83" max="255" man="1"/>
    <brk id="15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</sheetPr>
  <dimension ref="A1:S22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67.28125" style="356" customWidth="1"/>
    <col min="2" max="2" width="18.00390625" style="356" customWidth="1"/>
    <col min="3" max="16384" width="9.140625" style="356" customWidth="1"/>
  </cols>
  <sheetData>
    <row r="1" spans="1:2" ht="52.5" customHeight="1">
      <c r="A1" s="1319" t="s">
        <v>715</v>
      </c>
      <c r="B1" s="1320"/>
    </row>
    <row r="2" spans="1:10" ht="15">
      <c r="A2" s="1281" t="s">
        <v>771</v>
      </c>
      <c r="B2" s="1296"/>
      <c r="C2" s="1296"/>
      <c r="D2" s="1296"/>
      <c r="E2" s="1296"/>
      <c r="F2" s="1296"/>
      <c r="G2" s="1296"/>
      <c r="H2" s="1296"/>
      <c r="I2" s="1296"/>
      <c r="J2" s="1296"/>
    </row>
    <row r="3" spans="1:2" ht="12.75">
      <c r="A3" s="474"/>
      <c r="B3" s="474"/>
    </row>
    <row r="4" spans="1:2" ht="24" customHeight="1">
      <c r="A4" s="475" t="s">
        <v>207</v>
      </c>
      <c r="B4" s="476" t="s">
        <v>357</v>
      </c>
    </row>
    <row r="5" spans="1:2" ht="29.25" customHeight="1">
      <c r="A5" s="477" t="s">
        <v>358</v>
      </c>
      <c r="B5" s="478"/>
    </row>
    <row r="6" spans="1:2" ht="24.75" customHeight="1">
      <c r="A6" s="477" t="s">
        <v>359</v>
      </c>
      <c r="B6" s="478"/>
    </row>
    <row r="7" spans="1:2" ht="25.5" customHeight="1">
      <c r="A7" s="477" t="s">
        <v>269</v>
      </c>
      <c r="B7" s="478">
        <v>8400000</v>
      </c>
    </row>
    <row r="8" spans="1:2" ht="24.75" customHeight="1">
      <c r="A8" s="477" t="s">
        <v>360</v>
      </c>
      <c r="B8" s="478"/>
    </row>
    <row r="9" spans="1:2" ht="24.75" customHeight="1">
      <c r="A9" s="477" t="s">
        <v>270</v>
      </c>
      <c r="B9" s="478">
        <v>100000</v>
      </c>
    </row>
    <row r="10" spans="1:4" ht="27" customHeight="1">
      <c r="A10" s="477" t="s">
        <v>361</v>
      </c>
      <c r="B10" s="478"/>
      <c r="D10" s="480"/>
    </row>
    <row r="11" spans="1:2" ht="24" customHeight="1">
      <c r="A11" s="477" t="s">
        <v>362</v>
      </c>
      <c r="B11" s="478"/>
    </row>
    <row r="12" spans="1:2" ht="33" customHeight="1">
      <c r="A12" s="481" t="s">
        <v>363</v>
      </c>
      <c r="B12" s="482">
        <f>SUM(B5:B11)</f>
        <v>8500000</v>
      </c>
    </row>
    <row r="16" spans="1:19" ht="12.75">
      <c r="A16" s="479"/>
      <c r="B16" s="479"/>
      <c r="C16" s="479"/>
      <c r="D16" s="479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479"/>
      <c r="P16" s="479"/>
      <c r="Q16" s="479"/>
      <c r="R16" s="479"/>
      <c r="S16" s="479"/>
    </row>
    <row r="17" spans="1:19" ht="12.75">
      <c r="A17" s="479"/>
      <c r="B17" s="479"/>
      <c r="C17" s="479"/>
      <c r="D17" s="479"/>
      <c r="E17" s="479"/>
      <c r="F17" s="479"/>
      <c r="G17" s="479"/>
      <c r="H17" s="479"/>
      <c r="I17" s="479"/>
      <c r="J17" s="479"/>
      <c r="K17" s="479"/>
      <c r="L17" s="479"/>
      <c r="M17" s="479"/>
      <c r="N17" s="479"/>
      <c r="O17" s="479"/>
      <c r="P17" s="479"/>
      <c r="Q17" s="479"/>
      <c r="R17" s="479"/>
      <c r="S17" s="479"/>
    </row>
    <row r="18" spans="1:19" ht="12.75">
      <c r="A18" s="479"/>
      <c r="B18" s="479"/>
      <c r="C18" s="479"/>
      <c r="D18" s="479"/>
      <c r="E18" s="479"/>
      <c r="F18" s="479"/>
      <c r="G18" s="479"/>
      <c r="H18" s="479"/>
      <c r="I18" s="479"/>
      <c r="J18" s="479"/>
      <c r="K18" s="479"/>
      <c r="L18" s="479"/>
      <c r="M18" s="479"/>
      <c r="N18" s="479"/>
      <c r="O18" s="479"/>
      <c r="P18" s="479"/>
      <c r="Q18" s="479"/>
      <c r="R18" s="479"/>
      <c r="S18" s="479"/>
    </row>
    <row r="19" spans="1:19" ht="12.75">
      <c r="A19" s="479"/>
      <c r="B19" s="479"/>
      <c r="C19" s="479"/>
      <c r="D19" s="479"/>
      <c r="E19" s="479"/>
      <c r="F19" s="479"/>
      <c r="G19" s="479"/>
      <c r="H19" s="479"/>
      <c r="I19" s="479"/>
      <c r="J19" s="479"/>
      <c r="K19" s="479"/>
      <c r="L19" s="479"/>
      <c r="M19" s="479"/>
      <c r="N19" s="479"/>
      <c r="O19" s="479"/>
      <c r="P19" s="479"/>
      <c r="Q19" s="479"/>
      <c r="R19" s="479"/>
      <c r="S19" s="479"/>
    </row>
    <row r="20" spans="1:19" ht="12.75">
      <c r="A20" s="479"/>
      <c r="B20" s="479"/>
      <c r="C20" s="479"/>
      <c r="D20" s="479"/>
      <c r="E20" s="479"/>
      <c r="F20" s="479"/>
      <c r="G20" s="479"/>
      <c r="H20" s="479"/>
      <c r="I20" s="479"/>
      <c r="J20" s="479"/>
      <c r="K20" s="479"/>
      <c r="L20" s="479"/>
      <c r="M20" s="479"/>
      <c r="N20" s="479"/>
      <c r="O20" s="479"/>
      <c r="P20" s="479"/>
      <c r="Q20" s="479"/>
      <c r="R20" s="479"/>
      <c r="S20" s="479"/>
    </row>
    <row r="21" spans="1:19" ht="12.75">
      <c r="A21" s="479"/>
      <c r="B21" s="479"/>
      <c r="C21" s="479"/>
      <c r="D21" s="479"/>
      <c r="E21" s="479"/>
      <c r="F21" s="479"/>
      <c r="G21" s="479"/>
      <c r="H21" s="479"/>
      <c r="I21" s="479"/>
      <c r="J21" s="479"/>
      <c r="K21" s="479"/>
      <c r="L21" s="479"/>
      <c r="M21" s="479"/>
      <c r="N21" s="479"/>
      <c r="O21" s="479"/>
      <c r="P21" s="479"/>
      <c r="Q21" s="479"/>
      <c r="R21" s="479"/>
      <c r="S21" s="479"/>
    </row>
    <row r="22" spans="1:19" ht="12.75">
      <c r="A22" s="479"/>
      <c r="B22" s="479"/>
      <c r="C22" s="479"/>
      <c r="D22" s="479"/>
      <c r="E22" s="479"/>
      <c r="F22" s="479"/>
      <c r="G22" s="479"/>
      <c r="H22" s="479"/>
      <c r="I22" s="479"/>
      <c r="J22" s="479"/>
      <c r="K22" s="479"/>
      <c r="L22" s="479"/>
      <c r="M22" s="479"/>
      <c r="N22" s="479"/>
      <c r="O22" s="479"/>
      <c r="P22" s="479"/>
      <c r="Q22" s="479"/>
      <c r="R22" s="479"/>
      <c r="S22" s="479"/>
    </row>
  </sheetData>
  <sheetProtection/>
  <mergeCells count="2">
    <mergeCell ref="A1:B1"/>
    <mergeCell ref="A2:J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2">
      <selection activeCell="F12" sqref="F11:F12"/>
    </sheetView>
  </sheetViews>
  <sheetFormatPr defaultColWidth="9.140625" defaultRowHeight="15"/>
  <cols>
    <col min="1" max="1" width="51.7109375" style="528" customWidth="1"/>
    <col min="2" max="2" width="12.140625" style="528" customWidth="1"/>
    <col min="3" max="3" width="11.421875" style="528" customWidth="1"/>
    <col min="4" max="4" width="12.140625" style="528" customWidth="1"/>
    <col min="5" max="16384" width="9.140625" style="528" customWidth="1"/>
  </cols>
  <sheetData>
    <row r="1" spans="1:2" ht="63.75" customHeight="1">
      <c r="A1" s="1319" t="s">
        <v>716</v>
      </c>
      <c r="B1" s="1321"/>
    </row>
    <row r="2" spans="1:11" ht="15">
      <c r="A2" s="1281" t="s">
        <v>772</v>
      </c>
      <c r="B2" s="1296"/>
      <c r="C2" s="1296"/>
      <c r="D2" s="1296"/>
      <c r="E2" s="1296"/>
      <c r="F2" s="1296"/>
      <c r="G2" s="1296"/>
      <c r="H2" s="1296"/>
      <c r="I2" s="1296"/>
      <c r="J2" s="1296"/>
      <c r="K2" s="1296"/>
    </row>
    <row r="3" spans="1:2" ht="12.75">
      <c r="A3" s="529"/>
      <c r="B3" s="529"/>
    </row>
    <row r="4" spans="1:4" ht="27" customHeight="1">
      <c r="A4" s="530" t="s">
        <v>207</v>
      </c>
      <c r="B4" s="531" t="s">
        <v>384</v>
      </c>
      <c r="C4" s="1214" t="s">
        <v>636</v>
      </c>
      <c r="D4" s="1211" t="s">
        <v>637</v>
      </c>
    </row>
    <row r="5" spans="1:4" ht="1.5" customHeight="1" hidden="1">
      <c r="A5" s="532"/>
      <c r="B5" s="533"/>
      <c r="C5" s="602"/>
      <c r="D5" s="602"/>
    </row>
    <row r="6" spans="1:4" ht="14.25" hidden="1">
      <c r="A6" s="532"/>
      <c r="B6" s="534"/>
      <c r="C6" s="602"/>
      <c r="D6" s="602"/>
    </row>
    <row r="7" spans="1:4" ht="14.25" hidden="1">
      <c r="A7" s="532"/>
      <c r="B7" s="534"/>
      <c r="C7" s="602"/>
      <c r="D7" s="602"/>
    </row>
    <row r="8" spans="1:4" ht="33.75" customHeight="1">
      <c r="A8" s="532" t="s">
        <v>385</v>
      </c>
      <c r="B8" s="535">
        <v>5000</v>
      </c>
      <c r="C8" s="603">
        <v>4500</v>
      </c>
      <c r="D8" s="603">
        <v>500</v>
      </c>
    </row>
    <row r="9" spans="1:4" ht="28.5" customHeight="1">
      <c r="A9" s="532" t="s">
        <v>444</v>
      </c>
      <c r="B9" s="535">
        <v>47200</v>
      </c>
      <c r="C9" s="603">
        <v>36250</v>
      </c>
      <c r="D9" s="603">
        <v>11450</v>
      </c>
    </row>
    <row r="10" spans="1:4" ht="28.5" customHeight="1" hidden="1">
      <c r="A10" s="537"/>
      <c r="B10" s="538"/>
      <c r="C10" s="603"/>
      <c r="D10" s="603"/>
    </row>
    <row r="11" spans="1:4" ht="34.5" customHeight="1">
      <c r="A11" s="532" t="s">
        <v>386</v>
      </c>
      <c r="B11" s="538">
        <v>15000</v>
      </c>
      <c r="C11" s="603">
        <v>13500</v>
      </c>
      <c r="D11" s="603">
        <v>1500</v>
      </c>
    </row>
    <row r="12" spans="1:4" ht="36.75" customHeight="1">
      <c r="A12" s="532" t="s">
        <v>387</v>
      </c>
      <c r="B12" s="538">
        <v>500</v>
      </c>
      <c r="C12" s="603">
        <v>450</v>
      </c>
      <c r="D12" s="603">
        <v>50</v>
      </c>
    </row>
    <row r="13" spans="1:4" ht="35.25" customHeight="1" hidden="1">
      <c r="A13" s="532"/>
      <c r="B13" s="535"/>
      <c r="C13" s="603"/>
      <c r="D13" s="603"/>
    </row>
    <row r="14" spans="1:4" ht="28.5" customHeight="1" hidden="1">
      <c r="A14" s="532"/>
      <c r="B14" s="538"/>
      <c r="C14" s="603"/>
      <c r="D14" s="603"/>
    </row>
    <row r="15" spans="1:4" ht="30" customHeight="1" hidden="1">
      <c r="A15" s="532"/>
      <c r="B15" s="535"/>
      <c r="C15" s="603"/>
      <c r="D15" s="603"/>
    </row>
    <row r="16" spans="1:4" ht="25.5" customHeight="1">
      <c r="A16" s="532" t="s">
        <v>388</v>
      </c>
      <c r="B16" s="535">
        <v>5350</v>
      </c>
      <c r="C16" s="603"/>
      <c r="D16" s="603">
        <v>5350</v>
      </c>
    </row>
    <row r="17" spans="1:4" ht="19.5" customHeight="1">
      <c r="A17" s="532" t="s">
        <v>389</v>
      </c>
      <c r="B17" s="539">
        <v>1000</v>
      </c>
      <c r="C17" s="603"/>
      <c r="D17" s="603">
        <v>1000</v>
      </c>
    </row>
    <row r="18" spans="1:4" ht="20.25" customHeight="1">
      <c r="A18" s="532" t="s">
        <v>390</v>
      </c>
      <c r="B18" s="539">
        <v>200</v>
      </c>
      <c r="C18" s="603"/>
      <c r="D18" s="603">
        <v>200</v>
      </c>
    </row>
    <row r="19" spans="1:4" ht="35.25" customHeight="1">
      <c r="A19" s="532" t="s">
        <v>391</v>
      </c>
      <c r="B19" s="540">
        <v>2800</v>
      </c>
      <c r="C19" s="603">
        <v>2800</v>
      </c>
      <c r="D19" s="603"/>
    </row>
    <row r="20" spans="1:4" ht="34.5" customHeight="1">
      <c r="A20" s="532" t="s">
        <v>392</v>
      </c>
      <c r="B20" s="539">
        <v>50</v>
      </c>
      <c r="C20" s="603">
        <v>50</v>
      </c>
      <c r="D20" s="603"/>
    </row>
    <row r="21" spans="1:4" ht="36" customHeight="1">
      <c r="A21" s="532" t="s">
        <v>393</v>
      </c>
      <c r="B21" s="535">
        <v>350</v>
      </c>
      <c r="C21" s="603"/>
      <c r="D21" s="603">
        <v>350</v>
      </c>
    </row>
    <row r="22" spans="1:4" ht="27" customHeight="1">
      <c r="A22" s="532" t="s">
        <v>416</v>
      </c>
      <c r="B22" s="535">
        <v>450</v>
      </c>
      <c r="C22" s="603">
        <v>450</v>
      </c>
      <c r="D22" s="603"/>
    </row>
    <row r="23" spans="1:4" ht="27" customHeight="1">
      <c r="A23" s="532" t="s">
        <v>417</v>
      </c>
      <c r="B23" s="535">
        <v>1200</v>
      </c>
      <c r="C23" s="603"/>
      <c r="D23" s="603">
        <v>1200</v>
      </c>
    </row>
    <row r="24" spans="1:4" ht="0.75" customHeight="1">
      <c r="A24" s="532"/>
      <c r="B24" s="535"/>
      <c r="C24" s="603"/>
      <c r="D24" s="603"/>
    </row>
    <row r="25" spans="1:4" ht="39.75" customHeight="1">
      <c r="A25" s="541" t="s">
        <v>394</v>
      </c>
      <c r="B25" s="542">
        <f>SUM(B5:B23)</f>
        <v>79100</v>
      </c>
      <c r="C25" s="542">
        <f>SUM(C8:C24)</f>
        <v>58000</v>
      </c>
      <c r="D25" s="542">
        <f>SUM(D8:D24)</f>
        <v>21600</v>
      </c>
    </row>
    <row r="26" spans="1:4" ht="33" customHeight="1">
      <c r="A26" s="532" t="s">
        <v>395</v>
      </c>
      <c r="B26" s="543"/>
      <c r="C26" s="603"/>
      <c r="D26" s="603"/>
    </row>
    <row r="27" spans="1:4" ht="30.75" customHeight="1">
      <c r="A27" s="544" t="s">
        <v>396</v>
      </c>
      <c r="B27" s="545"/>
      <c r="C27" s="603"/>
      <c r="D27" s="603"/>
    </row>
    <row r="28" spans="1:4" ht="32.25" customHeight="1">
      <c r="A28" s="532" t="s">
        <v>397</v>
      </c>
      <c r="B28" s="543"/>
      <c r="C28" s="603"/>
      <c r="D28" s="603"/>
    </row>
    <row r="29" spans="1:4" ht="32.25" customHeight="1" hidden="1">
      <c r="A29" s="532"/>
      <c r="B29" s="543"/>
      <c r="C29" s="603"/>
      <c r="D29" s="603"/>
    </row>
    <row r="30" spans="1:4" ht="27" customHeight="1">
      <c r="A30" s="532" t="s">
        <v>398</v>
      </c>
      <c r="B30" s="543"/>
      <c r="C30" s="603"/>
      <c r="D30" s="603"/>
    </row>
    <row r="31" spans="1:4" ht="20.25" customHeight="1">
      <c r="A31" s="532" t="s">
        <v>399</v>
      </c>
      <c r="B31" s="543">
        <v>200</v>
      </c>
      <c r="C31" s="603"/>
      <c r="D31" s="603">
        <v>200</v>
      </c>
    </row>
    <row r="32" spans="1:4" ht="19.5" customHeight="1">
      <c r="A32" s="532" t="s">
        <v>400</v>
      </c>
      <c r="B32" s="546"/>
      <c r="C32" s="603"/>
      <c r="D32" s="603"/>
    </row>
    <row r="33" spans="1:4" ht="42" customHeight="1">
      <c r="A33" s="532" t="s">
        <v>401</v>
      </c>
      <c r="B33" s="535"/>
      <c r="C33" s="603"/>
      <c r="D33" s="603"/>
    </row>
    <row r="34" spans="1:4" ht="27" customHeight="1">
      <c r="A34" s="532" t="s">
        <v>402</v>
      </c>
      <c r="B34" s="535">
        <v>700</v>
      </c>
      <c r="C34" s="603"/>
      <c r="D34" s="603">
        <v>700</v>
      </c>
    </row>
    <row r="35" spans="1:4" ht="27.75" customHeight="1">
      <c r="A35" s="532" t="s">
        <v>403</v>
      </c>
      <c r="B35" s="535"/>
      <c r="C35" s="603"/>
      <c r="D35" s="603"/>
    </row>
    <row r="36" spans="1:4" ht="33.75" customHeight="1">
      <c r="A36" s="532" t="s">
        <v>404</v>
      </c>
      <c r="B36" s="535"/>
      <c r="C36" s="603"/>
      <c r="D36" s="603"/>
    </row>
    <row r="37" spans="1:4" ht="33.75" customHeight="1">
      <c r="A37" s="547" t="s">
        <v>405</v>
      </c>
      <c r="B37" s="535">
        <f>SUM(B26:B36)</f>
        <v>900</v>
      </c>
      <c r="C37" s="603"/>
      <c r="D37" s="603">
        <f>SUM(D31:D36)</f>
        <v>900</v>
      </c>
    </row>
    <row r="38" spans="1:4" ht="57.75" customHeight="1">
      <c r="A38" s="610" t="s">
        <v>406</v>
      </c>
      <c r="B38" s="548">
        <f>SUM(B37,B25)</f>
        <v>80000</v>
      </c>
      <c r="C38" s="548">
        <f>SUM(C37,C25)</f>
        <v>58000</v>
      </c>
      <c r="D38" s="548">
        <f>SUM(D37,D25)</f>
        <v>22500</v>
      </c>
    </row>
    <row r="39" spans="1:4" ht="12.75">
      <c r="A39" s="611" t="s">
        <v>407</v>
      </c>
      <c r="B39" s="549"/>
      <c r="C39" s="603"/>
      <c r="D39" s="603"/>
    </row>
    <row r="40" spans="1:4" ht="27.75" customHeight="1">
      <c r="A40" s="611" t="s">
        <v>408</v>
      </c>
      <c r="B40" s="549"/>
      <c r="C40" s="603"/>
      <c r="D40" s="603"/>
    </row>
    <row r="41" spans="1:4" ht="30" customHeight="1">
      <c r="A41" s="611" t="s">
        <v>409</v>
      </c>
      <c r="B41" s="549"/>
      <c r="C41" s="603"/>
      <c r="D41" s="603"/>
    </row>
    <row r="42" spans="1:4" ht="51" customHeight="1">
      <c r="A42" s="612" t="s">
        <v>581</v>
      </c>
      <c r="B42" s="613">
        <f>SUM(B38:B41)</f>
        <v>80000</v>
      </c>
      <c r="C42" s="613">
        <f>SUM(C38:C41)</f>
        <v>58000</v>
      </c>
      <c r="D42" s="613">
        <f>SUM(D38:D41)</f>
        <v>22500</v>
      </c>
    </row>
    <row r="43" spans="1:4" ht="12.75">
      <c r="A43" s="551"/>
      <c r="B43" s="552"/>
      <c r="C43" s="603"/>
      <c r="D43" s="603"/>
    </row>
    <row r="44" spans="1:4" ht="12.75">
      <c r="A44" s="530" t="s">
        <v>207</v>
      </c>
      <c r="B44" s="553" t="s">
        <v>384</v>
      </c>
      <c r="C44" s="1212"/>
      <c r="D44" s="1212"/>
    </row>
    <row r="45" spans="1:4" ht="15">
      <c r="A45" s="554" t="s">
        <v>410</v>
      </c>
      <c r="B45" s="555"/>
      <c r="C45" s="603"/>
      <c r="D45" s="603"/>
    </row>
    <row r="46" spans="1:4" ht="15">
      <c r="A46" s="554" t="s">
        <v>411</v>
      </c>
      <c r="B46" s="555"/>
      <c r="C46" s="603"/>
      <c r="D46" s="603"/>
    </row>
    <row r="47" spans="1:4" ht="15">
      <c r="A47" s="554" t="s">
        <v>412</v>
      </c>
      <c r="B47" s="555"/>
      <c r="C47" s="603"/>
      <c r="D47" s="603"/>
    </row>
    <row r="48" spans="1:4" ht="15">
      <c r="A48" s="554" t="s">
        <v>413</v>
      </c>
      <c r="B48" s="555"/>
      <c r="C48" s="603"/>
      <c r="D48" s="603"/>
    </row>
    <row r="49" spans="1:4" ht="15">
      <c r="A49" s="554" t="s">
        <v>414</v>
      </c>
      <c r="B49" s="555"/>
      <c r="C49" s="603"/>
      <c r="D49" s="603"/>
    </row>
    <row r="50" spans="1:4" ht="15">
      <c r="A50" s="614" t="s">
        <v>415</v>
      </c>
      <c r="B50" s="615">
        <f>SUM(B45:B49)</f>
        <v>0</v>
      </c>
      <c r="C50" s="1213"/>
      <c r="D50" s="1213"/>
    </row>
  </sheetData>
  <sheetProtection/>
  <mergeCells count="2">
    <mergeCell ref="A1:B1"/>
    <mergeCell ref="A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8"/>
  </sheetPr>
  <dimension ref="A1:O86"/>
  <sheetViews>
    <sheetView zoomScalePageLayoutView="0" workbookViewId="0" topLeftCell="A1">
      <selection activeCell="F34" sqref="F34"/>
    </sheetView>
  </sheetViews>
  <sheetFormatPr defaultColWidth="9.140625" defaultRowHeight="15"/>
  <cols>
    <col min="1" max="1" width="46.28125" style="528" customWidth="1"/>
    <col min="2" max="2" width="12.140625" style="528" customWidth="1"/>
    <col min="3" max="3" width="11.57421875" style="528" customWidth="1"/>
    <col min="4" max="4" width="10.7109375" style="528" customWidth="1"/>
    <col min="5" max="5" width="10.421875" style="528" customWidth="1"/>
    <col min="6" max="6" width="11.140625" style="528" customWidth="1"/>
    <col min="7" max="7" width="13.57421875" style="528" customWidth="1"/>
    <col min="8" max="8" width="11.7109375" style="528" customWidth="1"/>
    <col min="9" max="16384" width="9.140625" style="528" customWidth="1"/>
  </cols>
  <sheetData>
    <row r="1" spans="1:8" ht="37.5" customHeight="1">
      <c r="A1" s="1322" t="s">
        <v>757</v>
      </c>
      <c r="B1" s="1322"/>
      <c r="C1" s="1323"/>
      <c r="D1" s="1323"/>
      <c r="E1" s="1323"/>
      <c r="F1" s="1323"/>
      <c r="G1" s="1324"/>
      <c r="H1" s="1324"/>
    </row>
    <row r="2" spans="1:15" ht="15">
      <c r="A2" s="556"/>
      <c r="B2" s="556"/>
      <c r="C2" s="556"/>
      <c r="D2" s="556"/>
      <c r="E2" s="1281" t="s">
        <v>773</v>
      </c>
      <c r="F2" s="1296"/>
      <c r="G2" s="1296"/>
      <c r="H2" s="1296"/>
      <c r="I2" s="1296"/>
      <c r="J2" s="1296"/>
      <c r="K2" s="1296"/>
      <c r="L2" s="1296"/>
      <c r="M2" s="1296"/>
      <c r="N2" s="1296"/>
      <c r="O2" s="1296"/>
    </row>
    <row r="3" spans="1:10" ht="47.25" customHeight="1">
      <c r="A3" s="600" t="s">
        <v>423</v>
      </c>
      <c r="B3" s="531" t="s">
        <v>424</v>
      </c>
      <c r="C3" s="531" t="s">
        <v>425</v>
      </c>
      <c r="D3" s="531" t="s">
        <v>717</v>
      </c>
      <c r="E3" s="531" t="s">
        <v>623</v>
      </c>
      <c r="F3" s="531" t="s">
        <v>718</v>
      </c>
      <c r="G3" s="531" t="s">
        <v>719</v>
      </c>
      <c r="H3" s="531" t="s">
        <v>419</v>
      </c>
      <c r="I3" s="599"/>
      <c r="J3" s="599"/>
    </row>
    <row r="4" spans="1:8" ht="13.5" customHeight="1" hidden="1">
      <c r="A4" s="601"/>
      <c r="B4" s="601"/>
      <c r="C4" s="601"/>
      <c r="D4" s="601"/>
      <c r="E4" s="601"/>
      <c r="F4" s="601"/>
      <c r="G4" s="601"/>
      <c r="H4" s="602"/>
    </row>
    <row r="5" spans="1:8" ht="12.75" hidden="1">
      <c r="A5" s="601"/>
      <c r="B5" s="601" t="s">
        <v>421</v>
      </c>
      <c r="C5" s="601"/>
      <c r="D5" s="601"/>
      <c r="E5" s="601"/>
      <c r="F5" s="601"/>
      <c r="G5" s="601"/>
      <c r="H5" s="602"/>
    </row>
    <row r="6" spans="1:8" ht="12.75" hidden="1">
      <c r="A6" s="601"/>
      <c r="B6" s="601"/>
      <c r="C6" s="601" t="s">
        <v>421</v>
      </c>
      <c r="D6" s="601" t="s">
        <v>421</v>
      </c>
      <c r="E6" s="601" t="s">
        <v>421</v>
      </c>
      <c r="F6" s="601"/>
      <c r="G6" s="601"/>
      <c r="H6" s="602"/>
    </row>
    <row r="7" spans="1:8" ht="12.75" hidden="1">
      <c r="A7" s="601"/>
      <c r="B7" s="601"/>
      <c r="C7" s="601"/>
      <c r="D7" s="601"/>
      <c r="E7" s="601"/>
      <c r="F7" s="601"/>
      <c r="G7" s="601"/>
      <c r="H7" s="602"/>
    </row>
    <row r="8" spans="1:8" ht="21" customHeight="1" hidden="1">
      <c r="A8" s="605"/>
      <c r="B8" s="605" t="s">
        <v>421</v>
      </c>
      <c r="C8" s="605" t="s">
        <v>421</v>
      </c>
      <c r="D8" s="605" t="s">
        <v>421</v>
      </c>
      <c r="E8" s="605" t="s">
        <v>421</v>
      </c>
      <c r="F8" s="605" t="s">
        <v>421</v>
      </c>
      <c r="G8" s="605"/>
      <c r="H8" s="605"/>
    </row>
    <row r="9" spans="1:8" ht="12.75" hidden="1">
      <c r="A9" s="601"/>
      <c r="B9" s="601"/>
      <c r="C9" s="603"/>
      <c r="D9" s="603"/>
      <c r="E9" s="603" t="s">
        <v>421</v>
      </c>
      <c r="F9" s="603" t="s">
        <v>421</v>
      </c>
      <c r="G9" s="603" t="s">
        <v>421</v>
      </c>
      <c r="H9" s="603" t="s">
        <v>421</v>
      </c>
    </row>
    <row r="10" spans="1:8" ht="12.75" hidden="1">
      <c r="A10" s="601"/>
      <c r="B10" s="601"/>
      <c r="C10" s="603" t="s">
        <v>421</v>
      </c>
      <c r="D10" s="603" t="s">
        <v>421</v>
      </c>
      <c r="E10" s="603" t="s">
        <v>421</v>
      </c>
      <c r="F10" s="603" t="s">
        <v>421</v>
      </c>
      <c r="G10" s="603" t="s">
        <v>421</v>
      </c>
      <c r="H10" s="603"/>
    </row>
    <row r="11" spans="1:8" ht="12.75" hidden="1">
      <c r="A11" s="601"/>
      <c r="B11" s="601"/>
      <c r="C11" s="603" t="s">
        <v>421</v>
      </c>
      <c r="D11" s="603" t="s">
        <v>421</v>
      </c>
      <c r="E11" s="603" t="s">
        <v>421</v>
      </c>
      <c r="F11" s="603" t="s">
        <v>421</v>
      </c>
      <c r="G11" s="603" t="s">
        <v>421</v>
      </c>
      <c r="H11" s="604"/>
    </row>
    <row r="12" spans="1:8" ht="12.75" hidden="1">
      <c r="A12" s="601"/>
      <c r="B12" s="601"/>
      <c r="C12" s="603"/>
      <c r="D12" s="603"/>
      <c r="E12" s="603"/>
      <c r="F12" s="603" t="s">
        <v>421</v>
      </c>
      <c r="G12" s="603" t="s">
        <v>421</v>
      </c>
      <c r="H12" s="604"/>
    </row>
    <row r="13" spans="1:8" ht="21" customHeight="1">
      <c r="A13" s="605"/>
      <c r="B13" s="605"/>
      <c r="C13" s="606" t="s">
        <v>421</v>
      </c>
      <c r="D13" s="606" t="s">
        <v>421</v>
      </c>
      <c r="E13" s="606" t="s">
        <v>421</v>
      </c>
      <c r="F13" s="606"/>
      <c r="G13" s="606" t="s">
        <v>421</v>
      </c>
      <c r="H13" s="606"/>
    </row>
    <row r="14" spans="1:8" ht="12.75">
      <c r="A14" s="601"/>
      <c r="B14" s="601"/>
      <c r="C14" s="601"/>
      <c r="D14" s="601"/>
      <c r="E14" s="601"/>
      <c r="F14" s="601"/>
      <c r="G14" s="601"/>
      <c r="H14" s="602"/>
    </row>
    <row r="15" spans="1:8" ht="12.75">
      <c r="A15" s="601"/>
      <c r="B15" s="601"/>
      <c r="C15" s="601"/>
      <c r="D15" s="601"/>
      <c r="E15" s="601"/>
      <c r="F15" s="601"/>
      <c r="G15" s="601"/>
      <c r="H15" s="602"/>
    </row>
    <row r="16" spans="1:8" ht="0.75" customHeight="1">
      <c r="A16" s="601"/>
      <c r="B16" s="601"/>
      <c r="C16" s="601"/>
      <c r="D16" s="601"/>
      <c r="E16" s="601"/>
      <c r="F16" s="601"/>
      <c r="G16" s="601"/>
      <c r="H16" s="602"/>
    </row>
    <row r="17" spans="1:8" ht="12.75" hidden="1">
      <c r="A17" s="601"/>
      <c r="B17" s="601"/>
      <c r="C17" s="601"/>
      <c r="D17" s="601"/>
      <c r="E17" s="601"/>
      <c r="F17" s="601"/>
      <c r="G17" s="601"/>
      <c r="H17" s="602"/>
    </row>
    <row r="18" spans="1:8" ht="18.75" customHeight="1">
      <c r="A18" s="605" t="s">
        <v>426</v>
      </c>
      <c r="B18" s="605">
        <f aca="true" t="shared" si="0" ref="B18:H18">SUM(B14:B17)</f>
        <v>0</v>
      </c>
      <c r="C18" s="605">
        <f t="shared" si="0"/>
        <v>0</v>
      </c>
      <c r="D18" s="605">
        <f t="shared" si="0"/>
        <v>0</v>
      </c>
      <c r="E18" s="605">
        <f t="shared" si="0"/>
        <v>0</v>
      </c>
      <c r="F18" s="605">
        <f t="shared" si="0"/>
        <v>0</v>
      </c>
      <c r="G18" s="605">
        <f t="shared" si="0"/>
        <v>0</v>
      </c>
      <c r="H18" s="605">
        <f t="shared" si="0"/>
        <v>0</v>
      </c>
    </row>
    <row r="19" spans="1:8" ht="12.75">
      <c r="A19" s="601"/>
      <c r="B19" s="601"/>
      <c r="C19" s="601"/>
      <c r="D19" s="601"/>
      <c r="E19" s="601"/>
      <c r="F19" s="601"/>
      <c r="G19" s="601"/>
      <c r="H19" s="602"/>
    </row>
    <row r="20" spans="1:8" ht="12.75" hidden="1">
      <c r="A20" s="601"/>
      <c r="B20" s="601"/>
      <c r="C20" s="601"/>
      <c r="D20" s="601"/>
      <c r="E20" s="601"/>
      <c r="F20" s="601"/>
      <c r="G20" s="601"/>
      <c r="H20" s="602"/>
    </row>
    <row r="21" spans="1:8" ht="12.75" hidden="1">
      <c r="A21" s="601"/>
      <c r="B21" s="601"/>
      <c r="C21" s="601"/>
      <c r="D21" s="601"/>
      <c r="E21" s="601"/>
      <c r="F21" s="601"/>
      <c r="G21" s="601"/>
      <c r="H21" s="602"/>
    </row>
    <row r="22" spans="1:8" ht="12.75">
      <c r="A22" s="601"/>
      <c r="B22" s="601"/>
      <c r="C22" s="601"/>
      <c r="D22" s="601"/>
      <c r="E22" s="601"/>
      <c r="F22" s="601"/>
      <c r="G22" s="601"/>
      <c r="H22" s="602"/>
    </row>
    <row r="23" spans="1:8" ht="12.75">
      <c r="A23" s="601" t="s">
        <v>427</v>
      </c>
      <c r="B23" s="601">
        <v>0</v>
      </c>
      <c r="C23" s="601">
        <v>0</v>
      </c>
      <c r="D23" s="601">
        <v>0</v>
      </c>
      <c r="E23" s="601">
        <v>0</v>
      </c>
      <c r="F23" s="601">
        <v>0</v>
      </c>
      <c r="G23" s="601">
        <v>0</v>
      </c>
      <c r="H23" s="602">
        <v>0</v>
      </c>
    </row>
    <row r="24" spans="1:8" ht="12.75">
      <c r="A24" s="601"/>
      <c r="B24" s="601"/>
      <c r="C24" s="601"/>
      <c r="D24" s="601"/>
      <c r="E24" s="601"/>
      <c r="F24" s="601"/>
      <c r="G24" s="601"/>
      <c r="H24" s="602"/>
    </row>
    <row r="25" spans="1:8" ht="12.75">
      <c r="A25" s="601" t="s">
        <v>584</v>
      </c>
      <c r="B25" s="601"/>
      <c r="C25" s="601">
        <v>4500</v>
      </c>
      <c r="D25" s="601">
        <v>5016</v>
      </c>
      <c r="E25" s="601">
        <v>5000</v>
      </c>
      <c r="F25" s="601">
        <v>5000</v>
      </c>
      <c r="G25" s="601"/>
      <c r="H25" s="602"/>
    </row>
    <row r="26" spans="1:8" ht="12.75">
      <c r="A26" s="601" t="s">
        <v>436</v>
      </c>
      <c r="B26" s="601"/>
      <c r="C26" s="601">
        <v>12000</v>
      </c>
      <c r="D26" s="601">
        <v>9000</v>
      </c>
      <c r="E26" s="601">
        <v>6000</v>
      </c>
      <c r="F26" s="601"/>
      <c r="G26" s="601"/>
      <c r="H26" s="602"/>
    </row>
    <row r="27" spans="1:8" ht="12.75">
      <c r="A27" s="601" t="s">
        <v>437</v>
      </c>
      <c r="B27" s="601"/>
      <c r="C27" s="601">
        <v>300</v>
      </c>
      <c r="D27" s="601">
        <v>300</v>
      </c>
      <c r="E27" s="601">
        <v>300</v>
      </c>
      <c r="F27" s="601">
        <v>300</v>
      </c>
      <c r="G27" s="601"/>
      <c r="H27" s="602"/>
    </row>
    <row r="28" spans="1:8" ht="12.75">
      <c r="A28" s="601" t="s">
        <v>747</v>
      </c>
      <c r="B28" s="601"/>
      <c r="C28" s="601">
        <v>8000</v>
      </c>
      <c r="D28" s="601">
        <v>7009</v>
      </c>
      <c r="E28" s="601">
        <v>6800</v>
      </c>
      <c r="F28" s="601">
        <v>6500</v>
      </c>
      <c r="G28" s="601"/>
      <c r="H28" s="602"/>
    </row>
    <row r="29" spans="1:8" ht="12.75">
      <c r="A29" s="601" t="s">
        <v>748</v>
      </c>
      <c r="B29" s="601"/>
      <c r="C29" s="601">
        <v>2000</v>
      </c>
      <c r="D29" s="601">
        <v>2015</v>
      </c>
      <c r="E29" s="601">
        <v>2000</v>
      </c>
      <c r="F29" s="601">
        <v>1800</v>
      </c>
      <c r="G29" s="601"/>
      <c r="H29" s="602"/>
    </row>
    <row r="30" spans="1:8" ht="12.75">
      <c r="A30" s="601" t="s">
        <v>749</v>
      </c>
      <c r="B30" s="601"/>
      <c r="C30" s="601">
        <v>35640</v>
      </c>
      <c r="D30" s="601">
        <v>35640</v>
      </c>
      <c r="E30" s="601">
        <v>35640</v>
      </c>
      <c r="F30" s="601">
        <v>35640</v>
      </c>
      <c r="G30" s="601"/>
      <c r="H30" s="602"/>
    </row>
    <row r="31" spans="1:8" ht="20.25" customHeight="1">
      <c r="A31" s="605" t="s">
        <v>435</v>
      </c>
      <c r="B31" s="605">
        <f>SUM(B19:B22)</f>
        <v>0</v>
      </c>
      <c r="C31" s="605">
        <f>SUM(C25:C30)</f>
        <v>62440</v>
      </c>
      <c r="D31" s="605">
        <f>SUM(D25:D30)</f>
        <v>58980</v>
      </c>
      <c r="E31" s="605">
        <f>SUM(E25:E30)</f>
        <v>55740</v>
      </c>
      <c r="F31" s="605">
        <f>SUM(F25:F30)</f>
        <v>49240</v>
      </c>
      <c r="G31" s="605">
        <f>SUM(G25:G30)</f>
        <v>0</v>
      </c>
      <c r="H31" s="605">
        <f>SUM(H19:H22)</f>
        <v>0</v>
      </c>
    </row>
    <row r="32" spans="1:8" ht="28.5" customHeight="1">
      <c r="A32" s="607" t="s">
        <v>428</v>
      </c>
      <c r="B32" s="605"/>
      <c r="C32" s="605">
        <f aca="true" t="shared" si="1" ref="C32:H32">SUM(C31,C18,C13,C8)</f>
        <v>62440</v>
      </c>
      <c r="D32" s="605">
        <f t="shared" si="1"/>
        <v>58980</v>
      </c>
      <c r="E32" s="605">
        <f t="shared" si="1"/>
        <v>55740</v>
      </c>
      <c r="F32" s="605">
        <f t="shared" si="1"/>
        <v>49240</v>
      </c>
      <c r="G32" s="605">
        <f t="shared" si="1"/>
        <v>0</v>
      </c>
      <c r="H32" s="605">
        <f t="shared" si="1"/>
        <v>0</v>
      </c>
    </row>
    <row r="33" spans="1:7" ht="12.75">
      <c r="A33" s="556"/>
      <c r="B33" s="556"/>
      <c r="C33" s="556"/>
      <c r="D33" s="556"/>
      <c r="E33" s="556"/>
      <c r="F33" s="556"/>
      <c r="G33" s="556"/>
    </row>
    <row r="34" spans="1:7" ht="12.75">
      <c r="A34" s="556"/>
      <c r="B34" s="556"/>
      <c r="C34" s="556"/>
      <c r="D34" s="556"/>
      <c r="E34" s="556"/>
      <c r="F34" s="556"/>
      <c r="G34" s="556"/>
    </row>
    <row r="35" spans="1:7" ht="12.75">
      <c r="A35" s="556"/>
      <c r="B35" s="556"/>
      <c r="C35" s="556"/>
      <c r="D35" s="556"/>
      <c r="E35" s="556"/>
      <c r="F35" s="556"/>
      <c r="G35" s="556"/>
    </row>
    <row r="36" spans="1:7" ht="12.75">
      <c r="A36" s="556"/>
      <c r="B36" s="556"/>
      <c r="C36" s="556"/>
      <c r="D36" s="556"/>
      <c r="E36" s="556"/>
      <c r="F36" s="556"/>
      <c r="G36" s="556"/>
    </row>
    <row r="37" spans="1:7" ht="12.75">
      <c r="A37" s="556"/>
      <c r="B37" s="556"/>
      <c r="C37" s="556"/>
      <c r="D37" s="556"/>
      <c r="E37" s="556"/>
      <c r="F37" s="556"/>
      <c r="G37" s="556"/>
    </row>
    <row r="38" spans="1:7" ht="12.75">
      <c r="A38" s="556"/>
      <c r="B38" s="556"/>
      <c r="C38" s="556"/>
      <c r="D38" s="556"/>
      <c r="E38" s="556"/>
      <c r="F38" s="556"/>
      <c r="G38" s="556"/>
    </row>
    <row r="39" spans="1:7" ht="12.75">
      <c r="A39" s="556"/>
      <c r="B39" s="556"/>
      <c r="C39" s="556"/>
      <c r="D39" s="556"/>
      <c r="E39" s="556"/>
      <c r="F39" s="556"/>
      <c r="G39" s="556"/>
    </row>
    <row r="40" spans="1:7" ht="12.75">
      <c r="A40" s="556"/>
      <c r="B40" s="556"/>
      <c r="C40" s="556"/>
      <c r="D40" s="556"/>
      <c r="E40" s="556"/>
      <c r="F40" s="556"/>
      <c r="G40" s="556"/>
    </row>
    <row r="41" spans="1:7" ht="12.75">
      <c r="A41" s="556"/>
      <c r="B41" s="556"/>
      <c r="C41" s="556"/>
      <c r="D41" s="556"/>
      <c r="E41" s="556"/>
      <c r="F41" s="556"/>
      <c r="G41" s="556"/>
    </row>
    <row r="42" spans="1:7" ht="12.75">
      <c r="A42" s="556"/>
      <c r="B42" s="556"/>
      <c r="C42" s="556"/>
      <c r="D42" s="556"/>
      <c r="E42" s="556"/>
      <c r="F42" s="556"/>
      <c r="G42" s="556"/>
    </row>
    <row r="43" spans="1:7" ht="12.75">
      <c r="A43" s="556"/>
      <c r="B43" s="556"/>
      <c r="C43" s="556"/>
      <c r="D43" s="556"/>
      <c r="E43" s="556"/>
      <c r="F43" s="556"/>
      <c r="G43" s="556"/>
    </row>
    <row r="44" spans="1:7" ht="12.75">
      <c r="A44" s="556"/>
      <c r="B44" s="556"/>
      <c r="C44" s="556"/>
      <c r="D44" s="556"/>
      <c r="E44" s="556"/>
      <c r="F44" s="556"/>
      <c r="G44" s="556"/>
    </row>
    <row r="45" spans="1:7" ht="12.75">
      <c r="A45" s="556"/>
      <c r="B45" s="556"/>
      <c r="C45" s="556"/>
      <c r="D45" s="556"/>
      <c r="E45" s="556"/>
      <c r="F45" s="556"/>
      <c r="G45" s="556"/>
    </row>
    <row r="46" spans="1:7" ht="12.75">
      <c r="A46" s="556"/>
      <c r="B46" s="556"/>
      <c r="C46" s="556"/>
      <c r="D46" s="556"/>
      <c r="E46" s="556"/>
      <c r="F46" s="556"/>
      <c r="G46" s="556"/>
    </row>
    <row r="47" spans="1:7" ht="12.75">
      <c r="A47" s="556"/>
      <c r="B47" s="556"/>
      <c r="C47" s="556"/>
      <c r="D47" s="556"/>
      <c r="E47" s="556"/>
      <c r="F47" s="556"/>
      <c r="G47" s="556"/>
    </row>
    <row r="48" spans="1:7" ht="12.75">
      <c r="A48" s="556"/>
      <c r="B48" s="556"/>
      <c r="C48" s="556"/>
      <c r="D48" s="556"/>
      <c r="E48" s="556"/>
      <c r="F48" s="556"/>
      <c r="G48" s="556"/>
    </row>
    <row r="49" spans="1:7" ht="12.75">
      <c r="A49" s="556"/>
      <c r="B49" s="556"/>
      <c r="C49" s="556"/>
      <c r="D49" s="556"/>
      <c r="E49" s="556"/>
      <c r="F49" s="556"/>
      <c r="G49" s="556"/>
    </row>
    <row r="50" spans="1:7" ht="12.75">
      <c r="A50" s="556"/>
      <c r="B50" s="556"/>
      <c r="C50" s="556"/>
      <c r="D50" s="556"/>
      <c r="E50" s="556"/>
      <c r="F50" s="556"/>
      <c r="G50" s="556"/>
    </row>
    <row r="51" spans="1:7" ht="12.75">
      <c r="A51" s="556"/>
      <c r="B51" s="556"/>
      <c r="C51" s="556"/>
      <c r="D51" s="556"/>
      <c r="E51" s="556"/>
      <c r="F51" s="556"/>
      <c r="G51" s="556"/>
    </row>
    <row r="52" spans="1:7" ht="12.75">
      <c r="A52" s="556"/>
      <c r="B52" s="556"/>
      <c r="C52" s="556"/>
      <c r="D52" s="556"/>
      <c r="E52" s="556"/>
      <c r="F52" s="556"/>
      <c r="G52" s="556"/>
    </row>
    <row r="53" spans="1:7" ht="12.75">
      <c r="A53" s="556"/>
      <c r="B53" s="556"/>
      <c r="C53" s="556"/>
      <c r="D53" s="556"/>
      <c r="E53" s="556"/>
      <c r="F53" s="556"/>
      <c r="G53" s="556"/>
    </row>
    <row r="54" spans="1:7" ht="12.75">
      <c r="A54" s="556"/>
      <c r="B54" s="556"/>
      <c r="C54" s="556"/>
      <c r="D54" s="556"/>
      <c r="E54" s="556"/>
      <c r="F54" s="556"/>
      <c r="G54" s="556"/>
    </row>
    <row r="55" spans="1:7" ht="12.75">
      <c r="A55" s="556"/>
      <c r="B55" s="556"/>
      <c r="C55" s="556"/>
      <c r="D55" s="556"/>
      <c r="E55" s="556"/>
      <c r="F55" s="556"/>
      <c r="G55" s="556"/>
    </row>
    <row r="56" spans="1:7" ht="12.75">
      <c r="A56" s="556"/>
      <c r="B56" s="556"/>
      <c r="C56" s="556"/>
      <c r="D56" s="556"/>
      <c r="E56" s="556"/>
      <c r="F56" s="556"/>
      <c r="G56" s="556"/>
    </row>
    <row r="57" spans="1:7" ht="12.75">
      <c r="A57" s="556"/>
      <c r="B57" s="556"/>
      <c r="C57" s="556"/>
      <c r="D57" s="556"/>
      <c r="E57" s="556"/>
      <c r="F57" s="556"/>
      <c r="G57" s="556"/>
    </row>
    <row r="58" spans="1:7" ht="12.75">
      <c r="A58" s="556"/>
      <c r="B58" s="556"/>
      <c r="C58" s="556"/>
      <c r="D58" s="556"/>
      <c r="E58" s="556"/>
      <c r="F58" s="556"/>
      <c r="G58" s="556"/>
    </row>
    <row r="59" spans="1:7" ht="12.75">
      <c r="A59" s="556"/>
      <c r="B59" s="556"/>
      <c r="C59" s="556"/>
      <c r="D59" s="556"/>
      <c r="E59" s="556"/>
      <c r="F59" s="556"/>
      <c r="G59" s="556"/>
    </row>
    <row r="60" spans="1:7" ht="12.75">
      <c r="A60" s="556"/>
      <c r="B60" s="556"/>
      <c r="C60" s="556"/>
      <c r="D60" s="556"/>
      <c r="E60" s="556"/>
      <c r="F60" s="556"/>
      <c r="G60" s="556"/>
    </row>
    <row r="61" spans="1:7" ht="12.75">
      <c r="A61" s="556"/>
      <c r="B61" s="556"/>
      <c r="C61" s="556"/>
      <c r="D61" s="556"/>
      <c r="E61" s="556"/>
      <c r="F61" s="556"/>
      <c r="G61" s="556"/>
    </row>
    <row r="62" spans="1:7" ht="12.75">
      <c r="A62" s="556"/>
      <c r="B62" s="556"/>
      <c r="C62" s="556"/>
      <c r="D62" s="556"/>
      <c r="E62" s="556"/>
      <c r="F62" s="556"/>
      <c r="G62" s="556"/>
    </row>
    <row r="63" spans="1:7" ht="12.75">
      <c r="A63" s="556"/>
      <c r="B63" s="556"/>
      <c r="C63" s="556"/>
      <c r="D63" s="556"/>
      <c r="E63" s="556"/>
      <c r="F63" s="556"/>
      <c r="G63" s="556"/>
    </row>
    <row r="64" spans="1:7" ht="12.75">
      <c r="A64" s="556"/>
      <c r="B64" s="556"/>
      <c r="C64" s="556"/>
      <c r="D64" s="556"/>
      <c r="E64" s="556"/>
      <c r="F64" s="556"/>
      <c r="G64" s="556"/>
    </row>
    <row r="65" spans="1:7" ht="12.75">
      <c r="A65" s="556"/>
      <c r="B65" s="556"/>
      <c r="C65" s="556"/>
      <c r="D65" s="556"/>
      <c r="E65" s="556"/>
      <c r="F65" s="556"/>
      <c r="G65" s="556"/>
    </row>
    <row r="66" spans="1:7" ht="12.75">
      <c r="A66" s="556"/>
      <c r="B66" s="556"/>
      <c r="C66" s="556"/>
      <c r="D66" s="556"/>
      <c r="E66" s="556"/>
      <c r="F66" s="556"/>
      <c r="G66" s="556"/>
    </row>
    <row r="67" spans="1:7" ht="12.75">
      <c r="A67" s="556"/>
      <c r="B67" s="556"/>
      <c r="C67" s="556"/>
      <c r="D67" s="556"/>
      <c r="E67" s="556"/>
      <c r="F67" s="556"/>
      <c r="G67" s="556"/>
    </row>
    <row r="68" spans="1:7" ht="12.75">
      <c r="A68" s="556"/>
      <c r="B68" s="556"/>
      <c r="C68" s="556"/>
      <c r="D68" s="556"/>
      <c r="E68" s="556"/>
      <c r="F68" s="556"/>
      <c r="G68" s="556"/>
    </row>
    <row r="69" spans="1:7" ht="12.75">
      <c r="A69" s="556"/>
      <c r="B69" s="556"/>
      <c r="C69" s="556"/>
      <c r="D69" s="556"/>
      <c r="E69" s="556"/>
      <c r="F69" s="556"/>
      <c r="G69" s="556"/>
    </row>
    <row r="70" spans="1:7" ht="12.75">
      <c r="A70" s="556"/>
      <c r="B70" s="556"/>
      <c r="C70" s="556"/>
      <c r="D70" s="556"/>
      <c r="E70" s="556"/>
      <c r="F70" s="556"/>
      <c r="G70" s="556"/>
    </row>
    <row r="71" spans="1:7" ht="12.75">
      <c r="A71" s="556"/>
      <c r="B71" s="556"/>
      <c r="C71" s="556"/>
      <c r="D71" s="556"/>
      <c r="E71" s="556"/>
      <c r="F71" s="556"/>
      <c r="G71" s="556"/>
    </row>
    <row r="72" spans="1:7" ht="12.75">
      <c r="A72" s="556"/>
      <c r="B72" s="556"/>
      <c r="C72" s="556"/>
      <c r="D72" s="556"/>
      <c r="E72" s="556"/>
      <c r="F72" s="556"/>
      <c r="G72" s="556"/>
    </row>
    <row r="73" spans="1:7" ht="12.75">
      <c r="A73" s="556"/>
      <c r="B73" s="556"/>
      <c r="C73" s="556"/>
      <c r="D73" s="556"/>
      <c r="E73" s="556"/>
      <c r="F73" s="556"/>
      <c r="G73" s="556"/>
    </row>
    <row r="74" spans="1:7" ht="12.75">
      <c r="A74" s="556"/>
      <c r="B74" s="556"/>
      <c r="C74" s="556"/>
      <c r="D74" s="556"/>
      <c r="E74" s="556"/>
      <c r="F74" s="556"/>
      <c r="G74" s="556"/>
    </row>
    <row r="75" spans="1:7" ht="12.75">
      <c r="A75" s="556"/>
      <c r="B75" s="556"/>
      <c r="C75" s="556"/>
      <c r="D75" s="556"/>
      <c r="E75" s="556"/>
      <c r="F75" s="556"/>
      <c r="G75" s="556"/>
    </row>
    <row r="76" spans="1:7" ht="12.75">
      <c r="A76" s="556"/>
      <c r="B76" s="556"/>
      <c r="C76" s="556"/>
      <c r="D76" s="556"/>
      <c r="E76" s="556"/>
      <c r="F76" s="556"/>
      <c r="G76" s="556"/>
    </row>
    <row r="77" spans="1:7" ht="12.75">
      <c r="A77" s="556"/>
      <c r="B77" s="556"/>
      <c r="C77" s="556"/>
      <c r="D77" s="556"/>
      <c r="E77" s="556"/>
      <c r="F77" s="556"/>
      <c r="G77" s="556"/>
    </row>
    <row r="78" spans="1:7" ht="12.75">
      <c r="A78" s="556"/>
      <c r="B78" s="556"/>
      <c r="C78" s="556"/>
      <c r="D78" s="556"/>
      <c r="E78" s="556"/>
      <c r="F78" s="556"/>
      <c r="G78" s="556"/>
    </row>
    <row r="79" spans="1:7" ht="12.75">
      <c r="A79" s="556"/>
      <c r="B79" s="556"/>
      <c r="C79" s="556"/>
      <c r="D79" s="556"/>
      <c r="E79" s="556"/>
      <c r="F79" s="556"/>
      <c r="G79" s="556"/>
    </row>
    <row r="80" spans="1:7" ht="12.75">
      <c r="A80" s="556"/>
      <c r="B80" s="556"/>
      <c r="C80" s="556"/>
      <c r="D80" s="556"/>
      <c r="E80" s="556"/>
      <c r="F80" s="556"/>
      <c r="G80" s="556"/>
    </row>
    <row r="81" spans="1:7" ht="12.75">
      <c r="A81" s="556"/>
      <c r="B81" s="556"/>
      <c r="C81" s="556"/>
      <c r="D81" s="556"/>
      <c r="E81" s="556"/>
      <c r="F81" s="556"/>
      <c r="G81" s="556"/>
    </row>
    <row r="82" spans="1:7" ht="12.75">
      <c r="A82" s="556"/>
      <c r="B82" s="556"/>
      <c r="C82" s="556"/>
      <c r="D82" s="556"/>
      <c r="E82" s="556"/>
      <c r="F82" s="556"/>
      <c r="G82" s="556"/>
    </row>
    <row r="83" spans="1:7" ht="12.75">
      <c r="A83" s="556"/>
      <c r="B83" s="556"/>
      <c r="C83" s="556"/>
      <c r="D83" s="556"/>
      <c r="E83" s="556"/>
      <c r="F83" s="556"/>
      <c r="G83" s="556"/>
    </row>
    <row r="84" spans="1:7" ht="12.75">
      <c r="A84" s="556"/>
      <c r="B84" s="556"/>
      <c r="C84" s="556"/>
      <c r="D84" s="556"/>
      <c r="E84" s="556"/>
      <c r="F84" s="556"/>
      <c r="G84" s="556"/>
    </row>
    <row r="85" spans="1:7" ht="12.75">
      <c r="A85" s="556"/>
      <c r="B85" s="556"/>
      <c r="C85" s="556"/>
      <c r="D85" s="556"/>
      <c r="E85" s="556"/>
      <c r="F85" s="556"/>
      <c r="G85" s="556"/>
    </row>
    <row r="86" spans="1:7" ht="12.75">
      <c r="A86" s="556"/>
      <c r="B86" s="556"/>
      <c r="C86" s="556"/>
      <c r="D86" s="556"/>
      <c r="E86" s="556"/>
      <c r="F86" s="556"/>
      <c r="G86" s="556"/>
    </row>
  </sheetData>
  <sheetProtection/>
  <mergeCells count="2">
    <mergeCell ref="A1:H1"/>
    <mergeCell ref="E2:O2"/>
  </mergeCells>
  <printOptions/>
  <pageMargins left="0.7874015748031497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3"/>
  </sheetPr>
  <dimension ref="A1:L100"/>
  <sheetViews>
    <sheetView zoomScalePageLayoutView="0" workbookViewId="0" topLeftCell="A1">
      <selection activeCell="I47" sqref="I47"/>
    </sheetView>
  </sheetViews>
  <sheetFormatPr defaultColWidth="9.140625" defaultRowHeight="15"/>
  <cols>
    <col min="1" max="1" width="45.57421875" style="528" customWidth="1"/>
    <col min="2" max="2" width="16.28125" style="528" customWidth="1"/>
    <col min="3" max="3" width="0.13671875" style="528" customWidth="1"/>
    <col min="4" max="4" width="19.28125" style="528" customWidth="1"/>
    <col min="5" max="5" width="12.8515625" style="528" hidden="1" customWidth="1"/>
    <col min="6" max="6" width="17.00390625" style="528" customWidth="1"/>
    <col min="7" max="16384" width="9.140625" style="528" customWidth="1"/>
  </cols>
  <sheetData>
    <row r="1" spans="1:6" ht="56.25" customHeight="1">
      <c r="A1" s="1319" t="s">
        <v>720</v>
      </c>
      <c r="B1" s="1325"/>
      <c r="C1" s="1325"/>
      <c r="D1" s="1325"/>
      <c r="E1" s="1325"/>
      <c r="F1" s="1325"/>
    </row>
    <row r="2" spans="1:12" ht="21.75" customHeight="1">
      <c r="A2" s="608"/>
      <c r="B2" s="1281" t="s">
        <v>774</v>
      </c>
      <c r="C2" s="1296"/>
      <c r="D2" s="1296"/>
      <c r="E2" s="1296"/>
      <c r="F2" s="1296"/>
      <c r="G2" s="1296"/>
      <c r="H2" s="1296"/>
      <c r="I2" s="1296"/>
      <c r="J2" s="1296"/>
      <c r="K2" s="1296"/>
      <c r="L2" s="1296"/>
    </row>
    <row r="3" spans="1:6" ht="12.75" hidden="1">
      <c r="A3" s="616"/>
      <c r="B3" s="617"/>
      <c r="C3" s="617"/>
      <c r="D3" s="617"/>
      <c r="E3" s="617"/>
      <c r="F3" s="617"/>
    </row>
    <row r="4" spans="1:6" ht="17.25" customHeight="1" hidden="1">
      <c r="A4" s="618"/>
      <c r="B4" s="619"/>
      <c r="C4" s="619"/>
      <c r="D4" s="619"/>
      <c r="E4" s="619"/>
      <c r="F4" s="619"/>
    </row>
    <row r="5" spans="1:6" ht="18" customHeight="1" hidden="1">
      <c r="A5" s="618"/>
      <c r="B5" s="619"/>
      <c r="C5" s="619"/>
      <c r="D5" s="619"/>
      <c r="E5" s="619"/>
      <c r="F5" s="619"/>
    </row>
    <row r="6" spans="1:6" ht="31.5" customHeight="1" hidden="1">
      <c r="A6" s="551"/>
      <c r="B6" s="536"/>
      <c r="C6" s="536"/>
      <c r="D6" s="536"/>
      <c r="E6" s="536"/>
      <c r="F6" s="536"/>
    </row>
    <row r="7" spans="1:6" ht="30" customHeight="1" hidden="1">
      <c r="A7" s="551"/>
      <c r="B7" s="536"/>
      <c r="C7" s="536"/>
      <c r="D7" s="536"/>
      <c r="E7" s="536"/>
      <c r="F7" s="536"/>
    </row>
    <row r="8" spans="1:6" ht="0.75" customHeight="1" hidden="1">
      <c r="A8" s="618"/>
      <c r="B8" s="536"/>
      <c r="C8" s="536"/>
      <c r="D8" s="536"/>
      <c r="E8" s="536"/>
      <c r="F8" s="536"/>
    </row>
    <row r="9" spans="1:6" ht="18.75" customHeight="1" hidden="1">
      <c r="A9" s="618"/>
      <c r="B9" s="536"/>
      <c r="C9" s="536"/>
      <c r="D9" s="536"/>
      <c r="E9" s="536"/>
      <c r="F9" s="536"/>
    </row>
    <row r="10" spans="1:6" ht="27" customHeight="1" hidden="1">
      <c r="A10" s="551"/>
      <c r="B10" s="536"/>
      <c r="C10" s="536"/>
      <c r="D10" s="536"/>
      <c r="E10" s="536"/>
      <c r="F10" s="536"/>
    </row>
    <row r="11" spans="1:6" ht="18" customHeight="1" hidden="1">
      <c r="A11" s="620"/>
      <c r="B11" s="536"/>
      <c r="C11" s="536"/>
      <c r="D11" s="536"/>
      <c r="E11" s="536"/>
      <c r="F11" s="536"/>
    </row>
    <row r="12" spans="1:6" ht="29.25" customHeight="1" hidden="1">
      <c r="A12" s="551"/>
      <c r="B12" s="550"/>
      <c r="C12" s="550"/>
      <c r="D12" s="550"/>
      <c r="E12" s="550"/>
      <c r="F12" s="550"/>
    </row>
    <row r="13" spans="1:6" ht="33" customHeight="1" hidden="1">
      <c r="A13" s="551"/>
      <c r="B13" s="550"/>
      <c r="C13" s="550"/>
      <c r="D13" s="550"/>
      <c r="E13" s="550"/>
      <c r="F13" s="550"/>
    </row>
    <row r="14" spans="1:6" ht="27.75" customHeight="1" hidden="1">
      <c r="A14" s="620"/>
      <c r="B14" s="550"/>
      <c r="C14" s="550"/>
      <c r="D14" s="550"/>
      <c r="E14" s="550"/>
      <c r="F14" s="550"/>
    </row>
    <row r="15" spans="1:6" ht="21" customHeight="1" hidden="1">
      <c r="A15" s="551"/>
      <c r="B15" s="550"/>
      <c r="C15" s="550"/>
      <c r="D15" s="550"/>
      <c r="E15" s="550"/>
      <c r="F15" s="550"/>
    </row>
    <row r="16" spans="1:6" ht="21" customHeight="1" hidden="1">
      <c r="A16" s="551"/>
      <c r="B16" s="550"/>
      <c r="C16" s="550"/>
      <c r="D16" s="550"/>
      <c r="E16" s="550"/>
      <c r="F16" s="550"/>
    </row>
    <row r="17" spans="1:6" ht="19.5" customHeight="1" hidden="1">
      <c r="A17" s="551"/>
      <c r="B17" s="550"/>
      <c r="C17" s="550"/>
      <c r="D17" s="550"/>
      <c r="E17" s="550"/>
      <c r="F17" s="550"/>
    </row>
    <row r="18" spans="1:6" ht="21.75" customHeight="1" hidden="1">
      <c r="A18" s="551"/>
      <c r="B18" s="550"/>
      <c r="C18" s="550"/>
      <c r="D18" s="550"/>
      <c r="E18" s="550"/>
      <c r="F18" s="550"/>
    </row>
    <row r="19" spans="1:6" ht="12.75" hidden="1">
      <c r="A19" s="551"/>
      <c r="B19" s="550"/>
      <c r="C19" s="550"/>
      <c r="D19" s="550"/>
      <c r="E19" s="550"/>
      <c r="F19" s="550"/>
    </row>
    <row r="20" spans="1:6" ht="18.75" customHeight="1" hidden="1">
      <c r="A20" s="551"/>
      <c r="B20" s="550"/>
      <c r="C20" s="550"/>
      <c r="D20" s="550"/>
      <c r="E20" s="550"/>
      <c r="F20" s="550"/>
    </row>
    <row r="21" spans="1:6" ht="18.75" customHeight="1" hidden="1">
      <c r="A21" s="551"/>
      <c r="B21" s="550"/>
      <c r="C21" s="550"/>
      <c r="D21" s="550"/>
      <c r="E21" s="550"/>
      <c r="F21" s="550"/>
    </row>
    <row r="22" spans="1:6" ht="12.75" hidden="1">
      <c r="A22" s="551"/>
      <c r="B22" s="550"/>
      <c r="C22" s="550"/>
      <c r="D22" s="550"/>
      <c r="E22" s="550"/>
      <c r="F22" s="550"/>
    </row>
    <row r="23" spans="1:6" ht="0.75" customHeight="1" hidden="1">
      <c r="A23" s="621"/>
      <c r="B23" s="550"/>
      <c r="C23" s="550"/>
      <c r="D23" s="550"/>
      <c r="E23" s="550"/>
      <c r="F23" s="550"/>
    </row>
    <row r="24" spans="1:6" ht="21.75" customHeight="1" hidden="1">
      <c r="A24" s="551"/>
      <c r="B24" s="550"/>
      <c r="C24" s="550"/>
      <c r="D24" s="550"/>
      <c r="E24" s="550"/>
      <c r="F24" s="550"/>
    </row>
    <row r="25" spans="1:6" ht="19.5" customHeight="1" hidden="1">
      <c r="A25" s="551"/>
      <c r="B25" s="550"/>
      <c r="C25" s="550"/>
      <c r="D25" s="550"/>
      <c r="E25" s="550"/>
      <c r="F25" s="550"/>
    </row>
    <row r="26" spans="1:6" ht="21" customHeight="1" hidden="1">
      <c r="A26" s="551"/>
      <c r="B26" s="550"/>
      <c r="C26" s="550"/>
      <c r="D26" s="550"/>
      <c r="E26" s="550"/>
      <c r="F26" s="550"/>
    </row>
    <row r="27" spans="1:6" ht="20.25" customHeight="1" hidden="1">
      <c r="A27" s="551"/>
      <c r="B27" s="550"/>
      <c r="C27" s="550"/>
      <c r="D27" s="550"/>
      <c r="E27" s="550"/>
      <c r="F27" s="550"/>
    </row>
    <row r="28" spans="1:6" ht="12.75" hidden="1">
      <c r="A28" s="551"/>
      <c r="B28" s="550"/>
      <c r="C28" s="550"/>
      <c r="D28" s="550"/>
      <c r="E28" s="550"/>
      <c r="F28" s="550"/>
    </row>
    <row r="29" spans="1:6" ht="0.75" customHeight="1" hidden="1">
      <c r="A29" s="551"/>
      <c r="B29" s="550"/>
      <c r="C29" s="550"/>
      <c r="D29" s="550"/>
      <c r="E29" s="550"/>
      <c r="F29" s="550"/>
    </row>
    <row r="30" spans="1:6" ht="21.75" customHeight="1" hidden="1">
      <c r="A30" s="551"/>
      <c r="B30" s="550"/>
      <c r="C30" s="550"/>
      <c r="D30" s="550"/>
      <c r="E30" s="550"/>
      <c r="F30" s="550"/>
    </row>
    <row r="31" spans="1:6" ht="31.5" customHeight="1" hidden="1">
      <c r="A31" s="621"/>
      <c r="B31" s="550"/>
      <c r="C31" s="550"/>
      <c r="D31" s="550"/>
      <c r="E31" s="550"/>
      <c r="F31" s="550"/>
    </row>
    <row r="32" spans="1:6" ht="30" customHeight="1" hidden="1">
      <c r="A32" s="620"/>
      <c r="B32" s="550"/>
      <c r="C32" s="550"/>
      <c r="D32" s="550"/>
      <c r="E32" s="550"/>
      <c r="F32" s="550"/>
    </row>
    <row r="33" spans="1:6" ht="12.75" hidden="1">
      <c r="A33" s="609"/>
      <c r="B33" s="556"/>
      <c r="C33" s="556"/>
      <c r="D33" s="556"/>
      <c r="E33" s="556"/>
      <c r="F33" s="556"/>
    </row>
    <row r="34" spans="1:6" ht="114" customHeight="1" hidden="1">
      <c r="A34" s="609"/>
      <c r="B34" s="556"/>
      <c r="C34" s="556"/>
      <c r="D34" s="556"/>
      <c r="E34" s="556"/>
      <c r="F34" s="556"/>
    </row>
    <row r="35" spans="1:6" ht="0.75" customHeight="1">
      <c r="A35" s="1326"/>
      <c r="B35" s="1326"/>
      <c r="C35" s="1326"/>
      <c r="D35" s="1326"/>
      <c r="E35" s="1326"/>
      <c r="F35" s="1326"/>
    </row>
    <row r="36" spans="1:6" ht="12.75">
      <c r="A36" s="609"/>
      <c r="B36" s="556"/>
      <c r="C36" s="556"/>
      <c r="D36" s="556"/>
      <c r="E36" s="556"/>
      <c r="F36" s="556"/>
    </row>
    <row r="37" spans="1:6" ht="36" customHeight="1">
      <c r="A37" s="1327" t="s">
        <v>429</v>
      </c>
      <c r="B37" s="1328"/>
      <c r="C37" s="1328" t="s">
        <v>430</v>
      </c>
      <c r="D37" s="1328"/>
      <c r="E37" s="1327" t="s">
        <v>431</v>
      </c>
      <c r="F37" s="1327"/>
    </row>
    <row r="38" spans="1:6" ht="18.75" customHeight="1">
      <c r="A38" s="1329" t="s">
        <v>582</v>
      </c>
      <c r="B38" s="1330"/>
      <c r="C38" s="1330"/>
      <c r="D38" s="1330"/>
      <c r="E38" s="1331">
        <v>1000</v>
      </c>
      <c r="F38" s="1331"/>
    </row>
    <row r="39" spans="1:6" ht="17.25" customHeight="1">
      <c r="A39" s="1329" t="s">
        <v>432</v>
      </c>
      <c r="B39" s="1330"/>
      <c r="C39" s="1330"/>
      <c r="D39" s="1330"/>
      <c r="E39" s="1331">
        <v>6000</v>
      </c>
      <c r="F39" s="1331"/>
    </row>
    <row r="40" spans="1:6" ht="18.75" customHeight="1" hidden="1">
      <c r="A40" s="1329"/>
      <c r="B40" s="1330"/>
      <c r="C40" s="1330"/>
      <c r="D40" s="1330"/>
      <c r="E40" s="1331"/>
      <c r="F40" s="1331"/>
    </row>
    <row r="41" spans="1:6" ht="18" customHeight="1" hidden="1">
      <c r="A41" s="1329"/>
      <c r="B41" s="1330"/>
      <c r="C41" s="1330"/>
      <c r="D41" s="1330"/>
      <c r="E41" s="1331"/>
      <c r="F41" s="1331"/>
    </row>
    <row r="42" spans="1:10" ht="18.75" customHeight="1" hidden="1">
      <c r="A42" s="1329"/>
      <c r="B42" s="1330"/>
      <c r="C42" s="1330"/>
      <c r="D42" s="1330"/>
      <c r="E42" s="1331"/>
      <c r="F42" s="1331"/>
      <c r="I42" s="1332"/>
      <c r="J42" s="1333"/>
    </row>
    <row r="43" spans="1:6" ht="18" customHeight="1">
      <c r="A43" s="1329" t="s">
        <v>433</v>
      </c>
      <c r="B43" s="1330"/>
      <c r="C43" s="1330"/>
      <c r="D43" s="1330"/>
      <c r="E43" s="1331">
        <v>500</v>
      </c>
      <c r="F43" s="1331"/>
    </row>
    <row r="44" spans="1:6" ht="0.75" customHeight="1">
      <c r="A44" s="1329"/>
      <c r="B44" s="1330"/>
      <c r="C44" s="1330"/>
      <c r="D44" s="1330"/>
      <c r="E44" s="1331"/>
      <c r="F44" s="1331"/>
    </row>
    <row r="45" spans="1:6" ht="18" customHeight="1">
      <c r="A45" s="1329" t="s">
        <v>434</v>
      </c>
      <c r="B45" s="1330"/>
      <c r="C45" s="1330"/>
      <c r="D45" s="1330"/>
      <c r="E45" s="1331">
        <v>500</v>
      </c>
      <c r="F45" s="1331"/>
    </row>
    <row r="46" spans="1:8" ht="18.75" customHeight="1">
      <c r="A46" s="1329" t="s">
        <v>583</v>
      </c>
      <c r="B46" s="1330"/>
      <c r="C46" s="1330"/>
      <c r="D46" s="1330"/>
      <c r="E46" s="1331">
        <v>1000</v>
      </c>
      <c r="F46" s="1331"/>
      <c r="H46" s="622"/>
    </row>
    <row r="47" spans="1:6" ht="18" customHeight="1">
      <c r="A47" s="1334" t="s">
        <v>419</v>
      </c>
      <c r="B47" s="1335"/>
      <c r="C47" s="1330"/>
      <c r="D47" s="1330"/>
      <c r="E47" s="1336">
        <f>SUM(E38:E46)</f>
        <v>9000</v>
      </c>
      <c r="F47" s="1336"/>
    </row>
    <row r="48" spans="1:6" ht="18.75" customHeight="1">
      <c r="A48" s="1329"/>
      <c r="B48" s="1330"/>
      <c r="C48" s="1330"/>
      <c r="D48" s="1330"/>
      <c r="E48" s="1331"/>
      <c r="F48" s="1331"/>
    </row>
    <row r="49" spans="1:6" ht="18" customHeight="1">
      <c r="A49" s="1334"/>
      <c r="B49" s="1335"/>
      <c r="C49" s="1330"/>
      <c r="D49" s="1330"/>
      <c r="E49" s="1336"/>
      <c r="F49" s="1336"/>
    </row>
    <row r="50" spans="1:6" ht="17.25" customHeight="1">
      <c r="A50" s="1329"/>
      <c r="B50" s="1330"/>
      <c r="C50" s="1330"/>
      <c r="D50" s="1330"/>
      <c r="E50" s="1331"/>
      <c r="F50" s="1331"/>
    </row>
    <row r="51" spans="1:6" ht="20.25" customHeight="1">
      <c r="A51" s="1329" t="s">
        <v>619</v>
      </c>
      <c r="B51" s="1330"/>
      <c r="C51" s="1330"/>
      <c r="D51" s="1330"/>
      <c r="E51" s="1336">
        <f>SUM(E47:E50)</f>
        <v>9000</v>
      </c>
      <c r="F51" s="1336"/>
    </row>
    <row r="52" spans="1:6" ht="19.5" customHeight="1">
      <c r="A52" s="1329"/>
      <c r="B52" s="1330"/>
      <c r="C52" s="1330"/>
      <c r="D52" s="1330"/>
      <c r="E52" s="1331"/>
      <c r="F52" s="1331"/>
    </row>
    <row r="53" spans="1:6" ht="17.25" customHeight="1">
      <c r="A53" s="1329" t="s">
        <v>750</v>
      </c>
      <c r="B53" s="1330"/>
      <c r="C53" s="1330"/>
      <c r="D53" s="1330"/>
      <c r="E53" s="1331">
        <v>500</v>
      </c>
      <c r="F53" s="1331"/>
    </row>
    <row r="54" spans="1:6" ht="18.75" customHeight="1">
      <c r="A54" s="1329"/>
      <c r="B54" s="1330"/>
      <c r="C54" s="1330"/>
      <c r="D54" s="1330"/>
      <c r="E54" s="1331"/>
      <c r="F54" s="1331"/>
    </row>
    <row r="55" spans="1:6" ht="18" customHeight="1">
      <c r="A55" s="1329"/>
      <c r="B55" s="1330"/>
      <c r="C55" s="1330"/>
      <c r="D55" s="1330"/>
      <c r="E55" s="1331"/>
      <c r="F55" s="1331"/>
    </row>
    <row r="56" spans="1:6" ht="18" customHeight="1">
      <c r="A56" s="1329"/>
      <c r="B56" s="1330"/>
      <c r="C56" s="1330"/>
      <c r="D56" s="1330"/>
      <c r="E56" s="1331"/>
      <c r="F56" s="1331"/>
    </row>
    <row r="57" spans="1:6" ht="17.25" customHeight="1">
      <c r="A57" s="1329"/>
      <c r="B57" s="1330"/>
      <c r="C57" s="1330"/>
      <c r="D57" s="1330"/>
      <c r="E57" s="1331"/>
      <c r="F57" s="1331"/>
    </row>
    <row r="58" spans="1:6" ht="19.5" customHeight="1">
      <c r="A58" s="1334"/>
      <c r="B58" s="1335"/>
      <c r="C58" s="1330"/>
      <c r="D58" s="1330"/>
      <c r="E58" s="1336"/>
      <c r="F58" s="1336"/>
    </row>
    <row r="59" spans="1:6" ht="17.25" customHeight="1">
      <c r="A59" s="1329"/>
      <c r="B59" s="1330"/>
      <c r="C59" s="1330"/>
      <c r="D59" s="1330"/>
      <c r="E59" s="1331"/>
      <c r="F59" s="1331"/>
    </row>
    <row r="60" spans="1:6" ht="18.75" customHeight="1">
      <c r="A60" s="1329"/>
      <c r="B60" s="1330"/>
      <c r="C60" s="1330"/>
      <c r="D60" s="1330"/>
      <c r="E60" s="1336"/>
      <c r="F60" s="1336"/>
    </row>
    <row r="61" spans="1:6" ht="17.25" customHeight="1">
      <c r="A61" s="1329"/>
      <c r="B61" s="1330"/>
      <c r="C61" s="1330"/>
      <c r="D61" s="1330"/>
      <c r="E61" s="1331"/>
      <c r="F61" s="1331"/>
    </row>
    <row r="62" spans="1:6" ht="17.25" customHeight="1">
      <c r="A62" s="1329"/>
      <c r="B62" s="1330"/>
      <c r="C62" s="1330"/>
      <c r="D62" s="1330"/>
      <c r="E62" s="1331"/>
      <c r="F62" s="1331"/>
    </row>
    <row r="63" spans="1:6" ht="24" customHeight="1">
      <c r="A63" s="1337" t="s">
        <v>266</v>
      </c>
      <c r="B63" s="1338"/>
      <c r="C63" s="1339"/>
      <c r="D63" s="1339"/>
      <c r="E63" s="1340">
        <v>9500</v>
      </c>
      <c r="F63" s="1340"/>
    </row>
    <row r="64" spans="1:6" ht="12.75">
      <c r="A64" s="556"/>
      <c r="B64" s="556"/>
      <c r="C64" s="556"/>
      <c r="D64" s="556"/>
      <c r="E64" s="556"/>
      <c r="F64" s="556"/>
    </row>
    <row r="65" spans="1:6" ht="12.75">
      <c r="A65" s="556"/>
      <c r="B65" s="556"/>
      <c r="C65" s="556"/>
      <c r="D65" s="556"/>
      <c r="E65" s="556"/>
      <c r="F65" s="556"/>
    </row>
    <row r="66" spans="1:6" ht="12.75">
      <c r="A66" s="556"/>
      <c r="B66" s="556"/>
      <c r="C66" s="556"/>
      <c r="D66" s="556"/>
      <c r="E66" s="556"/>
      <c r="F66" s="556"/>
    </row>
    <row r="67" spans="1:6" ht="12.75">
      <c r="A67" s="556"/>
      <c r="B67" s="556"/>
      <c r="C67" s="556"/>
      <c r="D67" s="556"/>
      <c r="E67" s="556"/>
      <c r="F67" s="556"/>
    </row>
    <row r="68" spans="1:6" ht="12.75">
      <c r="A68" s="556"/>
      <c r="B68" s="556"/>
      <c r="C68" s="556"/>
      <c r="D68" s="556"/>
      <c r="E68" s="556"/>
      <c r="F68" s="556"/>
    </row>
    <row r="69" spans="1:6" ht="12.75">
      <c r="A69" s="556"/>
      <c r="B69" s="556"/>
      <c r="C69" s="556"/>
      <c r="D69" s="556"/>
      <c r="E69" s="556"/>
      <c r="F69" s="556"/>
    </row>
    <row r="70" spans="1:6" ht="12.75">
      <c r="A70" s="556"/>
      <c r="B70" s="556"/>
      <c r="C70" s="556"/>
      <c r="D70" s="556"/>
      <c r="E70" s="556"/>
      <c r="F70" s="556"/>
    </row>
    <row r="71" spans="1:6" ht="12.75">
      <c r="A71" s="556"/>
      <c r="B71" s="556"/>
      <c r="C71" s="556"/>
      <c r="D71" s="556"/>
      <c r="E71" s="556"/>
      <c r="F71" s="556"/>
    </row>
    <row r="72" spans="1:6" ht="12.75">
      <c r="A72" s="556"/>
      <c r="B72" s="556"/>
      <c r="C72" s="556"/>
      <c r="D72" s="556"/>
      <c r="E72" s="556"/>
      <c r="F72" s="556"/>
    </row>
    <row r="73" spans="1:6" ht="12.75">
      <c r="A73" s="556"/>
      <c r="B73" s="556"/>
      <c r="C73" s="556"/>
      <c r="D73" s="556"/>
      <c r="E73" s="556"/>
      <c r="F73" s="556"/>
    </row>
    <row r="74" spans="1:6" ht="12.75">
      <c r="A74" s="556"/>
      <c r="B74" s="556"/>
      <c r="C74" s="556"/>
      <c r="D74" s="556"/>
      <c r="E74" s="556"/>
      <c r="F74" s="556"/>
    </row>
    <row r="75" spans="1:6" ht="12.75">
      <c r="A75" s="556"/>
      <c r="B75" s="556"/>
      <c r="C75" s="556"/>
      <c r="D75" s="556"/>
      <c r="E75" s="556"/>
      <c r="F75" s="556"/>
    </row>
    <row r="76" spans="1:6" ht="12.75">
      <c r="A76" s="556"/>
      <c r="B76" s="556"/>
      <c r="C76" s="556"/>
      <c r="D76" s="556"/>
      <c r="E76" s="556"/>
      <c r="F76" s="556"/>
    </row>
    <row r="77" spans="1:6" ht="12.75">
      <c r="A77" s="556"/>
      <c r="B77" s="556"/>
      <c r="C77" s="556"/>
      <c r="D77" s="556"/>
      <c r="E77" s="556"/>
      <c r="F77" s="556"/>
    </row>
    <row r="78" spans="1:6" ht="12.75">
      <c r="A78" s="556"/>
      <c r="B78" s="556"/>
      <c r="C78" s="556"/>
      <c r="D78" s="556"/>
      <c r="E78" s="556"/>
      <c r="F78" s="556"/>
    </row>
    <row r="79" spans="1:6" ht="12.75">
      <c r="A79" s="556"/>
      <c r="B79" s="556"/>
      <c r="C79" s="556"/>
      <c r="D79" s="556"/>
      <c r="E79" s="556"/>
      <c r="F79" s="556"/>
    </row>
    <row r="80" spans="1:6" ht="12.75">
      <c r="A80" s="556"/>
      <c r="B80" s="556"/>
      <c r="C80" s="556"/>
      <c r="D80" s="556"/>
      <c r="E80" s="556"/>
      <c r="F80" s="556"/>
    </row>
    <row r="81" spans="1:6" ht="12.75">
      <c r="A81" s="556"/>
      <c r="B81" s="556"/>
      <c r="C81" s="556"/>
      <c r="D81" s="556"/>
      <c r="E81" s="556"/>
      <c r="F81" s="556"/>
    </row>
    <row r="82" spans="1:6" ht="12.75">
      <c r="A82" s="556"/>
      <c r="B82" s="556"/>
      <c r="C82" s="556"/>
      <c r="D82" s="556"/>
      <c r="E82" s="556"/>
      <c r="F82" s="556"/>
    </row>
    <row r="83" spans="1:6" ht="12.75">
      <c r="A83" s="556"/>
      <c r="B83" s="556"/>
      <c r="C83" s="556"/>
      <c r="D83" s="556"/>
      <c r="E83" s="556"/>
      <c r="F83" s="556"/>
    </row>
    <row r="84" spans="1:6" ht="12.75">
      <c r="A84" s="556"/>
      <c r="B84" s="556"/>
      <c r="C84" s="556"/>
      <c r="D84" s="556"/>
      <c r="E84" s="556"/>
      <c r="F84" s="556"/>
    </row>
    <row r="85" spans="1:6" ht="12.75">
      <c r="A85" s="556"/>
      <c r="B85" s="556"/>
      <c r="C85" s="556"/>
      <c r="D85" s="556"/>
      <c r="E85" s="556"/>
      <c r="F85" s="556"/>
    </row>
    <row r="86" spans="1:6" ht="12.75">
      <c r="A86" s="556"/>
      <c r="B86" s="556"/>
      <c r="C86" s="556"/>
      <c r="D86" s="556"/>
      <c r="E86" s="556"/>
      <c r="F86" s="556"/>
    </row>
    <row r="87" spans="1:6" ht="12.75">
      <c r="A87" s="556"/>
      <c r="B87" s="556"/>
      <c r="C87" s="556"/>
      <c r="D87" s="556"/>
      <c r="E87" s="556"/>
      <c r="F87" s="556"/>
    </row>
    <row r="88" spans="1:6" ht="12.75">
      <c r="A88" s="556"/>
      <c r="B88" s="556"/>
      <c r="C88" s="556"/>
      <c r="D88" s="556"/>
      <c r="E88" s="556"/>
      <c r="F88" s="556"/>
    </row>
    <row r="89" spans="1:6" ht="12.75">
      <c r="A89" s="556"/>
      <c r="B89" s="556"/>
      <c r="C89" s="556"/>
      <c r="D89" s="556"/>
      <c r="E89" s="556"/>
      <c r="F89" s="556"/>
    </row>
    <row r="90" spans="1:6" ht="12.75">
      <c r="A90" s="556"/>
      <c r="B90" s="556"/>
      <c r="C90" s="556"/>
      <c r="D90" s="556"/>
      <c r="E90" s="556"/>
      <c r="F90" s="556"/>
    </row>
    <row r="91" spans="1:6" ht="12.75">
      <c r="A91" s="556"/>
      <c r="B91" s="556"/>
      <c r="C91" s="556"/>
      <c r="D91" s="556"/>
      <c r="E91" s="556"/>
      <c r="F91" s="556"/>
    </row>
    <row r="92" spans="1:6" ht="12.75">
      <c r="A92" s="556"/>
      <c r="B92" s="556"/>
      <c r="C92" s="556"/>
      <c r="D92" s="556"/>
      <c r="E92" s="556"/>
      <c r="F92" s="556"/>
    </row>
    <row r="93" spans="1:6" ht="12.75">
      <c r="A93" s="556"/>
      <c r="B93" s="556"/>
      <c r="C93" s="556"/>
      <c r="D93" s="556"/>
      <c r="E93" s="556"/>
      <c r="F93" s="556"/>
    </row>
    <row r="94" spans="1:6" ht="12.75">
      <c r="A94" s="556"/>
      <c r="B94" s="556"/>
      <c r="C94" s="556"/>
      <c r="D94" s="556"/>
      <c r="E94" s="556"/>
      <c r="F94" s="556"/>
    </row>
    <row r="95" spans="1:6" ht="12.75">
      <c r="A95" s="556"/>
      <c r="B95" s="556"/>
      <c r="C95" s="556"/>
      <c r="D95" s="556"/>
      <c r="E95" s="556"/>
      <c r="F95" s="556"/>
    </row>
    <row r="96" spans="1:6" ht="12.75">
      <c r="A96" s="556"/>
      <c r="B96" s="556"/>
      <c r="C96" s="556"/>
      <c r="D96" s="556"/>
      <c r="E96" s="556"/>
      <c r="F96" s="556"/>
    </row>
    <row r="97" spans="1:6" ht="12.75">
      <c r="A97" s="556"/>
      <c r="B97" s="556"/>
      <c r="C97" s="556"/>
      <c r="D97" s="556"/>
      <c r="E97" s="556"/>
      <c r="F97" s="556"/>
    </row>
    <row r="98" spans="1:6" ht="12.75">
      <c r="A98" s="556"/>
      <c r="B98" s="556"/>
      <c r="C98" s="556"/>
      <c r="D98" s="556"/>
      <c r="E98" s="556"/>
      <c r="F98" s="556"/>
    </row>
    <row r="99" spans="1:6" ht="12.75">
      <c r="A99" s="556"/>
      <c r="B99" s="556"/>
      <c r="C99" s="556"/>
      <c r="D99" s="556"/>
      <c r="E99" s="556"/>
      <c r="F99" s="556"/>
    </row>
    <row r="100" spans="1:6" ht="12.75">
      <c r="A100" s="556"/>
      <c r="B100" s="556"/>
      <c r="C100" s="556"/>
      <c r="D100" s="556"/>
      <c r="E100" s="556"/>
      <c r="F100" s="556"/>
    </row>
  </sheetData>
  <sheetProtection/>
  <mergeCells count="85">
    <mergeCell ref="A63:B63"/>
    <mergeCell ref="C63:D63"/>
    <mergeCell ref="E63:F63"/>
    <mergeCell ref="A61:B61"/>
    <mergeCell ref="C61:D61"/>
    <mergeCell ref="E61:F61"/>
    <mergeCell ref="A62:B62"/>
    <mergeCell ref="C62:D62"/>
    <mergeCell ref="E62:F62"/>
    <mergeCell ref="A59:B59"/>
    <mergeCell ref="C59:D59"/>
    <mergeCell ref="E59:F59"/>
    <mergeCell ref="A60:B60"/>
    <mergeCell ref="C60:D60"/>
    <mergeCell ref="E60:F60"/>
    <mergeCell ref="A57:B57"/>
    <mergeCell ref="C57:D57"/>
    <mergeCell ref="E57:F57"/>
    <mergeCell ref="A58:B58"/>
    <mergeCell ref="C58:D58"/>
    <mergeCell ref="E58:F58"/>
    <mergeCell ref="A55:B55"/>
    <mergeCell ref="C55:D55"/>
    <mergeCell ref="E55:F55"/>
    <mergeCell ref="A56:B56"/>
    <mergeCell ref="C56:D56"/>
    <mergeCell ref="E56:F56"/>
    <mergeCell ref="A53:B53"/>
    <mergeCell ref="C53:D53"/>
    <mergeCell ref="E53:F53"/>
    <mergeCell ref="A54:B54"/>
    <mergeCell ref="C54:D54"/>
    <mergeCell ref="E54:F54"/>
    <mergeCell ref="A51:B51"/>
    <mergeCell ref="C51:D51"/>
    <mergeCell ref="E51:F51"/>
    <mergeCell ref="A52:B52"/>
    <mergeCell ref="C52:D52"/>
    <mergeCell ref="E52:F52"/>
    <mergeCell ref="A49:B49"/>
    <mergeCell ref="C49:D49"/>
    <mergeCell ref="E49:F49"/>
    <mergeCell ref="A50:B50"/>
    <mergeCell ref="C50:D50"/>
    <mergeCell ref="E50:F50"/>
    <mergeCell ref="A47:B47"/>
    <mergeCell ref="C47:D47"/>
    <mergeCell ref="E47:F47"/>
    <mergeCell ref="A48:B48"/>
    <mergeCell ref="C48:D48"/>
    <mergeCell ref="E48:F48"/>
    <mergeCell ref="A45:B45"/>
    <mergeCell ref="C45:D45"/>
    <mergeCell ref="E45:F45"/>
    <mergeCell ref="A46:B46"/>
    <mergeCell ref="C46:D46"/>
    <mergeCell ref="E46:F46"/>
    <mergeCell ref="I42:J42"/>
    <mergeCell ref="A43:B43"/>
    <mergeCell ref="C43:D43"/>
    <mergeCell ref="E43:F43"/>
    <mergeCell ref="A44:B44"/>
    <mergeCell ref="C44:D44"/>
    <mergeCell ref="E44:F44"/>
    <mergeCell ref="A41:B41"/>
    <mergeCell ref="C41:D41"/>
    <mergeCell ref="E41:F41"/>
    <mergeCell ref="A42:B42"/>
    <mergeCell ref="C42:D42"/>
    <mergeCell ref="E42:F42"/>
    <mergeCell ref="A39:B39"/>
    <mergeCell ref="C39:D39"/>
    <mergeCell ref="E39:F39"/>
    <mergeCell ref="A40:B40"/>
    <mergeCell ref="C40:D40"/>
    <mergeCell ref="E40:F40"/>
    <mergeCell ref="A1:F1"/>
    <mergeCell ref="A35:F35"/>
    <mergeCell ref="A37:B37"/>
    <mergeCell ref="C37:D37"/>
    <mergeCell ref="E37:F37"/>
    <mergeCell ref="A38:B38"/>
    <mergeCell ref="C38:D38"/>
    <mergeCell ref="E38:F38"/>
    <mergeCell ref="B2:L2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566"/>
  <sheetViews>
    <sheetView zoomScalePageLayoutView="0" workbookViewId="0" topLeftCell="B1">
      <selection activeCell="N6" sqref="N6"/>
    </sheetView>
  </sheetViews>
  <sheetFormatPr defaultColWidth="9.140625" defaultRowHeight="15"/>
  <cols>
    <col min="1" max="1" width="3.8515625" style="0" customWidth="1"/>
    <col min="2" max="2" width="4.28125" style="0" customWidth="1"/>
    <col min="3" max="3" width="5.00390625" style="0" customWidth="1"/>
    <col min="7" max="7" width="25.00390625" style="0" customWidth="1"/>
    <col min="8" max="8" width="9.00390625" style="0" customWidth="1"/>
    <col min="12" max="12" width="20.28125" style="0" customWidth="1"/>
    <col min="13" max="13" width="8.57421875" style="0" customWidth="1"/>
  </cols>
  <sheetData>
    <row r="1" spans="1:20" ht="15">
      <c r="A1" s="744"/>
      <c r="B1" s="744"/>
      <c r="C1" s="745"/>
      <c r="D1" s="745"/>
      <c r="E1" s="745"/>
      <c r="F1" s="745"/>
      <c r="G1" s="745"/>
      <c r="H1" s="745"/>
      <c r="I1" s="745"/>
      <c r="J1" s="1281" t="s">
        <v>775</v>
      </c>
      <c r="K1" s="1296"/>
      <c r="L1" s="1296"/>
      <c r="M1" s="1296"/>
      <c r="N1" s="1296"/>
      <c r="O1" s="1296"/>
      <c r="P1" s="1296"/>
      <c r="Q1" s="1296"/>
      <c r="R1" s="1296"/>
      <c r="S1" s="1296"/>
      <c r="T1" s="1296"/>
    </row>
    <row r="2" spans="1:13" ht="15">
      <c r="A2" s="744"/>
      <c r="B2" s="744"/>
      <c r="C2" s="746"/>
      <c r="D2" s="1399" t="s">
        <v>721</v>
      </c>
      <c r="E2" s="1399"/>
      <c r="F2" s="1399"/>
      <c r="G2" s="1399"/>
      <c r="H2" s="1399"/>
      <c r="I2" s="1399"/>
      <c r="J2" s="1399"/>
      <c r="K2" s="1399"/>
      <c r="L2" s="1399"/>
      <c r="M2" s="1399"/>
    </row>
    <row r="3" spans="1:13" ht="15">
      <c r="A3" s="744"/>
      <c r="B3" s="744"/>
      <c r="C3" s="746"/>
      <c r="D3" s="747"/>
      <c r="E3" s="748"/>
      <c r="F3" s="748"/>
      <c r="G3" s="749"/>
      <c r="H3" s="750" t="s">
        <v>1</v>
      </c>
      <c r="I3" s="747"/>
      <c r="J3" s="748"/>
      <c r="K3" s="748"/>
      <c r="L3" s="749"/>
      <c r="M3" s="750" t="s">
        <v>1</v>
      </c>
    </row>
    <row r="4" spans="1:13" ht="15">
      <c r="A4" s="751"/>
      <c r="B4" s="751"/>
      <c r="C4" s="1400" t="s">
        <v>445</v>
      </c>
      <c r="D4" s="1401"/>
      <c r="E4" s="1401"/>
      <c r="F4" s="1401"/>
      <c r="G4" s="1402"/>
      <c r="H4" s="752" t="s">
        <v>621</v>
      </c>
      <c r="I4" s="1400" t="s">
        <v>445</v>
      </c>
      <c r="J4" s="1401"/>
      <c r="K4" s="1401"/>
      <c r="L4" s="1402"/>
      <c r="M4" s="752" t="s">
        <v>621</v>
      </c>
    </row>
    <row r="5" spans="1:13" ht="15">
      <c r="A5" s="753" t="s">
        <v>446</v>
      </c>
      <c r="B5" s="754" t="s">
        <v>447</v>
      </c>
      <c r="C5" s="755"/>
      <c r="D5" s="1403" t="s">
        <v>448</v>
      </c>
      <c r="E5" s="1404"/>
      <c r="F5" s="1404"/>
      <c r="G5" s="1405"/>
      <c r="H5" s="756" t="s">
        <v>180</v>
      </c>
      <c r="I5" s="1404" t="s">
        <v>448</v>
      </c>
      <c r="J5" s="1404"/>
      <c r="K5" s="1404"/>
      <c r="L5" s="1405"/>
      <c r="M5" s="757" t="s">
        <v>180</v>
      </c>
    </row>
    <row r="6" spans="1:13" ht="15">
      <c r="A6" s="1396" t="s">
        <v>449</v>
      </c>
      <c r="B6" s="744"/>
      <c r="C6" s="758" t="s">
        <v>5</v>
      </c>
      <c r="D6" s="1364" t="s">
        <v>450</v>
      </c>
      <c r="E6" s="1365"/>
      <c r="F6" s="1365"/>
      <c r="G6" s="1366"/>
      <c r="H6" s="762"/>
      <c r="I6" s="763" t="s">
        <v>450</v>
      </c>
      <c r="J6" s="764"/>
      <c r="K6" s="764"/>
      <c r="L6" s="765"/>
      <c r="M6" s="766"/>
    </row>
    <row r="7" spans="1:13" ht="15">
      <c r="A7" s="1397"/>
      <c r="B7" s="744"/>
      <c r="C7" s="758"/>
      <c r="D7" s="762" t="s">
        <v>10</v>
      </c>
      <c r="E7" s="1361" t="s">
        <v>451</v>
      </c>
      <c r="F7" s="1362"/>
      <c r="G7" s="1363"/>
      <c r="H7" s="766"/>
      <c r="I7" s="770" t="s">
        <v>24</v>
      </c>
      <c r="J7" s="1361" t="s">
        <v>452</v>
      </c>
      <c r="K7" s="1362"/>
      <c r="L7" s="1363"/>
      <c r="M7" s="766">
        <v>0</v>
      </c>
    </row>
    <row r="8" spans="1:13" ht="15.75" thickBot="1">
      <c r="A8" s="1397"/>
      <c r="B8" s="744"/>
      <c r="C8" s="758"/>
      <c r="D8" s="762"/>
      <c r="E8" s="1361" t="s">
        <v>453</v>
      </c>
      <c r="F8" s="1362"/>
      <c r="G8" s="1363"/>
      <c r="H8" s="771">
        <f>SUM(H7:H7)</f>
        <v>0</v>
      </c>
      <c r="I8" s="762"/>
      <c r="J8" s="772" t="s">
        <v>454</v>
      </c>
      <c r="K8" s="773"/>
      <c r="L8" s="774"/>
      <c r="M8" s="766">
        <f>SUM(M7)</f>
        <v>0</v>
      </c>
    </row>
    <row r="9" spans="1:13" ht="15.75" thickBot="1">
      <c r="A9" s="1397"/>
      <c r="B9" s="744"/>
      <c r="C9" s="758"/>
      <c r="D9" s="762" t="s">
        <v>30</v>
      </c>
      <c r="E9" s="1361" t="s">
        <v>455</v>
      </c>
      <c r="F9" s="1362"/>
      <c r="G9" s="1363"/>
      <c r="H9" s="775"/>
      <c r="I9" s="762"/>
      <c r="J9" s="772"/>
      <c r="K9" s="773"/>
      <c r="L9" s="774"/>
      <c r="M9" s="776"/>
    </row>
    <row r="10" spans="1:13" ht="15.75" thickBot="1">
      <c r="A10" s="1397"/>
      <c r="B10" s="1398" t="s">
        <v>179</v>
      </c>
      <c r="C10" s="758"/>
      <c r="D10" s="762"/>
      <c r="E10" s="777" t="s">
        <v>456</v>
      </c>
      <c r="F10" s="768"/>
      <c r="G10" s="769"/>
      <c r="H10" s="778">
        <f>SUM(H9)</f>
        <v>0</v>
      </c>
      <c r="I10" s="762"/>
      <c r="J10" s="772"/>
      <c r="K10" s="773"/>
      <c r="L10" s="774"/>
      <c r="M10" s="779"/>
    </row>
    <row r="11" spans="1:13" ht="15.75" thickBot="1">
      <c r="A11" s="1397"/>
      <c r="B11" s="1398"/>
      <c r="C11" s="758"/>
      <c r="D11" s="762"/>
      <c r="E11" s="777" t="s">
        <v>457</v>
      </c>
      <c r="F11" s="777"/>
      <c r="G11" s="777"/>
      <c r="H11" s="778">
        <f>SUM(H10,H8)</f>
        <v>0</v>
      </c>
      <c r="I11" s="762"/>
      <c r="J11" s="772"/>
      <c r="K11" s="773"/>
      <c r="L11" s="774"/>
      <c r="M11" s="766"/>
    </row>
    <row r="12" spans="1:13" ht="15.75" thickBot="1">
      <c r="A12" s="1397"/>
      <c r="B12" s="1398"/>
      <c r="C12" s="758" t="s">
        <v>8</v>
      </c>
      <c r="D12" s="1364" t="s">
        <v>458</v>
      </c>
      <c r="E12" s="1365"/>
      <c r="F12" s="1365"/>
      <c r="G12" s="1366"/>
      <c r="H12" s="776"/>
      <c r="I12" s="1364" t="s">
        <v>458</v>
      </c>
      <c r="J12" s="1365"/>
      <c r="K12" s="1365"/>
      <c r="L12" s="1366"/>
      <c r="M12" s="776"/>
    </row>
    <row r="13" spans="1:13" ht="15.75" thickBot="1">
      <c r="A13" s="1397"/>
      <c r="B13" s="1398"/>
      <c r="C13" s="758"/>
      <c r="D13" s="762" t="s">
        <v>10</v>
      </c>
      <c r="E13" s="1361" t="s">
        <v>451</v>
      </c>
      <c r="F13" s="1362"/>
      <c r="G13" s="1363"/>
      <c r="H13" s="776"/>
      <c r="I13" s="762" t="s">
        <v>41</v>
      </c>
      <c r="J13" s="772" t="s">
        <v>181</v>
      </c>
      <c r="K13" s="780"/>
      <c r="L13" s="781"/>
      <c r="M13" s="778">
        <v>37582</v>
      </c>
    </row>
    <row r="14" spans="1:13" ht="15.75" thickBot="1">
      <c r="A14" s="1397"/>
      <c r="B14" s="1398"/>
      <c r="C14" s="758"/>
      <c r="D14" s="762" t="s">
        <v>30</v>
      </c>
      <c r="E14" s="767" t="s">
        <v>455</v>
      </c>
      <c r="F14" s="768"/>
      <c r="G14" s="769"/>
      <c r="H14" s="779">
        <v>1025109</v>
      </c>
      <c r="I14" s="782"/>
      <c r="J14" s="777" t="s">
        <v>459</v>
      </c>
      <c r="K14" s="780"/>
      <c r="L14" s="781"/>
      <c r="M14" s="771">
        <f>SUM(M13)</f>
        <v>37582</v>
      </c>
    </row>
    <row r="15" spans="1:13" ht="15.75" thickBot="1">
      <c r="A15" s="1397"/>
      <c r="B15" s="1398"/>
      <c r="C15" s="758"/>
      <c r="D15" s="762" t="s">
        <v>16</v>
      </c>
      <c r="E15" s="1361" t="s">
        <v>183</v>
      </c>
      <c r="F15" s="1362"/>
      <c r="G15" s="1363"/>
      <c r="H15" s="783"/>
      <c r="I15" s="762"/>
      <c r="J15" s="1361"/>
      <c r="K15" s="1362"/>
      <c r="L15" s="1363"/>
      <c r="M15" s="784"/>
    </row>
    <row r="16" spans="1:13" ht="15.75" thickBot="1">
      <c r="A16" s="1397"/>
      <c r="B16" s="1398"/>
      <c r="C16" s="758"/>
      <c r="D16" s="762"/>
      <c r="E16" s="1361" t="s">
        <v>453</v>
      </c>
      <c r="F16" s="1362"/>
      <c r="G16" s="1363"/>
      <c r="H16" s="783">
        <f>SUM(H13:H15)</f>
        <v>1025109</v>
      </c>
      <c r="I16" s="762"/>
      <c r="J16" s="772"/>
      <c r="K16" s="780"/>
      <c r="L16" s="781"/>
      <c r="M16" s="766"/>
    </row>
    <row r="17" spans="1:13" ht="15.75" thickBot="1">
      <c r="A17" s="1397"/>
      <c r="B17" s="1398"/>
      <c r="C17" s="758"/>
      <c r="D17" s="762"/>
      <c r="E17" s="767"/>
      <c r="F17" s="768"/>
      <c r="G17" s="769"/>
      <c r="H17" s="771"/>
      <c r="I17" s="782"/>
      <c r="J17" s="777"/>
      <c r="K17" s="780"/>
      <c r="L17" s="781"/>
      <c r="M17" s="771"/>
    </row>
    <row r="18" spans="1:13" ht="15.75" thickBot="1">
      <c r="A18" s="1397"/>
      <c r="B18" s="1398"/>
      <c r="C18" s="758"/>
      <c r="D18" s="762"/>
      <c r="E18" s="777" t="s">
        <v>457</v>
      </c>
      <c r="F18" s="777"/>
      <c r="G18" s="777"/>
      <c r="H18" s="785">
        <f>SUM(H16)</f>
        <v>1025109</v>
      </c>
      <c r="I18" s="762"/>
      <c r="J18" s="1373" t="s">
        <v>460</v>
      </c>
      <c r="K18" s="1374"/>
      <c r="L18" s="1375"/>
      <c r="M18" s="771">
        <f>SUM(M14)</f>
        <v>37582</v>
      </c>
    </row>
    <row r="19" spans="1:13" ht="15">
      <c r="A19" s="1397"/>
      <c r="B19" s="1398"/>
      <c r="C19" s="758" t="s">
        <v>10</v>
      </c>
      <c r="D19" s="1393" t="s">
        <v>461</v>
      </c>
      <c r="E19" s="1394"/>
      <c r="F19" s="1394"/>
      <c r="G19" s="1395"/>
      <c r="H19" s="776"/>
      <c r="I19" s="762"/>
      <c r="J19" s="787"/>
      <c r="K19" s="773"/>
      <c r="L19" s="774"/>
      <c r="M19" s="776"/>
    </row>
    <row r="20" spans="1:13" ht="15.75" thickBot="1">
      <c r="A20" s="1397"/>
      <c r="B20" s="1398"/>
      <c r="C20" s="758"/>
      <c r="D20" s="762" t="s">
        <v>10</v>
      </c>
      <c r="E20" s="1361" t="s">
        <v>451</v>
      </c>
      <c r="F20" s="1362"/>
      <c r="G20" s="1363"/>
      <c r="H20" s="783">
        <v>500</v>
      </c>
      <c r="I20" s="762"/>
      <c r="J20" s="1361"/>
      <c r="K20" s="1362"/>
      <c r="L20" s="1363"/>
      <c r="M20" s="766"/>
    </row>
    <row r="21" spans="1:13" ht="15.75" thickBot="1">
      <c r="A21" s="1397"/>
      <c r="B21" s="1398"/>
      <c r="C21" s="758"/>
      <c r="D21" s="762"/>
      <c r="E21" s="1361" t="s">
        <v>453</v>
      </c>
      <c r="F21" s="1362"/>
      <c r="G21" s="1363"/>
      <c r="H21" s="783">
        <f>SUM(H20)</f>
        <v>500</v>
      </c>
      <c r="I21" s="762"/>
      <c r="J21" s="772"/>
      <c r="K21" s="773"/>
      <c r="L21" s="774"/>
      <c r="M21" s="784"/>
    </row>
    <row r="22" spans="1:13" ht="14.25" customHeight="1">
      <c r="A22" s="1397"/>
      <c r="B22" s="1398"/>
      <c r="C22" s="758"/>
      <c r="D22" s="762"/>
      <c r="E22" s="1361" t="s">
        <v>457</v>
      </c>
      <c r="F22" s="1362"/>
      <c r="G22" s="1363"/>
      <c r="H22" s="776">
        <f>H21</f>
        <v>500</v>
      </c>
      <c r="I22" s="762"/>
      <c r="J22" s="1361"/>
      <c r="K22" s="1362"/>
      <c r="L22" s="1363"/>
      <c r="M22" s="766"/>
    </row>
    <row r="23" spans="1:13" ht="15.75" hidden="1" thickBot="1">
      <c r="A23" s="1397"/>
      <c r="B23" s="1398"/>
      <c r="C23" s="758"/>
      <c r="D23" s="762"/>
      <c r="E23" s="777"/>
      <c r="F23" s="768"/>
      <c r="G23" s="769"/>
      <c r="H23" s="783"/>
      <c r="I23" s="762"/>
      <c r="J23" s="1361"/>
      <c r="K23" s="1362"/>
      <c r="L23" s="1363"/>
      <c r="M23" s="779"/>
    </row>
    <row r="24" spans="1:13" ht="15.75" hidden="1" thickBot="1">
      <c r="A24" s="1397"/>
      <c r="B24" s="1398"/>
      <c r="C24" s="758"/>
      <c r="D24" s="762"/>
      <c r="E24" s="777"/>
      <c r="F24" s="777"/>
      <c r="G24" s="777"/>
      <c r="H24" s="785"/>
      <c r="I24" s="762"/>
      <c r="J24" s="772"/>
      <c r="K24" s="773"/>
      <c r="L24" s="774"/>
      <c r="M24" s="788"/>
    </row>
    <row r="25" spans="1:13" ht="15" hidden="1">
      <c r="A25" s="1397"/>
      <c r="B25" s="1398"/>
      <c r="C25" s="758"/>
      <c r="D25" s="1364"/>
      <c r="E25" s="1365"/>
      <c r="F25" s="1365"/>
      <c r="G25" s="1366"/>
      <c r="H25" s="776"/>
      <c r="I25" s="762"/>
      <c r="J25" s="1390"/>
      <c r="K25" s="1391"/>
      <c r="L25" s="1392"/>
      <c r="M25" s="776"/>
    </row>
    <row r="26" spans="1:13" ht="15" hidden="1">
      <c r="A26" s="1397"/>
      <c r="B26" s="1398"/>
      <c r="C26" s="758"/>
      <c r="D26" s="782"/>
      <c r="E26" s="792"/>
      <c r="F26" s="760"/>
      <c r="G26" s="761"/>
      <c r="H26" s="776"/>
      <c r="I26" s="762"/>
      <c r="J26" s="789"/>
      <c r="K26" s="790"/>
      <c r="L26" s="791"/>
      <c r="M26" s="776"/>
    </row>
    <row r="27" spans="1:13" ht="15" hidden="1">
      <c r="A27" s="1397"/>
      <c r="B27" s="1398"/>
      <c r="C27" s="758"/>
      <c r="D27" s="762"/>
      <c r="E27" s="1361"/>
      <c r="F27" s="1362"/>
      <c r="G27" s="1363"/>
      <c r="H27" s="788"/>
      <c r="I27" s="762"/>
      <c r="J27" s="1373"/>
      <c r="K27" s="1374"/>
      <c r="L27" s="1375"/>
      <c r="M27" s="766"/>
    </row>
    <row r="28" spans="1:13" ht="15" hidden="1">
      <c r="A28" s="1397"/>
      <c r="B28" s="1398"/>
      <c r="C28" s="758"/>
      <c r="D28" s="782"/>
      <c r="E28" s="793"/>
      <c r="F28" s="768"/>
      <c r="G28" s="769"/>
      <c r="H28" s="794"/>
      <c r="I28" s="762"/>
      <c r="J28" s="786"/>
      <c r="K28" s="780"/>
      <c r="L28" s="781"/>
      <c r="M28" s="766"/>
    </row>
    <row r="29" spans="1:13" ht="15.75" hidden="1" thickBot="1">
      <c r="A29" s="1397"/>
      <c r="B29" s="1398"/>
      <c r="C29" s="758"/>
      <c r="D29" s="762"/>
      <c r="E29" s="1361"/>
      <c r="F29" s="1362"/>
      <c r="G29" s="1363"/>
      <c r="H29" s="785"/>
      <c r="I29" s="762"/>
      <c r="J29" s="1373"/>
      <c r="K29" s="1374"/>
      <c r="L29" s="1375"/>
      <c r="M29" s="766"/>
    </row>
    <row r="30" spans="1:13" ht="15.75" hidden="1" thickBot="1">
      <c r="A30" s="1397"/>
      <c r="B30" s="1398"/>
      <c r="C30" s="758"/>
      <c r="D30" s="762"/>
      <c r="E30" s="777"/>
      <c r="F30" s="777"/>
      <c r="G30" s="777"/>
      <c r="H30" s="785"/>
      <c r="I30" s="762"/>
      <c r="J30" s="1373"/>
      <c r="K30" s="1374"/>
      <c r="L30" s="1375"/>
      <c r="M30" s="766"/>
    </row>
    <row r="31" spans="1:13" ht="15" hidden="1">
      <c r="A31" s="1397"/>
      <c r="B31" s="1398"/>
      <c r="C31" s="758"/>
      <c r="D31" s="1364"/>
      <c r="E31" s="1365"/>
      <c r="F31" s="1365"/>
      <c r="G31" s="1366"/>
      <c r="H31" s="795"/>
      <c r="I31" s="762"/>
      <c r="J31" s="796"/>
      <c r="K31" s="797"/>
      <c r="L31" s="798"/>
      <c r="M31" s="799"/>
    </row>
    <row r="32" spans="1:13" ht="13.5" customHeight="1" hidden="1">
      <c r="A32" s="1397"/>
      <c r="B32" s="1398"/>
      <c r="C32" s="758"/>
      <c r="D32" s="762"/>
      <c r="E32" s="1361"/>
      <c r="F32" s="1362"/>
      <c r="G32" s="1363"/>
      <c r="H32" s="766"/>
      <c r="I32" s="762"/>
      <c r="J32" s="772"/>
      <c r="K32" s="773"/>
      <c r="L32" s="774"/>
      <c r="M32" s="766"/>
    </row>
    <row r="33" spans="1:13" ht="15.75" hidden="1" thickBot="1">
      <c r="A33" s="800"/>
      <c r="B33" s="1398"/>
      <c r="C33" s="758"/>
      <c r="D33" s="762"/>
      <c r="E33" s="1361"/>
      <c r="F33" s="1362"/>
      <c r="G33" s="1363"/>
      <c r="H33" s="778"/>
      <c r="I33" s="762"/>
      <c r="J33" s="772"/>
      <c r="K33" s="773"/>
      <c r="L33" s="774"/>
      <c r="M33" s="779"/>
    </row>
    <row r="34" spans="1:13" ht="15.75" hidden="1" thickBot="1">
      <c r="A34" s="800"/>
      <c r="B34" s="1398"/>
      <c r="C34" s="758"/>
      <c r="D34" s="762"/>
      <c r="E34" s="777"/>
      <c r="F34" s="777"/>
      <c r="G34" s="777"/>
      <c r="H34" s="778"/>
      <c r="I34" s="762"/>
      <c r="J34" s="1361"/>
      <c r="K34" s="1362"/>
      <c r="L34" s="1363"/>
      <c r="M34" s="766"/>
    </row>
    <row r="35" spans="1:13" ht="15" hidden="1">
      <c r="A35" s="800"/>
      <c r="B35" s="1398"/>
      <c r="C35" s="758"/>
      <c r="D35" s="1364"/>
      <c r="E35" s="1365"/>
      <c r="F35" s="1365"/>
      <c r="G35" s="1366"/>
      <c r="H35" s="776"/>
      <c r="I35" s="1364"/>
      <c r="J35" s="1365"/>
      <c r="K35" s="1365"/>
      <c r="L35" s="1366"/>
      <c r="M35" s="776"/>
    </row>
    <row r="36" spans="1:13" ht="15" hidden="1">
      <c r="A36" s="800"/>
      <c r="B36" s="1398"/>
      <c r="C36" s="758"/>
      <c r="D36" s="762"/>
      <c r="E36" s="1361"/>
      <c r="F36" s="1362"/>
      <c r="G36" s="1363"/>
      <c r="H36" s="766"/>
      <c r="I36" s="762"/>
      <c r="J36" s="1361"/>
      <c r="K36" s="1362"/>
      <c r="L36" s="1363"/>
      <c r="M36" s="766"/>
    </row>
    <row r="37" spans="1:13" ht="15.75" hidden="1" thickBot="1">
      <c r="A37" s="800"/>
      <c r="B37" s="1398"/>
      <c r="C37" s="758"/>
      <c r="D37" s="762"/>
      <c r="E37" s="772"/>
      <c r="F37" s="773"/>
      <c r="G37" s="774"/>
      <c r="H37" s="766"/>
      <c r="I37" s="762"/>
      <c r="J37" s="772"/>
      <c r="K37" s="777"/>
      <c r="L37" s="777"/>
      <c r="M37" s="771"/>
    </row>
    <row r="38" spans="1:13" ht="15.75" hidden="1" thickBot="1">
      <c r="A38" s="800"/>
      <c r="B38" s="744"/>
      <c r="C38" s="758"/>
      <c r="D38" s="762"/>
      <c r="E38" s="1361"/>
      <c r="F38" s="1362"/>
      <c r="G38" s="1363"/>
      <c r="H38" s="784"/>
      <c r="I38" s="782"/>
      <c r="J38" s="777"/>
      <c r="K38" s="777"/>
      <c r="L38" s="777"/>
      <c r="M38" s="778"/>
    </row>
    <row r="39" spans="1:13" ht="15.75" hidden="1" thickBot="1">
      <c r="A39" s="800"/>
      <c r="B39" s="744"/>
      <c r="C39" s="758"/>
      <c r="D39" s="762"/>
      <c r="E39" s="767"/>
      <c r="F39" s="768"/>
      <c r="G39" s="769"/>
      <c r="H39" s="784"/>
      <c r="I39" s="782"/>
      <c r="J39" s="786"/>
      <c r="K39" s="773"/>
      <c r="L39" s="774"/>
      <c r="M39" s="778"/>
    </row>
    <row r="40" spans="1:13" ht="15.75" hidden="1" thickBot="1">
      <c r="A40" s="800"/>
      <c r="B40" s="744"/>
      <c r="C40" s="758"/>
      <c r="D40" s="762"/>
      <c r="E40" s="772"/>
      <c r="F40" s="773"/>
      <c r="G40" s="774"/>
      <c r="H40" s="788"/>
      <c r="I40" s="762"/>
      <c r="J40" s="1361"/>
      <c r="K40" s="1362"/>
      <c r="L40" s="1363"/>
      <c r="M40" s="785"/>
    </row>
    <row r="41" spans="1:13" ht="15" hidden="1">
      <c r="A41" s="800"/>
      <c r="B41" s="744"/>
      <c r="C41" s="758"/>
      <c r="D41" s="1364"/>
      <c r="E41" s="1365"/>
      <c r="F41" s="1365"/>
      <c r="G41" s="1366"/>
      <c r="H41" s="776"/>
      <c r="I41" s="1364"/>
      <c r="J41" s="1365"/>
      <c r="K41" s="1365"/>
      <c r="L41" s="1366"/>
      <c r="M41" s="801"/>
    </row>
    <row r="42" spans="1:13" ht="15" hidden="1">
      <c r="A42" s="800"/>
      <c r="B42" s="744"/>
      <c r="C42" s="758"/>
      <c r="D42" s="762"/>
      <c r="E42" s="1361"/>
      <c r="F42" s="1362"/>
      <c r="G42" s="1363"/>
      <c r="H42" s="766"/>
      <c r="I42" s="762"/>
      <c r="J42" s="1361"/>
      <c r="K42" s="1362"/>
      <c r="L42" s="1363"/>
      <c r="M42" s="784"/>
    </row>
    <row r="43" spans="1:13" ht="15" hidden="1">
      <c r="A43" s="800"/>
      <c r="B43" s="744"/>
      <c r="C43" s="758"/>
      <c r="D43" s="762"/>
      <c r="E43" s="777"/>
      <c r="F43" s="777"/>
      <c r="G43" s="777"/>
      <c r="H43" s="766"/>
      <c r="I43" s="762"/>
      <c r="J43" s="772"/>
      <c r="K43" s="773"/>
      <c r="L43" s="774"/>
      <c r="M43" s="766"/>
    </row>
    <row r="44" spans="1:13" ht="15.75" hidden="1" thickBot="1">
      <c r="A44" s="800"/>
      <c r="B44" s="744"/>
      <c r="C44" s="758"/>
      <c r="D44" s="762"/>
      <c r="E44" s="767"/>
      <c r="F44" s="768"/>
      <c r="G44" s="769"/>
      <c r="H44" s="788"/>
      <c r="I44" s="782"/>
      <c r="J44" s="777"/>
      <c r="K44" s="777"/>
      <c r="L44" s="777"/>
      <c r="M44" s="785"/>
    </row>
    <row r="45" spans="1:13" ht="15.75" hidden="1" thickBot="1">
      <c r="A45" s="800"/>
      <c r="B45" s="744"/>
      <c r="C45" s="758"/>
      <c r="D45" s="762"/>
      <c r="E45" s="767"/>
      <c r="F45" s="768"/>
      <c r="G45" s="769"/>
      <c r="H45" s="788"/>
      <c r="I45" s="762"/>
      <c r="J45" s="802"/>
      <c r="K45" s="803"/>
      <c r="L45" s="804"/>
      <c r="M45" s="785"/>
    </row>
    <row r="46" spans="1:13" ht="15.75" hidden="1" thickBot="1">
      <c r="A46" s="800"/>
      <c r="B46" s="744"/>
      <c r="C46" s="758"/>
      <c r="D46" s="762"/>
      <c r="E46" s="767"/>
      <c r="F46" s="768"/>
      <c r="G46" s="769"/>
      <c r="H46" s="785"/>
      <c r="I46" s="782"/>
      <c r="J46" s="805"/>
      <c r="K46" s="806"/>
      <c r="L46" s="807"/>
      <c r="M46" s="808"/>
    </row>
    <row r="47" spans="1:13" ht="15" customHeight="1" hidden="1" thickBot="1">
      <c r="A47" s="800"/>
      <c r="B47" s="744"/>
      <c r="C47" s="758"/>
      <c r="D47" s="762"/>
      <c r="E47" s="777"/>
      <c r="F47" s="777"/>
      <c r="G47" s="777"/>
      <c r="H47" s="785"/>
      <c r="I47" s="782"/>
      <c r="J47" s="777"/>
      <c r="K47" s="792"/>
      <c r="L47" s="809"/>
      <c r="M47" s="778"/>
    </row>
    <row r="48" spans="1:13" ht="15" hidden="1">
      <c r="A48" s="800"/>
      <c r="B48" s="744"/>
      <c r="C48" s="758"/>
      <c r="D48" s="1364"/>
      <c r="E48" s="1365"/>
      <c r="F48" s="1365"/>
      <c r="G48" s="1366"/>
      <c r="H48" s="776"/>
      <c r="I48" s="1364"/>
      <c r="J48" s="1365"/>
      <c r="K48" s="1365"/>
      <c r="L48" s="1366"/>
      <c r="M48" s="776"/>
    </row>
    <row r="49" spans="1:13" ht="15.75" hidden="1" thickBot="1">
      <c r="A49" s="800"/>
      <c r="B49" s="744"/>
      <c r="C49" s="758"/>
      <c r="D49" s="762"/>
      <c r="E49" s="1361"/>
      <c r="F49" s="1362"/>
      <c r="G49" s="1363"/>
      <c r="H49" s="783"/>
      <c r="I49" s="762"/>
      <c r="J49" s="1361"/>
      <c r="K49" s="1362"/>
      <c r="L49" s="1363"/>
      <c r="M49" s="784"/>
    </row>
    <row r="50" spans="1:13" ht="15.75" hidden="1" thickBot="1">
      <c r="A50" s="800"/>
      <c r="B50" s="744"/>
      <c r="C50" s="758"/>
      <c r="D50" s="762"/>
      <c r="E50" s="1361"/>
      <c r="F50" s="1362"/>
      <c r="G50" s="1363"/>
      <c r="H50" s="783"/>
      <c r="I50" s="762"/>
      <c r="J50" s="772"/>
      <c r="K50" s="773"/>
      <c r="L50" s="774"/>
      <c r="M50" s="783"/>
    </row>
    <row r="51" spans="1:13" ht="15.75" hidden="1" thickBot="1">
      <c r="A51" s="800"/>
      <c r="B51" s="744"/>
      <c r="C51" s="758"/>
      <c r="D51" s="762"/>
      <c r="E51" s="1361"/>
      <c r="F51" s="1362"/>
      <c r="G51" s="1363"/>
      <c r="H51" s="783"/>
      <c r="I51" s="782"/>
      <c r="J51" s="777"/>
      <c r="K51" s="777"/>
      <c r="L51" s="777"/>
      <c r="M51" s="783"/>
    </row>
    <row r="52" spans="1:13" ht="15.75" hidden="1" thickBot="1">
      <c r="A52" s="800"/>
      <c r="B52" s="744"/>
      <c r="C52" s="758"/>
      <c r="D52" s="762"/>
      <c r="E52" s="777"/>
      <c r="F52" s="768"/>
      <c r="G52" s="769"/>
      <c r="H52" s="783"/>
      <c r="I52" s="762"/>
      <c r="J52" s="1373"/>
      <c r="K52" s="1374"/>
      <c r="L52" s="1375"/>
      <c r="M52" s="778"/>
    </row>
    <row r="53" spans="1:13" ht="15" hidden="1">
      <c r="A53" s="800"/>
      <c r="B53" s="744"/>
      <c r="C53" s="758"/>
      <c r="D53" s="1364"/>
      <c r="E53" s="1365"/>
      <c r="F53" s="1365"/>
      <c r="G53" s="1366"/>
      <c r="H53" s="776"/>
      <c r="I53" s="762"/>
      <c r="J53" s="787"/>
      <c r="K53" s="773"/>
      <c r="L53" s="774"/>
      <c r="M53" s="776"/>
    </row>
    <row r="54" spans="1:13" ht="15" hidden="1">
      <c r="A54" s="800"/>
      <c r="B54" s="744"/>
      <c r="C54" s="758"/>
      <c r="D54" s="762"/>
      <c r="E54" s="1361"/>
      <c r="F54" s="1362"/>
      <c r="G54" s="1363"/>
      <c r="H54" s="788"/>
      <c r="I54" s="762"/>
      <c r="J54" s="772"/>
      <c r="K54" s="806"/>
      <c r="L54" s="807"/>
      <c r="M54" s="788"/>
    </row>
    <row r="55" spans="1:13" ht="15.75" hidden="1" thickBot="1">
      <c r="A55" s="800"/>
      <c r="B55" s="744"/>
      <c r="C55" s="758"/>
      <c r="D55" s="762"/>
      <c r="E55" s="1361"/>
      <c r="F55" s="1362"/>
      <c r="G55" s="1363"/>
      <c r="H55" s="785"/>
      <c r="I55" s="782"/>
      <c r="J55" s="772"/>
      <c r="K55" s="806"/>
      <c r="L55" s="807"/>
      <c r="M55" s="788"/>
    </row>
    <row r="56" spans="1:13" ht="15.75" hidden="1" thickBot="1">
      <c r="A56" s="800"/>
      <c r="B56" s="744"/>
      <c r="C56" s="758"/>
      <c r="D56" s="762"/>
      <c r="E56" s="777"/>
      <c r="F56" s="777"/>
      <c r="G56" s="777"/>
      <c r="H56" s="785"/>
      <c r="I56" s="762"/>
      <c r="J56" s="1361"/>
      <c r="K56" s="1362"/>
      <c r="L56" s="1363"/>
      <c r="M56" s="788"/>
    </row>
    <row r="57" spans="1:13" ht="15" hidden="1">
      <c r="A57" s="800"/>
      <c r="B57" s="744"/>
      <c r="C57" s="758"/>
      <c r="D57" s="1364"/>
      <c r="E57" s="1365"/>
      <c r="F57" s="1365"/>
      <c r="G57" s="1366"/>
      <c r="H57" s="776"/>
      <c r="I57" s="762"/>
      <c r="J57" s="787"/>
      <c r="K57" s="773"/>
      <c r="L57" s="774"/>
      <c r="M57" s="776"/>
    </row>
    <row r="58" spans="1:13" ht="15" hidden="1">
      <c r="A58" s="800"/>
      <c r="B58" s="744"/>
      <c r="C58" s="758"/>
      <c r="D58" s="762"/>
      <c r="E58" s="1361"/>
      <c r="F58" s="1362"/>
      <c r="G58" s="1363"/>
      <c r="H58" s="766"/>
      <c r="I58" s="782"/>
      <c r="J58" s="805"/>
      <c r="K58" s="806"/>
      <c r="L58" s="807"/>
      <c r="M58" s="810"/>
    </row>
    <row r="59" spans="1:13" ht="15.75" hidden="1" thickBot="1">
      <c r="A59" s="800"/>
      <c r="B59" s="744"/>
      <c r="C59" s="758"/>
      <c r="D59" s="762"/>
      <c r="E59" s="1361"/>
      <c r="F59" s="1362"/>
      <c r="G59" s="1363"/>
      <c r="H59" s="778"/>
      <c r="I59" s="762"/>
      <c r="J59" s="767"/>
      <c r="K59" s="768"/>
      <c r="L59" s="769"/>
      <c r="M59" s="784"/>
    </row>
    <row r="60" spans="1:13" ht="15.75" hidden="1" thickBot="1">
      <c r="A60" s="800"/>
      <c r="B60" s="744"/>
      <c r="C60" s="758"/>
      <c r="D60" s="762"/>
      <c r="E60" s="777"/>
      <c r="F60" s="777"/>
      <c r="G60" s="777"/>
      <c r="H60" s="785"/>
      <c r="I60" s="762"/>
      <c r="J60" s="1370"/>
      <c r="K60" s="1371"/>
      <c r="L60" s="1372"/>
      <c r="M60" s="788"/>
    </row>
    <row r="61" spans="1:13" ht="15" hidden="1">
      <c r="A61" s="800"/>
      <c r="B61" s="744"/>
      <c r="C61" s="758"/>
      <c r="D61" s="1364"/>
      <c r="E61" s="1365"/>
      <c r="F61" s="1365"/>
      <c r="G61" s="1366"/>
      <c r="H61" s="801"/>
      <c r="I61" s="1364"/>
      <c r="J61" s="1365"/>
      <c r="K61" s="1365"/>
      <c r="L61" s="1366"/>
      <c r="M61" s="776"/>
    </row>
    <row r="62" spans="1:13" ht="15" hidden="1">
      <c r="A62" s="800"/>
      <c r="B62" s="744"/>
      <c r="C62" s="758"/>
      <c r="D62" s="759"/>
      <c r="E62" s="760"/>
      <c r="F62" s="760"/>
      <c r="G62" s="761"/>
      <c r="H62" s="766"/>
      <c r="I62" s="762"/>
      <c r="J62" s="772"/>
      <c r="K62" s="760"/>
      <c r="L62" s="761"/>
      <c r="M62" s="776"/>
    </row>
    <row r="63" spans="1:13" ht="15" hidden="1">
      <c r="A63" s="800"/>
      <c r="B63" s="744"/>
      <c r="C63" s="758"/>
      <c r="D63" s="759"/>
      <c r="E63" s="760"/>
      <c r="F63" s="760"/>
      <c r="G63" s="761"/>
      <c r="H63" s="779"/>
      <c r="I63" s="782"/>
      <c r="J63" s="777"/>
      <c r="K63" s="760"/>
      <c r="L63" s="761"/>
      <c r="M63" s="776"/>
    </row>
    <row r="64" spans="1:13" ht="15" hidden="1">
      <c r="A64" s="800"/>
      <c r="B64" s="744"/>
      <c r="C64" s="758"/>
      <c r="D64" s="762"/>
      <c r="E64" s="1361"/>
      <c r="F64" s="1362"/>
      <c r="G64" s="1363"/>
      <c r="H64" s="811"/>
      <c r="I64" s="762"/>
      <c r="J64" s="767"/>
      <c r="K64" s="768"/>
      <c r="L64" s="769"/>
      <c r="M64" s="812"/>
    </row>
    <row r="65" spans="1:13" ht="15" hidden="1">
      <c r="A65" s="800"/>
      <c r="B65" s="744"/>
      <c r="C65" s="758"/>
      <c r="D65" s="762"/>
      <c r="E65" s="1373"/>
      <c r="F65" s="1374"/>
      <c r="G65" s="1375"/>
      <c r="H65" s="812"/>
      <c r="I65" s="762"/>
      <c r="J65" s="777"/>
      <c r="K65" s="768"/>
      <c r="L65" s="769"/>
      <c r="M65" s="813"/>
    </row>
    <row r="66" spans="1:13" ht="15" hidden="1">
      <c r="A66" s="800"/>
      <c r="B66" s="744"/>
      <c r="C66" s="758"/>
      <c r="D66" s="762"/>
      <c r="E66" s="772"/>
      <c r="F66" s="773"/>
      <c r="G66" s="774"/>
      <c r="H66" s="812"/>
      <c r="I66" s="762"/>
      <c r="J66" s="777"/>
      <c r="K66" s="768"/>
      <c r="L66" s="769"/>
      <c r="M66" s="812"/>
    </row>
    <row r="67" spans="1:13" ht="15">
      <c r="A67" s="800"/>
      <c r="B67" s="744"/>
      <c r="C67" s="758" t="s">
        <v>12</v>
      </c>
      <c r="D67" s="1364" t="s">
        <v>462</v>
      </c>
      <c r="E67" s="1365"/>
      <c r="F67" s="1365"/>
      <c r="G67" s="1366"/>
      <c r="H67" s="776"/>
      <c r="I67" s="1364" t="s">
        <v>462</v>
      </c>
      <c r="J67" s="1365"/>
      <c r="K67" s="1365"/>
      <c r="L67" s="1366"/>
      <c r="M67" s="766"/>
    </row>
    <row r="68" spans="1:13" ht="15">
      <c r="A68" s="800"/>
      <c r="B68" s="744"/>
      <c r="C68" s="758"/>
      <c r="D68" s="762" t="s">
        <v>10</v>
      </c>
      <c r="E68" s="1361" t="s">
        <v>451</v>
      </c>
      <c r="F68" s="1362"/>
      <c r="G68" s="1363"/>
      <c r="H68" s="784">
        <v>1500</v>
      </c>
      <c r="I68" s="762" t="s">
        <v>8</v>
      </c>
      <c r="J68" s="1361" t="s">
        <v>463</v>
      </c>
      <c r="K68" s="1362"/>
      <c r="L68" s="1363"/>
      <c r="M68" s="766"/>
    </row>
    <row r="69" spans="1:13" ht="15.75" thickBot="1">
      <c r="A69" s="800"/>
      <c r="B69" s="744"/>
      <c r="C69" s="758"/>
      <c r="D69" s="762"/>
      <c r="E69" s="1373" t="s">
        <v>453</v>
      </c>
      <c r="F69" s="1374"/>
      <c r="G69" s="1375"/>
      <c r="H69" s="766">
        <f>SUM(H68)</f>
        <v>1500</v>
      </c>
      <c r="I69" s="762" t="s">
        <v>12</v>
      </c>
      <c r="J69" s="772" t="s">
        <v>464</v>
      </c>
      <c r="K69" s="773"/>
      <c r="L69" s="774"/>
      <c r="M69" s="783"/>
    </row>
    <row r="70" spans="1:13" ht="15.75" thickBot="1">
      <c r="A70" s="800"/>
      <c r="B70" s="744"/>
      <c r="C70" s="758"/>
      <c r="D70" s="762" t="s">
        <v>12</v>
      </c>
      <c r="E70" s="772" t="s">
        <v>455</v>
      </c>
      <c r="F70" s="773"/>
      <c r="G70" s="774"/>
      <c r="H70" s="766"/>
      <c r="I70" s="782"/>
      <c r="J70" s="777" t="s">
        <v>465</v>
      </c>
      <c r="K70" s="777"/>
      <c r="L70" s="777"/>
      <c r="M70" s="783">
        <f>SUM(M68:M69)</f>
        <v>0</v>
      </c>
    </row>
    <row r="71" spans="1:13" ht="15.75" thickBot="1">
      <c r="A71" s="800"/>
      <c r="B71" s="744"/>
      <c r="C71" s="758"/>
      <c r="D71" s="814"/>
      <c r="E71" s="773" t="s">
        <v>457</v>
      </c>
      <c r="F71" s="773"/>
      <c r="G71" s="774"/>
      <c r="H71" s="776">
        <f>SUM(H70+H69)</f>
        <v>1500</v>
      </c>
      <c r="I71" s="762"/>
      <c r="J71" s="1373" t="s">
        <v>460</v>
      </c>
      <c r="K71" s="1374"/>
      <c r="L71" s="1375"/>
      <c r="M71" s="783">
        <f>SUM(M70)</f>
        <v>0</v>
      </c>
    </row>
    <row r="72" spans="1:13" ht="15">
      <c r="A72" s="800"/>
      <c r="B72" s="744"/>
      <c r="C72" s="758" t="s">
        <v>14</v>
      </c>
      <c r="D72" s="1364" t="s">
        <v>466</v>
      </c>
      <c r="E72" s="1365"/>
      <c r="F72" s="1365"/>
      <c r="G72" s="1366"/>
      <c r="H72" s="776"/>
      <c r="I72" s="1364" t="s">
        <v>466</v>
      </c>
      <c r="J72" s="1365"/>
      <c r="K72" s="1365"/>
      <c r="L72" s="1366"/>
      <c r="M72" s="776"/>
    </row>
    <row r="73" spans="1:13" ht="15.75" thickBot="1">
      <c r="A73" s="800"/>
      <c r="B73" s="744"/>
      <c r="C73" s="758"/>
      <c r="D73" s="762" t="s">
        <v>10</v>
      </c>
      <c r="E73" s="1361" t="s">
        <v>451</v>
      </c>
      <c r="F73" s="1362"/>
      <c r="G73" s="1363"/>
      <c r="H73" s="766">
        <v>1000</v>
      </c>
      <c r="I73" s="762" t="s">
        <v>8</v>
      </c>
      <c r="J73" s="1361" t="s">
        <v>463</v>
      </c>
      <c r="K73" s="1362"/>
      <c r="L73" s="1363"/>
      <c r="M73" s="776"/>
    </row>
    <row r="74" spans="1:13" ht="15.75" thickBot="1">
      <c r="A74" s="800"/>
      <c r="B74" s="744"/>
      <c r="C74" s="758"/>
      <c r="D74" s="762"/>
      <c r="E74" s="1373" t="s">
        <v>453</v>
      </c>
      <c r="F74" s="1374"/>
      <c r="G74" s="1375"/>
      <c r="H74" s="778">
        <f>SUM(H73)</f>
        <v>1000</v>
      </c>
      <c r="I74" s="762" t="s">
        <v>12</v>
      </c>
      <c r="J74" s="772" t="s">
        <v>464</v>
      </c>
      <c r="K74" s="773"/>
      <c r="L74" s="774"/>
      <c r="M74" s="783"/>
    </row>
    <row r="75" spans="1:13" ht="15.75" thickBot="1">
      <c r="A75" s="800"/>
      <c r="B75" s="744"/>
      <c r="C75" s="758"/>
      <c r="D75" s="762"/>
      <c r="E75" s="767" t="s">
        <v>457</v>
      </c>
      <c r="F75" s="780"/>
      <c r="G75" s="781"/>
      <c r="H75" s="778">
        <f>H74</f>
        <v>1000</v>
      </c>
      <c r="I75" s="762"/>
      <c r="J75" s="772"/>
      <c r="K75" s="773"/>
      <c r="L75" s="774"/>
      <c r="M75" s="783"/>
    </row>
    <row r="76" spans="1:13" ht="15.75" thickBot="1">
      <c r="A76" s="800"/>
      <c r="B76" s="744"/>
      <c r="C76" s="758"/>
      <c r="D76" s="762"/>
      <c r="E76" s="777"/>
      <c r="F76" s="780"/>
      <c r="G76" s="781"/>
      <c r="H76" s="778"/>
      <c r="I76" s="782"/>
      <c r="J76" s="777" t="s">
        <v>465</v>
      </c>
      <c r="K76" s="777"/>
      <c r="L76" s="777"/>
      <c r="M76" s="783">
        <f>SUM(M73:M74)</f>
        <v>0</v>
      </c>
    </row>
    <row r="77" spans="1:13" ht="15.75" thickBot="1">
      <c r="A77" s="800"/>
      <c r="B77" s="744"/>
      <c r="C77" s="758"/>
      <c r="D77" s="762"/>
      <c r="E77" s="777"/>
      <c r="F77" s="777"/>
      <c r="G77" s="777"/>
      <c r="H77" s="778"/>
      <c r="I77" s="762"/>
      <c r="J77" s="1373" t="s">
        <v>460</v>
      </c>
      <c r="K77" s="1374"/>
      <c r="L77" s="1375"/>
      <c r="M77" s="783">
        <f>SUM(M76)</f>
        <v>0</v>
      </c>
    </row>
    <row r="78" spans="1:13" ht="15" hidden="1">
      <c r="A78" s="800"/>
      <c r="B78" s="744"/>
      <c r="C78" s="758"/>
      <c r="D78" s="1364"/>
      <c r="E78" s="1365"/>
      <c r="F78" s="1365"/>
      <c r="G78" s="1366"/>
      <c r="H78" s="776"/>
      <c r="I78" s="1364"/>
      <c r="J78" s="1365"/>
      <c r="K78" s="1365"/>
      <c r="L78" s="1366"/>
      <c r="M78" s="776"/>
    </row>
    <row r="79" spans="1:13" ht="15" hidden="1">
      <c r="A79" s="800"/>
      <c r="B79" s="744"/>
      <c r="C79" s="758"/>
      <c r="D79" s="762"/>
      <c r="E79" s="1361"/>
      <c r="F79" s="1362"/>
      <c r="G79" s="1363"/>
      <c r="H79" s="766"/>
      <c r="I79" s="762"/>
      <c r="J79" s="1361"/>
      <c r="K79" s="1362"/>
      <c r="L79" s="1363"/>
      <c r="M79" s="776"/>
    </row>
    <row r="80" spans="1:13" ht="15.75" hidden="1" thickBot="1">
      <c r="A80" s="800"/>
      <c r="B80" s="744"/>
      <c r="C80" s="758"/>
      <c r="D80" s="762"/>
      <c r="E80" s="777"/>
      <c r="F80" s="777"/>
      <c r="G80" s="777"/>
      <c r="H80" s="766"/>
      <c r="I80" s="762"/>
      <c r="J80" s="772"/>
      <c r="K80" s="773"/>
      <c r="L80" s="774"/>
      <c r="M80" s="783"/>
    </row>
    <row r="81" spans="1:13" ht="15.75" hidden="1" thickBot="1">
      <c r="A81" s="800"/>
      <c r="B81" s="744"/>
      <c r="C81" s="758"/>
      <c r="D81" s="762"/>
      <c r="E81" s="767"/>
      <c r="F81" s="768"/>
      <c r="G81" s="769"/>
      <c r="H81" s="766"/>
      <c r="I81" s="782"/>
      <c r="J81" s="777"/>
      <c r="K81" s="777"/>
      <c r="L81" s="777"/>
      <c r="M81" s="783"/>
    </row>
    <row r="82" spans="1:13" ht="15.75" hidden="1" thickBot="1">
      <c r="A82" s="800"/>
      <c r="B82" s="744"/>
      <c r="C82" s="758"/>
      <c r="D82" s="762"/>
      <c r="E82" s="767"/>
      <c r="F82" s="768"/>
      <c r="G82" s="769"/>
      <c r="H82" s="771"/>
      <c r="I82" s="782"/>
      <c r="J82" s="772"/>
      <c r="K82" s="773"/>
      <c r="L82" s="774"/>
      <c r="M82" s="783"/>
    </row>
    <row r="83" spans="1:13" ht="15.75" hidden="1" thickBot="1">
      <c r="A83" s="800"/>
      <c r="B83" s="744"/>
      <c r="C83" s="758"/>
      <c r="D83" s="762"/>
      <c r="E83" s="767"/>
      <c r="F83" s="768"/>
      <c r="G83" s="769"/>
      <c r="H83" s="783"/>
      <c r="I83" s="762"/>
      <c r="J83" s="1373"/>
      <c r="K83" s="1374"/>
      <c r="L83" s="1375"/>
      <c r="M83" s="783"/>
    </row>
    <row r="84" spans="1:13" ht="15.75" hidden="1" thickBot="1">
      <c r="A84" s="800"/>
      <c r="B84" s="744"/>
      <c r="C84" s="758"/>
      <c r="D84" s="762"/>
      <c r="E84" s="777"/>
      <c r="F84" s="768"/>
      <c r="G84" s="769"/>
      <c r="H84" s="783"/>
      <c r="I84" s="762"/>
      <c r="J84" s="787"/>
      <c r="K84" s="773"/>
      <c r="L84" s="774"/>
      <c r="M84" s="776"/>
    </row>
    <row r="85" spans="1:13" ht="15" hidden="1">
      <c r="A85" s="800"/>
      <c r="B85" s="744"/>
      <c r="C85" s="758"/>
      <c r="D85" s="1358"/>
      <c r="E85" s="1359"/>
      <c r="F85" s="1359"/>
      <c r="G85" s="1360"/>
      <c r="H85" s="801"/>
      <c r="I85" s="762"/>
      <c r="J85" s="1387"/>
      <c r="K85" s="1388"/>
      <c r="L85" s="1388"/>
      <c r="M85" s="1389"/>
    </row>
    <row r="86" spans="1:13" ht="15" hidden="1">
      <c r="A86" s="800"/>
      <c r="B86" s="744"/>
      <c r="C86" s="758"/>
      <c r="D86" s="762"/>
      <c r="E86" s="1361"/>
      <c r="F86" s="1362"/>
      <c r="G86" s="1363"/>
      <c r="H86" s="766"/>
      <c r="I86" s="762"/>
      <c r="J86" s="1361"/>
      <c r="K86" s="1362"/>
      <c r="L86" s="1363"/>
      <c r="M86" s="784"/>
    </row>
    <row r="87" spans="1:13" ht="15.75" hidden="1" thickBot="1">
      <c r="A87" s="800"/>
      <c r="B87" s="744"/>
      <c r="C87" s="758"/>
      <c r="D87" s="762"/>
      <c r="E87" s="1373"/>
      <c r="F87" s="1374"/>
      <c r="G87" s="1375"/>
      <c r="H87" s="778"/>
      <c r="I87" s="762"/>
      <c r="J87" s="772"/>
      <c r="K87" s="773"/>
      <c r="L87" s="774"/>
      <c r="M87" s="788"/>
    </row>
    <row r="88" spans="1:13" ht="15.75" hidden="1" thickBot="1">
      <c r="A88" s="800"/>
      <c r="B88" s="744"/>
      <c r="C88" s="758"/>
      <c r="D88" s="762"/>
      <c r="E88" s="777"/>
      <c r="F88" s="777"/>
      <c r="G88" s="777"/>
      <c r="H88" s="778"/>
      <c r="I88" s="762"/>
      <c r="J88" s="772"/>
      <c r="K88" s="773"/>
      <c r="L88" s="774"/>
      <c r="M88" s="788"/>
    </row>
    <row r="89" spans="1:13" ht="15">
      <c r="A89" s="800"/>
      <c r="B89" s="744"/>
      <c r="C89" s="758" t="s">
        <v>16</v>
      </c>
      <c r="D89" s="1358" t="s">
        <v>467</v>
      </c>
      <c r="E89" s="1359"/>
      <c r="F89" s="1359"/>
      <c r="G89" s="1360"/>
      <c r="H89" s="776"/>
      <c r="I89" s="818"/>
      <c r="J89" s="819"/>
      <c r="K89" s="820"/>
      <c r="L89" s="821"/>
      <c r="M89" s="776"/>
    </row>
    <row r="90" spans="1:13" ht="15.75" thickBot="1">
      <c r="A90" s="800"/>
      <c r="B90" s="744"/>
      <c r="C90" s="758"/>
      <c r="D90" s="762" t="s">
        <v>10</v>
      </c>
      <c r="E90" s="1361" t="s">
        <v>451</v>
      </c>
      <c r="F90" s="1362"/>
      <c r="G90" s="1363"/>
      <c r="H90" s="783">
        <v>1500</v>
      </c>
      <c r="I90" s="818"/>
      <c r="J90" s="822"/>
      <c r="K90" s="820"/>
      <c r="L90" s="821"/>
      <c r="M90" s="784"/>
    </row>
    <row r="91" spans="1:13" ht="15.75" thickBot="1">
      <c r="A91" s="800"/>
      <c r="B91" s="744"/>
      <c r="C91" s="758"/>
      <c r="D91" s="762"/>
      <c r="E91" s="786" t="s">
        <v>187</v>
      </c>
      <c r="F91" s="780"/>
      <c r="G91" s="781"/>
      <c r="H91" s="778">
        <f>SUM(H90)</f>
        <v>1500</v>
      </c>
      <c r="I91" s="818"/>
      <c r="J91" s="822"/>
      <c r="K91" s="820"/>
      <c r="L91" s="821"/>
      <c r="M91" s="766"/>
    </row>
    <row r="92" spans="1:13" ht="15.75" thickBot="1">
      <c r="A92" s="800"/>
      <c r="B92" s="744"/>
      <c r="C92" s="758"/>
      <c r="D92" s="762" t="s">
        <v>30</v>
      </c>
      <c r="E92" s="767" t="s">
        <v>455</v>
      </c>
      <c r="F92" s="780"/>
      <c r="G92" s="781"/>
      <c r="H92" s="778"/>
      <c r="I92" s="818"/>
      <c r="J92" s="822"/>
      <c r="K92" s="820"/>
      <c r="L92" s="821"/>
      <c r="M92" s="766"/>
    </row>
    <row r="93" spans="1:13" ht="15.75" thickBot="1">
      <c r="A93" s="800"/>
      <c r="B93" s="744"/>
      <c r="C93" s="758"/>
      <c r="D93" s="762"/>
      <c r="E93" s="777" t="s">
        <v>456</v>
      </c>
      <c r="F93" s="780"/>
      <c r="G93" s="781"/>
      <c r="H93" s="778">
        <f>SUM(H92)</f>
        <v>0</v>
      </c>
      <c r="I93" s="818"/>
      <c r="J93" s="822"/>
      <c r="K93" s="820"/>
      <c r="L93" s="821"/>
      <c r="M93" s="766"/>
    </row>
    <row r="94" spans="1:13" ht="15.75" thickBot="1">
      <c r="A94" s="800"/>
      <c r="B94" s="744"/>
      <c r="C94" s="758"/>
      <c r="D94" s="762"/>
      <c r="E94" s="786" t="s">
        <v>457</v>
      </c>
      <c r="F94" s="780"/>
      <c r="G94" s="781"/>
      <c r="H94" s="778">
        <f>SUM(H93,H91)</f>
        <v>1500</v>
      </c>
      <c r="I94" s="818"/>
      <c r="J94" s="822"/>
      <c r="K94" s="820"/>
      <c r="L94" s="821"/>
      <c r="M94" s="766"/>
    </row>
    <row r="95" spans="1:13" ht="15" customHeight="1">
      <c r="A95" s="800"/>
      <c r="B95" s="744"/>
      <c r="C95" s="758"/>
      <c r="D95" s="1358"/>
      <c r="E95" s="1359"/>
      <c r="F95" s="1359"/>
      <c r="G95" s="1360"/>
      <c r="H95" s="779"/>
      <c r="I95" s="818"/>
      <c r="J95" s="819"/>
      <c r="K95" s="820"/>
      <c r="L95" s="821"/>
      <c r="M95" s="779"/>
    </row>
    <row r="96" spans="1:13" ht="15" hidden="1">
      <c r="A96" s="800"/>
      <c r="B96" s="744"/>
      <c r="C96" s="758"/>
      <c r="D96" s="762"/>
      <c r="E96" s="1361"/>
      <c r="F96" s="1362"/>
      <c r="G96" s="1363"/>
      <c r="H96" s="766"/>
      <c r="I96" s="818"/>
      <c r="J96" s="819"/>
      <c r="K96" s="820"/>
      <c r="L96" s="821"/>
      <c r="M96" s="779"/>
    </row>
    <row r="97" spans="1:13" ht="15" hidden="1">
      <c r="A97" s="800"/>
      <c r="B97" s="744"/>
      <c r="C97" s="758"/>
      <c r="D97" s="762"/>
      <c r="E97" s="823"/>
      <c r="F97" s="768"/>
      <c r="G97" s="769"/>
      <c r="H97" s="824"/>
      <c r="I97" s="818"/>
      <c r="J97" s="819"/>
      <c r="K97" s="820"/>
      <c r="L97" s="821"/>
      <c r="M97" s="779"/>
    </row>
    <row r="98" spans="1:13" ht="15" hidden="1">
      <c r="A98" s="800"/>
      <c r="B98" s="744"/>
      <c r="C98" s="758"/>
      <c r="D98" s="762"/>
      <c r="E98" s="777"/>
      <c r="F98" s="777"/>
      <c r="G98" s="777"/>
      <c r="H98" s="766"/>
      <c r="I98" s="818"/>
      <c r="J98" s="819"/>
      <c r="K98" s="820"/>
      <c r="L98" s="821"/>
      <c r="M98" s="779"/>
    </row>
    <row r="99" spans="1:13" ht="15" hidden="1">
      <c r="A99" s="800"/>
      <c r="B99" s="744"/>
      <c r="C99" s="758"/>
      <c r="D99" s="762"/>
      <c r="E99" s="825"/>
      <c r="F99" s="773"/>
      <c r="G99" s="774"/>
      <c r="H99" s="826"/>
      <c r="I99" s="818"/>
      <c r="J99" s="819"/>
      <c r="K99" s="820"/>
      <c r="L99" s="821"/>
      <c r="M99" s="779"/>
    </row>
    <row r="100" spans="1:13" ht="15" hidden="1">
      <c r="A100" s="800"/>
      <c r="B100" s="744"/>
      <c r="C100" s="758"/>
      <c r="D100" s="762"/>
      <c r="E100" s="767"/>
      <c r="F100" s="768"/>
      <c r="G100" s="769"/>
      <c r="H100" s="766"/>
      <c r="I100" s="818"/>
      <c r="J100" s="819"/>
      <c r="K100" s="820"/>
      <c r="L100" s="821"/>
      <c r="M100" s="779"/>
    </row>
    <row r="101" spans="1:13" ht="15.75" hidden="1" thickBot="1">
      <c r="A101" s="800"/>
      <c r="B101" s="744"/>
      <c r="C101" s="758"/>
      <c r="D101" s="762"/>
      <c r="E101" s="767"/>
      <c r="F101" s="768"/>
      <c r="G101" s="769"/>
      <c r="H101" s="783"/>
      <c r="I101" s="818"/>
      <c r="J101" s="819"/>
      <c r="K101" s="820"/>
      <c r="L101" s="821"/>
      <c r="M101" s="779"/>
    </row>
    <row r="102" spans="1:13" ht="15.75" hidden="1" thickBot="1">
      <c r="A102" s="800"/>
      <c r="B102" s="744"/>
      <c r="C102" s="758"/>
      <c r="D102" s="762"/>
      <c r="E102" s="767"/>
      <c r="F102" s="768"/>
      <c r="G102" s="769"/>
      <c r="H102" s="783"/>
      <c r="I102" s="762"/>
      <c r="J102" s="1373"/>
      <c r="K102" s="1374"/>
      <c r="L102" s="1375"/>
      <c r="M102" s="812"/>
    </row>
    <row r="103" spans="1:13" ht="15.75" hidden="1" thickBot="1">
      <c r="A103" s="800"/>
      <c r="B103" s="744"/>
      <c r="C103" s="758"/>
      <c r="D103" s="762"/>
      <c r="E103" s="777"/>
      <c r="F103" s="777"/>
      <c r="G103" s="777"/>
      <c r="H103" s="783"/>
      <c r="I103" s="762"/>
      <c r="J103" s="786"/>
      <c r="K103" s="780"/>
      <c r="L103" s="781"/>
      <c r="M103" s="812"/>
    </row>
    <row r="104" spans="1:13" ht="0.75" customHeight="1" hidden="1">
      <c r="A104" s="800"/>
      <c r="B104" s="744"/>
      <c r="C104" s="758"/>
      <c r="D104" s="1364"/>
      <c r="E104" s="1365"/>
      <c r="F104" s="1365"/>
      <c r="G104" s="1366"/>
      <c r="H104" s="776"/>
      <c r="I104" s="1364"/>
      <c r="J104" s="1365"/>
      <c r="K104" s="1365"/>
      <c r="L104" s="1366"/>
      <c r="M104" s="813"/>
    </row>
    <row r="105" spans="1:13" ht="15.75" hidden="1" thickBot="1">
      <c r="A105" s="800"/>
      <c r="B105" s="744"/>
      <c r="C105" s="758"/>
      <c r="D105" s="762"/>
      <c r="E105" s="1361"/>
      <c r="F105" s="1362"/>
      <c r="G105" s="1363"/>
      <c r="H105" s="810"/>
      <c r="I105" s="762"/>
      <c r="J105" s="1373"/>
      <c r="K105" s="1374"/>
      <c r="L105" s="1375"/>
      <c r="M105" s="827"/>
    </row>
    <row r="106" spans="1:13" ht="15.75" hidden="1" thickBot="1">
      <c r="A106" s="800"/>
      <c r="B106" s="744"/>
      <c r="C106" s="758"/>
      <c r="D106" s="762"/>
      <c r="E106" s="777"/>
      <c r="F106" s="777"/>
      <c r="G106" s="777"/>
      <c r="H106" s="788"/>
      <c r="I106" s="762"/>
      <c r="J106" s="786"/>
      <c r="K106" s="780"/>
      <c r="L106" s="781"/>
      <c r="M106" s="775"/>
    </row>
    <row r="107" spans="1:13" ht="15.75" hidden="1" thickBot="1">
      <c r="A107" s="800"/>
      <c r="B107" s="744"/>
      <c r="C107" s="758"/>
      <c r="D107" s="762"/>
      <c r="E107" s="767"/>
      <c r="F107" s="768"/>
      <c r="G107" s="769"/>
      <c r="H107" s="828"/>
      <c r="I107" s="818"/>
      <c r="J107" s="822"/>
      <c r="K107" s="820"/>
      <c r="L107" s="821"/>
      <c r="M107" s="813"/>
    </row>
    <row r="108" spans="1:13" ht="0.75" customHeight="1" hidden="1" thickBot="1">
      <c r="A108" s="800"/>
      <c r="B108" s="744"/>
      <c r="C108" s="758"/>
      <c r="D108" s="762"/>
      <c r="E108" s="767"/>
      <c r="F108" s="780"/>
      <c r="G108" s="781"/>
      <c r="H108" s="829"/>
      <c r="I108" s="818"/>
      <c r="J108" s="822"/>
      <c r="K108" s="820"/>
      <c r="L108" s="821"/>
      <c r="M108" s="783"/>
    </row>
    <row r="109" spans="1:13" ht="15.75" hidden="1" thickBot="1">
      <c r="A109" s="800"/>
      <c r="B109" s="744"/>
      <c r="C109" s="758"/>
      <c r="D109" s="762"/>
      <c r="E109" s="777"/>
      <c r="F109" s="777"/>
      <c r="G109" s="777"/>
      <c r="H109" s="829"/>
      <c r="I109" s="818"/>
      <c r="J109" s="822"/>
      <c r="K109" s="820"/>
      <c r="L109" s="821"/>
      <c r="M109" s="830"/>
    </row>
    <row r="110" spans="1:13" ht="15" hidden="1">
      <c r="A110" s="800"/>
      <c r="B110" s="744"/>
      <c r="C110" s="758"/>
      <c r="D110" s="1358"/>
      <c r="E110" s="1359"/>
      <c r="F110" s="1359"/>
      <c r="G110" s="1360"/>
      <c r="H110" s="801"/>
      <c r="I110" s="1358"/>
      <c r="J110" s="1359"/>
      <c r="K110" s="1359"/>
      <c r="L110" s="1360"/>
      <c r="M110" s="776"/>
    </row>
    <row r="111" spans="1:13" ht="15.75" hidden="1" thickBot="1">
      <c r="A111" s="800"/>
      <c r="B111" s="744"/>
      <c r="C111" s="758"/>
      <c r="D111" s="762"/>
      <c r="E111" s="1361"/>
      <c r="F111" s="1362"/>
      <c r="G111" s="1363"/>
      <c r="H111" s="794"/>
      <c r="I111" s="762"/>
      <c r="J111" s="1373"/>
      <c r="K111" s="1374"/>
      <c r="L111" s="1375"/>
      <c r="M111" s="783"/>
    </row>
    <row r="112" spans="1:13" ht="15.75" hidden="1" thickBot="1">
      <c r="A112" s="800"/>
      <c r="B112" s="744"/>
      <c r="C112" s="758"/>
      <c r="D112" s="762"/>
      <c r="E112" s="777"/>
      <c r="F112" s="777"/>
      <c r="G112" s="777"/>
      <c r="H112" s="788"/>
      <c r="I112" s="762"/>
      <c r="J112" s="786"/>
      <c r="K112" s="780"/>
      <c r="L112" s="781"/>
      <c r="M112" s="783"/>
    </row>
    <row r="113" spans="1:13" ht="15.75" hidden="1" thickBot="1">
      <c r="A113" s="800"/>
      <c r="B113" s="744"/>
      <c r="C113" s="758"/>
      <c r="D113" s="762"/>
      <c r="E113" s="767"/>
      <c r="F113" s="768"/>
      <c r="G113" s="769"/>
      <c r="H113" s="788"/>
      <c r="I113" s="818"/>
      <c r="J113" s="831"/>
      <c r="K113" s="832"/>
      <c r="L113" s="833"/>
      <c r="M113" s="783"/>
    </row>
    <row r="114" spans="1:13" ht="15.75" hidden="1" thickBot="1">
      <c r="A114" s="800"/>
      <c r="B114" s="744"/>
      <c r="C114" s="758"/>
      <c r="D114" s="762"/>
      <c r="E114" s="767"/>
      <c r="F114" s="780"/>
      <c r="G114" s="781"/>
      <c r="H114" s="788"/>
      <c r="I114" s="818"/>
      <c r="J114" s="831"/>
      <c r="K114" s="832"/>
      <c r="L114" s="833"/>
      <c r="M114" s="783"/>
    </row>
    <row r="115" spans="1:13" ht="15.75" hidden="1" thickBot="1">
      <c r="A115" s="800"/>
      <c r="B115" s="744"/>
      <c r="C115" s="758"/>
      <c r="D115" s="762"/>
      <c r="E115" s="777"/>
      <c r="F115" s="777"/>
      <c r="G115" s="777"/>
      <c r="H115" s="788"/>
      <c r="I115" s="818"/>
      <c r="J115" s="822"/>
      <c r="K115" s="820"/>
      <c r="L115" s="821"/>
      <c r="M115" s="783"/>
    </row>
    <row r="116" spans="1:13" ht="15" hidden="1">
      <c r="A116" s="800"/>
      <c r="B116" s="744"/>
      <c r="C116" s="834"/>
      <c r="D116" s="1358"/>
      <c r="E116" s="1359"/>
      <c r="F116" s="1359"/>
      <c r="G116" s="1360"/>
      <c r="H116" s="776"/>
      <c r="I116" s="1358"/>
      <c r="J116" s="1359"/>
      <c r="K116" s="1359"/>
      <c r="L116" s="1360"/>
      <c r="M116" s="776"/>
    </row>
    <row r="117" spans="1:13" ht="15.75" hidden="1" thickBot="1">
      <c r="A117" s="800"/>
      <c r="B117" s="744"/>
      <c r="C117" s="758"/>
      <c r="D117" s="762"/>
      <c r="E117" s="1361"/>
      <c r="F117" s="1362"/>
      <c r="G117" s="1363"/>
      <c r="H117" s="766"/>
      <c r="I117" s="762"/>
      <c r="J117" s="1373"/>
      <c r="K117" s="1374"/>
      <c r="L117" s="1375"/>
      <c r="M117" s="783"/>
    </row>
    <row r="118" spans="1:13" ht="15.75" hidden="1" thickBot="1">
      <c r="A118" s="800"/>
      <c r="B118" s="744"/>
      <c r="C118" s="758"/>
      <c r="D118" s="762"/>
      <c r="E118" s="777"/>
      <c r="F118" s="777"/>
      <c r="G118" s="777"/>
      <c r="H118" s="766"/>
      <c r="I118" s="762"/>
      <c r="J118" s="786"/>
      <c r="K118" s="780"/>
      <c r="L118" s="781"/>
      <c r="M118" s="783"/>
    </row>
    <row r="119" spans="1:13" ht="15.75" hidden="1" thickBot="1">
      <c r="A119" s="800"/>
      <c r="B119" s="744"/>
      <c r="C119" s="758"/>
      <c r="D119" s="762"/>
      <c r="E119" s="1361"/>
      <c r="F119" s="1362"/>
      <c r="G119" s="1363"/>
      <c r="H119" s="766"/>
      <c r="I119" s="818"/>
      <c r="J119" s="831"/>
      <c r="K119" s="832"/>
      <c r="L119" s="833"/>
      <c r="M119" s="783"/>
    </row>
    <row r="120" spans="1:13" ht="15.75" hidden="1" thickBot="1">
      <c r="A120" s="800"/>
      <c r="B120" s="744"/>
      <c r="C120" s="758"/>
      <c r="D120" s="762"/>
      <c r="E120" s="1373"/>
      <c r="F120" s="1374"/>
      <c r="G120" s="1375"/>
      <c r="H120" s="778"/>
      <c r="I120" s="818"/>
      <c r="J120" s="831"/>
      <c r="K120" s="832"/>
      <c r="L120" s="833"/>
      <c r="M120" s="783"/>
    </row>
    <row r="121" spans="1:13" ht="15.75" hidden="1" thickBot="1">
      <c r="A121" s="800"/>
      <c r="B121" s="744"/>
      <c r="C121" s="758"/>
      <c r="D121" s="762"/>
      <c r="E121" s="777"/>
      <c r="F121" s="777"/>
      <c r="G121" s="777"/>
      <c r="H121" s="778"/>
      <c r="I121" s="818"/>
      <c r="J121" s="822"/>
      <c r="K121" s="820"/>
      <c r="L121" s="821"/>
      <c r="M121" s="783"/>
    </row>
    <row r="122" spans="1:13" ht="15" hidden="1">
      <c r="A122" s="800"/>
      <c r="B122" s="744"/>
      <c r="C122" s="758"/>
      <c r="D122" s="1358"/>
      <c r="E122" s="1359"/>
      <c r="F122" s="1359"/>
      <c r="G122" s="1360"/>
      <c r="H122" s="801"/>
      <c r="I122" s="1358"/>
      <c r="J122" s="1359"/>
      <c r="K122" s="1359"/>
      <c r="L122" s="1360"/>
      <c r="M122" s="776"/>
    </row>
    <row r="123" spans="1:13" ht="15.75" hidden="1" thickBot="1">
      <c r="A123" s="800"/>
      <c r="B123" s="744"/>
      <c r="C123" s="758"/>
      <c r="D123" s="762"/>
      <c r="E123" s="1361"/>
      <c r="F123" s="1362"/>
      <c r="G123" s="1363"/>
      <c r="H123" s="779"/>
      <c r="I123" s="762"/>
      <c r="J123" s="1361"/>
      <c r="K123" s="1362"/>
      <c r="L123" s="1363"/>
      <c r="M123" s="783"/>
    </row>
    <row r="124" spans="1:13" ht="15.75" hidden="1" thickBot="1">
      <c r="A124" s="800"/>
      <c r="B124" s="744"/>
      <c r="C124" s="758"/>
      <c r="D124" s="762"/>
      <c r="E124" s="777"/>
      <c r="F124" s="777"/>
      <c r="G124" s="777"/>
      <c r="H124" s="766"/>
      <c r="I124" s="762"/>
      <c r="J124" s="777"/>
      <c r="K124" s="768"/>
      <c r="L124" s="769"/>
      <c r="M124" s="783"/>
    </row>
    <row r="125" spans="1:13" ht="15.75" hidden="1" thickBot="1">
      <c r="A125" s="800"/>
      <c r="B125" s="744"/>
      <c r="C125" s="758"/>
      <c r="D125" s="762"/>
      <c r="E125" s="767"/>
      <c r="F125" s="768"/>
      <c r="G125" s="769"/>
      <c r="H125" s="766"/>
      <c r="I125" s="762"/>
      <c r="J125" s="777"/>
      <c r="K125" s="768"/>
      <c r="L125" s="769"/>
      <c r="M125" s="783"/>
    </row>
    <row r="126" spans="1:13" ht="15.75" hidden="1" thickBot="1">
      <c r="A126" s="800"/>
      <c r="B126" s="744"/>
      <c r="C126" s="758"/>
      <c r="D126" s="762"/>
      <c r="E126" s="767"/>
      <c r="F126" s="768"/>
      <c r="G126" s="769"/>
      <c r="H126" s="783"/>
      <c r="I126" s="762"/>
      <c r="J126" s="767"/>
      <c r="K126" s="768"/>
      <c r="L126" s="769"/>
      <c r="M126" s="776"/>
    </row>
    <row r="127" spans="1:13" ht="15.75" hidden="1" thickBot="1">
      <c r="A127" s="800"/>
      <c r="B127" s="744"/>
      <c r="C127" s="758"/>
      <c r="D127" s="762"/>
      <c r="E127" s="767"/>
      <c r="F127" s="768"/>
      <c r="G127" s="769"/>
      <c r="H127" s="783"/>
      <c r="I127" s="762"/>
      <c r="J127" s="767"/>
      <c r="K127" s="768"/>
      <c r="L127" s="769"/>
      <c r="M127" s="766"/>
    </row>
    <row r="128" spans="1:13" ht="15.75" hidden="1" thickBot="1">
      <c r="A128" s="800"/>
      <c r="B128" s="744"/>
      <c r="C128" s="758"/>
      <c r="D128" s="762"/>
      <c r="E128" s="777"/>
      <c r="F128" s="777"/>
      <c r="G128" s="777"/>
      <c r="H128" s="783"/>
      <c r="I128" s="762"/>
      <c r="J128" s="777"/>
      <c r="K128" s="768"/>
      <c r="L128" s="769"/>
      <c r="M128" s="766"/>
    </row>
    <row r="129" spans="1:13" ht="15">
      <c r="A129" s="800"/>
      <c r="B129" s="744"/>
      <c r="C129" s="834" t="s">
        <v>18</v>
      </c>
      <c r="D129" s="1364" t="s">
        <v>530</v>
      </c>
      <c r="E129" s="1365"/>
      <c r="F129" s="1365"/>
      <c r="G129" s="1366"/>
      <c r="H129" s="776"/>
      <c r="I129" s="1364" t="s">
        <v>473</v>
      </c>
      <c r="J129" s="1365"/>
      <c r="K129" s="1365"/>
      <c r="L129" s="1366"/>
      <c r="M129" s="776"/>
    </row>
    <row r="130" spans="1:13" ht="15">
      <c r="A130" s="800"/>
      <c r="B130" s="744"/>
      <c r="C130" s="834"/>
      <c r="D130" s="762" t="s">
        <v>10</v>
      </c>
      <c r="E130" s="1361" t="s">
        <v>451</v>
      </c>
      <c r="F130" s="1362"/>
      <c r="G130" s="1363"/>
      <c r="H130" s="766">
        <v>110372</v>
      </c>
      <c r="I130" s="762" t="s">
        <v>5</v>
      </c>
      <c r="J130" s="1361" t="s">
        <v>474</v>
      </c>
      <c r="K130" s="1362"/>
      <c r="L130" s="1363"/>
      <c r="M130" s="784"/>
    </row>
    <row r="131" spans="1:13" ht="15">
      <c r="A131" s="800"/>
      <c r="B131" s="744"/>
      <c r="C131" s="834"/>
      <c r="D131" s="762" t="s">
        <v>14</v>
      </c>
      <c r="E131" s="777" t="s">
        <v>532</v>
      </c>
      <c r="F131" s="768"/>
      <c r="G131" s="769"/>
      <c r="H131" s="788">
        <v>255726</v>
      </c>
      <c r="I131" s="762" t="s">
        <v>8</v>
      </c>
      <c r="J131" s="1361" t="s">
        <v>463</v>
      </c>
      <c r="K131" s="1362"/>
      <c r="L131" s="1363"/>
      <c r="M131" s="784">
        <v>20571</v>
      </c>
    </row>
    <row r="132" spans="1:13" ht="15">
      <c r="A132" s="800"/>
      <c r="B132" s="744"/>
      <c r="C132" s="834"/>
      <c r="D132" s="762" t="s">
        <v>16</v>
      </c>
      <c r="E132" s="767" t="s">
        <v>533</v>
      </c>
      <c r="F132" s="777"/>
      <c r="G132" s="777"/>
      <c r="H132" s="766">
        <v>9500</v>
      </c>
      <c r="I132" s="762" t="s">
        <v>10</v>
      </c>
      <c r="J132" s="772" t="s">
        <v>475</v>
      </c>
      <c r="K132" s="773"/>
      <c r="L132" s="774"/>
      <c r="M132" s="766"/>
    </row>
    <row r="133" spans="1:13" ht="15.75" thickBot="1">
      <c r="A133" s="800"/>
      <c r="B133" s="744"/>
      <c r="C133" s="834"/>
      <c r="D133" s="762"/>
      <c r="E133" s="767" t="s">
        <v>535</v>
      </c>
      <c r="F133" s="768"/>
      <c r="G133" s="769"/>
      <c r="H133" s="788">
        <v>5723</v>
      </c>
      <c r="I133" s="762" t="s">
        <v>12</v>
      </c>
      <c r="J133" s="772" t="s">
        <v>464</v>
      </c>
      <c r="K133" s="773"/>
      <c r="L133" s="774"/>
      <c r="M133" s="835"/>
    </row>
    <row r="134" spans="1:13" ht="15.75" thickBot="1">
      <c r="A134" s="800"/>
      <c r="B134" s="744"/>
      <c r="C134" s="834"/>
      <c r="D134" s="762"/>
      <c r="E134" s="767" t="s">
        <v>537</v>
      </c>
      <c r="F134" s="768"/>
      <c r="G134" s="769"/>
      <c r="H134" s="788">
        <f>SUM(H130:H133)</f>
        <v>381321</v>
      </c>
      <c r="I134" s="762"/>
      <c r="J134" s="777" t="s">
        <v>465</v>
      </c>
      <c r="K134" s="777"/>
      <c r="L134" s="777"/>
      <c r="M134" s="785">
        <f>SUM(M130:M133)</f>
        <v>20571</v>
      </c>
    </row>
    <row r="135" spans="1:13" ht="15.75" thickBot="1">
      <c r="A135" s="800"/>
      <c r="B135" s="744"/>
      <c r="C135" s="834"/>
      <c r="D135" s="762" t="s">
        <v>30</v>
      </c>
      <c r="E135" s="767" t="s">
        <v>455</v>
      </c>
      <c r="F135" s="768"/>
      <c r="G135" s="769"/>
      <c r="H135" s="788">
        <v>18750</v>
      </c>
      <c r="I135" s="762" t="s">
        <v>24</v>
      </c>
      <c r="J135" s="802" t="s">
        <v>186</v>
      </c>
      <c r="K135" s="803"/>
      <c r="L135" s="804"/>
      <c r="M135" s="785">
        <v>20869</v>
      </c>
    </row>
    <row r="136" spans="1:13" ht="15.75" thickBot="1">
      <c r="A136" s="800"/>
      <c r="B136" s="744"/>
      <c r="C136" s="834"/>
      <c r="D136" s="762"/>
      <c r="E136" s="777" t="s">
        <v>536</v>
      </c>
      <c r="F136" s="777"/>
      <c r="G136" s="777"/>
      <c r="H136" s="836"/>
      <c r="I136" s="762"/>
      <c r="J136" s="777" t="s">
        <v>185</v>
      </c>
      <c r="K136" s="773"/>
      <c r="L136" s="774"/>
      <c r="M136" s="785">
        <f>SUM(M134:M135)</f>
        <v>41440</v>
      </c>
    </row>
    <row r="137" spans="1:13" ht="15.75" thickBot="1">
      <c r="A137" s="800"/>
      <c r="B137" s="744"/>
      <c r="C137" s="834"/>
      <c r="D137" s="762"/>
      <c r="E137" s="767" t="s">
        <v>534</v>
      </c>
      <c r="F137" s="768"/>
      <c r="G137" s="769"/>
      <c r="H137" s="828">
        <f>SUM(H135:H136)</f>
        <v>18750</v>
      </c>
      <c r="I137" s="837" t="s">
        <v>35</v>
      </c>
      <c r="J137" s="838" t="s">
        <v>478</v>
      </c>
      <c r="K137" s="839"/>
      <c r="L137" s="840"/>
      <c r="M137" s="841">
        <v>6000</v>
      </c>
    </row>
    <row r="138" spans="1:13" ht="15">
      <c r="A138" s="800"/>
      <c r="B138" s="744"/>
      <c r="C138" s="834"/>
      <c r="D138" s="762"/>
      <c r="E138" s="767" t="s">
        <v>531</v>
      </c>
      <c r="F138" s="768"/>
      <c r="G138" s="769"/>
      <c r="H138" s="794">
        <f>H134+H137</f>
        <v>400071</v>
      </c>
      <c r="I138" s="837" t="s">
        <v>37</v>
      </c>
      <c r="J138" s="838" t="s">
        <v>479</v>
      </c>
      <c r="K138" s="839"/>
      <c r="L138" s="840"/>
      <c r="M138" s="841">
        <v>3000</v>
      </c>
    </row>
    <row r="139" spans="1:13" ht="15">
      <c r="A139" s="800"/>
      <c r="B139" s="744"/>
      <c r="C139" s="834"/>
      <c r="D139" s="762"/>
      <c r="E139" s="767"/>
      <c r="F139" s="768"/>
      <c r="G139" s="769"/>
      <c r="H139" s="794"/>
      <c r="I139" s="762" t="s">
        <v>45</v>
      </c>
      <c r="J139" s="777" t="s">
        <v>189</v>
      </c>
      <c r="K139" s="780"/>
      <c r="L139" s="781"/>
      <c r="M139" s="842">
        <v>980250</v>
      </c>
    </row>
    <row r="140" spans="1:13" ht="15.75" thickBot="1">
      <c r="A140" s="800"/>
      <c r="B140" s="744"/>
      <c r="C140" s="834"/>
      <c r="D140" s="782"/>
      <c r="E140" s="793"/>
      <c r="F140" s="768"/>
      <c r="G140" s="769"/>
      <c r="H140" s="836"/>
      <c r="I140" s="782"/>
      <c r="J140" s="805"/>
      <c r="K140" s="792"/>
      <c r="L140" s="809"/>
      <c r="M140" s="766"/>
    </row>
    <row r="141" spans="1:13" ht="15.75" thickBot="1">
      <c r="A141" s="800"/>
      <c r="B141" s="744"/>
      <c r="C141" s="834"/>
      <c r="D141" s="762"/>
      <c r="E141" s="777"/>
      <c r="F141" s="792"/>
      <c r="G141" s="809"/>
      <c r="H141" s="836"/>
      <c r="I141" s="782"/>
      <c r="J141" s="777" t="s">
        <v>459</v>
      </c>
      <c r="K141" s="768"/>
      <c r="L141" s="769"/>
      <c r="M141" s="778">
        <f>SUM(M137:M140)</f>
        <v>989250</v>
      </c>
    </row>
    <row r="142" spans="1:13" ht="15.75" thickBot="1">
      <c r="A142" s="800"/>
      <c r="B142" s="744"/>
      <c r="C142" s="834"/>
      <c r="D142" s="762"/>
      <c r="E142" s="777"/>
      <c r="F142" s="777"/>
      <c r="G142" s="777"/>
      <c r="H142" s="771"/>
      <c r="I142" s="782"/>
      <c r="J142" s="777" t="s">
        <v>460</v>
      </c>
      <c r="K142" s="768"/>
      <c r="L142" s="769"/>
      <c r="M142" s="778">
        <f>SUM(M141,M136)</f>
        <v>1030690</v>
      </c>
    </row>
    <row r="143" spans="1:13" ht="15">
      <c r="A143" s="800"/>
      <c r="B143" s="744"/>
      <c r="C143" s="834"/>
      <c r="D143" s="1358"/>
      <c r="E143" s="1359"/>
      <c r="F143" s="1359"/>
      <c r="G143" s="1360"/>
      <c r="H143" s="779"/>
      <c r="I143" s="1358"/>
      <c r="J143" s="1359"/>
      <c r="K143" s="1359"/>
      <c r="L143" s="1360"/>
      <c r="M143" s="779"/>
    </row>
    <row r="144" spans="1:13" ht="15.75" hidden="1" thickBot="1">
      <c r="A144" s="800"/>
      <c r="B144" s="744"/>
      <c r="C144" s="834"/>
      <c r="D144" s="762"/>
      <c r="E144" s="773"/>
      <c r="F144" s="773"/>
      <c r="G144" s="774"/>
      <c r="H144" s="766"/>
      <c r="I144" s="762"/>
      <c r="J144" s="1361"/>
      <c r="K144" s="1362"/>
      <c r="L144" s="1363"/>
      <c r="M144" s="783"/>
    </row>
    <row r="145" spans="1:13" ht="15.75" hidden="1" thickBot="1">
      <c r="A145" s="800"/>
      <c r="B145" s="744"/>
      <c r="C145" s="834"/>
      <c r="D145" s="762"/>
      <c r="E145" s="773"/>
      <c r="F145" s="773"/>
      <c r="G145" s="774"/>
      <c r="H145" s="766"/>
      <c r="I145" s="762"/>
      <c r="J145" s="777"/>
      <c r="K145" s="768"/>
      <c r="L145" s="769"/>
      <c r="M145" s="783"/>
    </row>
    <row r="146" spans="1:13" ht="15.75" hidden="1" thickBot="1">
      <c r="A146" s="800"/>
      <c r="B146" s="744"/>
      <c r="C146" s="834"/>
      <c r="D146" s="762"/>
      <c r="E146" s="773"/>
      <c r="F146" s="773"/>
      <c r="G146" s="774"/>
      <c r="H146" s="766"/>
      <c r="I146" s="762"/>
      <c r="J146" s="1361"/>
      <c r="K146" s="1362"/>
      <c r="L146" s="1363"/>
      <c r="M146" s="783"/>
    </row>
    <row r="147" spans="1:13" ht="15" hidden="1">
      <c r="A147" s="800"/>
      <c r="B147" s="744"/>
      <c r="C147" s="834"/>
      <c r="D147" s="1364"/>
      <c r="E147" s="1365"/>
      <c r="F147" s="1365"/>
      <c r="G147" s="1366"/>
      <c r="H147" s="776"/>
      <c r="I147" s="762"/>
      <c r="J147" s="787"/>
      <c r="K147" s="773"/>
      <c r="L147" s="774"/>
      <c r="M147" s="776"/>
    </row>
    <row r="148" spans="1:13" ht="15" hidden="1">
      <c r="A148" s="800"/>
      <c r="B148" s="744"/>
      <c r="C148" s="758"/>
      <c r="D148" s="762"/>
      <c r="E148" s="1361"/>
      <c r="F148" s="1362"/>
      <c r="G148" s="1363"/>
      <c r="H148" s="784"/>
      <c r="I148" s="762"/>
      <c r="J148" s="1361"/>
      <c r="K148" s="1362"/>
      <c r="L148" s="1363"/>
      <c r="M148" s="776"/>
    </row>
    <row r="149" spans="1:13" ht="15.75" hidden="1" thickBot="1">
      <c r="A149" s="800"/>
      <c r="B149" s="744"/>
      <c r="C149" s="758"/>
      <c r="D149" s="762"/>
      <c r="E149" s="1373"/>
      <c r="F149" s="1374"/>
      <c r="G149" s="1375"/>
      <c r="H149" s="778"/>
      <c r="I149" s="762"/>
      <c r="J149" s="772"/>
      <c r="K149" s="768"/>
      <c r="L149" s="769"/>
      <c r="M149" s="779"/>
    </row>
    <row r="150" spans="1:13" ht="15.75" hidden="1" thickBot="1">
      <c r="A150" s="800"/>
      <c r="B150" s="744"/>
      <c r="C150" s="758"/>
      <c r="D150" s="762"/>
      <c r="E150" s="777"/>
      <c r="F150" s="777"/>
      <c r="G150" s="777"/>
      <c r="H150" s="778"/>
      <c r="I150" s="762"/>
      <c r="J150" s="1361"/>
      <c r="K150" s="1362"/>
      <c r="L150" s="1363"/>
      <c r="M150" s="766"/>
    </row>
    <row r="151" spans="1:13" ht="15">
      <c r="A151" s="800"/>
      <c r="B151" s="744"/>
      <c r="C151" s="834" t="s">
        <v>20</v>
      </c>
      <c r="D151" s="1364" t="s">
        <v>481</v>
      </c>
      <c r="E151" s="1365"/>
      <c r="F151" s="1365"/>
      <c r="G151" s="1366"/>
      <c r="H151" s="776"/>
      <c r="I151" s="762"/>
      <c r="J151" s="1373"/>
      <c r="K151" s="1374"/>
      <c r="L151" s="1375"/>
      <c r="M151" s="776"/>
    </row>
    <row r="152" spans="1:13" ht="15.75" thickBot="1">
      <c r="A152" s="800"/>
      <c r="B152" s="744"/>
      <c r="C152" s="758"/>
      <c r="D152" s="762" t="s">
        <v>10</v>
      </c>
      <c r="E152" s="1361" t="s">
        <v>451</v>
      </c>
      <c r="F152" s="1362"/>
      <c r="G152" s="1363"/>
      <c r="H152" s="784">
        <v>500</v>
      </c>
      <c r="I152" s="762"/>
      <c r="J152" s="1373"/>
      <c r="K152" s="1374"/>
      <c r="L152" s="1375"/>
      <c r="M152" s="766"/>
    </row>
    <row r="153" spans="1:13" ht="15.75" thickBot="1">
      <c r="A153" s="800"/>
      <c r="B153" s="744"/>
      <c r="C153" s="758"/>
      <c r="D153" s="762"/>
      <c r="E153" s="1373" t="s">
        <v>453</v>
      </c>
      <c r="F153" s="1374"/>
      <c r="G153" s="1375"/>
      <c r="H153" s="778">
        <f>SUM(H152)</f>
        <v>500</v>
      </c>
      <c r="I153" s="762"/>
      <c r="J153" s="1373"/>
      <c r="K153" s="1374"/>
      <c r="L153" s="1375"/>
      <c r="M153" s="766"/>
    </row>
    <row r="154" spans="1:13" ht="15.75" thickBot="1">
      <c r="A154" s="800"/>
      <c r="B154" s="744"/>
      <c r="C154" s="758"/>
      <c r="D154" s="762"/>
      <c r="E154" s="777" t="s">
        <v>457</v>
      </c>
      <c r="F154" s="777"/>
      <c r="G154" s="777"/>
      <c r="H154" s="778">
        <f>SUM(H153)</f>
        <v>500</v>
      </c>
      <c r="I154" s="762"/>
      <c r="J154" s="1373"/>
      <c r="K154" s="1374"/>
      <c r="L154" s="1375"/>
      <c r="M154" s="766"/>
    </row>
    <row r="155" spans="1:13" ht="15">
      <c r="A155" s="800"/>
      <c r="B155" s="744"/>
      <c r="C155" s="834" t="s">
        <v>22</v>
      </c>
      <c r="D155" s="1358" t="s">
        <v>482</v>
      </c>
      <c r="E155" s="1359"/>
      <c r="F155" s="1359"/>
      <c r="G155" s="1360"/>
      <c r="H155" s="801"/>
      <c r="I155" s="762"/>
      <c r="J155" s="1384"/>
      <c r="K155" s="1385"/>
      <c r="L155" s="1386"/>
      <c r="M155" s="776"/>
    </row>
    <row r="156" spans="1:13" ht="15.75" thickBot="1">
      <c r="A156" s="800"/>
      <c r="B156" s="744"/>
      <c r="C156" s="758"/>
      <c r="D156" s="762" t="s">
        <v>10</v>
      </c>
      <c r="E156" s="1361" t="s">
        <v>451</v>
      </c>
      <c r="F156" s="1362"/>
      <c r="G156" s="1363"/>
      <c r="H156" s="783">
        <v>12000</v>
      </c>
      <c r="I156" s="762"/>
      <c r="J156" s="1361"/>
      <c r="K156" s="1362"/>
      <c r="L156" s="1363"/>
      <c r="M156" s="784"/>
    </row>
    <row r="157" spans="1:13" ht="15.75" thickBot="1">
      <c r="A157" s="800"/>
      <c r="B157" s="744"/>
      <c r="C157" s="758"/>
      <c r="D157" s="762"/>
      <c r="E157" s="1373" t="s">
        <v>453</v>
      </c>
      <c r="F157" s="1374"/>
      <c r="G157" s="1375"/>
      <c r="H157" s="783">
        <f>SUM(H156)</f>
        <v>12000</v>
      </c>
      <c r="I157" s="762"/>
      <c r="J157" s="772"/>
      <c r="K157" s="773"/>
      <c r="L157" s="774"/>
      <c r="M157" s="766"/>
    </row>
    <row r="158" spans="1:13" ht="15.75" thickBot="1">
      <c r="A158" s="800"/>
      <c r="B158" s="744"/>
      <c r="C158" s="758"/>
      <c r="D158" s="762"/>
      <c r="E158" s="777" t="s">
        <v>457</v>
      </c>
      <c r="F158" s="777"/>
      <c r="G158" s="777"/>
      <c r="H158" s="783">
        <f>SUM(H157)</f>
        <v>12000</v>
      </c>
      <c r="I158" s="762"/>
      <c r="J158" s="772"/>
      <c r="K158" s="773"/>
      <c r="L158" s="774"/>
      <c r="M158" s="766"/>
    </row>
    <row r="159" spans="1:13" ht="14.25" customHeight="1">
      <c r="A159" s="800"/>
      <c r="B159" s="744"/>
      <c r="C159" s="758"/>
      <c r="D159" s="1358"/>
      <c r="E159" s="1359"/>
      <c r="F159" s="1359"/>
      <c r="G159" s="1360"/>
      <c r="H159" s="776"/>
      <c r="I159" s="1358"/>
      <c r="J159" s="1359"/>
      <c r="K159" s="1359"/>
      <c r="L159" s="1360"/>
      <c r="M159" s="766"/>
    </row>
    <row r="160" spans="1:13" ht="15.75" hidden="1" thickBot="1">
      <c r="A160" s="800"/>
      <c r="B160" s="744"/>
      <c r="C160" s="758"/>
      <c r="D160" s="762"/>
      <c r="E160" s="1361"/>
      <c r="F160" s="1362"/>
      <c r="G160" s="1363"/>
      <c r="H160" s="784"/>
      <c r="I160" s="762"/>
      <c r="J160" s="772"/>
      <c r="K160" s="773"/>
      <c r="L160" s="774"/>
      <c r="M160" s="783"/>
    </row>
    <row r="161" spans="1:13" ht="15.75" hidden="1" thickBot="1">
      <c r="A161" s="800"/>
      <c r="B161" s="744"/>
      <c r="C161" s="758"/>
      <c r="D161" s="762"/>
      <c r="E161" s="777"/>
      <c r="F161" s="777"/>
      <c r="G161" s="777"/>
      <c r="H161" s="766"/>
      <c r="I161" s="762"/>
      <c r="J161" s="777"/>
      <c r="K161" s="773"/>
      <c r="L161" s="774"/>
      <c r="M161" s="783"/>
    </row>
    <row r="162" spans="1:13" ht="15" hidden="1">
      <c r="A162" s="800"/>
      <c r="B162" s="744"/>
      <c r="C162" s="758"/>
      <c r="D162" s="762"/>
      <c r="E162" s="767"/>
      <c r="F162" s="768"/>
      <c r="G162" s="769"/>
      <c r="H162" s="766"/>
      <c r="I162" s="762"/>
      <c r="J162" s="772"/>
      <c r="K162" s="773"/>
      <c r="L162" s="774"/>
      <c r="M162" s="776"/>
    </row>
    <row r="163" spans="1:13" ht="15" hidden="1">
      <c r="A163" s="800"/>
      <c r="B163" s="744"/>
      <c r="C163" s="758"/>
      <c r="D163" s="762"/>
      <c r="E163" s="767"/>
      <c r="F163" s="768"/>
      <c r="G163" s="769"/>
      <c r="H163" s="766"/>
      <c r="I163" s="762"/>
      <c r="J163" s="772"/>
      <c r="K163" s="773"/>
      <c r="L163" s="774"/>
      <c r="M163" s="766"/>
    </row>
    <row r="164" spans="1:13" ht="15" hidden="1">
      <c r="A164" s="800"/>
      <c r="B164" s="744"/>
      <c r="C164" s="758"/>
      <c r="D164" s="762"/>
      <c r="E164" s="767"/>
      <c r="F164" s="768"/>
      <c r="G164" s="769"/>
      <c r="H164" s="766"/>
      <c r="I164" s="762"/>
      <c r="J164" s="772"/>
      <c r="K164" s="773"/>
      <c r="L164" s="774"/>
      <c r="M164" s="766"/>
    </row>
    <row r="165" spans="1:13" ht="15.75" hidden="1" thickBot="1">
      <c r="A165" s="800"/>
      <c r="B165" s="744"/>
      <c r="C165" s="758"/>
      <c r="D165" s="762"/>
      <c r="E165" s="777"/>
      <c r="F165" s="777"/>
      <c r="G165" s="769"/>
      <c r="H165" s="771"/>
      <c r="I165" s="762"/>
      <c r="J165" s="772"/>
      <c r="K165" s="773"/>
      <c r="L165" s="774"/>
      <c r="M165" s="766"/>
    </row>
    <row r="166" spans="1:13" ht="15.75" hidden="1" thickBot="1">
      <c r="A166" s="800"/>
      <c r="B166" s="744"/>
      <c r="C166" s="758"/>
      <c r="D166" s="762"/>
      <c r="E166" s="767"/>
      <c r="F166" s="768"/>
      <c r="G166" s="769"/>
      <c r="H166" s="783"/>
      <c r="I166" s="762"/>
      <c r="J166" s="772"/>
      <c r="K166" s="773"/>
      <c r="L166" s="774"/>
      <c r="M166" s="766"/>
    </row>
    <row r="167" spans="1:13" ht="15" hidden="1">
      <c r="A167" s="800"/>
      <c r="B167" s="744"/>
      <c r="C167" s="758"/>
      <c r="D167" s="762"/>
      <c r="E167" s="767"/>
      <c r="F167" s="768"/>
      <c r="G167" s="769"/>
      <c r="H167" s="801"/>
      <c r="I167" s="762"/>
      <c r="J167" s="772"/>
      <c r="K167" s="773"/>
      <c r="L167" s="774"/>
      <c r="M167" s="766"/>
    </row>
    <row r="168" spans="1:13" ht="15.75" hidden="1" thickBot="1">
      <c r="A168" s="800"/>
      <c r="B168" s="744"/>
      <c r="C168" s="758"/>
      <c r="D168" s="762"/>
      <c r="E168" s="777"/>
      <c r="F168" s="768"/>
      <c r="G168" s="769"/>
      <c r="H168" s="771"/>
      <c r="I168" s="762"/>
      <c r="J168" s="772"/>
      <c r="K168" s="773"/>
      <c r="L168" s="774"/>
      <c r="M168" s="766"/>
    </row>
    <row r="169" spans="1:13" ht="15.75" hidden="1" thickBot="1">
      <c r="A169" s="800"/>
      <c r="B169" s="744"/>
      <c r="C169" s="758"/>
      <c r="D169" s="762"/>
      <c r="E169" s="777"/>
      <c r="F169" s="768"/>
      <c r="G169" s="769"/>
      <c r="H169" s="771"/>
      <c r="I169" s="762"/>
      <c r="J169" s="772"/>
      <c r="K169" s="773"/>
      <c r="L169" s="774"/>
      <c r="M169" s="783"/>
    </row>
    <row r="170" spans="1:13" ht="15.75" hidden="1" thickBot="1">
      <c r="A170" s="800"/>
      <c r="B170" s="744"/>
      <c r="C170" s="758"/>
      <c r="D170" s="762"/>
      <c r="E170" s="777"/>
      <c r="F170" s="768"/>
      <c r="G170" s="769"/>
      <c r="H170" s="771"/>
      <c r="I170" s="762"/>
      <c r="J170" s="843"/>
      <c r="K170" s="773"/>
      <c r="L170" s="774"/>
      <c r="M170" s="783"/>
    </row>
    <row r="171" spans="1:13" ht="15">
      <c r="A171" s="800"/>
      <c r="B171" s="744"/>
      <c r="C171" s="844" t="s">
        <v>24</v>
      </c>
      <c r="D171" s="1358" t="s">
        <v>689</v>
      </c>
      <c r="E171" s="1359"/>
      <c r="F171" s="1359"/>
      <c r="G171" s="1360"/>
      <c r="H171" s="776"/>
      <c r="I171" s="1378" t="s">
        <v>483</v>
      </c>
      <c r="J171" s="1379"/>
      <c r="K171" s="1379"/>
      <c r="L171" s="1380"/>
      <c r="M171" s="776"/>
    </row>
    <row r="172" spans="1:13" ht="15">
      <c r="A172" s="800"/>
      <c r="B172" s="744"/>
      <c r="C172" s="844"/>
      <c r="D172" s="861" t="s">
        <v>5</v>
      </c>
      <c r="E172" s="792" t="s">
        <v>469</v>
      </c>
      <c r="F172" s="792"/>
      <c r="G172" s="809"/>
      <c r="H172" s="794">
        <v>12394</v>
      </c>
      <c r="I172" s="762" t="s">
        <v>16</v>
      </c>
      <c r="J172" s="1361" t="s">
        <v>484</v>
      </c>
      <c r="K172" s="1362"/>
      <c r="L172" s="1363"/>
      <c r="M172" s="776">
        <v>80000</v>
      </c>
    </row>
    <row r="173" spans="1:13" ht="15">
      <c r="A173" s="800"/>
      <c r="B173" s="744"/>
      <c r="C173" s="844"/>
      <c r="D173" s="861" t="s">
        <v>8</v>
      </c>
      <c r="E173" s="792" t="s">
        <v>332</v>
      </c>
      <c r="F173" s="792"/>
      <c r="G173" s="809"/>
      <c r="H173" s="788">
        <v>3217</v>
      </c>
      <c r="I173" s="762" t="s">
        <v>18</v>
      </c>
      <c r="J173" s="777" t="s">
        <v>485</v>
      </c>
      <c r="K173" s="772"/>
      <c r="L173" s="774"/>
      <c r="M173" s="776">
        <v>8500</v>
      </c>
    </row>
    <row r="174" spans="1:13" ht="15">
      <c r="A174" s="800"/>
      <c r="B174" s="744"/>
      <c r="C174" s="844"/>
      <c r="D174" s="861" t="s">
        <v>10</v>
      </c>
      <c r="E174" s="792" t="s">
        <v>451</v>
      </c>
      <c r="F174" s="792"/>
      <c r="G174" s="809"/>
      <c r="H174" s="788">
        <v>29500</v>
      </c>
      <c r="I174" s="762" t="s">
        <v>20</v>
      </c>
      <c r="J174" s="772" t="s">
        <v>486</v>
      </c>
      <c r="K174" s="773"/>
      <c r="L174" s="774"/>
      <c r="M174" s="776">
        <v>2000</v>
      </c>
    </row>
    <row r="175" spans="1:13" ht="15">
      <c r="A175" s="800"/>
      <c r="B175" s="744"/>
      <c r="C175" s="844"/>
      <c r="D175" s="847"/>
      <c r="E175" s="792" t="s">
        <v>531</v>
      </c>
      <c r="F175" s="792"/>
      <c r="G175" s="809"/>
      <c r="H175" s="788">
        <f>SUM(H172:H174)</f>
        <v>45111</v>
      </c>
      <c r="I175" s="762" t="s">
        <v>22</v>
      </c>
      <c r="J175" s="1361" t="s">
        <v>487</v>
      </c>
      <c r="K175" s="1362"/>
      <c r="L175" s="1363"/>
      <c r="M175" s="776">
        <v>461690</v>
      </c>
    </row>
    <row r="176" spans="1:13" ht="15.75" thickBot="1">
      <c r="A176" s="800"/>
      <c r="B176" s="744"/>
      <c r="C176" s="844"/>
      <c r="D176" s="847"/>
      <c r="E176" s="816"/>
      <c r="F176" s="816"/>
      <c r="G176" s="817"/>
      <c r="H176" s="766"/>
      <c r="I176" s="762"/>
      <c r="J176" s="1361" t="s">
        <v>185</v>
      </c>
      <c r="K176" s="1362"/>
      <c r="L176" s="1363"/>
      <c r="M176" s="783">
        <f>SUM(M172:M175)</f>
        <v>552190</v>
      </c>
    </row>
    <row r="177" spans="1:13" ht="15.75" thickBot="1">
      <c r="A177" s="800"/>
      <c r="B177" s="744"/>
      <c r="C177" s="844"/>
      <c r="D177" s="847"/>
      <c r="E177" s="816"/>
      <c r="F177" s="816"/>
      <c r="G177" s="817"/>
      <c r="H177" s="766"/>
      <c r="I177" s="782"/>
      <c r="J177" s="843" t="s">
        <v>460</v>
      </c>
      <c r="K177" s="843"/>
      <c r="L177" s="807"/>
      <c r="M177" s="783">
        <f>SUM(M176)</f>
        <v>552190</v>
      </c>
    </row>
    <row r="178" spans="1:13" ht="15">
      <c r="A178" s="800"/>
      <c r="B178" s="744"/>
      <c r="C178" s="844" t="s">
        <v>26</v>
      </c>
      <c r="D178" s="815" t="s">
        <v>488</v>
      </c>
      <c r="E178" s="816"/>
      <c r="F178" s="816"/>
      <c r="G178" s="817"/>
      <c r="H178" s="776"/>
      <c r="I178" s="815" t="s">
        <v>488</v>
      </c>
      <c r="J178" s="820"/>
      <c r="K178" s="820"/>
      <c r="L178" s="807"/>
      <c r="M178" s="784"/>
    </row>
    <row r="179" spans="1:13" ht="15">
      <c r="A179" s="800"/>
      <c r="B179" s="744"/>
      <c r="C179" s="844"/>
      <c r="D179" s="848" t="s">
        <v>22</v>
      </c>
      <c r="E179" s="792" t="s">
        <v>489</v>
      </c>
      <c r="F179" s="816"/>
      <c r="G179" s="817"/>
      <c r="H179" s="779"/>
      <c r="I179" s="815"/>
      <c r="J179" s="820"/>
      <c r="K179" s="820"/>
      <c r="L179" s="807"/>
      <c r="M179" s="784"/>
    </row>
    <row r="180" spans="1:13" ht="15.75" thickBot="1">
      <c r="A180" s="800"/>
      <c r="B180" s="744"/>
      <c r="C180" s="844"/>
      <c r="D180" s="762" t="s">
        <v>37</v>
      </c>
      <c r="E180" s="767" t="s">
        <v>490</v>
      </c>
      <c r="F180" s="816"/>
      <c r="G180" s="817"/>
      <c r="H180" s="783"/>
      <c r="I180" s="782" t="s">
        <v>49</v>
      </c>
      <c r="J180" s="805" t="s">
        <v>491</v>
      </c>
      <c r="K180" s="820"/>
      <c r="L180" s="807"/>
      <c r="M180" s="784">
        <v>21968</v>
      </c>
    </row>
    <row r="181" spans="1:13" ht="15.75" thickBot="1">
      <c r="A181" s="800"/>
      <c r="B181" s="744"/>
      <c r="C181" s="844"/>
      <c r="D181" s="762" t="s">
        <v>41</v>
      </c>
      <c r="E181" s="792" t="s">
        <v>540</v>
      </c>
      <c r="F181" s="816"/>
      <c r="G181" s="817"/>
      <c r="H181" s="783">
        <v>36000</v>
      </c>
      <c r="I181" s="782" t="s">
        <v>54</v>
      </c>
      <c r="J181" s="805" t="s">
        <v>191</v>
      </c>
      <c r="K181" s="820"/>
      <c r="L181" s="807"/>
      <c r="M181" s="784"/>
    </row>
    <row r="182" spans="1:13" ht="15.75" thickBot="1">
      <c r="A182" s="800"/>
      <c r="B182" s="744"/>
      <c r="C182" s="844"/>
      <c r="D182" s="777" t="s">
        <v>457</v>
      </c>
      <c r="E182" s="816"/>
      <c r="F182" s="816"/>
      <c r="G182" s="817"/>
      <c r="H182" s="783">
        <f>SUM(H179:H181)</f>
        <v>36000</v>
      </c>
      <c r="I182" s="782" t="s">
        <v>56</v>
      </c>
      <c r="J182" s="805" t="s">
        <v>492</v>
      </c>
      <c r="K182" s="820"/>
      <c r="L182" s="807"/>
      <c r="M182" s="783">
        <v>88000</v>
      </c>
    </row>
    <row r="183" spans="1:13" ht="15.75" thickBot="1">
      <c r="A183" s="800"/>
      <c r="B183" s="744"/>
      <c r="C183" s="844"/>
      <c r="D183" s="815"/>
      <c r="E183" s="816"/>
      <c r="F183" s="816"/>
      <c r="G183" s="817"/>
      <c r="H183" s="776"/>
      <c r="I183" s="848"/>
      <c r="J183" s="777" t="s">
        <v>459</v>
      </c>
      <c r="K183" s="780"/>
      <c r="L183" s="781"/>
      <c r="M183" s="783">
        <f>SUM(M180:M182)</f>
        <v>109968</v>
      </c>
    </row>
    <row r="184" spans="1:13" ht="15.75" thickBot="1">
      <c r="A184" s="800"/>
      <c r="B184" s="744"/>
      <c r="C184" s="844"/>
      <c r="D184" s="815"/>
      <c r="E184" s="816"/>
      <c r="F184" s="816"/>
      <c r="G184" s="817"/>
      <c r="H184" s="776"/>
      <c r="I184" s="848"/>
      <c r="J184" s="1361" t="s">
        <v>460</v>
      </c>
      <c r="K184" s="1362"/>
      <c r="L184" s="1363"/>
      <c r="M184" s="783">
        <f>SUM(M183)</f>
        <v>109968</v>
      </c>
    </row>
    <row r="185" spans="1:13" ht="15">
      <c r="A185" s="800"/>
      <c r="B185" s="744"/>
      <c r="C185" s="844" t="s">
        <v>28</v>
      </c>
      <c r="D185" s="815" t="s">
        <v>493</v>
      </c>
      <c r="E185" s="816"/>
      <c r="F185" s="816"/>
      <c r="G185" s="817"/>
      <c r="H185" s="776"/>
      <c r="I185" s="1123">
        <v>841907</v>
      </c>
      <c r="J185" s="1124" t="s">
        <v>570</v>
      </c>
      <c r="K185" s="820"/>
      <c r="L185" s="807"/>
      <c r="M185" s="779"/>
    </row>
    <row r="186" spans="1:13" ht="15.75" thickBot="1">
      <c r="A186" s="800"/>
      <c r="B186" s="744"/>
      <c r="C186" s="844"/>
      <c r="D186" s="792" t="s">
        <v>45</v>
      </c>
      <c r="E186" s="792" t="s">
        <v>494</v>
      </c>
      <c r="F186" s="816"/>
      <c r="G186" s="817"/>
      <c r="H186" s="827"/>
      <c r="I186" s="848" t="s">
        <v>45</v>
      </c>
      <c r="J186" s="820" t="s">
        <v>494</v>
      </c>
      <c r="K186" s="820"/>
      <c r="L186" s="807"/>
      <c r="M186" s="784"/>
    </row>
    <row r="187" spans="1:13" ht="15.75" thickBot="1">
      <c r="A187" s="800"/>
      <c r="B187" s="744"/>
      <c r="C187" s="844"/>
      <c r="D187" s="815"/>
      <c r="E187" s="772" t="s">
        <v>457</v>
      </c>
      <c r="F187" s="816"/>
      <c r="G187" s="817"/>
      <c r="H187" s="827">
        <f>SUM(H186)</f>
        <v>0</v>
      </c>
      <c r="I187" s="848"/>
      <c r="J187" s="820" t="s">
        <v>460</v>
      </c>
      <c r="K187" s="820"/>
      <c r="L187" s="807"/>
      <c r="M187" s="784">
        <f>SUM(M186)</f>
        <v>0</v>
      </c>
    </row>
    <row r="188" spans="1:13" ht="0.75" customHeight="1" hidden="1">
      <c r="A188" s="800"/>
      <c r="B188" s="744"/>
      <c r="C188" s="834"/>
      <c r="D188" s="1378"/>
      <c r="E188" s="1379"/>
      <c r="F188" s="1379"/>
      <c r="G188" s="1380"/>
      <c r="H188" s="776"/>
      <c r="I188" s="1378"/>
      <c r="J188" s="1379"/>
      <c r="K188" s="1379"/>
      <c r="L188" s="1380"/>
      <c r="M188" s="766"/>
    </row>
    <row r="189" spans="1:13" ht="15.75" hidden="1" thickBot="1">
      <c r="A189" s="800"/>
      <c r="B189" s="744"/>
      <c r="C189" s="834"/>
      <c r="D189" s="762"/>
      <c r="E189" s="1361"/>
      <c r="F189" s="1362"/>
      <c r="G189" s="1363"/>
      <c r="H189" s="776"/>
      <c r="I189" s="762"/>
      <c r="J189" s="1361"/>
      <c r="K189" s="1362"/>
      <c r="L189" s="1363"/>
      <c r="M189" s="783"/>
    </row>
    <row r="190" spans="1:13" ht="15.75" hidden="1" thickBot="1">
      <c r="A190" s="800"/>
      <c r="B190" s="744"/>
      <c r="C190" s="758"/>
      <c r="D190" s="762"/>
      <c r="E190" s="772"/>
      <c r="F190" s="773"/>
      <c r="G190" s="774"/>
      <c r="H190" s="766"/>
      <c r="I190" s="762"/>
      <c r="J190" s="777"/>
      <c r="K190" s="768"/>
      <c r="L190" s="769"/>
      <c r="M190" s="783"/>
    </row>
    <row r="191" spans="1:13" ht="15" hidden="1">
      <c r="A191" s="800"/>
      <c r="B191" s="744"/>
      <c r="C191" s="758"/>
      <c r="D191" s="762"/>
      <c r="E191" s="767"/>
      <c r="F191" s="773"/>
      <c r="G191" s="774"/>
      <c r="H191" s="766"/>
      <c r="I191" s="762"/>
      <c r="J191" s="786"/>
      <c r="K191" s="780"/>
      <c r="L191" s="781"/>
      <c r="M191" s="776"/>
    </row>
    <row r="192" spans="1:13" ht="15.75" hidden="1" thickBot="1">
      <c r="A192" s="800"/>
      <c r="B192" s="744"/>
      <c r="C192" s="758"/>
      <c r="D192" s="762"/>
      <c r="E192" s="767"/>
      <c r="F192" s="773"/>
      <c r="G192" s="774"/>
      <c r="H192" s="771"/>
      <c r="I192" s="762"/>
      <c r="J192" s="786"/>
      <c r="K192" s="780"/>
      <c r="L192" s="781"/>
      <c r="M192" s="766"/>
    </row>
    <row r="193" spans="1:13" ht="15.75" hidden="1" thickBot="1">
      <c r="A193" s="800"/>
      <c r="B193" s="744"/>
      <c r="C193" s="758"/>
      <c r="D193" s="762"/>
      <c r="E193" s="772"/>
      <c r="F193" s="773"/>
      <c r="G193" s="774"/>
      <c r="H193" s="778"/>
      <c r="I193" s="762"/>
      <c r="J193" s="786"/>
      <c r="K193" s="780"/>
      <c r="L193" s="781"/>
      <c r="M193" s="783"/>
    </row>
    <row r="194" spans="1:13" ht="15.75" hidden="1" thickBot="1">
      <c r="A194" s="800"/>
      <c r="B194" s="744"/>
      <c r="C194" s="758"/>
      <c r="D194" s="762"/>
      <c r="E194" s="772"/>
      <c r="F194" s="773"/>
      <c r="G194" s="774"/>
      <c r="H194" s="778"/>
      <c r="I194" s="762"/>
      <c r="J194" s="1361"/>
      <c r="K194" s="1362"/>
      <c r="L194" s="1363"/>
      <c r="M194" s="783"/>
    </row>
    <row r="195" spans="1:13" ht="0.75" customHeight="1" hidden="1">
      <c r="A195" s="800"/>
      <c r="B195" s="744"/>
      <c r="C195" s="834"/>
      <c r="D195" s="1364"/>
      <c r="E195" s="1365"/>
      <c r="F195" s="1365"/>
      <c r="G195" s="1366"/>
      <c r="H195" s="776"/>
      <c r="I195" s="1364"/>
      <c r="J195" s="1365"/>
      <c r="K195" s="1365"/>
      <c r="L195" s="1366"/>
      <c r="M195" s="776"/>
    </row>
    <row r="196" spans="1:13" ht="15.75" hidden="1" thickBot="1">
      <c r="A196" s="800"/>
      <c r="B196" s="744"/>
      <c r="C196" s="758"/>
      <c r="D196" s="762"/>
      <c r="E196" s="772"/>
      <c r="F196" s="773"/>
      <c r="G196" s="774"/>
      <c r="H196" s="810"/>
      <c r="I196" s="762"/>
      <c r="J196" s="1361"/>
      <c r="K196" s="1362"/>
      <c r="L196" s="1363"/>
      <c r="M196" s="827"/>
    </row>
    <row r="197" spans="1:13" ht="15.75" hidden="1" thickBot="1">
      <c r="A197" s="800"/>
      <c r="B197" s="744"/>
      <c r="C197" s="758"/>
      <c r="D197" s="762"/>
      <c r="E197" s="1373"/>
      <c r="F197" s="1374"/>
      <c r="G197" s="1375"/>
      <c r="H197" s="788"/>
      <c r="I197" s="762"/>
      <c r="J197" s="777"/>
      <c r="K197" s="768"/>
      <c r="L197" s="769"/>
      <c r="M197" s="827"/>
    </row>
    <row r="198" spans="1:13" ht="15.75" hidden="1" thickBot="1">
      <c r="A198" s="800"/>
      <c r="B198" s="744"/>
      <c r="C198" s="758"/>
      <c r="D198" s="762"/>
      <c r="E198" s="772"/>
      <c r="F198" s="773"/>
      <c r="G198" s="774"/>
      <c r="H198" s="788"/>
      <c r="I198" s="762"/>
      <c r="J198" s="1361"/>
      <c r="K198" s="1362"/>
      <c r="L198" s="1363"/>
      <c r="M198" s="827"/>
    </row>
    <row r="199" spans="1:13" ht="15" hidden="1">
      <c r="A199" s="800"/>
      <c r="B199" s="744"/>
      <c r="C199" s="834"/>
      <c r="D199" s="1364"/>
      <c r="E199" s="1365"/>
      <c r="F199" s="1365"/>
      <c r="G199" s="1366"/>
      <c r="H199" s="776"/>
      <c r="I199" s="1364"/>
      <c r="J199" s="1365"/>
      <c r="K199" s="1365"/>
      <c r="L199" s="1366"/>
      <c r="M199" s="813"/>
    </row>
    <row r="200" spans="1:13" ht="15.75" hidden="1" thickBot="1">
      <c r="A200" s="800"/>
      <c r="B200" s="744"/>
      <c r="C200" s="758"/>
      <c r="D200" s="762"/>
      <c r="E200" s="1361"/>
      <c r="F200" s="1362"/>
      <c r="G200" s="1363"/>
      <c r="H200" s="784"/>
      <c r="I200" s="762"/>
      <c r="J200" s="1361"/>
      <c r="K200" s="1362"/>
      <c r="L200" s="1363"/>
      <c r="M200" s="827"/>
    </row>
    <row r="201" spans="1:13" ht="15.75" hidden="1" thickBot="1">
      <c r="A201" s="800"/>
      <c r="B201" s="744"/>
      <c r="C201" s="758"/>
      <c r="D201" s="762"/>
      <c r="E201" s="1373"/>
      <c r="F201" s="1374"/>
      <c r="G201" s="1375"/>
      <c r="H201" s="778"/>
      <c r="I201" s="762"/>
      <c r="J201" s="777"/>
      <c r="K201" s="768"/>
      <c r="L201" s="769"/>
      <c r="M201" s="827"/>
    </row>
    <row r="202" spans="1:13" ht="15.75" hidden="1" thickBot="1">
      <c r="A202" s="800"/>
      <c r="B202" s="744"/>
      <c r="C202" s="758"/>
      <c r="D202" s="762"/>
      <c r="E202" s="767"/>
      <c r="F202" s="780"/>
      <c r="G202" s="781"/>
      <c r="H202" s="775"/>
      <c r="I202" s="762"/>
      <c r="J202" s="777"/>
      <c r="K202" s="780"/>
      <c r="L202" s="781"/>
      <c r="M202" s="827"/>
    </row>
    <row r="203" spans="1:13" ht="15.75" hidden="1" thickBot="1">
      <c r="A203" s="800"/>
      <c r="B203" s="744"/>
      <c r="C203" s="758"/>
      <c r="D203" s="762"/>
      <c r="E203" s="777"/>
      <c r="F203" s="780"/>
      <c r="G203" s="781"/>
      <c r="H203" s="778"/>
      <c r="I203" s="762"/>
      <c r="J203" s="777"/>
      <c r="K203" s="780"/>
      <c r="L203" s="781"/>
      <c r="M203" s="766"/>
    </row>
    <row r="204" spans="1:13" ht="15.75" hidden="1" thickBot="1">
      <c r="A204" s="800"/>
      <c r="B204" s="744"/>
      <c r="C204" s="758"/>
      <c r="D204" s="762"/>
      <c r="E204" s="777"/>
      <c r="F204" s="777"/>
      <c r="G204" s="777"/>
      <c r="H204" s="778"/>
      <c r="I204" s="762"/>
      <c r="J204" s="1361"/>
      <c r="K204" s="1362"/>
      <c r="L204" s="1363"/>
      <c r="M204" s="766"/>
    </row>
    <row r="205" spans="1:13" ht="15" hidden="1">
      <c r="A205" s="800"/>
      <c r="B205" s="744"/>
      <c r="C205" s="834"/>
      <c r="D205" s="1358"/>
      <c r="E205" s="1359"/>
      <c r="F205" s="1359"/>
      <c r="G205" s="1360"/>
      <c r="H205" s="801"/>
      <c r="I205" s="1358"/>
      <c r="J205" s="1359"/>
      <c r="K205" s="1359"/>
      <c r="L205" s="1360"/>
      <c r="M205" s="842"/>
    </row>
    <row r="206" spans="1:13" ht="15.75" hidden="1" thickBot="1">
      <c r="A206" s="800"/>
      <c r="B206" s="744"/>
      <c r="C206" s="758"/>
      <c r="D206" s="762"/>
      <c r="E206" s="772"/>
      <c r="F206" s="773"/>
      <c r="G206" s="774"/>
      <c r="H206" s="788"/>
      <c r="I206" s="762"/>
      <c r="J206" s="1361"/>
      <c r="K206" s="1362"/>
      <c r="L206" s="1363"/>
      <c r="M206" s="836"/>
    </row>
    <row r="207" spans="1:13" ht="15.75" hidden="1" thickBot="1">
      <c r="A207" s="800"/>
      <c r="B207" s="744"/>
      <c r="C207" s="758"/>
      <c r="D207" s="762"/>
      <c r="E207" s="772"/>
      <c r="F207" s="773"/>
      <c r="G207" s="774"/>
      <c r="H207" s="794"/>
      <c r="I207" s="762"/>
      <c r="J207" s="777"/>
      <c r="K207" s="768"/>
      <c r="L207" s="769"/>
      <c r="M207" s="836"/>
    </row>
    <row r="208" spans="1:13" ht="15.75" hidden="1" thickBot="1">
      <c r="A208" s="800"/>
      <c r="B208" s="744"/>
      <c r="C208" s="758"/>
      <c r="D208" s="762"/>
      <c r="E208" s="772"/>
      <c r="F208" s="773"/>
      <c r="G208" s="774"/>
      <c r="H208" s="788"/>
      <c r="I208" s="762"/>
      <c r="J208" s="1361"/>
      <c r="K208" s="1362"/>
      <c r="L208" s="1363"/>
      <c r="M208" s="836"/>
    </row>
    <row r="209" spans="1:13" ht="15" hidden="1">
      <c r="A209" s="800"/>
      <c r="B209" s="744"/>
      <c r="C209" s="834"/>
      <c r="D209" s="1358"/>
      <c r="E209" s="1359"/>
      <c r="F209" s="1359"/>
      <c r="G209" s="1360"/>
      <c r="H209" s="776"/>
      <c r="I209" s="762"/>
      <c r="J209" s="786"/>
      <c r="K209" s="780"/>
      <c r="L209" s="781"/>
      <c r="M209" s="776"/>
    </row>
    <row r="210" spans="1:13" ht="15.75" hidden="1" thickBot="1">
      <c r="A210" s="800"/>
      <c r="B210" s="744"/>
      <c r="C210" s="758"/>
      <c r="D210" s="762"/>
      <c r="E210" s="767"/>
      <c r="F210" s="773"/>
      <c r="G210" s="774"/>
      <c r="H210" s="828"/>
      <c r="I210" s="762"/>
      <c r="J210" s="786"/>
      <c r="K210" s="780"/>
      <c r="L210" s="781"/>
      <c r="M210" s="776"/>
    </row>
    <row r="211" spans="1:13" ht="15.75" hidden="1" thickBot="1">
      <c r="A211" s="800"/>
      <c r="B211" s="744"/>
      <c r="C211" s="758"/>
      <c r="D211" s="762"/>
      <c r="E211" s="1373"/>
      <c r="F211" s="1374"/>
      <c r="G211" s="1375"/>
      <c r="H211" s="828"/>
      <c r="I211" s="762"/>
      <c r="J211" s="786"/>
      <c r="K211" s="780"/>
      <c r="L211" s="781"/>
      <c r="M211" s="776"/>
    </row>
    <row r="212" spans="1:13" ht="15.75" hidden="1" thickBot="1">
      <c r="A212" s="800"/>
      <c r="B212" s="744"/>
      <c r="C212" s="758"/>
      <c r="D212" s="762"/>
      <c r="E212" s="772"/>
      <c r="F212" s="773"/>
      <c r="G212" s="774"/>
      <c r="H212" s="828"/>
      <c r="I212" s="762"/>
      <c r="J212" s="786"/>
      <c r="K212" s="780"/>
      <c r="L212" s="781"/>
      <c r="M212" s="776"/>
    </row>
    <row r="213" spans="1:13" ht="15">
      <c r="A213" s="800"/>
      <c r="B213" s="744"/>
      <c r="C213" s="834" t="s">
        <v>30</v>
      </c>
      <c r="D213" s="1364" t="s">
        <v>495</v>
      </c>
      <c r="E213" s="1365"/>
      <c r="F213" s="1365"/>
      <c r="G213" s="1366"/>
      <c r="H213" s="776"/>
      <c r="I213" s="1364" t="s">
        <v>495</v>
      </c>
      <c r="J213" s="1376"/>
      <c r="K213" s="1376"/>
      <c r="L213" s="1377"/>
      <c r="M213" s="776"/>
    </row>
    <row r="214" spans="1:13" ht="15">
      <c r="A214" s="800"/>
      <c r="B214" s="744"/>
      <c r="C214" s="834"/>
      <c r="D214" s="782" t="s">
        <v>5</v>
      </c>
      <c r="E214" s="792" t="s">
        <v>469</v>
      </c>
      <c r="F214" s="792"/>
      <c r="G214" s="761"/>
      <c r="H214" s="776"/>
      <c r="I214" s="762" t="s">
        <v>24</v>
      </c>
      <c r="J214" s="805" t="s">
        <v>186</v>
      </c>
      <c r="K214" s="773"/>
      <c r="L214" s="774"/>
      <c r="M214" s="766"/>
    </row>
    <row r="215" spans="1:13" ht="15">
      <c r="A215" s="800"/>
      <c r="B215" s="744"/>
      <c r="C215" s="834"/>
      <c r="D215" s="782" t="s">
        <v>8</v>
      </c>
      <c r="E215" s="792" t="s">
        <v>471</v>
      </c>
      <c r="F215" s="792"/>
      <c r="G215" s="761"/>
      <c r="H215" s="776"/>
      <c r="I215" s="762"/>
      <c r="J215" s="805" t="s">
        <v>185</v>
      </c>
      <c r="K215" s="773"/>
      <c r="L215" s="774"/>
      <c r="M215" s="766">
        <f>SUM(M214)</f>
        <v>0</v>
      </c>
    </row>
    <row r="216" spans="1:13" ht="15.75" thickBot="1">
      <c r="A216" s="800"/>
      <c r="B216" s="744"/>
      <c r="C216" s="758"/>
      <c r="D216" s="762" t="s">
        <v>10</v>
      </c>
      <c r="E216" s="1361" t="s">
        <v>451</v>
      </c>
      <c r="F216" s="1362"/>
      <c r="G216" s="1363"/>
      <c r="H216" s="766"/>
      <c r="I216" s="782"/>
      <c r="J216" s="805" t="s">
        <v>460</v>
      </c>
      <c r="K216" s="792"/>
      <c r="L216" s="809"/>
      <c r="M216" s="788">
        <f>SUM(M215)</f>
        <v>0</v>
      </c>
    </row>
    <row r="217" spans="1:13" ht="15.75" thickBot="1">
      <c r="A217" s="800"/>
      <c r="B217" s="744"/>
      <c r="C217" s="758"/>
      <c r="D217" s="762"/>
      <c r="E217" s="1373" t="s">
        <v>453</v>
      </c>
      <c r="F217" s="1374"/>
      <c r="G217" s="1375"/>
      <c r="H217" s="778">
        <f>SUM(H214:H216)</f>
        <v>0</v>
      </c>
      <c r="I217" s="782"/>
      <c r="J217" s="805"/>
      <c r="K217" s="792"/>
      <c r="L217" s="809"/>
      <c r="M217" s="788"/>
    </row>
    <row r="218" spans="1:13" ht="15.75" thickBot="1">
      <c r="A218" s="800"/>
      <c r="B218" s="744"/>
      <c r="C218" s="758"/>
      <c r="D218" s="762"/>
      <c r="E218" s="777" t="s">
        <v>457</v>
      </c>
      <c r="F218" s="777"/>
      <c r="G218" s="777"/>
      <c r="H218" s="785">
        <f>SUM(H217)</f>
        <v>0</v>
      </c>
      <c r="I218" s="762"/>
      <c r="J218" s="772"/>
      <c r="K218" s="768"/>
      <c r="L218" s="769"/>
      <c r="M218" s="788"/>
    </row>
    <row r="219" spans="1:13" ht="15">
      <c r="A219" s="800"/>
      <c r="B219" s="744"/>
      <c r="C219" s="834" t="s">
        <v>32</v>
      </c>
      <c r="D219" s="1364" t="s">
        <v>496</v>
      </c>
      <c r="E219" s="1365"/>
      <c r="F219" s="1365"/>
      <c r="G219" s="1366"/>
      <c r="H219" s="766"/>
      <c r="I219" s="1364" t="s">
        <v>496</v>
      </c>
      <c r="J219" s="1365"/>
      <c r="K219" s="1365"/>
      <c r="L219" s="1366"/>
      <c r="M219" s="776"/>
    </row>
    <row r="220" spans="1:13" ht="15.75" thickBot="1">
      <c r="A220" s="800"/>
      <c r="B220" s="744"/>
      <c r="C220" s="758"/>
      <c r="D220" s="762" t="s">
        <v>5</v>
      </c>
      <c r="E220" s="767" t="s">
        <v>469</v>
      </c>
      <c r="F220" s="773"/>
      <c r="G220" s="774"/>
      <c r="H220" s="849">
        <v>3878</v>
      </c>
      <c r="I220" s="762" t="s">
        <v>24</v>
      </c>
      <c r="J220" s="777" t="s">
        <v>186</v>
      </c>
      <c r="K220" s="780"/>
      <c r="L220" s="781"/>
      <c r="M220" s="783">
        <v>6768</v>
      </c>
    </row>
    <row r="221" spans="1:13" ht="15.75" thickBot="1">
      <c r="A221" s="800"/>
      <c r="B221" s="744"/>
      <c r="C221" s="758"/>
      <c r="D221" s="762" t="s">
        <v>8</v>
      </c>
      <c r="E221" s="1373" t="s">
        <v>471</v>
      </c>
      <c r="F221" s="1374"/>
      <c r="G221" s="1375"/>
      <c r="H221" s="778">
        <v>1031</v>
      </c>
      <c r="I221" s="762"/>
      <c r="J221" s="777" t="s">
        <v>185</v>
      </c>
      <c r="K221" s="780"/>
      <c r="L221" s="781"/>
      <c r="M221" s="783">
        <f>SUM(M220)</f>
        <v>6768</v>
      </c>
    </row>
    <row r="222" spans="1:13" ht="15.75" thickBot="1">
      <c r="A222" s="800"/>
      <c r="B222" s="744"/>
      <c r="C222" s="758"/>
      <c r="D222" s="762" t="s">
        <v>10</v>
      </c>
      <c r="E222" s="786" t="s">
        <v>451</v>
      </c>
      <c r="F222" s="780"/>
      <c r="G222" s="781"/>
      <c r="H222" s="778">
        <v>1600</v>
      </c>
      <c r="I222" s="762"/>
      <c r="J222" s="772" t="s">
        <v>460</v>
      </c>
      <c r="K222" s="780"/>
      <c r="L222" s="781"/>
      <c r="M222" s="783">
        <f>SUM(M221)</f>
        <v>6768</v>
      </c>
    </row>
    <row r="223" spans="1:13" ht="15.75" thickBot="1">
      <c r="A223" s="800"/>
      <c r="B223" s="744"/>
      <c r="C223" s="758"/>
      <c r="D223" s="762"/>
      <c r="E223" s="777" t="s">
        <v>457</v>
      </c>
      <c r="F223" s="777"/>
      <c r="G223" s="777"/>
      <c r="H223" s="778">
        <f>SUM(H220:H222)</f>
        <v>6509</v>
      </c>
      <c r="I223" s="762"/>
      <c r="J223" s="1361"/>
      <c r="K223" s="1362"/>
      <c r="L223" s="1363"/>
      <c r="M223" s="783"/>
    </row>
    <row r="224" spans="1:13" ht="15">
      <c r="A224" s="800"/>
      <c r="B224" s="744"/>
      <c r="C224" s="834"/>
      <c r="D224" s="1364"/>
      <c r="E224" s="1365"/>
      <c r="F224" s="1365"/>
      <c r="G224" s="1366"/>
      <c r="H224" s="776"/>
      <c r="I224" s="1364"/>
      <c r="J224" s="1365"/>
      <c r="K224" s="1365"/>
      <c r="L224" s="1366"/>
      <c r="M224" s="776"/>
    </row>
    <row r="225" spans="1:13" ht="18" customHeight="1" hidden="1" thickBot="1">
      <c r="A225" s="800"/>
      <c r="B225" s="744"/>
      <c r="C225" s="834"/>
      <c r="D225" s="762"/>
      <c r="E225" s="1361"/>
      <c r="F225" s="1362"/>
      <c r="G225" s="1363"/>
      <c r="H225" s="776"/>
      <c r="I225" s="762"/>
      <c r="J225" s="1361"/>
      <c r="K225" s="1362"/>
      <c r="L225" s="1363"/>
      <c r="M225" s="783"/>
    </row>
    <row r="226" spans="1:13" ht="15.75" hidden="1" thickBot="1">
      <c r="A226" s="800"/>
      <c r="B226" s="744"/>
      <c r="C226" s="834"/>
      <c r="D226" s="762"/>
      <c r="E226" s="772"/>
      <c r="F226" s="773"/>
      <c r="G226" s="774"/>
      <c r="H226" s="776"/>
      <c r="I226" s="762"/>
      <c r="J226" s="777"/>
      <c r="K226" s="768"/>
      <c r="L226" s="769"/>
      <c r="M226" s="783"/>
    </row>
    <row r="227" spans="1:13" ht="15.75" hidden="1" thickBot="1">
      <c r="A227" s="800"/>
      <c r="B227" s="744"/>
      <c r="C227" s="758"/>
      <c r="D227" s="762"/>
      <c r="E227" s="1361"/>
      <c r="F227" s="1362"/>
      <c r="G227" s="1363"/>
      <c r="H227" s="766"/>
      <c r="I227" s="762"/>
      <c r="J227" s="1361"/>
      <c r="K227" s="1362"/>
      <c r="L227" s="1363"/>
      <c r="M227" s="783"/>
    </row>
    <row r="228" spans="1:13" ht="15" hidden="1">
      <c r="A228" s="800"/>
      <c r="B228" s="744"/>
      <c r="C228" s="758"/>
      <c r="D228" s="762"/>
      <c r="E228" s="767"/>
      <c r="F228" s="768"/>
      <c r="G228" s="769"/>
      <c r="H228" s="779"/>
      <c r="I228" s="762"/>
      <c r="J228" s="786"/>
      <c r="K228" s="780"/>
      <c r="L228" s="781"/>
      <c r="M228" s="776"/>
    </row>
    <row r="229" spans="1:13" ht="15.75" hidden="1" thickBot="1">
      <c r="A229" s="800"/>
      <c r="B229" s="744"/>
      <c r="C229" s="758"/>
      <c r="D229" s="762"/>
      <c r="E229" s="1373"/>
      <c r="F229" s="1374"/>
      <c r="G229" s="1375"/>
      <c r="H229" s="778"/>
      <c r="I229" s="762"/>
      <c r="J229" s="1373"/>
      <c r="K229" s="1374"/>
      <c r="L229" s="1375"/>
      <c r="M229" s="776"/>
    </row>
    <row r="230" spans="1:13" ht="15.75" hidden="1" thickBot="1">
      <c r="A230" s="800"/>
      <c r="B230" s="744"/>
      <c r="C230" s="758"/>
      <c r="D230" s="762"/>
      <c r="E230" s="777"/>
      <c r="F230" s="777"/>
      <c r="G230" s="777"/>
      <c r="H230" s="785"/>
      <c r="I230" s="762"/>
      <c r="J230" s="1373"/>
      <c r="K230" s="1374"/>
      <c r="L230" s="1375"/>
      <c r="M230" s="776"/>
    </row>
    <row r="231" spans="1:13" ht="0.75" customHeight="1" hidden="1">
      <c r="A231" s="800"/>
      <c r="B231" s="744"/>
      <c r="C231" s="834"/>
      <c r="D231" s="1358"/>
      <c r="E231" s="1359"/>
      <c r="F231" s="1359"/>
      <c r="G231" s="1360"/>
      <c r="H231" s="801"/>
      <c r="I231" s="1358"/>
      <c r="J231" s="1359"/>
      <c r="K231" s="1359"/>
      <c r="L231" s="1360"/>
      <c r="M231" s="776"/>
    </row>
    <row r="232" spans="1:13" ht="15.75" hidden="1" thickBot="1">
      <c r="A232" s="800"/>
      <c r="B232" s="744"/>
      <c r="C232" s="834"/>
      <c r="D232" s="762"/>
      <c r="E232" s="1361"/>
      <c r="F232" s="1362"/>
      <c r="G232" s="1363"/>
      <c r="H232" s="779"/>
      <c r="I232" s="762"/>
      <c r="J232" s="1361"/>
      <c r="K232" s="1362"/>
      <c r="L232" s="1363"/>
      <c r="M232" s="771"/>
    </row>
    <row r="233" spans="1:13" ht="15.75" hidden="1" thickBot="1">
      <c r="A233" s="800"/>
      <c r="B233" s="744"/>
      <c r="C233" s="834"/>
      <c r="D233" s="762"/>
      <c r="E233" s="772"/>
      <c r="F233" s="773"/>
      <c r="G233" s="774"/>
      <c r="H233" s="766"/>
      <c r="I233" s="762"/>
      <c r="J233" s="777"/>
      <c r="K233" s="768"/>
      <c r="L233" s="769"/>
      <c r="M233" s="771"/>
    </row>
    <row r="234" spans="1:13" ht="15.75" hidden="1" thickBot="1">
      <c r="A234" s="800"/>
      <c r="B234" s="744"/>
      <c r="C234" s="834"/>
      <c r="D234" s="762"/>
      <c r="E234" s="1361"/>
      <c r="F234" s="1362"/>
      <c r="G234" s="1363"/>
      <c r="H234" s="779"/>
      <c r="I234" s="762"/>
      <c r="J234" s="1361"/>
      <c r="K234" s="1362"/>
      <c r="L234" s="1363"/>
      <c r="M234" s="771"/>
    </row>
    <row r="235" spans="1:13" ht="15.75" hidden="1" thickBot="1">
      <c r="A235" s="800"/>
      <c r="B235" s="744"/>
      <c r="C235" s="758"/>
      <c r="D235" s="762"/>
      <c r="E235" s="767"/>
      <c r="F235" s="768"/>
      <c r="G235" s="769"/>
      <c r="H235" s="827"/>
      <c r="I235" s="762"/>
      <c r="J235" s="772"/>
      <c r="K235" s="780"/>
      <c r="L235" s="781"/>
      <c r="M235" s="779"/>
    </row>
    <row r="236" spans="1:13" ht="15.75" hidden="1" thickBot="1">
      <c r="A236" s="800"/>
      <c r="B236" s="744"/>
      <c r="C236" s="758"/>
      <c r="D236" s="762"/>
      <c r="E236" s="1373"/>
      <c r="F236" s="1374"/>
      <c r="G236" s="1375"/>
      <c r="H236" s="771"/>
      <c r="I236" s="762"/>
      <c r="J236" s="772"/>
      <c r="K236" s="780"/>
      <c r="L236" s="781"/>
      <c r="M236" s="766"/>
    </row>
    <row r="237" spans="1:13" ht="15.75" hidden="1" thickBot="1">
      <c r="A237" s="800"/>
      <c r="B237" s="744"/>
      <c r="C237" s="758"/>
      <c r="D237" s="762"/>
      <c r="E237" s="777"/>
      <c r="F237" s="777"/>
      <c r="G237" s="777"/>
      <c r="H237" s="771"/>
      <c r="I237" s="762"/>
      <c r="J237" s="772"/>
      <c r="K237" s="780"/>
      <c r="L237" s="781"/>
      <c r="M237" s="766"/>
    </row>
    <row r="238" spans="1:13" ht="15" hidden="1">
      <c r="A238" s="800"/>
      <c r="B238" s="744"/>
      <c r="C238" s="834"/>
      <c r="D238" s="1364"/>
      <c r="E238" s="1365"/>
      <c r="F238" s="1365"/>
      <c r="G238" s="1366"/>
      <c r="H238" s="776"/>
      <c r="I238" s="762"/>
      <c r="J238" s="1384"/>
      <c r="K238" s="1385"/>
      <c r="L238" s="1386"/>
      <c r="M238" s="776"/>
    </row>
    <row r="239" spans="1:13" ht="15" hidden="1">
      <c r="A239" s="800"/>
      <c r="B239" s="744"/>
      <c r="C239" s="758"/>
      <c r="D239" s="762"/>
      <c r="E239" s="1361"/>
      <c r="F239" s="1362"/>
      <c r="G239" s="1363"/>
      <c r="H239" s="766"/>
      <c r="I239" s="762"/>
      <c r="J239" s="1373"/>
      <c r="K239" s="1374"/>
      <c r="L239" s="1375"/>
      <c r="M239" s="776"/>
    </row>
    <row r="240" spans="1:13" ht="15.75" hidden="1" thickBot="1">
      <c r="A240" s="800"/>
      <c r="B240" s="744"/>
      <c r="C240" s="758"/>
      <c r="D240" s="762"/>
      <c r="E240" s="1373"/>
      <c r="F240" s="1374"/>
      <c r="G240" s="1375"/>
      <c r="H240" s="785"/>
      <c r="I240" s="762"/>
      <c r="J240" s="1373"/>
      <c r="K240" s="1374"/>
      <c r="L240" s="1375"/>
      <c r="M240" s="776"/>
    </row>
    <row r="241" spans="1:13" ht="15.75" hidden="1" thickBot="1">
      <c r="A241" s="800"/>
      <c r="B241" s="744"/>
      <c r="C241" s="758"/>
      <c r="D241" s="762"/>
      <c r="E241" s="777"/>
      <c r="F241" s="777"/>
      <c r="G241" s="777"/>
      <c r="H241" s="785"/>
      <c r="I241" s="762"/>
      <c r="J241" s="1373"/>
      <c r="K241" s="1374"/>
      <c r="L241" s="1375"/>
      <c r="M241" s="788"/>
    </row>
    <row r="242" spans="1:13" ht="15" hidden="1">
      <c r="A242" s="800"/>
      <c r="B242" s="744"/>
      <c r="C242" s="834"/>
      <c r="D242" s="1364"/>
      <c r="E242" s="1365"/>
      <c r="F242" s="1365"/>
      <c r="G242" s="1366"/>
      <c r="H242" s="776"/>
      <c r="I242" s="762"/>
      <c r="J242" s="1373"/>
      <c r="K242" s="1374"/>
      <c r="L242" s="1375"/>
      <c r="M242" s="776"/>
    </row>
    <row r="243" spans="1:13" ht="15" hidden="1">
      <c r="A243" s="800"/>
      <c r="B243" s="744"/>
      <c r="C243" s="834"/>
      <c r="D243" s="759"/>
      <c r="E243" s="760"/>
      <c r="F243" s="760"/>
      <c r="G243" s="761"/>
      <c r="H243" s="776"/>
      <c r="I243" s="762"/>
      <c r="J243" s="786"/>
      <c r="K243" s="780"/>
      <c r="L243" s="781"/>
      <c r="M243" s="776"/>
    </row>
    <row r="244" spans="1:13" ht="15" hidden="1">
      <c r="A244" s="800"/>
      <c r="B244" s="744"/>
      <c r="C244" s="834"/>
      <c r="D244" s="759"/>
      <c r="E244" s="760"/>
      <c r="F244" s="760"/>
      <c r="G244" s="761"/>
      <c r="H244" s="776"/>
      <c r="I244" s="762"/>
      <c r="J244" s="786"/>
      <c r="K244" s="780"/>
      <c r="L244" s="781"/>
      <c r="M244" s="776"/>
    </row>
    <row r="245" spans="1:13" ht="15" hidden="1">
      <c r="A245" s="800"/>
      <c r="B245" s="744"/>
      <c r="C245" s="758"/>
      <c r="D245" s="762"/>
      <c r="E245" s="767"/>
      <c r="F245" s="777"/>
      <c r="G245" s="777"/>
      <c r="H245" s="766"/>
      <c r="I245" s="762"/>
      <c r="J245" s="1373"/>
      <c r="K245" s="1374"/>
      <c r="L245" s="1375"/>
      <c r="M245" s="766"/>
    </row>
    <row r="246" spans="1:13" ht="15.75" hidden="1" thickBot="1">
      <c r="A246" s="800"/>
      <c r="B246" s="744"/>
      <c r="C246" s="758"/>
      <c r="D246" s="762"/>
      <c r="E246" s="1373"/>
      <c r="F246" s="1374"/>
      <c r="G246" s="1375"/>
      <c r="H246" s="778"/>
      <c r="I246" s="762"/>
      <c r="J246" s="1373"/>
      <c r="K246" s="1374"/>
      <c r="L246" s="1375"/>
      <c r="M246" s="766"/>
    </row>
    <row r="247" spans="1:13" ht="15.75" hidden="1" thickBot="1">
      <c r="A247" s="800"/>
      <c r="B247" s="744"/>
      <c r="C247" s="758"/>
      <c r="D247" s="762"/>
      <c r="E247" s="777"/>
      <c r="F247" s="777"/>
      <c r="G247" s="777"/>
      <c r="H247" s="778"/>
      <c r="I247" s="762"/>
      <c r="J247" s="1373"/>
      <c r="K247" s="1374"/>
      <c r="L247" s="1375"/>
      <c r="M247" s="766"/>
    </row>
    <row r="248" spans="1:13" ht="15">
      <c r="A248" s="800"/>
      <c r="B248" s="744"/>
      <c r="C248" s="850" t="s">
        <v>35</v>
      </c>
      <c r="D248" s="1381" t="s">
        <v>497</v>
      </c>
      <c r="E248" s="1382"/>
      <c r="F248" s="1382"/>
      <c r="G248" s="1382"/>
      <c r="H248" s="1383"/>
      <c r="I248" s="762"/>
      <c r="J248" s="780"/>
      <c r="K248" s="780"/>
      <c r="L248" s="781"/>
      <c r="M248" s="766"/>
    </row>
    <row r="249" spans="1:13" ht="15.75" thickBot="1">
      <c r="A249" s="800"/>
      <c r="B249" s="744"/>
      <c r="C249" s="850"/>
      <c r="D249" s="837" t="s">
        <v>18</v>
      </c>
      <c r="E249" s="838" t="s">
        <v>193</v>
      </c>
      <c r="F249" s="839"/>
      <c r="G249" s="840"/>
      <c r="H249" s="827">
        <v>1200</v>
      </c>
      <c r="I249" s="762"/>
      <c r="J249" s="780"/>
      <c r="K249" s="780"/>
      <c r="L249" s="781"/>
      <c r="M249" s="766"/>
    </row>
    <row r="250" spans="1:13" ht="15.75" thickBot="1">
      <c r="A250" s="800"/>
      <c r="B250" s="744"/>
      <c r="C250" s="850"/>
      <c r="D250" s="837"/>
      <c r="E250" s="838" t="s">
        <v>152</v>
      </c>
      <c r="F250" s="839"/>
      <c r="G250" s="840"/>
      <c r="H250" s="827">
        <f>SUM(H249)</f>
        <v>1200</v>
      </c>
      <c r="I250" s="762"/>
      <c r="J250" s="780"/>
      <c r="K250" s="780"/>
      <c r="L250" s="781"/>
      <c r="M250" s="766"/>
    </row>
    <row r="251" spans="1:13" ht="15.75" customHeight="1" thickBot="1">
      <c r="A251" s="800"/>
      <c r="B251" s="744"/>
      <c r="C251" s="850"/>
      <c r="D251" s="837"/>
      <c r="E251" s="838" t="s">
        <v>457</v>
      </c>
      <c r="F251" s="839"/>
      <c r="G251" s="840"/>
      <c r="H251" s="775">
        <f>SUM(H250)</f>
        <v>1200</v>
      </c>
      <c r="I251" s="762"/>
      <c r="J251" s="780"/>
      <c r="K251" s="780"/>
      <c r="L251" s="781"/>
      <c r="M251" s="766"/>
    </row>
    <row r="252" spans="1:13" ht="1.5" customHeight="1" hidden="1" thickBot="1">
      <c r="A252" s="800"/>
      <c r="B252" s="744"/>
      <c r="C252" s="850"/>
      <c r="D252" s="1378"/>
      <c r="E252" s="1379"/>
      <c r="F252" s="1379"/>
      <c r="G252" s="1380"/>
      <c r="H252" s="851"/>
      <c r="I252" s="762"/>
      <c r="J252" s="780"/>
      <c r="K252" s="780"/>
      <c r="L252" s="781"/>
      <c r="M252" s="766"/>
    </row>
    <row r="253" spans="1:13" ht="3.75" customHeight="1" hidden="1" thickBot="1">
      <c r="A253" s="800"/>
      <c r="B253" s="744"/>
      <c r="C253" s="758"/>
      <c r="D253" s="762"/>
      <c r="E253" s="772"/>
      <c r="F253" s="773"/>
      <c r="G253" s="774"/>
      <c r="H253" s="828"/>
      <c r="I253" s="762"/>
      <c r="J253" s="780"/>
      <c r="K253" s="780"/>
      <c r="L253" s="781"/>
      <c r="M253" s="766"/>
    </row>
    <row r="254" spans="1:13" ht="15.75" hidden="1" thickBot="1">
      <c r="A254" s="800"/>
      <c r="B254" s="744"/>
      <c r="C254" s="758"/>
      <c r="D254" s="762"/>
      <c r="E254" s="772"/>
      <c r="F254" s="773"/>
      <c r="G254" s="774"/>
      <c r="H254" s="828"/>
      <c r="I254" s="762"/>
      <c r="J254" s="780"/>
      <c r="K254" s="780"/>
      <c r="L254" s="781"/>
      <c r="M254" s="766"/>
    </row>
    <row r="255" spans="1:13" ht="15.75" hidden="1" thickBot="1">
      <c r="A255" s="800"/>
      <c r="B255" s="744"/>
      <c r="C255" s="758"/>
      <c r="D255" s="762"/>
      <c r="E255" s="772"/>
      <c r="F255" s="773"/>
      <c r="G255" s="774"/>
      <c r="H255" s="828"/>
      <c r="I255" s="762"/>
      <c r="J255" s="780"/>
      <c r="K255" s="780"/>
      <c r="L255" s="781"/>
      <c r="M255" s="766"/>
    </row>
    <row r="256" spans="1:13" ht="15.75" hidden="1" thickBot="1">
      <c r="A256" s="800"/>
      <c r="B256" s="744"/>
      <c r="C256" s="850"/>
      <c r="D256" s="1378"/>
      <c r="E256" s="1379"/>
      <c r="F256" s="1379"/>
      <c r="G256" s="1380"/>
      <c r="H256" s="851"/>
      <c r="I256" s="762"/>
      <c r="J256" s="780"/>
      <c r="K256" s="780"/>
      <c r="L256" s="781"/>
      <c r="M256" s="766"/>
    </row>
    <row r="257" spans="1:13" ht="15.75" hidden="1" thickBot="1">
      <c r="A257" s="800"/>
      <c r="B257" s="744"/>
      <c r="C257" s="758"/>
      <c r="D257" s="762"/>
      <c r="E257" s="772"/>
      <c r="F257" s="773"/>
      <c r="G257" s="774"/>
      <c r="H257" s="852"/>
      <c r="I257" s="762"/>
      <c r="J257" s="780"/>
      <c r="K257" s="780"/>
      <c r="L257" s="781"/>
      <c r="M257" s="766"/>
    </row>
    <row r="258" spans="1:13" ht="15.75" hidden="1" thickBot="1">
      <c r="A258" s="800"/>
      <c r="B258" s="744"/>
      <c r="C258" s="758"/>
      <c r="D258" s="762"/>
      <c r="E258" s="772"/>
      <c r="F258" s="773"/>
      <c r="G258" s="774"/>
      <c r="H258" s="853"/>
      <c r="I258" s="762"/>
      <c r="J258" s="780"/>
      <c r="K258" s="780"/>
      <c r="L258" s="781"/>
      <c r="M258" s="766"/>
    </row>
    <row r="259" spans="1:13" ht="15.75" hidden="1" thickBot="1">
      <c r="A259" s="800"/>
      <c r="B259" s="744"/>
      <c r="C259" s="758"/>
      <c r="D259" s="762"/>
      <c r="E259" s="772"/>
      <c r="F259" s="773"/>
      <c r="G259" s="774"/>
      <c r="H259" s="853"/>
      <c r="I259" s="762"/>
      <c r="J259" s="780"/>
      <c r="K259" s="780"/>
      <c r="L259" s="781"/>
      <c r="M259" s="766"/>
    </row>
    <row r="260" spans="1:13" ht="15.75" hidden="1" thickBot="1">
      <c r="A260" s="800"/>
      <c r="B260" s="744"/>
      <c r="C260" s="850"/>
      <c r="D260" s="1378"/>
      <c r="E260" s="1379"/>
      <c r="F260" s="1379"/>
      <c r="G260" s="1380"/>
      <c r="H260" s="851"/>
      <c r="I260" s="762"/>
      <c r="J260" s="780"/>
      <c r="K260" s="780"/>
      <c r="L260" s="781"/>
      <c r="M260" s="766"/>
    </row>
    <row r="261" spans="1:13" ht="15.75" hidden="1" thickBot="1">
      <c r="A261" s="800"/>
      <c r="B261" s="744"/>
      <c r="C261" s="758"/>
      <c r="D261" s="762"/>
      <c r="E261" s="772"/>
      <c r="F261" s="773"/>
      <c r="G261" s="774"/>
      <c r="H261" s="852"/>
      <c r="I261" s="762"/>
      <c r="J261" s="780"/>
      <c r="K261" s="780"/>
      <c r="L261" s="781"/>
      <c r="M261" s="766"/>
    </row>
    <row r="262" spans="1:13" ht="15.75" hidden="1" thickBot="1">
      <c r="A262" s="800"/>
      <c r="B262" s="744"/>
      <c r="C262" s="758"/>
      <c r="D262" s="762"/>
      <c r="E262" s="772"/>
      <c r="F262" s="773"/>
      <c r="G262" s="774"/>
      <c r="H262" s="853"/>
      <c r="I262" s="762"/>
      <c r="J262" s="780"/>
      <c r="K262" s="780"/>
      <c r="L262" s="781"/>
      <c r="M262" s="766"/>
    </row>
    <row r="263" spans="1:13" ht="15.75" hidden="1" thickBot="1">
      <c r="A263" s="800"/>
      <c r="B263" s="744"/>
      <c r="C263" s="758"/>
      <c r="D263" s="762"/>
      <c r="E263" s="772"/>
      <c r="F263" s="773"/>
      <c r="G263" s="774"/>
      <c r="H263" s="853"/>
      <c r="I263" s="762"/>
      <c r="J263" s="780"/>
      <c r="K263" s="780"/>
      <c r="L263" s="781"/>
      <c r="M263" s="766"/>
    </row>
    <row r="264" spans="1:13" ht="15.75" hidden="1" thickBot="1">
      <c r="A264" s="800"/>
      <c r="B264" s="744"/>
      <c r="C264" s="850"/>
      <c r="D264" s="1378"/>
      <c r="E264" s="1379"/>
      <c r="F264" s="1379"/>
      <c r="G264" s="1380"/>
      <c r="H264" s="851"/>
      <c r="I264" s="762"/>
      <c r="J264" s="780"/>
      <c r="K264" s="780"/>
      <c r="L264" s="781"/>
      <c r="M264" s="766"/>
    </row>
    <row r="265" spans="1:13" ht="15.75" hidden="1" thickBot="1">
      <c r="A265" s="800"/>
      <c r="B265" s="744"/>
      <c r="C265" s="758"/>
      <c r="D265" s="762"/>
      <c r="E265" s="772"/>
      <c r="F265" s="773"/>
      <c r="G265" s="774"/>
      <c r="H265" s="852"/>
      <c r="I265" s="762"/>
      <c r="J265" s="780"/>
      <c r="K265" s="780"/>
      <c r="L265" s="781"/>
      <c r="M265" s="766"/>
    </row>
    <row r="266" spans="1:13" ht="15.75" hidden="1" thickBot="1">
      <c r="A266" s="800"/>
      <c r="B266" s="744"/>
      <c r="C266" s="758"/>
      <c r="D266" s="762"/>
      <c r="E266" s="772"/>
      <c r="F266" s="773"/>
      <c r="G266" s="774"/>
      <c r="H266" s="853"/>
      <c r="I266" s="762"/>
      <c r="J266" s="780"/>
      <c r="K266" s="780"/>
      <c r="L266" s="781"/>
      <c r="M266" s="766"/>
    </row>
    <row r="267" spans="1:13" ht="15.75" hidden="1" thickBot="1">
      <c r="A267" s="800"/>
      <c r="B267" s="744"/>
      <c r="C267" s="758"/>
      <c r="D267" s="762"/>
      <c r="E267" s="772"/>
      <c r="F267" s="773"/>
      <c r="G267" s="774"/>
      <c r="H267" s="853"/>
      <c r="I267" s="762"/>
      <c r="J267" s="780"/>
      <c r="K267" s="780"/>
      <c r="L267" s="781"/>
      <c r="M267" s="766"/>
    </row>
    <row r="268" spans="1:13" ht="15.75" hidden="1" thickBot="1">
      <c r="A268" s="800"/>
      <c r="B268" s="744"/>
      <c r="C268" s="850"/>
      <c r="D268" s="1378"/>
      <c r="E268" s="1379"/>
      <c r="F268" s="1379"/>
      <c r="G268" s="1380"/>
      <c r="H268" s="851"/>
      <c r="I268" s="762"/>
      <c r="J268" s="780"/>
      <c r="K268" s="780"/>
      <c r="L268" s="781"/>
      <c r="M268" s="766"/>
    </row>
    <row r="269" spans="1:13" ht="15.75" hidden="1" thickBot="1">
      <c r="A269" s="800"/>
      <c r="B269" s="744"/>
      <c r="C269" s="850"/>
      <c r="D269" s="762"/>
      <c r="E269" s="772"/>
      <c r="F269" s="845"/>
      <c r="G269" s="846"/>
      <c r="H269" s="812"/>
      <c r="I269" s="762"/>
      <c r="J269" s="780"/>
      <c r="K269" s="780"/>
      <c r="L269" s="781"/>
      <c r="M269" s="766"/>
    </row>
    <row r="270" spans="1:13" ht="15.75" hidden="1" thickBot="1">
      <c r="A270" s="800"/>
      <c r="B270" s="744"/>
      <c r="C270" s="758"/>
      <c r="D270" s="762"/>
      <c r="E270" s="772"/>
      <c r="F270" s="773"/>
      <c r="G270" s="774"/>
      <c r="H270" s="852"/>
      <c r="I270" s="762"/>
      <c r="J270" s="780"/>
      <c r="K270" s="780"/>
      <c r="L270" s="781"/>
      <c r="M270" s="766"/>
    </row>
    <row r="271" spans="1:13" ht="15.75" hidden="1" thickBot="1">
      <c r="A271" s="800"/>
      <c r="B271" s="744"/>
      <c r="C271" s="758"/>
      <c r="D271" s="762"/>
      <c r="E271" s="772"/>
      <c r="F271" s="773"/>
      <c r="G271" s="774"/>
      <c r="H271" s="853"/>
      <c r="I271" s="762"/>
      <c r="J271" s="780"/>
      <c r="K271" s="780"/>
      <c r="L271" s="781"/>
      <c r="M271" s="766"/>
    </row>
    <row r="272" spans="1:13" ht="15.75" hidden="1" thickBot="1">
      <c r="A272" s="800"/>
      <c r="B272" s="744"/>
      <c r="C272" s="758"/>
      <c r="D272" s="762"/>
      <c r="E272" s="772"/>
      <c r="F272" s="773"/>
      <c r="G272" s="774"/>
      <c r="H272" s="853"/>
      <c r="I272" s="762"/>
      <c r="J272" s="780"/>
      <c r="K272" s="780"/>
      <c r="L272" s="781"/>
      <c r="M272" s="766"/>
    </row>
    <row r="273" spans="1:13" ht="15">
      <c r="A273" s="800"/>
      <c r="B273" s="744"/>
      <c r="C273" s="850" t="s">
        <v>47</v>
      </c>
      <c r="D273" s="1378" t="s">
        <v>498</v>
      </c>
      <c r="E273" s="1379"/>
      <c r="F273" s="1379"/>
      <c r="G273" s="1380"/>
      <c r="H273" s="851"/>
      <c r="I273" s="762"/>
      <c r="J273" s="780"/>
      <c r="K273" s="780"/>
      <c r="L273" s="781"/>
      <c r="M273" s="766"/>
    </row>
    <row r="274" spans="1:13" ht="15">
      <c r="A274" s="800"/>
      <c r="B274" s="744"/>
      <c r="C274" s="850"/>
      <c r="D274" s="762" t="s">
        <v>8</v>
      </c>
      <c r="E274" s="772" t="s">
        <v>471</v>
      </c>
      <c r="F274" s="845"/>
      <c r="G274" s="846"/>
      <c r="H274" s="812">
        <v>536</v>
      </c>
      <c r="I274" s="762"/>
      <c r="J274" s="780"/>
      <c r="K274" s="780"/>
      <c r="L274" s="781"/>
      <c r="M274" s="766"/>
    </row>
    <row r="275" spans="1:13" ht="15.75" thickBot="1">
      <c r="A275" s="800"/>
      <c r="B275" s="744"/>
      <c r="C275" s="758"/>
      <c r="D275" s="762" t="s">
        <v>18</v>
      </c>
      <c r="E275" s="772" t="s">
        <v>193</v>
      </c>
      <c r="F275" s="773"/>
      <c r="G275" s="774"/>
      <c r="H275" s="852">
        <v>5350</v>
      </c>
      <c r="I275" s="762"/>
      <c r="J275" s="780"/>
      <c r="K275" s="780"/>
      <c r="L275" s="781"/>
      <c r="M275" s="766"/>
    </row>
    <row r="276" spans="1:13" ht="15.75" thickBot="1">
      <c r="A276" s="800"/>
      <c r="B276" s="744"/>
      <c r="C276" s="758"/>
      <c r="D276" s="762"/>
      <c r="E276" s="772" t="s">
        <v>453</v>
      </c>
      <c r="F276" s="773"/>
      <c r="G276" s="774"/>
      <c r="H276" s="853">
        <f>SUM(H274:H275)</f>
        <v>5886</v>
      </c>
      <c r="I276" s="762"/>
      <c r="J276" s="780"/>
      <c r="K276" s="780"/>
      <c r="L276" s="781"/>
      <c r="M276" s="766"/>
    </row>
    <row r="277" spans="1:13" ht="15.75" thickBot="1">
      <c r="A277" s="800"/>
      <c r="B277" s="744"/>
      <c r="C277" s="758"/>
      <c r="D277" s="762"/>
      <c r="E277" s="772" t="s">
        <v>457</v>
      </c>
      <c r="F277" s="773"/>
      <c r="G277" s="774"/>
      <c r="H277" s="775">
        <f>SUM(H276)</f>
        <v>5886</v>
      </c>
      <c r="I277" s="762"/>
      <c r="J277" s="780"/>
      <c r="K277" s="780"/>
      <c r="L277" s="781"/>
      <c r="M277" s="766"/>
    </row>
    <row r="278" spans="1:13" ht="15.75" thickBot="1">
      <c r="A278" s="800"/>
      <c r="B278" s="744"/>
      <c r="C278" s="850"/>
      <c r="D278" s="1381"/>
      <c r="E278" s="1382"/>
      <c r="F278" s="1382"/>
      <c r="G278" s="1382"/>
      <c r="H278" s="1383"/>
      <c r="I278" s="1381"/>
      <c r="J278" s="1382"/>
      <c r="K278" s="1382"/>
      <c r="L278" s="1382"/>
      <c r="M278" s="1383"/>
    </row>
    <row r="279" spans="1:13" ht="15.75" hidden="1" thickBot="1">
      <c r="A279" s="800"/>
      <c r="B279" s="744"/>
      <c r="C279" s="850"/>
      <c r="D279" s="762"/>
      <c r="E279" s="772"/>
      <c r="F279" s="773"/>
      <c r="G279" s="774"/>
      <c r="H279" s="827"/>
      <c r="I279" s="762"/>
      <c r="J279" s="1361"/>
      <c r="K279" s="1362"/>
      <c r="L279" s="1363"/>
      <c r="M279" s="783"/>
    </row>
    <row r="280" spans="1:13" ht="15.75" hidden="1" thickBot="1">
      <c r="A280" s="800"/>
      <c r="B280" s="744"/>
      <c r="C280" s="850"/>
      <c r="D280" s="762"/>
      <c r="E280" s="772"/>
      <c r="F280" s="773"/>
      <c r="G280" s="774"/>
      <c r="H280" s="852"/>
      <c r="I280" s="762"/>
      <c r="J280" s="777"/>
      <c r="K280" s="768"/>
      <c r="L280" s="769"/>
      <c r="M280" s="783"/>
    </row>
    <row r="281" spans="1:13" ht="15.75" hidden="1" thickBot="1">
      <c r="A281" s="800"/>
      <c r="B281" s="744"/>
      <c r="C281" s="850"/>
      <c r="D281" s="762"/>
      <c r="E281" s="772"/>
      <c r="F281" s="773"/>
      <c r="G281" s="774"/>
      <c r="H281" s="853"/>
      <c r="I281" s="762"/>
      <c r="J281" s="1361"/>
      <c r="K281" s="1362"/>
      <c r="L281" s="1363"/>
      <c r="M281" s="783"/>
    </row>
    <row r="282" spans="1:13" ht="15.75" hidden="1" thickBot="1">
      <c r="A282" s="800"/>
      <c r="B282" s="744"/>
      <c r="C282" s="850"/>
      <c r="D282" s="1378"/>
      <c r="E282" s="1379"/>
      <c r="F282" s="1379"/>
      <c r="G282" s="1380"/>
      <c r="H282" s="851"/>
      <c r="I282" s="1378"/>
      <c r="J282" s="1379"/>
      <c r="K282" s="1379"/>
      <c r="L282" s="1380"/>
      <c r="M282" s="776"/>
    </row>
    <row r="283" spans="1:13" ht="15.75" hidden="1" thickBot="1">
      <c r="A283" s="800"/>
      <c r="B283" s="744"/>
      <c r="C283" s="758"/>
      <c r="D283" s="762"/>
      <c r="E283" s="772"/>
      <c r="F283" s="773"/>
      <c r="G283" s="774"/>
      <c r="H283" s="828"/>
      <c r="I283" s="762"/>
      <c r="J283" s="1361"/>
      <c r="K283" s="1362"/>
      <c r="L283" s="1363"/>
      <c r="M283" s="783"/>
    </row>
    <row r="284" spans="1:13" ht="15.75" hidden="1" thickBot="1">
      <c r="A284" s="800"/>
      <c r="B284" s="744"/>
      <c r="C284" s="758"/>
      <c r="D284" s="762"/>
      <c r="E284" s="772"/>
      <c r="F284" s="773"/>
      <c r="G284" s="774"/>
      <c r="H284" s="828"/>
      <c r="I284" s="762"/>
      <c r="J284" s="777"/>
      <c r="K284" s="768"/>
      <c r="L284" s="769"/>
      <c r="M284" s="783"/>
    </row>
    <row r="285" spans="1:13" ht="15.75" hidden="1" thickBot="1">
      <c r="A285" s="800"/>
      <c r="B285" s="744"/>
      <c r="C285" s="758"/>
      <c r="D285" s="762"/>
      <c r="E285" s="772"/>
      <c r="F285" s="773"/>
      <c r="G285" s="774"/>
      <c r="H285" s="828"/>
      <c r="I285" s="762"/>
      <c r="J285" s="1361"/>
      <c r="K285" s="1362"/>
      <c r="L285" s="1363"/>
      <c r="M285" s="783"/>
    </row>
    <row r="286" spans="1:13" ht="15">
      <c r="A286" s="800"/>
      <c r="B286" s="744"/>
      <c r="C286" s="850" t="s">
        <v>54</v>
      </c>
      <c r="D286" s="1378" t="s">
        <v>678</v>
      </c>
      <c r="E286" s="1379"/>
      <c r="F286" s="1379"/>
      <c r="G286" s="1380"/>
      <c r="H286" s="851"/>
      <c r="I286" s="1378"/>
      <c r="J286" s="1379"/>
      <c r="K286" s="1379"/>
      <c r="L286" s="1380"/>
      <c r="M286" s="776"/>
    </row>
    <row r="287" spans="1:13" ht="15.75" thickBot="1">
      <c r="A287" s="800"/>
      <c r="B287" s="744"/>
      <c r="C287" s="758"/>
      <c r="D287" s="762" t="s">
        <v>18</v>
      </c>
      <c r="E287" s="772" t="s">
        <v>193</v>
      </c>
      <c r="F287" s="773"/>
      <c r="G287" s="774"/>
      <c r="H287" s="852"/>
      <c r="I287" s="762"/>
      <c r="J287" s="1361"/>
      <c r="K287" s="1362"/>
      <c r="L287" s="1363"/>
      <c r="M287" s="783"/>
    </row>
    <row r="288" spans="1:13" ht="15.75" thickBot="1">
      <c r="A288" s="800"/>
      <c r="B288" s="744"/>
      <c r="C288" s="758"/>
      <c r="D288" s="762"/>
      <c r="E288" s="772" t="s">
        <v>453</v>
      </c>
      <c r="F288" s="773"/>
      <c r="G288" s="774"/>
      <c r="H288" s="853">
        <f>SUM(H287)</f>
        <v>0</v>
      </c>
      <c r="I288" s="762"/>
      <c r="J288" s="777"/>
      <c r="K288" s="768"/>
      <c r="L288" s="769"/>
      <c r="M288" s="783"/>
    </row>
    <row r="289" spans="1:13" ht="15.75" thickBot="1">
      <c r="A289" s="800"/>
      <c r="B289" s="744"/>
      <c r="C289" s="758"/>
      <c r="D289" s="762"/>
      <c r="E289" s="772" t="s">
        <v>457</v>
      </c>
      <c r="F289" s="773"/>
      <c r="G289" s="774"/>
      <c r="H289" s="853">
        <f>SUM(H288)</f>
        <v>0</v>
      </c>
      <c r="I289" s="762"/>
      <c r="J289" s="1361"/>
      <c r="K289" s="1362"/>
      <c r="L289" s="1363"/>
      <c r="M289" s="783"/>
    </row>
    <row r="290" spans="1:13" ht="15">
      <c r="A290" s="800"/>
      <c r="B290" s="744"/>
      <c r="C290" s="850"/>
      <c r="D290" s="1378"/>
      <c r="E290" s="1379"/>
      <c r="F290" s="1379"/>
      <c r="G290" s="1380"/>
      <c r="H290" s="851"/>
      <c r="I290" s="762"/>
      <c r="J290" s="780"/>
      <c r="K290" s="780"/>
      <c r="L290" s="781"/>
      <c r="M290" s="766"/>
    </row>
    <row r="291" spans="1:13" ht="0.75" customHeight="1" thickBot="1">
      <c r="A291" s="800"/>
      <c r="B291" s="744"/>
      <c r="C291" s="758"/>
      <c r="D291" s="762"/>
      <c r="E291" s="772"/>
      <c r="F291" s="773"/>
      <c r="G291" s="774"/>
      <c r="H291" s="852"/>
      <c r="I291" s="762"/>
      <c r="J291" s="780"/>
      <c r="K291" s="780"/>
      <c r="L291" s="781"/>
      <c r="M291" s="766"/>
    </row>
    <row r="292" spans="1:13" ht="15.75" hidden="1" thickBot="1">
      <c r="A292" s="800"/>
      <c r="B292" s="744"/>
      <c r="C292" s="758"/>
      <c r="D292" s="762"/>
      <c r="E292" s="772"/>
      <c r="F292" s="773"/>
      <c r="G292" s="774"/>
      <c r="H292" s="853"/>
      <c r="I292" s="762"/>
      <c r="J292" s="780"/>
      <c r="K292" s="780"/>
      <c r="L292" s="781"/>
      <c r="M292" s="766"/>
    </row>
    <row r="293" spans="1:13" ht="15.75" hidden="1" thickBot="1">
      <c r="A293" s="800"/>
      <c r="B293" s="744"/>
      <c r="C293" s="758"/>
      <c r="D293" s="762"/>
      <c r="E293" s="772"/>
      <c r="F293" s="773"/>
      <c r="G293" s="774"/>
      <c r="H293" s="853"/>
      <c r="I293" s="762"/>
      <c r="J293" s="780"/>
      <c r="K293" s="780"/>
      <c r="L293" s="781"/>
      <c r="M293" s="766"/>
    </row>
    <row r="294" spans="1:13" ht="15">
      <c r="A294" s="800"/>
      <c r="B294" s="744"/>
      <c r="C294" s="850" t="s">
        <v>58</v>
      </c>
      <c r="D294" s="1378" t="s">
        <v>499</v>
      </c>
      <c r="E294" s="1379"/>
      <c r="F294" s="1379"/>
      <c r="G294" s="1380"/>
      <c r="H294" s="851"/>
      <c r="I294" s="762"/>
      <c r="J294" s="780"/>
      <c r="K294" s="780"/>
      <c r="L294" s="781"/>
      <c r="M294" s="766"/>
    </row>
    <row r="295" spans="1:13" ht="15.75" thickBot="1">
      <c r="A295" s="800"/>
      <c r="B295" s="744"/>
      <c r="C295" s="758"/>
      <c r="D295" s="762" t="s">
        <v>18</v>
      </c>
      <c r="E295" s="772" t="s">
        <v>193</v>
      </c>
      <c r="F295" s="773"/>
      <c r="G295" s="774"/>
      <c r="H295" s="852">
        <v>1000</v>
      </c>
      <c r="I295" s="762"/>
      <c r="J295" s="780"/>
      <c r="K295" s="780"/>
      <c r="L295" s="781"/>
      <c r="M295" s="766"/>
    </row>
    <row r="296" spans="1:13" ht="15.75" thickBot="1">
      <c r="A296" s="800"/>
      <c r="B296" s="744"/>
      <c r="C296" s="758"/>
      <c r="D296" s="762"/>
      <c r="E296" s="772" t="s">
        <v>453</v>
      </c>
      <c r="F296" s="773"/>
      <c r="G296" s="774"/>
      <c r="H296" s="853">
        <f>SUM(H295)</f>
        <v>1000</v>
      </c>
      <c r="I296" s="762"/>
      <c r="J296" s="780"/>
      <c r="K296" s="780"/>
      <c r="L296" s="781"/>
      <c r="M296" s="766"/>
    </row>
    <row r="297" spans="1:13" ht="15.75" thickBot="1">
      <c r="A297" s="800"/>
      <c r="B297" s="744"/>
      <c r="C297" s="758"/>
      <c r="D297" s="762"/>
      <c r="E297" s="772" t="s">
        <v>457</v>
      </c>
      <c r="F297" s="773"/>
      <c r="G297" s="774"/>
      <c r="H297" s="853">
        <f>SUM(H296)</f>
        <v>1000</v>
      </c>
      <c r="I297" s="762"/>
      <c r="J297" s="780"/>
      <c r="K297" s="780"/>
      <c r="L297" s="781"/>
      <c r="M297" s="766"/>
    </row>
    <row r="298" spans="1:13" ht="15">
      <c r="A298" s="800"/>
      <c r="B298" s="744"/>
      <c r="C298" s="850" t="s">
        <v>60</v>
      </c>
      <c r="D298" s="1378" t="s">
        <v>500</v>
      </c>
      <c r="E298" s="1379"/>
      <c r="F298" s="1379"/>
      <c r="G298" s="1380"/>
      <c r="H298" s="851"/>
      <c r="I298" s="762"/>
      <c r="J298" s="780"/>
      <c r="K298" s="780"/>
      <c r="L298" s="781"/>
      <c r="M298" s="766"/>
    </row>
    <row r="299" spans="1:13" ht="15.75" thickBot="1">
      <c r="A299" s="800"/>
      <c r="B299" s="744"/>
      <c r="C299" s="758"/>
      <c r="D299" s="762" t="s">
        <v>18</v>
      </c>
      <c r="E299" s="772" t="s">
        <v>193</v>
      </c>
      <c r="F299" s="773"/>
      <c r="G299" s="774"/>
      <c r="H299" s="852">
        <v>200</v>
      </c>
      <c r="I299" s="762"/>
      <c r="J299" s="780"/>
      <c r="K299" s="780"/>
      <c r="L299" s="781"/>
      <c r="M299" s="766"/>
    </row>
    <row r="300" spans="1:13" ht="15.75" thickBot="1">
      <c r="A300" s="800"/>
      <c r="B300" s="744"/>
      <c r="C300" s="758"/>
      <c r="D300" s="762"/>
      <c r="E300" s="772" t="s">
        <v>453</v>
      </c>
      <c r="F300" s="773"/>
      <c r="G300" s="774"/>
      <c r="H300" s="853">
        <f>SUM(H299)</f>
        <v>200</v>
      </c>
      <c r="I300" s="762"/>
      <c r="J300" s="780"/>
      <c r="K300" s="780"/>
      <c r="L300" s="781"/>
      <c r="M300" s="766"/>
    </row>
    <row r="301" spans="1:13" ht="15.75" thickBot="1">
      <c r="A301" s="800"/>
      <c r="B301" s="744"/>
      <c r="C301" s="758"/>
      <c r="D301" s="762"/>
      <c r="E301" s="772" t="s">
        <v>457</v>
      </c>
      <c r="F301" s="773"/>
      <c r="G301" s="774"/>
      <c r="H301" s="853">
        <f>SUM(H300)</f>
        <v>200</v>
      </c>
      <c r="I301" s="762"/>
      <c r="J301" s="780"/>
      <c r="K301" s="780"/>
      <c r="L301" s="781"/>
      <c r="M301" s="766"/>
    </row>
    <row r="302" spans="1:13" ht="15">
      <c r="A302" s="800"/>
      <c r="B302" s="744"/>
      <c r="C302" s="850" t="s">
        <v>63</v>
      </c>
      <c r="D302" s="1378" t="s">
        <v>501</v>
      </c>
      <c r="E302" s="1379"/>
      <c r="F302" s="1379"/>
      <c r="G302" s="1380"/>
      <c r="H302" s="851"/>
      <c r="I302" s="762"/>
      <c r="J302" s="780"/>
      <c r="K302" s="780"/>
      <c r="L302" s="781"/>
      <c r="M302" s="766"/>
    </row>
    <row r="303" spans="1:13" ht="15.75" thickBot="1">
      <c r="A303" s="800"/>
      <c r="B303" s="744"/>
      <c r="C303" s="758"/>
      <c r="D303" s="762" t="s">
        <v>18</v>
      </c>
      <c r="E303" s="772" t="s">
        <v>193</v>
      </c>
      <c r="F303" s="773"/>
      <c r="G303" s="774"/>
      <c r="H303" s="852">
        <v>350</v>
      </c>
      <c r="I303" s="762"/>
      <c r="J303" s="780"/>
      <c r="K303" s="780"/>
      <c r="L303" s="781"/>
      <c r="M303" s="766"/>
    </row>
    <row r="304" spans="1:13" ht="15.75" thickBot="1">
      <c r="A304" s="800"/>
      <c r="B304" s="744"/>
      <c r="C304" s="758"/>
      <c r="D304" s="762"/>
      <c r="E304" s="772" t="s">
        <v>453</v>
      </c>
      <c r="F304" s="773"/>
      <c r="G304" s="774"/>
      <c r="H304" s="853">
        <f>SUM(H303)</f>
        <v>350</v>
      </c>
      <c r="I304" s="762"/>
      <c r="J304" s="780"/>
      <c r="K304" s="780"/>
      <c r="L304" s="781"/>
      <c r="M304" s="766"/>
    </row>
    <row r="305" spans="1:13" ht="15.75" thickBot="1">
      <c r="A305" s="800"/>
      <c r="B305" s="744"/>
      <c r="C305" s="758"/>
      <c r="D305" s="762"/>
      <c r="E305" s="772" t="s">
        <v>457</v>
      </c>
      <c r="F305" s="773"/>
      <c r="G305" s="774"/>
      <c r="H305" s="853">
        <f>SUM(H304)</f>
        <v>350</v>
      </c>
      <c r="I305" s="762"/>
      <c r="J305" s="780"/>
      <c r="K305" s="780"/>
      <c r="L305" s="781"/>
      <c r="M305" s="766"/>
    </row>
    <row r="306" spans="1:13" ht="15">
      <c r="A306" s="800"/>
      <c r="B306" s="744"/>
      <c r="C306" s="850" t="s">
        <v>65</v>
      </c>
      <c r="D306" s="1378" t="s">
        <v>680</v>
      </c>
      <c r="E306" s="1379"/>
      <c r="F306" s="1379"/>
      <c r="G306" s="1380"/>
      <c r="H306" s="851"/>
      <c r="I306" s="1378"/>
      <c r="J306" s="1379"/>
      <c r="K306" s="1379"/>
      <c r="L306" s="1380"/>
      <c r="M306" s="766"/>
    </row>
    <row r="307" spans="1:13" ht="15.75" thickBot="1">
      <c r="A307" s="800"/>
      <c r="B307" s="744"/>
      <c r="C307" s="758"/>
      <c r="D307" s="762" t="s">
        <v>18</v>
      </c>
      <c r="E307" s="772" t="s">
        <v>193</v>
      </c>
      <c r="F307" s="773"/>
      <c r="G307" s="774"/>
      <c r="H307" s="852">
        <v>700</v>
      </c>
      <c r="I307" s="762"/>
      <c r="J307" s="1361"/>
      <c r="K307" s="1362"/>
      <c r="L307" s="1363"/>
      <c r="M307" s="783"/>
    </row>
    <row r="308" spans="1:13" ht="15.75" thickBot="1">
      <c r="A308" s="800"/>
      <c r="B308" s="744"/>
      <c r="C308" s="758"/>
      <c r="D308" s="762"/>
      <c r="E308" s="772" t="s">
        <v>453</v>
      </c>
      <c r="F308" s="773"/>
      <c r="G308" s="774"/>
      <c r="H308" s="853">
        <f>SUM(H307)</f>
        <v>700</v>
      </c>
      <c r="I308" s="762"/>
      <c r="J308" s="777"/>
      <c r="K308" s="768"/>
      <c r="L308" s="769"/>
      <c r="M308" s="783"/>
    </row>
    <row r="309" spans="1:13" ht="15" customHeight="1" thickBot="1">
      <c r="A309" s="800"/>
      <c r="B309" s="744"/>
      <c r="C309" s="758"/>
      <c r="D309" s="762"/>
      <c r="E309" s="772" t="s">
        <v>457</v>
      </c>
      <c r="F309" s="773"/>
      <c r="G309" s="774"/>
      <c r="H309" s="853">
        <f>SUM(H308)</f>
        <v>700</v>
      </c>
      <c r="I309" s="762"/>
      <c r="J309" s="1361"/>
      <c r="K309" s="1362"/>
      <c r="L309" s="1363"/>
      <c r="M309" s="783"/>
    </row>
    <row r="310" spans="1:13" ht="0.75" customHeight="1" hidden="1" thickBot="1">
      <c r="A310" s="800"/>
      <c r="B310" s="744"/>
      <c r="C310" s="850"/>
      <c r="D310" s="1378"/>
      <c r="E310" s="1379"/>
      <c r="F310" s="1379"/>
      <c r="G310" s="1380"/>
      <c r="H310" s="851"/>
      <c r="I310" s="762"/>
      <c r="J310" s="780"/>
      <c r="K310" s="780"/>
      <c r="L310" s="781"/>
      <c r="M310" s="766"/>
    </row>
    <row r="311" spans="1:13" ht="15.75" hidden="1" thickBot="1">
      <c r="A311" s="800"/>
      <c r="B311" s="744"/>
      <c r="C311" s="758"/>
      <c r="D311" s="762"/>
      <c r="E311" s="772"/>
      <c r="F311" s="773"/>
      <c r="G311" s="774"/>
      <c r="H311" s="852"/>
      <c r="I311" s="762"/>
      <c r="J311" s="780"/>
      <c r="K311" s="780"/>
      <c r="L311" s="781"/>
      <c r="M311" s="766"/>
    </row>
    <row r="312" spans="1:13" ht="15.75" hidden="1" thickBot="1">
      <c r="A312" s="800"/>
      <c r="B312" s="744"/>
      <c r="C312" s="758"/>
      <c r="D312" s="762"/>
      <c r="E312" s="772"/>
      <c r="F312" s="773"/>
      <c r="G312" s="774"/>
      <c r="H312" s="853"/>
      <c r="I312" s="762"/>
      <c r="J312" s="780"/>
      <c r="K312" s="780"/>
      <c r="L312" s="781"/>
      <c r="M312" s="766"/>
    </row>
    <row r="313" spans="1:13" ht="15.75" hidden="1" thickBot="1">
      <c r="A313" s="800"/>
      <c r="B313" s="744"/>
      <c r="C313" s="758"/>
      <c r="D313" s="762"/>
      <c r="E313" s="772"/>
      <c r="F313" s="773"/>
      <c r="G313" s="774"/>
      <c r="H313" s="853"/>
      <c r="I313" s="762"/>
      <c r="J313" s="780"/>
      <c r="K313" s="780"/>
      <c r="L313" s="781"/>
      <c r="M313" s="766"/>
    </row>
    <row r="314" spans="1:13" ht="1.5" customHeight="1" hidden="1" thickBot="1">
      <c r="A314" s="800"/>
      <c r="B314" s="744"/>
      <c r="C314" s="850"/>
      <c r="D314" s="1378"/>
      <c r="E314" s="1379"/>
      <c r="F314" s="1379"/>
      <c r="G314" s="1380"/>
      <c r="H314" s="851"/>
      <c r="I314" s="762"/>
      <c r="J314" s="780"/>
      <c r="K314" s="780"/>
      <c r="L314" s="781"/>
      <c r="M314" s="766"/>
    </row>
    <row r="315" spans="1:13" ht="15.75" hidden="1" thickBot="1">
      <c r="A315" s="800"/>
      <c r="B315" s="744"/>
      <c r="C315" s="758"/>
      <c r="D315" s="762"/>
      <c r="E315" s="772"/>
      <c r="F315" s="773"/>
      <c r="G315" s="774"/>
      <c r="H315" s="852"/>
      <c r="I315" s="762"/>
      <c r="J315" s="780"/>
      <c r="K315" s="780"/>
      <c r="L315" s="781"/>
      <c r="M315" s="766"/>
    </row>
    <row r="316" spans="1:13" ht="15.75" hidden="1" thickBot="1">
      <c r="A316" s="800"/>
      <c r="B316" s="744"/>
      <c r="C316" s="758"/>
      <c r="D316" s="762"/>
      <c r="E316" s="772"/>
      <c r="F316" s="773"/>
      <c r="G316" s="774"/>
      <c r="H316" s="853"/>
      <c r="I316" s="762"/>
      <c r="J316" s="780"/>
      <c r="K316" s="780"/>
      <c r="L316" s="781"/>
      <c r="M316" s="766"/>
    </row>
    <row r="317" spans="1:13" ht="15.75" hidden="1" thickBot="1">
      <c r="A317" s="800"/>
      <c r="B317" s="744"/>
      <c r="C317" s="758"/>
      <c r="D317" s="762"/>
      <c r="E317" s="772"/>
      <c r="F317" s="773"/>
      <c r="G317" s="774"/>
      <c r="H317" s="853"/>
      <c r="I317" s="762"/>
      <c r="J317" s="780"/>
      <c r="K317" s="780"/>
      <c r="L317" s="781"/>
      <c r="M317" s="766"/>
    </row>
    <row r="318" spans="1:13" ht="1.5" customHeight="1" hidden="1" thickBot="1">
      <c r="A318" s="800"/>
      <c r="B318" s="744"/>
      <c r="C318" s="850"/>
      <c r="D318" s="1378"/>
      <c r="E318" s="1379"/>
      <c r="F318" s="1379"/>
      <c r="G318" s="1380"/>
      <c r="H318" s="851"/>
      <c r="I318" s="762"/>
      <c r="J318" s="780"/>
      <c r="K318" s="780"/>
      <c r="L318" s="781"/>
      <c r="M318" s="766"/>
    </row>
    <row r="319" spans="1:13" ht="15.75" hidden="1" thickBot="1">
      <c r="A319" s="800"/>
      <c r="B319" s="744"/>
      <c r="C319" s="758"/>
      <c r="D319" s="762"/>
      <c r="E319" s="772"/>
      <c r="F319" s="773"/>
      <c r="G319" s="774"/>
      <c r="H319" s="852"/>
      <c r="I319" s="762"/>
      <c r="J319" s="780"/>
      <c r="K319" s="780"/>
      <c r="L319" s="781"/>
      <c r="M319" s="766"/>
    </row>
    <row r="320" spans="1:13" ht="15.75" hidden="1" thickBot="1">
      <c r="A320" s="800"/>
      <c r="B320" s="744"/>
      <c r="C320" s="758"/>
      <c r="D320" s="762"/>
      <c r="E320" s="772"/>
      <c r="F320" s="773"/>
      <c r="G320" s="774"/>
      <c r="H320" s="853"/>
      <c r="I320" s="762"/>
      <c r="J320" s="780"/>
      <c r="K320" s="780"/>
      <c r="L320" s="781"/>
      <c r="M320" s="766"/>
    </row>
    <row r="321" spans="1:13" ht="15.75" hidden="1" thickBot="1">
      <c r="A321" s="800"/>
      <c r="B321" s="744"/>
      <c r="C321" s="758"/>
      <c r="D321" s="762"/>
      <c r="E321" s="772"/>
      <c r="F321" s="773"/>
      <c r="G321" s="774"/>
      <c r="H321" s="853"/>
      <c r="I321" s="762"/>
      <c r="J321" s="780"/>
      <c r="K321" s="780"/>
      <c r="L321" s="781"/>
      <c r="M321" s="766"/>
    </row>
    <row r="322" spans="1:13" ht="19.5" customHeight="1">
      <c r="A322" s="800"/>
      <c r="B322" s="744"/>
      <c r="C322" s="850" t="s">
        <v>67</v>
      </c>
      <c r="D322" s="1378" t="s">
        <v>502</v>
      </c>
      <c r="E322" s="1379"/>
      <c r="F322" s="1379"/>
      <c r="G322" s="1380"/>
      <c r="H322" s="851"/>
      <c r="I322" s="762"/>
      <c r="J322" s="780"/>
      <c r="K322" s="780"/>
      <c r="L322" s="781"/>
      <c r="M322" s="766"/>
    </row>
    <row r="323" spans="1:13" ht="15.75" thickBot="1">
      <c r="A323" s="800"/>
      <c r="B323" s="744"/>
      <c r="C323" s="758"/>
      <c r="D323" s="762" t="s">
        <v>18</v>
      </c>
      <c r="E323" s="772" t="s">
        <v>193</v>
      </c>
      <c r="F323" s="773"/>
      <c r="G323" s="774"/>
      <c r="H323" s="852">
        <v>200</v>
      </c>
      <c r="I323" s="762"/>
      <c r="J323" s="780"/>
      <c r="K323" s="780"/>
      <c r="L323" s="781"/>
      <c r="M323" s="766"/>
    </row>
    <row r="324" spans="1:13" ht="15.75" thickBot="1">
      <c r="A324" s="800"/>
      <c r="B324" s="744"/>
      <c r="C324" s="758"/>
      <c r="D324" s="762"/>
      <c r="E324" s="772" t="s">
        <v>453</v>
      </c>
      <c r="F324" s="773"/>
      <c r="G324" s="774"/>
      <c r="H324" s="853">
        <f>SUM(H323)</f>
        <v>200</v>
      </c>
      <c r="I324" s="762"/>
      <c r="J324" s="780"/>
      <c r="K324" s="780"/>
      <c r="L324" s="781"/>
      <c r="M324" s="766"/>
    </row>
    <row r="325" spans="1:13" ht="15.75" thickBot="1">
      <c r="A325" s="800"/>
      <c r="B325" s="744"/>
      <c r="C325" s="758"/>
      <c r="D325" s="762"/>
      <c r="E325" s="772" t="s">
        <v>457</v>
      </c>
      <c r="F325" s="773"/>
      <c r="G325" s="774"/>
      <c r="H325" s="853">
        <f>SUM(H324)</f>
        <v>200</v>
      </c>
      <c r="I325" s="762"/>
      <c r="J325" s="780"/>
      <c r="K325" s="780"/>
      <c r="L325" s="781"/>
      <c r="M325" s="766"/>
    </row>
    <row r="326" spans="1:13" ht="17.25" customHeight="1" thickBot="1">
      <c r="A326" s="800"/>
      <c r="B326" s="744"/>
      <c r="C326" s="850"/>
      <c r="D326" s="1378"/>
      <c r="E326" s="1379"/>
      <c r="F326" s="1379"/>
      <c r="G326" s="1380"/>
      <c r="H326" s="851"/>
      <c r="I326" s="762"/>
      <c r="J326" s="780"/>
      <c r="K326" s="780"/>
      <c r="L326" s="781"/>
      <c r="M326" s="766"/>
    </row>
    <row r="327" spans="1:13" ht="0.75" customHeight="1" hidden="1" thickBot="1">
      <c r="A327" s="800"/>
      <c r="B327" s="744"/>
      <c r="C327" s="758"/>
      <c r="D327" s="762"/>
      <c r="E327" s="767"/>
      <c r="F327" s="773"/>
      <c r="G327" s="774"/>
      <c r="H327" s="852"/>
      <c r="I327" s="762"/>
      <c r="J327" s="780"/>
      <c r="K327" s="780"/>
      <c r="L327" s="781"/>
      <c r="M327" s="766"/>
    </row>
    <row r="328" spans="1:13" ht="15.75" hidden="1" thickBot="1">
      <c r="A328" s="800"/>
      <c r="B328" s="744"/>
      <c r="C328" s="758"/>
      <c r="D328" s="762"/>
      <c r="E328" s="1373"/>
      <c r="F328" s="1374"/>
      <c r="G328" s="1375"/>
      <c r="H328" s="853"/>
      <c r="I328" s="762"/>
      <c r="J328" s="780"/>
      <c r="K328" s="780"/>
      <c r="L328" s="781"/>
      <c r="M328" s="766"/>
    </row>
    <row r="329" spans="1:13" ht="15.75" hidden="1" thickBot="1">
      <c r="A329" s="800"/>
      <c r="B329" s="744"/>
      <c r="C329" s="758"/>
      <c r="D329" s="762"/>
      <c r="E329" s="772"/>
      <c r="F329" s="773"/>
      <c r="G329" s="774"/>
      <c r="H329" s="853"/>
      <c r="I329" s="762"/>
      <c r="J329" s="780"/>
      <c r="K329" s="780"/>
      <c r="L329" s="781"/>
      <c r="M329" s="766"/>
    </row>
    <row r="330" spans="1:13" ht="0.75" customHeight="1" hidden="1" thickBot="1">
      <c r="A330" s="800"/>
      <c r="B330" s="744"/>
      <c r="C330" s="758"/>
      <c r="D330" s="1358"/>
      <c r="E330" s="1359"/>
      <c r="F330" s="1359"/>
      <c r="G330" s="1360"/>
      <c r="H330" s="851"/>
      <c r="I330" s="1358"/>
      <c r="J330" s="1359"/>
      <c r="K330" s="1359"/>
      <c r="L330" s="1360"/>
      <c r="M330" s="766"/>
    </row>
    <row r="331" spans="1:13" ht="15.75" hidden="1" thickBot="1">
      <c r="A331" s="800"/>
      <c r="B331" s="744"/>
      <c r="C331" s="758"/>
      <c r="D331" s="762"/>
      <c r="E331" s="777"/>
      <c r="F331" s="773"/>
      <c r="G331" s="774"/>
      <c r="H331" s="852"/>
      <c r="I331" s="762"/>
      <c r="J331" s="777"/>
      <c r="K331" s="780"/>
      <c r="L331" s="781"/>
      <c r="M331" s="783"/>
    </row>
    <row r="332" spans="1:13" ht="15.75" hidden="1" thickBot="1">
      <c r="A332" s="800"/>
      <c r="B332" s="744"/>
      <c r="C332" s="758"/>
      <c r="D332" s="762"/>
      <c r="E332" s="1373"/>
      <c r="F332" s="1374"/>
      <c r="G332" s="1375"/>
      <c r="H332" s="853"/>
      <c r="I332" s="762"/>
      <c r="J332" s="777"/>
      <c r="K332" s="780"/>
      <c r="L332" s="781"/>
      <c r="M332" s="783"/>
    </row>
    <row r="333" spans="1:13" ht="15.75" hidden="1" thickBot="1">
      <c r="A333" s="800"/>
      <c r="B333" s="744"/>
      <c r="C333" s="758"/>
      <c r="D333" s="762"/>
      <c r="E333" s="772"/>
      <c r="F333" s="773"/>
      <c r="G333" s="774"/>
      <c r="H333" s="853"/>
      <c r="I333" s="762"/>
      <c r="J333" s="1361"/>
      <c r="K333" s="1362"/>
      <c r="L333" s="1363"/>
      <c r="M333" s="783"/>
    </row>
    <row r="334" spans="1:13" ht="15.75" hidden="1" thickBot="1">
      <c r="A334" s="800"/>
      <c r="B334" s="744"/>
      <c r="C334" s="758"/>
      <c r="D334" s="1358"/>
      <c r="E334" s="1359"/>
      <c r="F334" s="1359"/>
      <c r="G334" s="1360"/>
      <c r="H334" s="851"/>
      <c r="I334" s="762"/>
      <c r="J334" s="780"/>
      <c r="K334" s="780"/>
      <c r="L334" s="781"/>
      <c r="M334" s="776"/>
    </row>
    <row r="335" spans="1:13" ht="15.75" hidden="1" thickBot="1">
      <c r="A335" s="800"/>
      <c r="B335" s="744"/>
      <c r="C335" s="758"/>
      <c r="D335" s="762"/>
      <c r="E335" s="777"/>
      <c r="F335" s="773"/>
      <c r="G335" s="774"/>
      <c r="H335" s="852"/>
      <c r="I335" s="762"/>
      <c r="J335" s="780"/>
      <c r="K335" s="780"/>
      <c r="L335" s="781"/>
      <c r="M335" s="766"/>
    </row>
    <row r="336" spans="1:13" ht="15.75" hidden="1" thickBot="1">
      <c r="A336" s="800"/>
      <c r="B336" s="744"/>
      <c r="C336" s="758"/>
      <c r="D336" s="762"/>
      <c r="E336" s="1373"/>
      <c r="F336" s="1374"/>
      <c r="G336" s="1375"/>
      <c r="H336" s="853"/>
      <c r="I336" s="762"/>
      <c r="J336" s="780"/>
      <c r="K336" s="780"/>
      <c r="L336" s="781"/>
      <c r="M336" s="766"/>
    </row>
    <row r="337" spans="1:13" ht="15.75" hidden="1" thickBot="1">
      <c r="A337" s="800"/>
      <c r="B337" s="744"/>
      <c r="C337" s="758"/>
      <c r="D337" s="762"/>
      <c r="E337" s="772"/>
      <c r="F337" s="773"/>
      <c r="G337" s="774"/>
      <c r="H337" s="853"/>
      <c r="I337" s="762"/>
      <c r="J337" s="780"/>
      <c r="K337" s="780"/>
      <c r="L337" s="781"/>
      <c r="M337" s="766"/>
    </row>
    <row r="338" spans="1:13" ht="10.5" customHeight="1" hidden="1" thickBot="1">
      <c r="A338" s="800"/>
      <c r="B338" s="744"/>
      <c r="C338" s="850"/>
      <c r="D338" s="1378"/>
      <c r="E338" s="1379"/>
      <c r="F338" s="1379"/>
      <c r="G338" s="1380"/>
      <c r="H338" s="851"/>
      <c r="I338" s="762"/>
      <c r="J338" s="780"/>
      <c r="K338" s="780"/>
      <c r="L338" s="781"/>
      <c r="M338" s="766"/>
    </row>
    <row r="339" spans="1:13" ht="15" hidden="1">
      <c r="A339" s="800"/>
      <c r="B339" s="744"/>
      <c r="C339" s="758"/>
      <c r="D339" s="762"/>
      <c r="E339" s="777"/>
      <c r="F339" s="1361"/>
      <c r="G339" s="1363"/>
      <c r="H339" s="852"/>
      <c r="I339" s="762"/>
      <c r="J339" s="780"/>
      <c r="K339" s="780"/>
      <c r="L339" s="781"/>
      <c r="M339" s="766"/>
    </row>
    <row r="340" spans="1:13" ht="15" hidden="1">
      <c r="A340" s="800"/>
      <c r="B340" s="744"/>
      <c r="C340" s="758"/>
      <c r="D340" s="762"/>
      <c r="E340" s="772"/>
      <c r="F340" s="773"/>
      <c r="G340" s="774"/>
      <c r="H340" s="853"/>
      <c r="I340" s="762"/>
      <c r="J340" s="780"/>
      <c r="K340" s="780"/>
      <c r="L340" s="781"/>
      <c r="M340" s="766"/>
    </row>
    <row r="341" spans="1:13" ht="15" hidden="1">
      <c r="A341" s="800"/>
      <c r="B341" s="744"/>
      <c r="C341" s="758"/>
      <c r="D341" s="762"/>
      <c r="E341" s="772"/>
      <c r="F341" s="773"/>
      <c r="G341" s="774"/>
      <c r="H341" s="853"/>
      <c r="I341" s="762"/>
      <c r="J341" s="780"/>
      <c r="K341" s="780"/>
      <c r="L341" s="781"/>
      <c r="M341" s="766"/>
    </row>
    <row r="342" spans="1:13" ht="15" hidden="1">
      <c r="A342" s="800"/>
      <c r="B342" s="744"/>
      <c r="C342" s="758"/>
      <c r="D342" s="1358"/>
      <c r="E342" s="1359"/>
      <c r="F342" s="1359"/>
      <c r="G342" s="1360"/>
      <c r="H342" s="851"/>
      <c r="I342" s="762"/>
      <c r="J342" s="780"/>
      <c r="K342" s="780"/>
      <c r="L342" s="781"/>
      <c r="M342" s="766"/>
    </row>
    <row r="343" spans="1:13" ht="15" hidden="1">
      <c r="A343" s="800"/>
      <c r="B343" s="744"/>
      <c r="C343" s="758"/>
      <c r="D343" s="762"/>
      <c r="E343" s="772"/>
      <c r="F343" s="773"/>
      <c r="G343" s="774"/>
      <c r="H343" s="812"/>
      <c r="I343" s="762"/>
      <c r="J343" s="780"/>
      <c r="K343" s="780"/>
      <c r="L343" s="781"/>
      <c r="M343" s="766"/>
    </row>
    <row r="344" spans="1:13" ht="15" hidden="1">
      <c r="A344" s="800"/>
      <c r="B344" s="744"/>
      <c r="C344" s="758"/>
      <c r="D344" s="762"/>
      <c r="E344" s="772"/>
      <c r="F344" s="773"/>
      <c r="G344" s="774"/>
      <c r="H344" s="813"/>
      <c r="I344" s="762"/>
      <c r="J344" s="780"/>
      <c r="K344" s="780"/>
      <c r="L344" s="781"/>
      <c r="M344" s="766"/>
    </row>
    <row r="345" spans="1:13" ht="15" hidden="1">
      <c r="A345" s="800"/>
      <c r="B345" s="744"/>
      <c r="C345" s="758"/>
      <c r="D345" s="762"/>
      <c r="E345" s="772"/>
      <c r="F345" s="773"/>
      <c r="G345" s="774"/>
      <c r="H345" s="813"/>
      <c r="I345" s="762"/>
      <c r="J345" s="780"/>
      <c r="K345" s="780"/>
      <c r="L345" s="781"/>
      <c r="M345" s="766"/>
    </row>
    <row r="346" spans="1:13" ht="15" hidden="1">
      <c r="A346" s="800"/>
      <c r="B346" s="744"/>
      <c r="C346" s="758"/>
      <c r="D346" s="1358"/>
      <c r="E346" s="1359"/>
      <c r="F346" s="1359"/>
      <c r="G346" s="1360"/>
      <c r="H346" s="813"/>
      <c r="I346" s="1364"/>
      <c r="J346" s="1376"/>
      <c r="K346" s="1376"/>
      <c r="L346" s="1377"/>
      <c r="M346" s="766"/>
    </row>
    <row r="347" spans="1:13" ht="15" hidden="1">
      <c r="A347" s="800"/>
      <c r="B347" s="744"/>
      <c r="C347" s="758"/>
      <c r="D347" s="762"/>
      <c r="E347" s="1361"/>
      <c r="F347" s="1362"/>
      <c r="G347" s="1363"/>
      <c r="H347" s="813"/>
      <c r="I347" s="762"/>
      <c r="J347" s="780"/>
      <c r="K347" s="780"/>
      <c r="L347" s="781"/>
      <c r="M347" s="766"/>
    </row>
    <row r="348" spans="1:13" ht="15" hidden="1">
      <c r="A348" s="800"/>
      <c r="B348" s="744"/>
      <c r="C348" s="758"/>
      <c r="D348" s="762"/>
      <c r="E348" s="772"/>
      <c r="F348" s="773"/>
      <c r="G348" s="774"/>
      <c r="H348" s="813"/>
      <c r="I348" s="762"/>
      <c r="J348" s="780"/>
      <c r="K348" s="780"/>
      <c r="L348" s="781"/>
      <c r="M348" s="766"/>
    </row>
    <row r="349" spans="1:13" ht="15" hidden="1">
      <c r="A349" s="800"/>
      <c r="B349" s="744"/>
      <c r="C349" s="758"/>
      <c r="D349" s="762"/>
      <c r="E349" s="1361"/>
      <c r="F349" s="1362"/>
      <c r="G349" s="1363"/>
      <c r="H349" s="852"/>
      <c r="I349" s="762"/>
      <c r="J349" s="780"/>
      <c r="K349" s="780"/>
      <c r="L349" s="781"/>
      <c r="M349" s="766"/>
    </row>
    <row r="350" spans="1:13" ht="15" hidden="1">
      <c r="A350" s="800"/>
      <c r="B350" s="744"/>
      <c r="C350" s="758"/>
      <c r="D350" s="762"/>
      <c r="E350" s="772"/>
      <c r="F350" s="773"/>
      <c r="G350" s="774"/>
      <c r="H350" s="853"/>
      <c r="I350" s="762"/>
      <c r="J350" s="780"/>
      <c r="K350" s="780"/>
      <c r="L350" s="781"/>
      <c r="M350" s="766"/>
    </row>
    <row r="351" spans="1:13" ht="15" hidden="1">
      <c r="A351" s="800"/>
      <c r="B351" s="744"/>
      <c r="C351" s="758"/>
      <c r="D351" s="762"/>
      <c r="E351" s="772"/>
      <c r="F351" s="773"/>
      <c r="G351" s="774"/>
      <c r="H351" s="853"/>
      <c r="I351" s="762"/>
      <c r="J351" s="780"/>
      <c r="K351" s="780"/>
      <c r="L351" s="781"/>
      <c r="M351" s="766"/>
    </row>
    <row r="352" spans="1:13" ht="15" hidden="1">
      <c r="A352" s="800"/>
      <c r="B352" s="744"/>
      <c r="C352" s="758"/>
      <c r="D352" s="1358"/>
      <c r="E352" s="1359"/>
      <c r="F352" s="1359"/>
      <c r="G352" s="1360"/>
      <c r="H352" s="851"/>
      <c r="I352" s="1358"/>
      <c r="J352" s="1359"/>
      <c r="K352" s="1359"/>
      <c r="L352" s="1360"/>
      <c r="M352" s="766"/>
    </row>
    <row r="353" spans="1:13" ht="0.75" customHeight="1" hidden="1" thickBot="1">
      <c r="A353" s="800"/>
      <c r="B353" s="744"/>
      <c r="C353" s="758"/>
      <c r="D353" s="762"/>
      <c r="E353" s="1361"/>
      <c r="F353" s="1362"/>
      <c r="G353" s="1363"/>
      <c r="H353" s="812"/>
      <c r="I353" s="762"/>
      <c r="J353" s="1361"/>
      <c r="K353" s="1362"/>
      <c r="L353" s="1363"/>
      <c r="M353" s="783"/>
    </row>
    <row r="354" spans="1:13" ht="15.75" hidden="1" thickBot="1">
      <c r="A354" s="800"/>
      <c r="B354" s="744"/>
      <c r="C354" s="758"/>
      <c r="D354" s="762"/>
      <c r="E354" s="772"/>
      <c r="F354" s="773"/>
      <c r="G354" s="774"/>
      <c r="H354" s="852"/>
      <c r="I354" s="762"/>
      <c r="J354" s="777"/>
      <c r="K354" s="768"/>
      <c r="L354" s="769"/>
      <c r="M354" s="783"/>
    </row>
    <row r="355" spans="1:13" ht="15.75" hidden="1" thickBot="1">
      <c r="A355" s="800"/>
      <c r="B355" s="744"/>
      <c r="C355" s="758"/>
      <c r="D355" s="762"/>
      <c r="E355" s="772"/>
      <c r="F355" s="773"/>
      <c r="G355" s="774"/>
      <c r="H355" s="853"/>
      <c r="I355" s="762"/>
      <c r="J355" s="1361"/>
      <c r="K355" s="1362"/>
      <c r="L355" s="1363"/>
      <c r="M355" s="783"/>
    </row>
    <row r="356" spans="1:13" ht="15.75" hidden="1" thickBot="1">
      <c r="A356" s="800"/>
      <c r="B356" s="744"/>
      <c r="C356" s="758"/>
      <c r="D356" s="762"/>
      <c r="E356" s="772"/>
      <c r="F356" s="773"/>
      <c r="G356" s="774"/>
      <c r="H356" s="853"/>
      <c r="I356" s="762"/>
      <c r="J356" s="780"/>
      <c r="K356" s="780"/>
      <c r="L356" s="781"/>
      <c r="M356" s="766"/>
    </row>
    <row r="357" spans="1:13" ht="15.75" hidden="1" thickBot="1">
      <c r="A357" s="800"/>
      <c r="B357" s="744"/>
      <c r="C357" s="758"/>
      <c r="D357" s="1358"/>
      <c r="E357" s="1359"/>
      <c r="F357" s="1359"/>
      <c r="G357" s="1360"/>
      <c r="H357" s="851"/>
      <c r="I357" s="1364"/>
      <c r="J357" s="1376"/>
      <c r="K357" s="1376"/>
      <c r="L357" s="1377"/>
      <c r="M357" s="766"/>
    </row>
    <row r="358" spans="1:13" ht="15.75" hidden="1" thickBot="1">
      <c r="A358" s="800"/>
      <c r="B358" s="744"/>
      <c r="C358" s="758"/>
      <c r="D358" s="762"/>
      <c r="E358" s="767"/>
      <c r="F358" s="773"/>
      <c r="G358" s="774"/>
      <c r="H358" s="852"/>
      <c r="I358" s="762"/>
      <c r="J358" s="780"/>
      <c r="K358" s="780"/>
      <c r="L358" s="781"/>
      <c r="M358" s="766"/>
    </row>
    <row r="359" spans="1:13" ht="15.75" hidden="1" thickBot="1">
      <c r="A359" s="800"/>
      <c r="B359" s="744"/>
      <c r="C359" s="758"/>
      <c r="D359" s="762"/>
      <c r="E359" s="772"/>
      <c r="F359" s="773"/>
      <c r="G359" s="774"/>
      <c r="H359" s="853"/>
      <c r="I359" s="762"/>
      <c r="J359" s="780"/>
      <c r="K359" s="780"/>
      <c r="L359" s="781"/>
      <c r="M359" s="766"/>
    </row>
    <row r="360" spans="1:13" ht="15.75" hidden="1" thickBot="1">
      <c r="A360" s="800"/>
      <c r="B360" s="744"/>
      <c r="C360" s="758"/>
      <c r="D360" s="762"/>
      <c r="E360" s="772"/>
      <c r="F360" s="773"/>
      <c r="G360" s="774"/>
      <c r="H360" s="853"/>
      <c r="I360" s="762"/>
      <c r="J360" s="780"/>
      <c r="K360" s="780"/>
      <c r="L360" s="781"/>
      <c r="M360" s="766"/>
    </row>
    <row r="361" spans="1:13" ht="4.5" customHeight="1" hidden="1" thickBot="1">
      <c r="A361" s="800"/>
      <c r="B361" s="744"/>
      <c r="C361" s="758"/>
      <c r="D361" s="815"/>
      <c r="E361" s="816"/>
      <c r="F361" s="816"/>
      <c r="G361" s="817"/>
      <c r="H361" s="851"/>
      <c r="I361" s="1358"/>
      <c r="J361" s="1359"/>
      <c r="K361" s="1359"/>
      <c r="L361" s="1360"/>
      <c r="M361" s="766"/>
    </row>
    <row r="362" spans="1:13" ht="15.75" hidden="1" thickBot="1">
      <c r="A362" s="800"/>
      <c r="B362" s="744"/>
      <c r="C362" s="758"/>
      <c r="D362" s="762"/>
      <c r="E362" s="767"/>
      <c r="F362" s="773"/>
      <c r="G362" s="774"/>
      <c r="H362" s="852"/>
      <c r="I362" s="762"/>
      <c r="J362" s="777"/>
      <c r="K362" s="780"/>
      <c r="L362" s="781"/>
      <c r="M362" s="783"/>
    </row>
    <row r="363" spans="1:13" ht="15.75" hidden="1" thickBot="1">
      <c r="A363" s="800"/>
      <c r="B363" s="744"/>
      <c r="C363" s="758"/>
      <c r="D363" s="762"/>
      <c r="E363" s="1373"/>
      <c r="F363" s="1374"/>
      <c r="G363" s="1375"/>
      <c r="H363" s="853"/>
      <c r="I363" s="762"/>
      <c r="J363" s="777"/>
      <c r="K363" s="780"/>
      <c r="L363" s="781"/>
      <c r="M363" s="783"/>
    </row>
    <row r="364" spans="1:13" ht="15.75" hidden="1" thickBot="1">
      <c r="A364" s="800"/>
      <c r="B364" s="744"/>
      <c r="C364" s="758"/>
      <c r="D364" s="762"/>
      <c r="E364" s="772"/>
      <c r="F364" s="773"/>
      <c r="G364" s="774"/>
      <c r="H364" s="853"/>
      <c r="I364" s="762"/>
      <c r="J364" s="1361"/>
      <c r="K364" s="1362"/>
      <c r="L364" s="1363"/>
      <c r="M364" s="783"/>
    </row>
    <row r="365" spans="1:13" ht="15.75" hidden="1" thickBot="1">
      <c r="A365" s="800"/>
      <c r="B365" s="744"/>
      <c r="C365" s="758"/>
      <c r="D365" s="1358"/>
      <c r="E365" s="1359"/>
      <c r="F365" s="1359"/>
      <c r="G365" s="1360"/>
      <c r="H365" s="851"/>
      <c r="I365" s="762"/>
      <c r="J365" s="780"/>
      <c r="K365" s="780"/>
      <c r="L365" s="781"/>
      <c r="M365" s="776"/>
    </row>
    <row r="366" spans="1:13" ht="15.75" hidden="1" thickBot="1">
      <c r="A366" s="800"/>
      <c r="B366" s="744"/>
      <c r="C366" s="758"/>
      <c r="D366" s="762"/>
      <c r="E366" s="1361"/>
      <c r="F366" s="1362"/>
      <c r="G366" s="1363"/>
      <c r="H366" s="852"/>
      <c r="I366" s="762"/>
      <c r="J366" s="780"/>
      <c r="K366" s="780"/>
      <c r="L366" s="781"/>
      <c r="M366" s="766"/>
    </row>
    <row r="367" spans="1:13" ht="15.75" hidden="1" thickBot="1">
      <c r="A367" s="800"/>
      <c r="B367" s="744"/>
      <c r="C367" s="758"/>
      <c r="D367" s="762"/>
      <c r="E367" s="772"/>
      <c r="F367" s="773"/>
      <c r="G367" s="774"/>
      <c r="H367" s="853"/>
      <c r="I367" s="762"/>
      <c r="J367" s="780"/>
      <c r="K367" s="780"/>
      <c r="L367" s="781"/>
      <c r="M367" s="766"/>
    </row>
    <row r="368" spans="1:13" ht="15.75" hidden="1" thickBot="1">
      <c r="A368" s="800"/>
      <c r="B368" s="744"/>
      <c r="C368" s="758"/>
      <c r="D368" s="762"/>
      <c r="E368" s="772"/>
      <c r="F368" s="773"/>
      <c r="G368" s="774"/>
      <c r="H368" s="853"/>
      <c r="I368" s="762"/>
      <c r="J368" s="780"/>
      <c r="K368" s="780"/>
      <c r="L368" s="781"/>
      <c r="M368" s="766"/>
    </row>
    <row r="369" spans="1:13" ht="15.75" hidden="1" thickBot="1">
      <c r="A369" s="800"/>
      <c r="B369" s="744"/>
      <c r="C369" s="758"/>
      <c r="D369" s="1358"/>
      <c r="E369" s="1359"/>
      <c r="F369" s="1359"/>
      <c r="G369" s="1360"/>
      <c r="H369" s="851"/>
      <c r="I369" s="762"/>
      <c r="J369" s="780"/>
      <c r="K369" s="780"/>
      <c r="L369" s="781"/>
      <c r="M369" s="766"/>
    </row>
    <row r="370" spans="1:13" ht="15.75" hidden="1" thickBot="1">
      <c r="A370" s="800"/>
      <c r="B370" s="744"/>
      <c r="C370" s="758"/>
      <c r="D370" s="762"/>
      <c r="E370" s="1361"/>
      <c r="F370" s="1362"/>
      <c r="G370" s="1363"/>
      <c r="H370" s="812"/>
      <c r="I370" s="762"/>
      <c r="J370" s="780"/>
      <c r="K370" s="780"/>
      <c r="L370" s="781"/>
      <c r="M370" s="766"/>
    </row>
    <row r="371" spans="1:13" ht="15.75" hidden="1" thickBot="1">
      <c r="A371" s="800"/>
      <c r="B371" s="744"/>
      <c r="C371" s="758"/>
      <c r="D371" s="762"/>
      <c r="E371" s="772"/>
      <c r="F371" s="768"/>
      <c r="G371" s="769"/>
      <c r="H371" s="813"/>
      <c r="I371" s="762"/>
      <c r="J371" s="780"/>
      <c r="K371" s="780"/>
      <c r="L371" s="781"/>
      <c r="M371" s="766"/>
    </row>
    <row r="372" spans="1:13" ht="15.75" hidden="1" thickBot="1">
      <c r="A372" s="800"/>
      <c r="B372" s="744"/>
      <c r="C372" s="758"/>
      <c r="D372" s="762"/>
      <c r="E372" s="767"/>
      <c r="F372" s="773"/>
      <c r="G372" s="774"/>
      <c r="H372" s="852"/>
      <c r="I372" s="762"/>
      <c r="J372" s="780"/>
      <c r="K372" s="780"/>
      <c r="L372" s="781"/>
      <c r="M372" s="766"/>
    </row>
    <row r="373" spans="1:13" ht="15.75" hidden="1" thickBot="1">
      <c r="A373" s="800"/>
      <c r="B373" s="744"/>
      <c r="C373" s="758"/>
      <c r="D373" s="762"/>
      <c r="E373" s="772"/>
      <c r="F373" s="773"/>
      <c r="G373" s="774"/>
      <c r="H373" s="853"/>
      <c r="I373" s="762"/>
      <c r="J373" s="780"/>
      <c r="K373" s="780"/>
      <c r="L373" s="781"/>
      <c r="M373" s="766"/>
    </row>
    <row r="374" spans="1:13" ht="15.75" hidden="1" thickBot="1">
      <c r="A374" s="800"/>
      <c r="B374" s="744"/>
      <c r="C374" s="758"/>
      <c r="D374" s="762"/>
      <c r="E374" s="772"/>
      <c r="F374" s="773"/>
      <c r="G374" s="774"/>
      <c r="H374" s="853"/>
      <c r="I374" s="762"/>
      <c r="J374" s="780"/>
      <c r="K374" s="780"/>
      <c r="L374" s="781"/>
      <c r="M374" s="766"/>
    </row>
    <row r="375" spans="1:13" ht="15.75" hidden="1" thickBot="1">
      <c r="A375" s="800"/>
      <c r="B375" s="744"/>
      <c r="C375" s="758"/>
      <c r="D375" s="1358"/>
      <c r="E375" s="1359"/>
      <c r="F375" s="1359"/>
      <c r="G375" s="1360"/>
      <c r="H375" s="851"/>
      <c r="I375" s="762"/>
      <c r="J375" s="780"/>
      <c r="K375" s="780"/>
      <c r="L375" s="781"/>
      <c r="M375" s="766"/>
    </row>
    <row r="376" spans="1:13" ht="15.75" hidden="1" thickBot="1">
      <c r="A376" s="800"/>
      <c r="B376" s="744"/>
      <c r="C376" s="758"/>
      <c r="D376" s="762"/>
      <c r="E376" s="1361"/>
      <c r="F376" s="1362"/>
      <c r="G376" s="1363"/>
      <c r="H376" s="812"/>
      <c r="I376" s="762"/>
      <c r="J376" s="780"/>
      <c r="K376" s="780"/>
      <c r="L376" s="781"/>
      <c r="M376" s="766"/>
    </row>
    <row r="377" spans="1:13" ht="15.75" hidden="1" thickBot="1">
      <c r="A377" s="800"/>
      <c r="B377" s="744"/>
      <c r="C377" s="758"/>
      <c r="D377" s="762"/>
      <c r="E377" s="772"/>
      <c r="F377" s="768"/>
      <c r="G377" s="769"/>
      <c r="H377" s="852"/>
      <c r="I377" s="762"/>
      <c r="J377" s="780"/>
      <c r="K377" s="780"/>
      <c r="L377" s="781"/>
      <c r="M377" s="766"/>
    </row>
    <row r="378" spans="1:13" ht="15.75" hidden="1" thickBot="1">
      <c r="A378" s="800"/>
      <c r="B378" s="744"/>
      <c r="C378" s="758"/>
      <c r="D378" s="762"/>
      <c r="E378" s="772"/>
      <c r="F378" s="773"/>
      <c r="G378" s="774"/>
      <c r="H378" s="853"/>
      <c r="I378" s="762"/>
      <c r="J378" s="780"/>
      <c r="K378" s="780"/>
      <c r="L378" s="781"/>
      <c r="M378" s="766"/>
    </row>
    <row r="379" spans="1:13" ht="15.75" hidden="1" thickBot="1">
      <c r="A379" s="800"/>
      <c r="B379" s="744"/>
      <c r="C379" s="758"/>
      <c r="D379" s="762"/>
      <c r="E379" s="772"/>
      <c r="F379" s="773"/>
      <c r="G379" s="774"/>
      <c r="H379" s="853"/>
      <c r="I379" s="762"/>
      <c r="J379" s="780"/>
      <c r="K379" s="780"/>
      <c r="L379" s="781"/>
      <c r="M379" s="766"/>
    </row>
    <row r="380" spans="1:13" ht="15">
      <c r="A380" s="800"/>
      <c r="B380" s="744"/>
      <c r="C380" s="758" t="s">
        <v>80</v>
      </c>
      <c r="D380" s="1358" t="s">
        <v>505</v>
      </c>
      <c r="E380" s="1359"/>
      <c r="F380" s="1359"/>
      <c r="G380" s="1360"/>
      <c r="H380" s="851"/>
      <c r="I380" s="1358" t="s">
        <v>505</v>
      </c>
      <c r="J380" s="1359"/>
      <c r="K380" s="1359"/>
      <c r="L380" s="1360"/>
      <c r="M380" s="766"/>
    </row>
    <row r="381" spans="1:13" ht="15.75" thickBot="1">
      <c r="A381" s="800"/>
      <c r="B381" s="744"/>
      <c r="C381" s="758"/>
      <c r="D381" s="762" t="s">
        <v>10</v>
      </c>
      <c r="E381" s="767" t="s">
        <v>451</v>
      </c>
      <c r="F381" s="816"/>
      <c r="G381" s="817"/>
      <c r="H381" s="813">
        <v>600</v>
      </c>
      <c r="I381" s="762" t="s">
        <v>12</v>
      </c>
      <c r="J381" s="767" t="s">
        <v>464</v>
      </c>
      <c r="K381" s="816"/>
      <c r="L381" s="817"/>
      <c r="M381" s="827"/>
    </row>
    <row r="382" spans="1:13" ht="15.75" thickBot="1">
      <c r="A382" s="800"/>
      <c r="B382" s="744"/>
      <c r="C382" s="758"/>
      <c r="D382" s="762" t="s">
        <v>30</v>
      </c>
      <c r="E382" s="777" t="s">
        <v>455</v>
      </c>
      <c r="F382" s="773"/>
      <c r="G382" s="774"/>
      <c r="H382" s="852"/>
      <c r="I382" s="815"/>
      <c r="J382" s="777" t="s">
        <v>185</v>
      </c>
      <c r="K382" s="816"/>
      <c r="L382" s="817"/>
      <c r="M382" s="827"/>
    </row>
    <row r="383" spans="1:13" ht="15.75" thickBot="1">
      <c r="A383" s="800"/>
      <c r="B383" s="744"/>
      <c r="C383" s="758"/>
      <c r="D383" s="762"/>
      <c r="E383" s="1373" t="s">
        <v>453</v>
      </c>
      <c r="F383" s="1374"/>
      <c r="G383" s="1375"/>
      <c r="H383" s="853">
        <f>SUM(H381:H382)</f>
        <v>600</v>
      </c>
      <c r="I383" s="762" t="s">
        <v>39</v>
      </c>
      <c r="J383" s="1361" t="s">
        <v>506</v>
      </c>
      <c r="K383" s="1362"/>
      <c r="L383" s="1363"/>
      <c r="M383" s="830"/>
    </row>
    <row r="384" spans="1:13" ht="15.75" thickBot="1">
      <c r="A384" s="800"/>
      <c r="B384" s="744"/>
      <c r="C384" s="758"/>
      <c r="D384" s="762"/>
      <c r="E384" s="772" t="s">
        <v>457</v>
      </c>
      <c r="F384" s="773"/>
      <c r="G384" s="774"/>
      <c r="H384" s="853">
        <f>SUM(H383)</f>
        <v>600</v>
      </c>
      <c r="I384" s="762" t="s">
        <v>45</v>
      </c>
      <c r="J384" s="777" t="s">
        <v>189</v>
      </c>
      <c r="K384" s="780"/>
      <c r="L384" s="781"/>
      <c r="M384" s="827"/>
    </row>
    <row r="385" spans="1:13" ht="15.75" thickBot="1">
      <c r="A385" s="800"/>
      <c r="B385" s="744"/>
      <c r="C385" s="758" t="s">
        <v>83</v>
      </c>
      <c r="D385" s="1358" t="s">
        <v>507</v>
      </c>
      <c r="E385" s="1359"/>
      <c r="F385" s="1359"/>
      <c r="G385" s="1360"/>
      <c r="H385" s="851"/>
      <c r="I385" s="762"/>
      <c r="J385" s="777" t="s">
        <v>459</v>
      </c>
      <c r="K385" s="780"/>
      <c r="L385" s="781"/>
      <c r="M385" s="783">
        <f>SUM(M383:M384)</f>
        <v>0</v>
      </c>
    </row>
    <row r="386" spans="1:13" ht="15.75" thickBot="1">
      <c r="A386" s="800"/>
      <c r="B386" s="744"/>
      <c r="C386" s="758"/>
      <c r="D386" s="762" t="s">
        <v>10</v>
      </c>
      <c r="E386" s="1361" t="s">
        <v>451</v>
      </c>
      <c r="F386" s="1362"/>
      <c r="G386" s="1363"/>
      <c r="H386" s="852">
        <v>400</v>
      </c>
      <c r="I386" s="762"/>
      <c r="J386" s="1361" t="s">
        <v>460</v>
      </c>
      <c r="K386" s="1362"/>
      <c r="L386" s="1363"/>
      <c r="M386" s="771">
        <f>SUM(M385,M382)</f>
        <v>0</v>
      </c>
    </row>
    <row r="387" spans="1:13" ht="15.75" thickBot="1">
      <c r="A387" s="800"/>
      <c r="B387" s="744"/>
      <c r="C387" s="758"/>
      <c r="D387" s="762"/>
      <c r="E387" s="772" t="s">
        <v>453</v>
      </c>
      <c r="F387" s="773"/>
      <c r="G387" s="774"/>
      <c r="H387" s="853">
        <f>SUM(H386)</f>
        <v>400</v>
      </c>
      <c r="I387" s="762"/>
      <c r="J387" s="780"/>
      <c r="K387" s="780"/>
      <c r="L387" s="781"/>
      <c r="M387" s="776"/>
    </row>
    <row r="388" spans="1:13" ht="15.75" thickBot="1">
      <c r="A388" s="800"/>
      <c r="B388" s="744"/>
      <c r="C388" s="758"/>
      <c r="D388" s="762" t="s">
        <v>30</v>
      </c>
      <c r="E388" s="772" t="s">
        <v>455</v>
      </c>
      <c r="F388" s="773"/>
      <c r="G388" s="774"/>
      <c r="H388" s="853">
        <v>1500</v>
      </c>
      <c r="I388" s="762"/>
      <c r="J388" s="780"/>
      <c r="K388" s="780"/>
      <c r="L388" s="781"/>
      <c r="M388" s="776"/>
    </row>
    <row r="389" spans="1:13" ht="15.75" thickBot="1">
      <c r="A389" s="800"/>
      <c r="B389" s="744"/>
      <c r="C389" s="758"/>
      <c r="D389" s="762"/>
      <c r="E389" s="772" t="s">
        <v>457</v>
      </c>
      <c r="F389" s="773"/>
      <c r="G389" s="774"/>
      <c r="H389" s="775">
        <f>SUM(H388)</f>
        <v>1500</v>
      </c>
      <c r="I389" s="762"/>
      <c r="J389" s="780"/>
      <c r="K389" s="780"/>
      <c r="L389" s="781"/>
      <c r="M389" s="766"/>
    </row>
    <row r="390" spans="1:13" ht="15">
      <c r="A390" s="800"/>
      <c r="B390" s="744"/>
      <c r="C390" s="758"/>
      <c r="D390" s="762"/>
      <c r="E390" s="772"/>
      <c r="F390" s="773"/>
      <c r="G390" s="774"/>
      <c r="H390" s="852"/>
      <c r="I390" s="762"/>
      <c r="J390" s="780"/>
      <c r="K390" s="780"/>
      <c r="L390" s="781"/>
      <c r="M390" s="766"/>
    </row>
    <row r="391" spans="1:13" ht="15">
      <c r="A391" s="800"/>
      <c r="B391" s="744"/>
      <c r="C391" s="758" t="s">
        <v>85</v>
      </c>
      <c r="D391" s="847">
        <v>841403</v>
      </c>
      <c r="E391" s="1125" t="s">
        <v>572</v>
      </c>
      <c r="F391" s="985"/>
      <c r="G391" s="1126"/>
      <c r="H391" s="852"/>
      <c r="I391" s="847">
        <v>841403</v>
      </c>
      <c r="J391" s="1011" t="s">
        <v>572</v>
      </c>
      <c r="K391" s="780"/>
      <c r="L391" s="781"/>
      <c r="M391" s="766"/>
    </row>
    <row r="392" spans="1:13" ht="15">
      <c r="A392" s="800"/>
      <c r="B392" s="744"/>
      <c r="C392" s="758"/>
      <c r="D392" s="762" t="s">
        <v>5</v>
      </c>
      <c r="E392" s="772" t="s">
        <v>201</v>
      </c>
      <c r="F392" s="773"/>
      <c r="G392" s="774"/>
      <c r="H392" s="812">
        <v>41100</v>
      </c>
      <c r="I392" s="762" t="s">
        <v>24</v>
      </c>
      <c r="J392" s="780" t="s">
        <v>186</v>
      </c>
      <c r="K392" s="780"/>
      <c r="L392" s="781"/>
      <c r="M392" s="766">
        <v>50000</v>
      </c>
    </row>
    <row r="393" spans="1:13" ht="15">
      <c r="A393" s="800"/>
      <c r="B393" s="744"/>
      <c r="C393" s="758"/>
      <c r="D393" s="762" t="s">
        <v>8</v>
      </c>
      <c r="E393" s="772" t="s">
        <v>332</v>
      </c>
      <c r="F393" s="773"/>
      <c r="G393" s="774"/>
      <c r="H393" s="812">
        <v>10544</v>
      </c>
      <c r="I393" s="762"/>
      <c r="J393" s="780" t="s">
        <v>558</v>
      </c>
      <c r="K393" s="780"/>
      <c r="L393" s="781"/>
      <c r="M393" s="766">
        <f>SUM(M392)</f>
        <v>50000</v>
      </c>
    </row>
    <row r="394" spans="1:13" ht="15">
      <c r="A394" s="800"/>
      <c r="B394" s="744"/>
      <c r="C394" s="758"/>
      <c r="D394" s="762" t="s">
        <v>10</v>
      </c>
      <c r="E394" s="772" t="s">
        <v>451</v>
      </c>
      <c r="F394" s="773"/>
      <c r="G394" s="774"/>
      <c r="H394" s="812">
        <v>5000</v>
      </c>
      <c r="I394" s="762"/>
      <c r="J394" s="780"/>
      <c r="K394" s="780"/>
      <c r="L394" s="781"/>
      <c r="M394" s="766"/>
    </row>
    <row r="395" spans="1:13" ht="15">
      <c r="A395" s="800"/>
      <c r="B395" s="744"/>
      <c r="C395" s="758"/>
      <c r="D395" s="762"/>
      <c r="E395" s="772" t="s">
        <v>573</v>
      </c>
      <c r="F395" s="773"/>
      <c r="G395" s="774"/>
      <c r="H395" s="812">
        <f>SUM(H392:H394)</f>
        <v>56644</v>
      </c>
      <c r="I395" s="762"/>
      <c r="J395" s="780"/>
      <c r="K395" s="780"/>
      <c r="L395" s="781"/>
      <c r="M395" s="766"/>
    </row>
    <row r="396" spans="1:13" ht="15">
      <c r="A396" s="800"/>
      <c r="B396" s="744"/>
      <c r="C396" s="758"/>
      <c r="D396" s="762"/>
      <c r="E396" s="772" t="s">
        <v>574</v>
      </c>
      <c r="F396" s="773"/>
      <c r="G396" s="774"/>
      <c r="H396" s="812">
        <f>H395</f>
        <v>56644</v>
      </c>
      <c r="I396" s="762"/>
      <c r="J396" s="780" t="s">
        <v>575</v>
      </c>
      <c r="K396" s="780"/>
      <c r="L396" s="781"/>
      <c r="M396" s="766">
        <f>M393</f>
        <v>50000</v>
      </c>
    </row>
    <row r="397" spans="1:13" ht="15">
      <c r="A397" s="800"/>
      <c r="B397" s="744"/>
      <c r="C397" s="758"/>
      <c r="D397" s="762"/>
      <c r="E397" s="772"/>
      <c r="F397" s="773"/>
      <c r="G397" s="774"/>
      <c r="H397" s="812"/>
      <c r="I397" s="762"/>
      <c r="J397" s="780"/>
      <c r="K397" s="780"/>
      <c r="L397" s="781"/>
      <c r="M397" s="766"/>
    </row>
    <row r="398" spans="1:13" ht="15">
      <c r="A398" s="800"/>
      <c r="B398" s="744"/>
      <c r="C398" s="758" t="s">
        <v>87</v>
      </c>
      <c r="D398" s="762">
        <v>869041</v>
      </c>
      <c r="E398" s="772" t="s">
        <v>576</v>
      </c>
      <c r="F398" s="773"/>
      <c r="G398" s="774"/>
      <c r="H398" s="812"/>
      <c r="I398" s="762">
        <v>869041</v>
      </c>
      <c r="J398" s="780" t="s">
        <v>576</v>
      </c>
      <c r="K398" s="780"/>
      <c r="L398" s="781"/>
      <c r="M398" s="766"/>
    </row>
    <row r="399" spans="1:13" ht="15">
      <c r="A399" s="800"/>
      <c r="B399" s="744"/>
      <c r="C399" s="758"/>
      <c r="D399" s="762" t="s">
        <v>5</v>
      </c>
      <c r="E399" s="772" t="s">
        <v>201</v>
      </c>
      <c r="F399" s="773"/>
      <c r="G399" s="774"/>
      <c r="H399" s="812">
        <v>4361</v>
      </c>
      <c r="I399" s="762" t="s">
        <v>24</v>
      </c>
      <c r="J399" s="780" t="s">
        <v>577</v>
      </c>
      <c r="K399" s="780"/>
      <c r="L399" s="781"/>
      <c r="M399" s="766">
        <v>6864</v>
      </c>
    </row>
    <row r="400" spans="1:13" ht="15">
      <c r="A400" s="800"/>
      <c r="B400" s="744"/>
      <c r="C400" s="758"/>
      <c r="D400" s="762" t="s">
        <v>8</v>
      </c>
      <c r="E400" s="772" t="s">
        <v>332</v>
      </c>
      <c r="F400" s="773"/>
      <c r="G400" s="774"/>
      <c r="H400" s="812">
        <v>1161</v>
      </c>
      <c r="I400" s="762"/>
      <c r="J400" s="780" t="s">
        <v>558</v>
      </c>
      <c r="K400" s="780"/>
      <c r="L400" s="781"/>
      <c r="M400" s="766">
        <f>SUM(M399)</f>
        <v>6864</v>
      </c>
    </row>
    <row r="401" spans="1:13" ht="15">
      <c r="A401" s="800"/>
      <c r="B401" s="744"/>
      <c r="C401" s="758"/>
      <c r="D401" s="762" t="s">
        <v>10</v>
      </c>
      <c r="E401" s="772" t="s">
        <v>202</v>
      </c>
      <c r="F401" s="773"/>
      <c r="G401" s="774"/>
      <c r="H401" s="812">
        <v>1500</v>
      </c>
      <c r="I401" s="762"/>
      <c r="J401" s="780"/>
      <c r="K401" s="780"/>
      <c r="L401" s="781"/>
      <c r="M401" s="766"/>
    </row>
    <row r="402" spans="1:13" ht="15">
      <c r="A402" s="800"/>
      <c r="B402" s="744"/>
      <c r="C402" s="758"/>
      <c r="D402" s="762"/>
      <c r="E402" s="772" t="s">
        <v>573</v>
      </c>
      <c r="F402" s="773"/>
      <c r="G402" s="774"/>
      <c r="H402" s="812">
        <f>SUM(H399:H401)</f>
        <v>7022</v>
      </c>
      <c r="I402" s="762"/>
      <c r="J402" s="780"/>
      <c r="K402" s="780"/>
      <c r="L402" s="781"/>
      <c r="M402" s="766"/>
    </row>
    <row r="403" spans="1:13" ht="15">
      <c r="A403" s="800"/>
      <c r="B403" s="744"/>
      <c r="C403" s="758"/>
      <c r="D403" s="762"/>
      <c r="E403" s="772" t="s">
        <v>531</v>
      </c>
      <c r="F403" s="773"/>
      <c r="G403" s="774"/>
      <c r="H403" s="812">
        <f>H402</f>
        <v>7022</v>
      </c>
      <c r="I403" s="762"/>
      <c r="J403" s="780" t="s">
        <v>575</v>
      </c>
      <c r="K403" s="780"/>
      <c r="L403" s="781"/>
      <c r="M403" s="766">
        <f>M400</f>
        <v>6864</v>
      </c>
    </row>
    <row r="404" spans="1:13" ht="15">
      <c r="A404" s="800"/>
      <c r="B404" s="744"/>
      <c r="C404" s="758"/>
      <c r="D404" s="762"/>
      <c r="E404" s="772"/>
      <c r="F404" s="773"/>
      <c r="G404" s="774"/>
      <c r="H404" s="812"/>
      <c r="I404" s="762"/>
      <c r="J404" s="780"/>
      <c r="K404" s="780"/>
      <c r="L404" s="781"/>
      <c r="M404" s="766"/>
    </row>
    <row r="405" spans="1:13" ht="15">
      <c r="A405" s="800"/>
      <c r="B405" s="744"/>
      <c r="C405" s="1367" t="s">
        <v>508</v>
      </c>
      <c r="D405" s="1367"/>
      <c r="E405" s="1367"/>
      <c r="F405" s="1367"/>
      <c r="G405" s="1367"/>
      <c r="H405" s="1132"/>
      <c r="I405" s="854" t="s">
        <v>508</v>
      </c>
      <c r="J405" s="773"/>
      <c r="K405" s="773"/>
      <c r="L405" s="774"/>
      <c r="M405" s="854"/>
    </row>
    <row r="406" spans="1:13" ht="15">
      <c r="A406" s="800"/>
      <c r="B406" s="744"/>
      <c r="C406" s="758"/>
      <c r="D406" s="762" t="s">
        <v>5</v>
      </c>
      <c r="E406" s="1361" t="s">
        <v>469</v>
      </c>
      <c r="F406" s="1362"/>
      <c r="G406" s="1363"/>
      <c r="H406" s="788">
        <f>SUM(H214+H392+H399+H172+H220)</f>
        <v>61733</v>
      </c>
      <c r="I406" s="762" t="s">
        <v>5</v>
      </c>
      <c r="J406" s="1361" t="s">
        <v>474</v>
      </c>
      <c r="K406" s="1362"/>
      <c r="L406" s="1363"/>
      <c r="M406" s="766">
        <f>SUM(M130,M160)</f>
        <v>0</v>
      </c>
    </row>
    <row r="407" spans="1:13" ht="15">
      <c r="A407" s="800"/>
      <c r="B407" s="744"/>
      <c r="C407" s="758"/>
      <c r="D407" s="762" t="s">
        <v>8</v>
      </c>
      <c r="E407" s="777" t="s">
        <v>471</v>
      </c>
      <c r="F407" s="777"/>
      <c r="G407" s="777"/>
      <c r="H407" s="788">
        <f>SUM(H215+H269+H274+H393+H400+H173+H221)</f>
        <v>16489</v>
      </c>
      <c r="I407" s="762" t="s">
        <v>8</v>
      </c>
      <c r="J407" s="777" t="s">
        <v>463</v>
      </c>
      <c r="K407" s="772"/>
      <c r="L407" s="774"/>
      <c r="M407" s="810">
        <f>SUM(M131)</f>
        <v>20571</v>
      </c>
    </row>
    <row r="408" spans="1:13" ht="15">
      <c r="A408" s="800"/>
      <c r="B408" s="744"/>
      <c r="C408" s="758"/>
      <c r="D408" s="762" t="s">
        <v>10</v>
      </c>
      <c r="E408" s="1361" t="s">
        <v>451</v>
      </c>
      <c r="F408" s="1362"/>
      <c r="G408" s="1363"/>
      <c r="H408" s="788">
        <f>SUM(H7+H13+H20+H68+H73+H90+H152+H156+H216+H381+H130+H394+H401+H174+H222)</f>
        <v>165572</v>
      </c>
      <c r="I408" s="762" t="s">
        <v>10</v>
      </c>
      <c r="J408" s="1361" t="s">
        <v>475</v>
      </c>
      <c r="K408" s="1362"/>
      <c r="L408" s="1363"/>
      <c r="M408" s="788">
        <f>SUM(M132)</f>
        <v>0</v>
      </c>
    </row>
    <row r="409" spans="1:13" ht="15.75" thickBot="1">
      <c r="A409" s="800"/>
      <c r="B409" s="744"/>
      <c r="C409" s="758"/>
      <c r="D409" s="762" t="s">
        <v>12</v>
      </c>
      <c r="E409" s="767" t="s">
        <v>182</v>
      </c>
      <c r="F409" s="768"/>
      <c r="G409" s="769"/>
      <c r="H409" s="788"/>
      <c r="I409" s="762" t="s">
        <v>12</v>
      </c>
      <c r="J409" s="767" t="s">
        <v>464</v>
      </c>
      <c r="K409" s="768"/>
      <c r="L409" s="769"/>
      <c r="M409" s="788">
        <f>SUM(M133)</f>
        <v>0</v>
      </c>
    </row>
    <row r="410" spans="1:13" ht="15.75" thickBot="1">
      <c r="A410" s="800"/>
      <c r="B410" s="744"/>
      <c r="C410" s="758"/>
      <c r="D410" s="762" t="s">
        <v>14</v>
      </c>
      <c r="E410" s="767" t="s">
        <v>188</v>
      </c>
      <c r="F410" s="768"/>
      <c r="G410" s="769"/>
      <c r="H410" s="788">
        <f>H131</f>
        <v>255726</v>
      </c>
      <c r="I410" s="762"/>
      <c r="J410" s="777" t="s">
        <v>465</v>
      </c>
      <c r="K410" s="777"/>
      <c r="L410" s="777"/>
      <c r="M410" s="785">
        <f>SUM(M405:M409)</f>
        <v>20571</v>
      </c>
    </row>
    <row r="411" spans="1:13" ht="15">
      <c r="A411" s="800"/>
      <c r="B411" s="744"/>
      <c r="C411" s="758"/>
      <c r="D411" s="762" t="s">
        <v>16</v>
      </c>
      <c r="E411" s="767" t="s">
        <v>183</v>
      </c>
      <c r="F411" s="768"/>
      <c r="G411" s="769"/>
      <c r="H411" s="788">
        <f>H132</f>
        <v>9500</v>
      </c>
      <c r="I411" s="762" t="s">
        <v>14</v>
      </c>
      <c r="J411" s="777" t="s">
        <v>195</v>
      </c>
      <c r="K411" s="777"/>
      <c r="L411" s="777"/>
      <c r="M411" s="856">
        <v>0</v>
      </c>
    </row>
    <row r="412" spans="1:13" ht="15">
      <c r="A412" s="800"/>
      <c r="B412" s="744"/>
      <c r="C412" s="758"/>
      <c r="D412" s="762" t="s">
        <v>18</v>
      </c>
      <c r="E412" s="777" t="s">
        <v>193</v>
      </c>
      <c r="F412" s="768"/>
      <c r="G412" s="769"/>
      <c r="H412" s="788">
        <f>SUM(H323,H307,H303,H299,H295,H287,H275,H249,)</f>
        <v>9000</v>
      </c>
      <c r="I412" s="762" t="s">
        <v>16</v>
      </c>
      <c r="J412" s="772" t="s">
        <v>484</v>
      </c>
      <c r="K412" s="773"/>
      <c r="L412" s="774"/>
      <c r="M412" s="842">
        <f>SUM(M172)</f>
        <v>80000</v>
      </c>
    </row>
    <row r="413" spans="1:13" ht="15">
      <c r="A413" s="800"/>
      <c r="B413" s="744"/>
      <c r="C413" s="758"/>
      <c r="D413" s="762" t="s">
        <v>20</v>
      </c>
      <c r="E413" s="1361" t="s">
        <v>192</v>
      </c>
      <c r="F413" s="1362"/>
      <c r="G413" s="1363"/>
      <c r="H413" s="766">
        <f>SUM(H200)</f>
        <v>0</v>
      </c>
      <c r="I413" s="762" t="s">
        <v>18</v>
      </c>
      <c r="J413" s="1361" t="s">
        <v>485</v>
      </c>
      <c r="K413" s="1362"/>
      <c r="L413" s="1363"/>
      <c r="M413" s="842">
        <f>SUM(M173)</f>
        <v>8500</v>
      </c>
    </row>
    <row r="414" spans="1:13" ht="15">
      <c r="A414" s="800"/>
      <c r="B414" s="744"/>
      <c r="C414" s="758"/>
      <c r="D414" s="762" t="s">
        <v>22</v>
      </c>
      <c r="E414" s="777" t="s">
        <v>539</v>
      </c>
      <c r="F414" s="777"/>
      <c r="G414" s="777"/>
      <c r="H414" s="788">
        <f>H179</f>
        <v>0</v>
      </c>
      <c r="I414" s="782" t="s">
        <v>20</v>
      </c>
      <c r="J414" s="1370" t="s">
        <v>486</v>
      </c>
      <c r="K414" s="1371"/>
      <c r="L414" s="1372"/>
      <c r="M414" s="842">
        <f>SUM(M174)</f>
        <v>2000</v>
      </c>
    </row>
    <row r="415" spans="1:13" ht="15">
      <c r="A415" s="800"/>
      <c r="B415" s="744"/>
      <c r="C415" s="758"/>
      <c r="D415" s="762" t="s">
        <v>24</v>
      </c>
      <c r="E415" s="777" t="s">
        <v>510</v>
      </c>
      <c r="F415" s="777" t="s">
        <v>477</v>
      </c>
      <c r="G415" s="777"/>
      <c r="H415" s="788">
        <f>H133</f>
        <v>5723</v>
      </c>
      <c r="I415" s="782" t="s">
        <v>22</v>
      </c>
      <c r="J415" s="793" t="s">
        <v>487</v>
      </c>
      <c r="K415" s="792"/>
      <c r="L415" s="809"/>
      <c r="M415" s="842">
        <f>SUM(M175+M279+M283+M287+M307)</f>
        <v>461690</v>
      </c>
    </row>
    <row r="416" spans="1:13" ht="15">
      <c r="A416" s="800"/>
      <c r="B416" s="744"/>
      <c r="C416" s="758"/>
      <c r="D416" s="762"/>
      <c r="E416" s="777"/>
      <c r="F416" s="1361" t="s">
        <v>511</v>
      </c>
      <c r="G416" s="1363"/>
      <c r="H416" s="766">
        <f>SUM(H339,H165)</f>
        <v>0</v>
      </c>
      <c r="I416" s="762" t="s">
        <v>24</v>
      </c>
      <c r="J416" s="777" t="s">
        <v>186</v>
      </c>
      <c r="K416" s="777"/>
      <c r="L416" s="777"/>
      <c r="M416" s="788">
        <f>SUM(M135+M214+M279+M283+M287+M306+M392+M399+M220)</f>
        <v>84501</v>
      </c>
    </row>
    <row r="417" spans="1:13" ht="15.75" thickBot="1">
      <c r="A417" s="800"/>
      <c r="B417" s="744"/>
      <c r="C417" s="758"/>
      <c r="D417" s="762" t="s">
        <v>26</v>
      </c>
      <c r="E417" s="772" t="s">
        <v>196</v>
      </c>
      <c r="F417" s="780"/>
      <c r="G417" s="781"/>
      <c r="H417" s="788"/>
      <c r="I417" s="762" t="s">
        <v>26</v>
      </c>
      <c r="J417" s="1361" t="s">
        <v>512</v>
      </c>
      <c r="K417" s="1362"/>
      <c r="L417" s="1363"/>
      <c r="M417" s="766"/>
    </row>
    <row r="418" spans="1:13" ht="15.75" thickBot="1">
      <c r="A418" s="800"/>
      <c r="B418" s="744"/>
      <c r="C418" s="857"/>
      <c r="D418" s="854" t="s">
        <v>187</v>
      </c>
      <c r="E418" s="854"/>
      <c r="F418" s="854"/>
      <c r="G418" s="854"/>
      <c r="H418" s="858">
        <f>SUM(H405:H417)</f>
        <v>523743</v>
      </c>
      <c r="I418" s="782" t="s">
        <v>28</v>
      </c>
      <c r="J418" s="1370" t="s">
        <v>513</v>
      </c>
      <c r="K418" s="1371"/>
      <c r="L418" s="1372"/>
      <c r="M418" s="810"/>
    </row>
    <row r="419" spans="1:13" ht="15">
      <c r="A419" s="800"/>
      <c r="B419" s="744"/>
      <c r="C419" s="758"/>
      <c r="D419" s="762" t="s">
        <v>28</v>
      </c>
      <c r="E419" s="767" t="s">
        <v>184</v>
      </c>
      <c r="F419" s="768"/>
      <c r="G419" s="769"/>
      <c r="H419" s="788"/>
      <c r="I419" s="782" t="s">
        <v>30</v>
      </c>
      <c r="J419" s="1370" t="s">
        <v>197</v>
      </c>
      <c r="K419" s="1371"/>
      <c r="L419" s="1372"/>
      <c r="M419" s="788"/>
    </row>
    <row r="420" spans="1:13" ht="15.75" thickBot="1">
      <c r="A420" s="800"/>
      <c r="B420" s="744"/>
      <c r="C420" s="758"/>
      <c r="D420" s="762" t="s">
        <v>30</v>
      </c>
      <c r="E420" s="767" t="s">
        <v>455</v>
      </c>
      <c r="F420" s="768"/>
      <c r="G420" s="769"/>
      <c r="H420" s="788">
        <f>H9+H14+H70+H92+H135+H388</f>
        <v>1045359</v>
      </c>
      <c r="I420" s="762" t="s">
        <v>32</v>
      </c>
      <c r="J420" s="1361" t="s">
        <v>514</v>
      </c>
      <c r="K420" s="1362"/>
      <c r="L420" s="1363"/>
      <c r="M420" s="794">
        <v>0</v>
      </c>
    </row>
    <row r="421" spans="1:13" ht="15.75" thickBot="1">
      <c r="A421" s="800"/>
      <c r="B421" s="744"/>
      <c r="C421" s="758"/>
      <c r="D421" s="762" t="s">
        <v>32</v>
      </c>
      <c r="E421" s="777" t="s">
        <v>194</v>
      </c>
      <c r="F421" s="777"/>
      <c r="G421" s="777"/>
      <c r="H421" s="766">
        <f>SUM(H382)</f>
        <v>0</v>
      </c>
      <c r="I421" s="762"/>
      <c r="J421" s="1358" t="s">
        <v>185</v>
      </c>
      <c r="K421" s="1359"/>
      <c r="L421" s="1360"/>
      <c r="M421" s="858">
        <f>SUM(M410:M420)</f>
        <v>657262</v>
      </c>
    </row>
    <row r="422" spans="1:13" ht="15">
      <c r="A422" s="800"/>
      <c r="B422" s="744"/>
      <c r="C422" s="758"/>
      <c r="D422" s="762" t="s">
        <v>35</v>
      </c>
      <c r="E422" s="777" t="s">
        <v>190</v>
      </c>
      <c r="F422" s="777"/>
      <c r="G422" s="777"/>
      <c r="H422" s="766">
        <f>SUM(H331,H168)</f>
        <v>0</v>
      </c>
      <c r="I422" s="762" t="s">
        <v>35</v>
      </c>
      <c r="J422" s="777" t="s">
        <v>198</v>
      </c>
      <c r="K422" s="777"/>
      <c r="L422" s="777"/>
      <c r="M422" s="842">
        <f>SUM(M137)</f>
        <v>6000</v>
      </c>
    </row>
    <row r="423" spans="1:13" ht="15">
      <c r="A423" s="800"/>
      <c r="B423" s="744"/>
      <c r="C423" s="758"/>
      <c r="D423" s="762" t="s">
        <v>37</v>
      </c>
      <c r="E423" s="777" t="s">
        <v>538</v>
      </c>
      <c r="F423" s="777"/>
      <c r="G423" s="777"/>
      <c r="H423" s="766">
        <f>H180</f>
        <v>0</v>
      </c>
      <c r="I423" s="762" t="s">
        <v>37</v>
      </c>
      <c r="J423" s="777" t="s">
        <v>199</v>
      </c>
      <c r="K423" s="772"/>
      <c r="L423" s="774"/>
      <c r="M423" s="788">
        <v>0</v>
      </c>
    </row>
    <row r="424" spans="1:13" ht="15">
      <c r="A424" s="800"/>
      <c r="B424" s="744"/>
      <c r="C424" s="758"/>
      <c r="D424" s="762" t="s">
        <v>39</v>
      </c>
      <c r="E424" s="767" t="s">
        <v>515</v>
      </c>
      <c r="F424" s="768"/>
      <c r="G424" s="769"/>
      <c r="H424" s="788">
        <f>H136</f>
        <v>0</v>
      </c>
      <c r="I424" s="762" t="s">
        <v>39</v>
      </c>
      <c r="J424" s="1361" t="s">
        <v>506</v>
      </c>
      <c r="K424" s="1362"/>
      <c r="L424" s="1363"/>
      <c r="M424" s="766">
        <f>SUM(M383)</f>
        <v>0</v>
      </c>
    </row>
    <row r="425" spans="1:13" ht="15">
      <c r="A425" s="800"/>
      <c r="B425" s="744"/>
      <c r="C425" s="758"/>
      <c r="D425" s="762" t="s">
        <v>41</v>
      </c>
      <c r="E425" s="767" t="s">
        <v>516</v>
      </c>
      <c r="F425" s="768"/>
      <c r="G425" s="769"/>
      <c r="H425" s="784">
        <f>H181</f>
        <v>36000</v>
      </c>
      <c r="I425" s="762" t="s">
        <v>41</v>
      </c>
      <c r="J425" s="772" t="s">
        <v>181</v>
      </c>
      <c r="K425" s="773"/>
      <c r="L425" s="774"/>
      <c r="M425" s="766">
        <f>SUM(M138)</f>
        <v>3000</v>
      </c>
    </row>
    <row r="426" spans="1:13" ht="15">
      <c r="A426" s="800"/>
      <c r="B426" s="744"/>
      <c r="C426" s="758"/>
      <c r="D426" s="782" t="s">
        <v>43</v>
      </c>
      <c r="E426" s="793" t="s">
        <v>517</v>
      </c>
      <c r="F426" s="768"/>
      <c r="G426" s="769"/>
      <c r="H426" s="766">
        <v>0</v>
      </c>
      <c r="I426" s="762" t="s">
        <v>43</v>
      </c>
      <c r="J426" s="772" t="s">
        <v>518</v>
      </c>
      <c r="K426" s="773"/>
      <c r="L426" s="774"/>
      <c r="M426" s="766">
        <v>0</v>
      </c>
    </row>
    <row r="427" spans="1:13" ht="15">
      <c r="A427" s="800"/>
      <c r="B427" s="744"/>
      <c r="C427" s="758"/>
      <c r="D427" s="762"/>
      <c r="E427" s="767"/>
      <c r="F427" s="768"/>
      <c r="G427" s="769"/>
      <c r="H427" s="766"/>
      <c r="I427" s="762" t="s">
        <v>45</v>
      </c>
      <c r="J427" s="777" t="s">
        <v>189</v>
      </c>
      <c r="K427" s="773"/>
      <c r="L427" s="774"/>
      <c r="M427" s="766">
        <f>SUM(M362,M331,M139,M202,M384,M18)</f>
        <v>1017832</v>
      </c>
    </row>
    <row r="428" spans="1:13" ht="15">
      <c r="A428" s="800"/>
      <c r="B428" s="744"/>
      <c r="C428" s="758"/>
      <c r="D428" s="762"/>
      <c r="E428" s="767"/>
      <c r="F428" s="768"/>
      <c r="G428" s="769"/>
      <c r="H428" s="766"/>
      <c r="I428" s="782" t="s">
        <v>47</v>
      </c>
      <c r="J428" s="805" t="s">
        <v>519</v>
      </c>
      <c r="K428" s="806"/>
      <c r="L428" s="807"/>
      <c r="M428" s="810"/>
    </row>
    <row r="429" spans="1:13" ht="15">
      <c r="A429" s="800"/>
      <c r="B429" s="744"/>
      <c r="C429" s="758"/>
      <c r="D429" s="762"/>
      <c r="E429" s="767"/>
      <c r="F429" s="768"/>
      <c r="G429" s="769"/>
      <c r="H429" s="766"/>
      <c r="I429" s="782" t="s">
        <v>49</v>
      </c>
      <c r="J429" s="805" t="s">
        <v>491</v>
      </c>
      <c r="K429" s="806"/>
      <c r="L429" s="807"/>
      <c r="M429" s="788">
        <f>SUM(M180)</f>
        <v>21968</v>
      </c>
    </row>
    <row r="430" spans="1:13" ht="15.75" thickBot="1">
      <c r="A430" s="800"/>
      <c r="B430" s="744"/>
      <c r="C430" s="758"/>
      <c r="D430" s="762"/>
      <c r="E430" s="767"/>
      <c r="F430" s="768"/>
      <c r="G430" s="769"/>
      <c r="H430" s="779"/>
      <c r="I430" s="782" t="s">
        <v>52</v>
      </c>
      <c r="J430" s="805" t="s">
        <v>200</v>
      </c>
      <c r="K430" s="806"/>
      <c r="L430" s="807"/>
      <c r="M430" s="788">
        <v>0</v>
      </c>
    </row>
    <row r="431" spans="1:13" ht="15.75" thickBot="1">
      <c r="A431" s="800"/>
      <c r="B431" s="744"/>
      <c r="C431" s="758"/>
      <c r="D431" s="854" t="s">
        <v>520</v>
      </c>
      <c r="E431" s="854"/>
      <c r="F431" s="854"/>
      <c r="G431" s="854"/>
      <c r="H431" s="858">
        <f>SUM(H419:H425)</f>
        <v>1081359</v>
      </c>
      <c r="I431" s="782" t="s">
        <v>54</v>
      </c>
      <c r="J431" s="805" t="s">
        <v>191</v>
      </c>
      <c r="K431" s="806"/>
      <c r="L431" s="807"/>
      <c r="M431" s="788">
        <f>SUM(M181)</f>
        <v>0</v>
      </c>
    </row>
    <row r="432" spans="1:13" ht="15.75" thickBot="1">
      <c r="A432" s="800"/>
      <c r="B432" s="744"/>
      <c r="C432" s="859"/>
      <c r="D432" s="760"/>
      <c r="E432" s="760"/>
      <c r="F432" s="760"/>
      <c r="G432" s="761"/>
      <c r="H432" s="858"/>
      <c r="I432" s="782" t="s">
        <v>56</v>
      </c>
      <c r="J432" s="805" t="s">
        <v>492</v>
      </c>
      <c r="K432" s="806"/>
      <c r="L432" s="807"/>
      <c r="M432" s="828">
        <f>M182</f>
        <v>88000</v>
      </c>
    </row>
    <row r="433" spans="1:13" ht="15.75" thickBot="1">
      <c r="A433" s="800"/>
      <c r="B433" s="744"/>
      <c r="C433" s="1364" t="s">
        <v>528</v>
      </c>
      <c r="D433" s="1365"/>
      <c r="E433" s="1365"/>
      <c r="F433" s="1365"/>
      <c r="G433" s="1366"/>
      <c r="H433" s="858">
        <f>SUM(H431,H418)</f>
        <v>1605102</v>
      </c>
      <c r="I433" s="762"/>
      <c r="J433" s="1364" t="s">
        <v>522</v>
      </c>
      <c r="K433" s="1365"/>
      <c r="L433" s="1366"/>
      <c r="M433" s="860">
        <f>SUM(M422:M432)</f>
        <v>1136800</v>
      </c>
    </row>
    <row r="434" spans="1:13" ht="15.75" thickBot="1">
      <c r="A434" s="800"/>
      <c r="B434" s="744"/>
      <c r="C434" s="759"/>
      <c r="D434" s="861" t="s">
        <v>45</v>
      </c>
      <c r="E434" s="792" t="s">
        <v>494</v>
      </c>
      <c r="F434" s="760"/>
      <c r="G434" s="761"/>
      <c r="H434" s="862"/>
      <c r="I434" s="854"/>
      <c r="J434" s="759" t="s">
        <v>494</v>
      </c>
      <c r="K434" s="760"/>
      <c r="L434" s="761"/>
      <c r="M434" s="771">
        <v>-188960</v>
      </c>
    </row>
    <row r="435" spans="1:13" ht="15.75" thickBot="1">
      <c r="A435" s="800"/>
      <c r="B435" s="744"/>
      <c r="C435" s="759"/>
      <c r="D435" s="863" t="s">
        <v>47</v>
      </c>
      <c r="E435" s="864" t="s">
        <v>523</v>
      </c>
      <c r="F435" s="865"/>
      <c r="G435" s="866"/>
      <c r="H435" s="862"/>
      <c r="I435" s="867" t="s">
        <v>58</v>
      </c>
      <c r="J435" s="868" t="s">
        <v>524</v>
      </c>
      <c r="K435" s="869"/>
      <c r="L435" s="870"/>
      <c r="M435" s="778"/>
    </row>
    <row r="436" spans="1:13" ht="15.75" thickBot="1">
      <c r="A436" s="800"/>
      <c r="B436" s="744"/>
      <c r="C436" s="759" t="s">
        <v>355</v>
      </c>
      <c r="D436" s="792"/>
      <c r="E436" s="792"/>
      <c r="F436" s="760"/>
      <c r="G436" s="761"/>
      <c r="H436" s="858">
        <f>SUM(H433:H435)</f>
        <v>1605102</v>
      </c>
      <c r="I436" s="1367" t="s">
        <v>529</v>
      </c>
      <c r="J436" s="1367"/>
      <c r="K436" s="1367"/>
      <c r="L436" s="1367"/>
      <c r="M436" s="871">
        <f>SUM(M435,M434,M433,M421)</f>
        <v>1605102</v>
      </c>
    </row>
    <row r="437" spans="1:13" ht="15">
      <c r="A437" s="872"/>
      <c r="B437" s="873"/>
      <c r="C437" s="1368"/>
      <c r="D437" s="1369"/>
      <c r="E437" s="1369"/>
      <c r="F437" s="1369"/>
      <c r="G437" s="1369"/>
      <c r="H437" s="813"/>
      <c r="I437" s="837"/>
      <c r="J437" s="874"/>
      <c r="K437" s="875"/>
      <c r="L437" s="875"/>
      <c r="M437" s="876"/>
    </row>
    <row r="438" spans="1:14" ht="15">
      <c r="A438" s="878"/>
      <c r="B438" s="880"/>
      <c r="C438" s="1356"/>
      <c r="D438" s="1356"/>
      <c r="E438" s="1356"/>
      <c r="F438" s="1356"/>
      <c r="G438" s="1356"/>
      <c r="H438" s="1356"/>
      <c r="I438" s="882"/>
      <c r="J438" s="1343"/>
      <c r="K438" s="1343"/>
      <c r="L438" s="1343"/>
      <c r="M438" s="883"/>
      <c r="N438" s="884"/>
    </row>
    <row r="439" spans="1:14" ht="15">
      <c r="A439" s="878"/>
      <c r="B439" s="1352"/>
      <c r="C439" s="885"/>
      <c r="D439" s="1343"/>
      <c r="E439" s="1343"/>
      <c r="F439" s="1343"/>
      <c r="G439" s="1343"/>
      <c r="H439" s="881"/>
      <c r="I439" s="1343"/>
      <c r="J439" s="1343"/>
      <c r="K439" s="1343"/>
      <c r="L439" s="1343"/>
      <c r="M439" s="883"/>
      <c r="N439" s="884"/>
    </row>
    <row r="440" spans="1:14" ht="15">
      <c r="A440" s="878"/>
      <c r="B440" s="1352"/>
      <c r="C440" s="885"/>
      <c r="D440" s="886"/>
      <c r="E440" s="1342"/>
      <c r="F440" s="1342"/>
      <c r="G440" s="1342"/>
      <c r="H440" s="888"/>
      <c r="I440" s="889"/>
      <c r="J440" s="1344"/>
      <c r="K440" s="1344"/>
      <c r="L440" s="1344"/>
      <c r="M440" s="883"/>
      <c r="N440" s="884"/>
    </row>
    <row r="441" spans="1:14" ht="15">
      <c r="A441" s="878"/>
      <c r="B441" s="1352"/>
      <c r="C441" s="885"/>
      <c r="D441" s="886"/>
      <c r="E441" s="891"/>
      <c r="F441" s="891"/>
      <c r="G441" s="891"/>
      <c r="H441" s="888"/>
      <c r="I441" s="882"/>
      <c r="J441" s="1344"/>
      <c r="K441" s="1344"/>
      <c r="L441" s="1344"/>
      <c r="M441" s="883"/>
      <c r="N441" s="884"/>
    </row>
    <row r="442" spans="1:14" ht="15">
      <c r="A442" s="878"/>
      <c r="B442" s="1352"/>
      <c r="C442" s="885"/>
      <c r="D442" s="886"/>
      <c r="E442" s="1342"/>
      <c r="F442" s="1342"/>
      <c r="G442" s="1342"/>
      <c r="H442" s="888"/>
      <c r="I442" s="890"/>
      <c r="J442" s="1344"/>
      <c r="K442" s="1344"/>
      <c r="L442" s="1344"/>
      <c r="M442" s="880"/>
      <c r="N442" s="884"/>
    </row>
    <row r="443" spans="1:14" ht="15">
      <c r="A443" s="878"/>
      <c r="B443" s="1352"/>
      <c r="C443" s="885"/>
      <c r="D443" s="886"/>
      <c r="E443" s="887"/>
      <c r="F443" s="887"/>
      <c r="G443" s="887"/>
      <c r="H443" s="888"/>
      <c r="I443" s="892"/>
      <c r="J443" s="890"/>
      <c r="K443" s="890"/>
      <c r="L443" s="890"/>
      <c r="M443" s="880"/>
      <c r="N443" s="884"/>
    </row>
    <row r="444" spans="1:14" ht="15">
      <c r="A444" s="878"/>
      <c r="B444" s="1352"/>
      <c r="C444" s="885"/>
      <c r="D444" s="886"/>
      <c r="E444" s="1349"/>
      <c r="F444" s="1349"/>
      <c r="G444" s="1349"/>
      <c r="H444" s="888"/>
      <c r="I444" s="882"/>
      <c r="J444" s="1344"/>
      <c r="K444" s="1344"/>
      <c r="L444" s="1344"/>
      <c r="M444" s="894"/>
      <c r="N444" s="884"/>
    </row>
    <row r="445" spans="1:14" ht="15">
      <c r="A445" s="878"/>
      <c r="B445" s="1352"/>
      <c r="C445" s="885"/>
      <c r="D445" s="886"/>
      <c r="E445" s="891"/>
      <c r="F445" s="891"/>
      <c r="G445" s="891"/>
      <c r="H445" s="895"/>
      <c r="I445" s="882"/>
      <c r="J445" s="1344"/>
      <c r="K445" s="1344"/>
      <c r="L445" s="1344"/>
      <c r="M445" s="896"/>
      <c r="N445" s="884"/>
    </row>
    <row r="446" spans="1:14" ht="15">
      <c r="A446" s="878"/>
      <c r="B446" s="1357"/>
      <c r="C446" s="897"/>
      <c r="D446" s="1341"/>
      <c r="E446" s="1341"/>
      <c r="F446" s="1341"/>
      <c r="G446" s="1341"/>
      <c r="H446" s="888"/>
      <c r="I446" s="1341"/>
      <c r="J446" s="1341"/>
      <c r="K446" s="1341"/>
      <c r="L446" s="1341"/>
      <c r="M446" s="888"/>
      <c r="N446" s="884"/>
    </row>
    <row r="447" spans="1:14" ht="15">
      <c r="A447" s="878"/>
      <c r="B447" s="1357"/>
      <c r="C447" s="897"/>
      <c r="D447" s="889"/>
      <c r="E447" s="1344"/>
      <c r="F447" s="1344"/>
      <c r="G447" s="1344"/>
      <c r="H447" s="888"/>
      <c r="I447" s="889"/>
      <c r="J447" s="898"/>
      <c r="K447" s="898"/>
      <c r="L447" s="898"/>
      <c r="M447" s="888"/>
      <c r="N447" s="884"/>
    </row>
    <row r="448" spans="1:14" ht="15">
      <c r="A448" s="878"/>
      <c r="B448" s="1357"/>
      <c r="C448" s="897"/>
      <c r="D448" s="889"/>
      <c r="E448" s="898"/>
      <c r="F448" s="898"/>
      <c r="G448" s="898"/>
      <c r="H448" s="888"/>
      <c r="I448" s="889"/>
      <c r="J448" s="890"/>
      <c r="K448" s="893"/>
      <c r="L448" s="893"/>
      <c r="M448" s="888"/>
      <c r="N448" s="884"/>
    </row>
    <row r="449" spans="1:14" ht="15">
      <c r="A449" s="878"/>
      <c r="B449" s="1357"/>
      <c r="C449" s="897"/>
      <c r="D449" s="889"/>
      <c r="E449" s="1344"/>
      <c r="F449" s="1344"/>
      <c r="G449" s="1344"/>
      <c r="H449" s="888"/>
      <c r="I449" s="889"/>
      <c r="J449" s="898"/>
      <c r="K449" s="890"/>
      <c r="L449" s="890"/>
      <c r="M449" s="888"/>
      <c r="N449" s="884"/>
    </row>
    <row r="450" spans="1:14" ht="15">
      <c r="A450" s="878"/>
      <c r="B450" s="1357"/>
      <c r="C450" s="897"/>
      <c r="D450" s="889"/>
      <c r="E450" s="890"/>
      <c r="F450" s="890"/>
      <c r="G450" s="890"/>
      <c r="H450" s="888"/>
      <c r="I450" s="889"/>
      <c r="J450" s="898"/>
      <c r="K450" s="890"/>
      <c r="L450" s="890"/>
      <c r="M450" s="888"/>
      <c r="N450" s="884"/>
    </row>
    <row r="451" spans="1:14" ht="15">
      <c r="A451" s="878"/>
      <c r="B451" s="1357"/>
      <c r="C451" s="897"/>
      <c r="D451" s="889"/>
      <c r="E451" s="898"/>
      <c r="F451" s="890"/>
      <c r="G451" s="890"/>
      <c r="H451" s="899"/>
      <c r="I451" s="889"/>
      <c r="J451" s="898"/>
      <c r="K451" s="898"/>
      <c r="L451" s="898"/>
      <c r="M451" s="888"/>
      <c r="N451" s="884"/>
    </row>
    <row r="452" spans="1:14" ht="15">
      <c r="A452" s="878"/>
      <c r="B452" s="1357"/>
      <c r="C452" s="897"/>
      <c r="D452" s="1341"/>
      <c r="E452" s="1341"/>
      <c r="F452" s="1341"/>
      <c r="G452" s="1341"/>
      <c r="H452" s="888"/>
      <c r="I452" s="1341"/>
      <c r="J452" s="1341"/>
      <c r="K452" s="1341"/>
      <c r="L452" s="1341"/>
      <c r="M452" s="888"/>
      <c r="N452" s="884"/>
    </row>
    <row r="453" spans="1:14" ht="15">
      <c r="A453" s="878"/>
      <c r="B453" s="1357"/>
      <c r="C453" s="897"/>
      <c r="D453" s="889"/>
      <c r="E453" s="1344"/>
      <c r="F453" s="1344"/>
      <c r="G453" s="1344"/>
      <c r="H453" s="888"/>
      <c r="I453" s="889"/>
      <c r="J453" s="898"/>
      <c r="K453" s="898"/>
      <c r="L453" s="898"/>
      <c r="M453" s="888"/>
      <c r="N453" s="884"/>
    </row>
    <row r="454" spans="1:14" ht="15">
      <c r="A454" s="878"/>
      <c r="B454" s="1357"/>
      <c r="C454" s="897"/>
      <c r="D454" s="889"/>
      <c r="E454" s="898"/>
      <c r="F454" s="898"/>
      <c r="G454" s="898"/>
      <c r="H454" s="888"/>
      <c r="I454" s="889"/>
      <c r="J454" s="890"/>
      <c r="K454" s="893"/>
      <c r="L454" s="893"/>
      <c r="M454" s="888"/>
      <c r="N454" s="884"/>
    </row>
    <row r="455" spans="1:14" ht="15">
      <c r="A455" s="878"/>
      <c r="B455" s="1357"/>
      <c r="C455" s="897"/>
      <c r="D455" s="889"/>
      <c r="E455" s="1344"/>
      <c r="F455" s="1344"/>
      <c r="G455" s="1344"/>
      <c r="H455" s="888"/>
      <c r="I455" s="889"/>
      <c r="J455" s="898"/>
      <c r="K455" s="890"/>
      <c r="L455" s="890"/>
      <c r="M455" s="888"/>
      <c r="N455" s="884"/>
    </row>
    <row r="456" spans="1:14" ht="15">
      <c r="A456" s="878"/>
      <c r="B456" s="1357"/>
      <c r="C456" s="897"/>
      <c r="D456" s="889"/>
      <c r="E456" s="890"/>
      <c r="F456" s="890"/>
      <c r="G456" s="890"/>
      <c r="H456" s="888"/>
      <c r="I456" s="889"/>
      <c r="J456" s="898"/>
      <c r="K456" s="890"/>
      <c r="L456" s="890"/>
      <c r="M456" s="888"/>
      <c r="N456" s="884"/>
    </row>
    <row r="457" spans="1:14" ht="15">
      <c r="A457" s="878"/>
      <c r="B457" s="1357"/>
      <c r="C457" s="897"/>
      <c r="D457" s="889"/>
      <c r="E457" s="890"/>
      <c r="F457" s="890"/>
      <c r="G457" s="890"/>
      <c r="H457" s="899"/>
      <c r="I457" s="889"/>
      <c r="J457" s="898"/>
      <c r="K457" s="898"/>
      <c r="L457" s="898"/>
      <c r="M457" s="888"/>
      <c r="N457" s="884"/>
    </row>
    <row r="458" spans="1:14" ht="15">
      <c r="A458" s="878"/>
      <c r="B458" s="1357"/>
      <c r="C458" s="897"/>
      <c r="D458" s="1341"/>
      <c r="E458" s="1354"/>
      <c r="F458" s="1354"/>
      <c r="G458" s="1354"/>
      <c r="H458" s="899"/>
      <c r="I458" s="1341"/>
      <c r="J458" s="1355"/>
      <c r="K458" s="1355"/>
      <c r="L458" s="1355"/>
      <c r="M458" s="888"/>
      <c r="N458" s="884"/>
    </row>
    <row r="459" spans="1:14" ht="15">
      <c r="A459" s="878"/>
      <c r="B459" s="1357"/>
      <c r="C459" s="897"/>
      <c r="D459" s="889"/>
      <c r="E459" s="890"/>
      <c r="F459" s="890"/>
      <c r="G459" s="890"/>
      <c r="H459" s="888"/>
      <c r="I459" s="889"/>
      <c r="J459" s="898"/>
      <c r="K459" s="898"/>
      <c r="L459" s="898"/>
      <c r="M459" s="888"/>
      <c r="N459" s="884"/>
    </row>
    <row r="460" spans="1:14" ht="15">
      <c r="A460" s="878"/>
      <c r="B460" s="1357"/>
      <c r="C460" s="897"/>
      <c r="D460" s="889"/>
      <c r="E460" s="890"/>
      <c r="F460" s="890"/>
      <c r="G460" s="890"/>
      <c r="H460" s="888"/>
      <c r="I460" s="889"/>
      <c r="J460" s="898"/>
      <c r="K460" s="898"/>
      <c r="L460" s="898"/>
      <c r="M460" s="888"/>
      <c r="N460" s="884"/>
    </row>
    <row r="461" spans="1:14" ht="15">
      <c r="A461" s="878"/>
      <c r="B461" s="1357"/>
      <c r="C461" s="897"/>
      <c r="D461" s="889"/>
      <c r="E461" s="890"/>
      <c r="F461" s="890"/>
      <c r="G461" s="890"/>
      <c r="H461" s="888"/>
      <c r="I461" s="889"/>
      <c r="J461" s="898"/>
      <c r="K461" s="898"/>
      <c r="L461" s="898"/>
      <c r="M461" s="888"/>
      <c r="N461" s="884"/>
    </row>
    <row r="462" spans="1:14" ht="15">
      <c r="A462" s="878"/>
      <c r="B462" s="1357"/>
      <c r="C462" s="897"/>
      <c r="D462" s="889"/>
      <c r="E462" s="890"/>
      <c r="F462" s="890"/>
      <c r="G462" s="890"/>
      <c r="H462" s="888"/>
      <c r="I462" s="889"/>
      <c r="J462" s="898"/>
      <c r="K462" s="898"/>
      <c r="L462" s="898"/>
      <c r="M462" s="888"/>
      <c r="N462" s="884"/>
    </row>
    <row r="463" spans="1:14" ht="15">
      <c r="A463" s="878"/>
      <c r="B463" s="1357"/>
      <c r="C463" s="897"/>
      <c r="D463" s="889"/>
      <c r="E463" s="890"/>
      <c r="F463" s="890"/>
      <c r="G463" s="890"/>
      <c r="H463" s="899"/>
      <c r="I463" s="889"/>
      <c r="J463" s="898"/>
      <c r="K463" s="898"/>
      <c r="L463" s="898"/>
      <c r="M463" s="888"/>
      <c r="N463" s="884"/>
    </row>
    <row r="464" spans="1:14" ht="15">
      <c r="A464" s="878"/>
      <c r="B464" s="1357"/>
      <c r="C464" s="897"/>
      <c r="D464" s="1341"/>
      <c r="E464" s="1341"/>
      <c r="F464" s="1341"/>
      <c r="G464" s="1341"/>
      <c r="H464" s="888"/>
      <c r="I464" s="1341"/>
      <c r="J464" s="1341"/>
      <c r="K464" s="1341"/>
      <c r="L464" s="1341"/>
      <c r="M464" s="888"/>
      <c r="N464" s="884"/>
    </row>
    <row r="465" spans="1:14" ht="15">
      <c r="A465" s="878"/>
      <c r="B465" s="1357"/>
      <c r="C465" s="897"/>
      <c r="D465" s="889"/>
      <c r="E465" s="1344"/>
      <c r="F465" s="1344"/>
      <c r="G465" s="1344"/>
      <c r="H465" s="888"/>
      <c r="I465" s="889"/>
      <c r="J465" s="898"/>
      <c r="K465" s="898"/>
      <c r="L465" s="898"/>
      <c r="M465" s="888"/>
      <c r="N465" s="884"/>
    </row>
    <row r="466" spans="1:14" ht="15">
      <c r="A466" s="878"/>
      <c r="B466" s="1357"/>
      <c r="C466" s="897"/>
      <c r="D466" s="889"/>
      <c r="E466" s="898"/>
      <c r="F466" s="898"/>
      <c r="G466" s="898"/>
      <c r="H466" s="888"/>
      <c r="I466" s="889"/>
      <c r="J466" s="890"/>
      <c r="K466" s="898"/>
      <c r="L466" s="898"/>
      <c r="M466" s="888"/>
      <c r="N466" s="884"/>
    </row>
    <row r="467" spans="1:14" ht="15">
      <c r="A467" s="878"/>
      <c r="B467" s="1357"/>
      <c r="C467" s="897"/>
      <c r="D467" s="889"/>
      <c r="E467" s="1344"/>
      <c r="F467" s="1344"/>
      <c r="G467" s="1344"/>
      <c r="H467" s="888"/>
      <c r="I467" s="889"/>
      <c r="J467" s="898"/>
      <c r="K467" s="898"/>
      <c r="L467" s="898"/>
      <c r="M467" s="888"/>
      <c r="N467" s="884"/>
    </row>
    <row r="468" spans="1:14" ht="15">
      <c r="A468" s="878"/>
      <c r="B468" s="1357"/>
      <c r="C468" s="897"/>
      <c r="D468" s="889"/>
      <c r="E468" s="890"/>
      <c r="F468" s="890"/>
      <c r="G468" s="890"/>
      <c r="H468" s="888"/>
      <c r="I468" s="889"/>
      <c r="J468" s="898"/>
      <c r="K468" s="898"/>
      <c r="L468" s="898"/>
      <c r="M468" s="888"/>
      <c r="N468" s="884"/>
    </row>
    <row r="469" spans="1:14" ht="15">
      <c r="A469" s="878"/>
      <c r="B469" s="1357"/>
      <c r="C469" s="897"/>
      <c r="D469" s="889"/>
      <c r="E469" s="890"/>
      <c r="F469" s="890"/>
      <c r="G469" s="890"/>
      <c r="H469" s="888"/>
      <c r="I469" s="889"/>
      <c r="J469" s="898"/>
      <c r="K469" s="898"/>
      <c r="L469" s="898"/>
      <c r="M469" s="888"/>
      <c r="N469" s="884"/>
    </row>
    <row r="470" spans="1:14" ht="15">
      <c r="A470" s="878"/>
      <c r="B470" s="1357"/>
      <c r="C470" s="897"/>
      <c r="D470" s="889"/>
      <c r="E470" s="898"/>
      <c r="F470" s="890"/>
      <c r="G470" s="890"/>
      <c r="H470" s="899"/>
      <c r="I470" s="889"/>
      <c r="J470" s="898"/>
      <c r="K470" s="898"/>
      <c r="L470" s="898"/>
      <c r="M470" s="888"/>
      <c r="N470" s="884"/>
    </row>
    <row r="471" spans="1:14" ht="15">
      <c r="A471" s="878"/>
      <c r="B471" s="1357"/>
      <c r="C471" s="897"/>
      <c r="D471" s="1341"/>
      <c r="E471" s="1341"/>
      <c r="F471" s="1341"/>
      <c r="G471" s="1341"/>
      <c r="H471" s="888"/>
      <c r="I471" s="1341"/>
      <c r="J471" s="1354"/>
      <c r="K471" s="1354"/>
      <c r="L471" s="1354"/>
      <c r="M471" s="888"/>
      <c r="N471" s="884"/>
    </row>
    <row r="472" spans="1:14" ht="15">
      <c r="A472" s="878"/>
      <c r="B472" s="1357"/>
      <c r="C472" s="897"/>
      <c r="D472" s="889"/>
      <c r="E472" s="1344"/>
      <c r="F472" s="1344"/>
      <c r="G472" s="1344"/>
      <c r="H472" s="888"/>
      <c r="I472" s="889"/>
      <c r="J472" s="898"/>
      <c r="K472" s="898"/>
      <c r="L472" s="898"/>
      <c r="M472" s="888"/>
      <c r="N472" s="884"/>
    </row>
    <row r="473" spans="1:14" ht="15">
      <c r="A473" s="878"/>
      <c r="B473" s="1357"/>
      <c r="C473" s="897"/>
      <c r="D473" s="889"/>
      <c r="E473" s="898"/>
      <c r="F473" s="898"/>
      <c r="G473" s="898"/>
      <c r="H473" s="888"/>
      <c r="I473" s="889"/>
      <c r="J473" s="898"/>
      <c r="K473" s="898"/>
      <c r="L473" s="898"/>
      <c r="M473" s="888"/>
      <c r="N473" s="884"/>
    </row>
    <row r="474" spans="1:14" ht="15">
      <c r="A474" s="878"/>
      <c r="B474" s="1357"/>
      <c r="C474" s="897"/>
      <c r="D474" s="889"/>
      <c r="E474" s="1344"/>
      <c r="F474" s="1344"/>
      <c r="G474" s="1344"/>
      <c r="H474" s="888"/>
      <c r="I474" s="889"/>
      <c r="J474" s="898"/>
      <c r="K474" s="898"/>
      <c r="L474" s="898"/>
      <c r="M474" s="888"/>
      <c r="N474" s="884"/>
    </row>
    <row r="475" spans="1:14" ht="15">
      <c r="A475" s="878"/>
      <c r="B475" s="1357"/>
      <c r="C475" s="897"/>
      <c r="D475" s="889"/>
      <c r="E475" s="890"/>
      <c r="F475" s="890"/>
      <c r="G475" s="890"/>
      <c r="H475" s="888"/>
      <c r="I475" s="889"/>
      <c r="J475" s="898"/>
      <c r="K475" s="898"/>
      <c r="L475" s="898"/>
      <c r="M475" s="888"/>
      <c r="N475" s="884"/>
    </row>
    <row r="476" spans="1:14" ht="15">
      <c r="A476" s="878"/>
      <c r="B476" s="1357"/>
      <c r="C476" s="897"/>
      <c r="D476" s="889"/>
      <c r="E476" s="890"/>
      <c r="F476" s="890"/>
      <c r="G476" s="890"/>
      <c r="H476" s="888"/>
      <c r="I476" s="889"/>
      <c r="J476" s="898"/>
      <c r="K476" s="898"/>
      <c r="L476" s="898"/>
      <c r="M476" s="888"/>
      <c r="N476" s="884"/>
    </row>
    <row r="477" spans="1:14" ht="15">
      <c r="A477" s="878"/>
      <c r="B477" s="1357"/>
      <c r="C477" s="897"/>
      <c r="D477" s="889"/>
      <c r="E477" s="898"/>
      <c r="F477" s="890"/>
      <c r="G477" s="890"/>
      <c r="H477" s="899"/>
      <c r="I477" s="889"/>
      <c r="J477" s="898"/>
      <c r="K477" s="898"/>
      <c r="L477" s="898"/>
      <c r="M477" s="888"/>
      <c r="N477" s="884"/>
    </row>
    <row r="478" spans="1:14" ht="15">
      <c r="A478" s="878"/>
      <c r="B478" s="1357"/>
      <c r="C478" s="897"/>
      <c r="D478" s="1341"/>
      <c r="E478" s="1341"/>
      <c r="F478" s="1341"/>
      <c r="G478" s="1341"/>
      <c r="H478" s="888"/>
      <c r="I478" s="1341"/>
      <c r="J478" s="1354"/>
      <c r="K478" s="1354"/>
      <c r="L478" s="1354"/>
      <c r="M478" s="888"/>
      <c r="N478" s="884"/>
    </row>
    <row r="479" spans="1:14" ht="15">
      <c r="A479" s="878"/>
      <c r="B479" s="1357"/>
      <c r="C479" s="897"/>
      <c r="D479" s="889"/>
      <c r="E479" s="1344"/>
      <c r="F479" s="1344"/>
      <c r="G479" s="1344"/>
      <c r="H479" s="888"/>
      <c r="I479" s="889"/>
      <c r="J479" s="898"/>
      <c r="K479" s="898"/>
      <c r="L479" s="898"/>
      <c r="M479" s="888"/>
      <c r="N479" s="884"/>
    </row>
    <row r="480" spans="1:14" ht="15">
      <c r="A480" s="878"/>
      <c r="B480" s="1357"/>
      <c r="C480" s="897"/>
      <c r="D480" s="889"/>
      <c r="E480" s="898"/>
      <c r="F480" s="898"/>
      <c r="G480" s="898"/>
      <c r="H480" s="888"/>
      <c r="I480" s="889"/>
      <c r="J480" s="898"/>
      <c r="K480" s="898"/>
      <c r="L480" s="898"/>
      <c r="M480" s="888"/>
      <c r="N480" s="884"/>
    </row>
    <row r="481" spans="1:14" ht="15">
      <c r="A481" s="878"/>
      <c r="B481" s="1357"/>
      <c r="C481" s="897"/>
      <c r="D481" s="889"/>
      <c r="E481" s="1344"/>
      <c r="F481" s="1344"/>
      <c r="G481" s="1344"/>
      <c r="H481" s="888"/>
      <c r="I481" s="889"/>
      <c r="J481" s="898"/>
      <c r="K481" s="898"/>
      <c r="L481" s="898"/>
      <c r="M481" s="888"/>
      <c r="N481" s="884"/>
    </row>
    <row r="482" spans="1:14" ht="15">
      <c r="A482" s="878"/>
      <c r="B482" s="1357"/>
      <c r="C482" s="897"/>
      <c r="D482" s="889"/>
      <c r="E482" s="890"/>
      <c r="F482" s="890"/>
      <c r="G482" s="890"/>
      <c r="H482" s="888"/>
      <c r="I482" s="889"/>
      <c r="J482" s="898"/>
      <c r="K482" s="898"/>
      <c r="L482" s="898"/>
      <c r="M482" s="888"/>
      <c r="N482" s="884"/>
    </row>
    <row r="483" spans="1:14" ht="15">
      <c r="A483" s="878"/>
      <c r="B483" s="1357"/>
      <c r="C483" s="897"/>
      <c r="D483" s="889"/>
      <c r="E483" s="898"/>
      <c r="F483" s="890"/>
      <c r="G483" s="890"/>
      <c r="H483" s="888"/>
      <c r="I483" s="889"/>
      <c r="J483" s="898"/>
      <c r="K483" s="898"/>
      <c r="L483" s="898"/>
      <c r="M483" s="888"/>
      <c r="N483" s="884"/>
    </row>
    <row r="484" spans="1:14" ht="15">
      <c r="A484" s="878"/>
      <c r="B484" s="1357"/>
      <c r="C484" s="897"/>
      <c r="D484" s="889"/>
      <c r="E484" s="898"/>
      <c r="F484" s="898"/>
      <c r="G484" s="898"/>
      <c r="H484" s="895"/>
      <c r="I484" s="889"/>
      <c r="J484" s="898"/>
      <c r="K484" s="890"/>
      <c r="L484" s="890"/>
      <c r="M484" s="895"/>
      <c r="N484" s="884"/>
    </row>
    <row r="485" spans="1:14" ht="15">
      <c r="A485" s="878"/>
      <c r="B485" s="1195"/>
      <c r="C485" s="897"/>
      <c r="D485" s="889"/>
      <c r="E485" s="900"/>
      <c r="F485" s="898"/>
      <c r="G485" s="898"/>
      <c r="H485" s="895"/>
      <c r="I485" s="889"/>
      <c r="J485" s="898"/>
      <c r="K485" s="890"/>
      <c r="L485" s="890"/>
      <c r="M485" s="895"/>
      <c r="N485" s="884"/>
    </row>
    <row r="486" spans="1:14" ht="15" hidden="1">
      <c r="A486" s="878"/>
      <c r="B486" s="1351"/>
      <c r="C486" s="897"/>
      <c r="D486" s="1353"/>
      <c r="E486" s="1353"/>
      <c r="F486" s="1353"/>
      <c r="G486" s="1353"/>
      <c r="H486" s="888"/>
      <c r="I486" s="1353"/>
      <c r="J486" s="1353"/>
      <c r="K486" s="1353"/>
      <c r="L486" s="1353"/>
      <c r="M486" s="888"/>
      <c r="N486" s="884"/>
    </row>
    <row r="487" spans="1:14" ht="15" hidden="1">
      <c r="A487" s="878"/>
      <c r="B487" s="1351"/>
      <c r="C487" s="897"/>
      <c r="D487" s="889"/>
      <c r="E487" s="1344"/>
      <c r="F487" s="1344"/>
      <c r="G487" s="1344"/>
      <c r="H487" s="888"/>
      <c r="I487" s="889"/>
      <c r="J487" s="898"/>
      <c r="K487" s="898"/>
      <c r="L487" s="898"/>
      <c r="M487" s="888"/>
      <c r="N487" s="884"/>
    </row>
    <row r="488" spans="1:14" ht="15" hidden="1">
      <c r="A488" s="878"/>
      <c r="B488" s="1351"/>
      <c r="C488" s="897"/>
      <c r="D488" s="889"/>
      <c r="E488" s="898"/>
      <c r="F488" s="898"/>
      <c r="G488" s="898"/>
      <c r="H488" s="888"/>
      <c r="I488" s="886"/>
      <c r="J488" s="1342"/>
      <c r="K488" s="1342"/>
      <c r="L488" s="1342"/>
      <c r="M488" s="888"/>
      <c r="N488" s="884"/>
    </row>
    <row r="489" spans="1:14" ht="15" hidden="1">
      <c r="A489" s="878"/>
      <c r="B489" s="1351"/>
      <c r="C489" s="897"/>
      <c r="D489" s="889"/>
      <c r="E489" s="890"/>
      <c r="F489" s="890"/>
      <c r="G489" s="890"/>
      <c r="H489" s="888"/>
      <c r="I489" s="889"/>
      <c r="J489" s="898"/>
      <c r="K489" s="898"/>
      <c r="L489" s="898"/>
      <c r="M489" s="888"/>
      <c r="N489" s="884"/>
    </row>
    <row r="490" spans="1:14" ht="15" hidden="1">
      <c r="A490" s="878"/>
      <c r="B490" s="1351"/>
      <c r="C490" s="897"/>
      <c r="D490" s="889"/>
      <c r="E490" s="898"/>
      <c r="F490" s="890"/>
      <c r="G490" s="890"/>
      <c r="H490" s="888"/>
      <c r="I490" s="889"/>
      <c r="J490" s="898"/>
      <c r="K490" s="898"/>
      <c r="L490" s="898"/>
      <c r="M490" s="888"/>
      <c r="N490" s="884"/>
    </row>
    <row r="491" spans="1:14" ht="15">
      <c r="A491" s="878"/>
      <c r="B491" s="1351"/>
      <c r="C491" s="897"/>
      <c r="D491" s="1353"/>
      <c r="E491" s="1353"/>
      <c r="F491" s="1353"/>
      <c r="G491" s="1353"/>
      <c r="H491" s="888"/>
      <c r="I491" s="1353"/>
      <c r="J491" s="1353"/>
      <c r="K491" s="1353"/>
      <c r="L491" s="1353"/>
      <c r="M491" s="888"/>
      <c r="N491" s="884"/>
    </row>
    <row r="492" spans="1:14" ht="15">
      <c r="A492" s="878"/>
      <c r="B492" s="1351"/>
      <c r="C492" s="897"/>
      <c r="D492" s="889"/>
      <c r="E492" s="1344"/>
      <c r="F492" s="1344"/>
      <c r="G492" s="1344"/>
      <c r="H492" s="888"/>
      <c r="I492" s="889"/>
      <c r="J492" s="898"/>
      <c r="K492" s="898"/>
      <c r="L492" s="898"/>
      <c r="M492" s="888"/>
      <c r="N492" s="884"/>
    </row>
    <row r="493" spans="1:14" ht="15">
      <c r="A493" s="878"/>
      <c r="B493" s="1351"/>
      <c r="C493" s="897"/>
      <c r="D493" s="889"/>
      <c r="E493" s="898"/>
      <c r="F493" s="898"/>
      <c r="G493" s="898"/>
      <c r="H493" s="888"/>
      <c r="I493" s="886"/>
      <c r="J493" s="1342"/>
      <c r="K493" s="1342"/>
      <c r="L493" s="1342"/>
      <c r="M493" s="888"/>
      <c r="N493" s="884"/>
    </row>
    <row r="494" spans="1:14" ht="15">
      <c r="A494" s="878"/>
      <c r="B494" s="1351"/>
      <c r="C494" s="897"/>
      <c r="D494" s="889"/>
      <c r="E494" s="1344"/>
      <c r="F494" s="1344"/>
      <c r="G494" s="1344"/>
      <c r="H494" s="888"/>
      <c r="I494" s="889"/>
      <c r="J494" s="898"/>
      <c r="K494" s="890"/>
      <c r="L494" s="890"/>
      <c r="M494" s="888"/>
      <c r="N494" s="884"/>
    </row>
    <row r="495" spans="1:14" ht="15">
      <c r="A495" s="878"/>
      <c r="B495" s="1351"/>
      <c r="C495" s="897"/>
      <c r="D495" s="889"/>
      <c r="E495" s="890"/>
      <c r="F495" s="890"/>
      <c r="G495" s="890"/>
      <c r="H495" s="888"/>
      <c r="I495" s="889"/>
      <c r="J495" s="898"/>
      <c r="K495" s="898"/>
      <c r="L495" s="898"/>
      <c r="M495" s="888"/>
      <c r="N495" s="884"/>
    </row>
    <row r="496" spans="1:14" ht="15">
      <c r="A496" s="878"/>
      <c r="B496" s="1351"/>
      <c r="C496" s="897"/>
      <c r="D496" s="889"/>
      <c r="E496" s="898"/>
      <c r="F496" s="890"/>
      <c r="G496" s="890"/>
      <c r="H496" s="888"/>
      <c r="I496" s="889"/>
      <c r="J496" s="898"/>
      <c r="K496" s="898"/>
      <c r="L496" s="898"/>
      <c r="M496" s="888"/>
      <c r="N496" s="884"/>
    </row>
    <row r="497" spans="1:14" ht="15">
      <c r="A497" s="878"/>
      <c r="B497" s="1351"/>
      <c r="C497" s="897"/>
      <c r="D497" s="889"/>
      <c r="E497" s="890"/>
      <c r="F497" s="890"/>
      <c r="G497" s="890"/>
      <c r="H497" s="888"/>
      <c r="I497" s="886"/>
      <c r="J497" s="891"/>
      <c r="K497" s="890"/>
      <c r="L497" s="890"/>
      <c r="M497" s="888"/>
      <c r="N497" s="884"/>
    </row>
    <row r="498" spans="1:14" ht="15">
      <c r="A498" s="878"/>
      <c r="B498" s="1351"/>
      <c r="C498" s="897"/>
      <c r="D498" s="889"/>
      <c r="E498" s="901"/>
      <c r="F498" s="890"/>
      <c r="G498" s="890"/>
      <c r="H498" s="888"/>
      <c r="I498" s="889"/>
      <c r="J498" s="1344"/>
      <c r="K498" s="1344"/>
      <c r="L498" s="1344"/>
      <c r="M498" s="888"/>
      <c r="N498" s="884"/>
    </row>
    <row r="499" spans="1:14" ht="15">
      <c r="A499" s="878"/>
      <c r="B499" s="1351"/>
      <c r="C499" s="897"/>
      <c r="D499" s="889"/>
      <c r="E499" s="901"/>
      <c r="F499" s="890"/>
      <c r="G499" s="890"/>
      <c r="H499" s="888"/>
      <c r="I499" s="889"/>
      <c r="J499" s="901"/>
      <c r="K499" s="890"/>
      <c r="L499" s="890"/>
      <c r="M499" s="888"/>
      <c r="N499" s="884"/>
    </row>
    <row r="500" spans="1:14" ht="0.75" customHeight="1">
      <c r="A500" s="878"/>
      <c r="B500" s="1351"/>
      <c r="C500" s="897"/>
      <c r="D500" s="1353"/>
      <c r="E500" s="1353"/>
      <c r="F500" s="1353"/>
      <c r="G500" s="1353"/>
      <c r="H500" s="888"/>
      <c r="I500" s="889"/>
      <c r="J500" s="890"/>
      <c r="K500" s="890"/>
      <c r="L500" s="890"/>
      <c r="M500" s="888"/>
      <c r="N500" s="884"/>
    </row>
    <row r="501" spans="1:14" ht="15" hidden="1">
      <c r="A501" s="878"/>
      <c r="B501" s="1351"/>
      <c r="C501" s="897"/>
      <c r="D501" s="889"/>
      <c r="E501" s="1344"/>
      <c r="F501" s="1344"/>
      <c r="G501" s="1344"/>
      <c r="H501" s="888"/>
      <c r="I501" s="889"/>
      <c r="J501" s="890"/>
      <c r="K501" s="890"/>
      <c r="L501" s="890"/>
      <c r="M501" s="888"/>
      <c r="N501" s="884"/>
    </row>
    <row r="502" spans="1:14" ht="15" hidden="1">
      <c r="A502" s="878"/>
      <c r="B502" s="1351"/>
      <c r="C502" s="897"/>
      <c r="D502" s="889"/>
      <c r="E502" s="898"/>
      <c r="F502" s="898"/>
      <c r="G502" s="898"/>
      <c r="H502" s="888"/>
      <c r="I502" s="889"/>
      <c r="J502" s="890"/>
      <c r="K502" s="890"/>
      <c r="L502" s="890"/>
      <c r="M502" s="888"/>
      <c r="N502" s="884"/>
    </row>
    <row r="503" spans="1:14" ht="15" hidden="1">
      <c r="A503" s="878"/>
      <c r="B503" s="1351"/>
      <c r="C503" s="897"/>
      <c r="D503" s="889"/>
      <c r="E503" s="1344"/>
      <c r="F503" s="1344"/>
      <c r="G503" s="1344"/>
      <c r="H503" s="888"/>
      <c r="I503" s="889"/>
      <c r="J503" s="890"/>
      <c r="K503" s="890"/>
      <c r="L503" s="890"/>
      <c r="M503" s="888"/>
      <c r="N503" s="884"/>
    </row>
    <row r="504" spans="1:14" ht="15" hidden="1">
      <c r="A504" s="878"/>
      <c r="B504" s="1351"/>
      <c r="C504" s="897"/>
      <c r="D504" s="889"/>
      <c r="E504" s="890"/>
      <c r="F504" s="890"/>
      <c r="G504" s="890"/>
      <c r="H504" s="888"/>
      <c r="I504" s="889"/>
      <c r="J504" s="890"/>
      <c r="K504" s="890"/>
      <c r="L504" s="890"/>
      <c r="M504" s="888"/>
      <c r="N504" s="884"/>
    </row>
    <row r="505" spans="1:14" ht="15" hidden="1">
      <c r="A505" s="878"/>
      <c r="B505" s="1351"/>
      <c r="C505" s="897"/>
      <c r="D505" s="889"/>
      <c r="E505" s="898"/>
      <c r="F505" s="890"/>
      <c r="G505" s="890"/>
      <c r="H505" s="888"/>
      <c r="I505" s="889"/>
      <c r="J505" s="890"/>
      <c r="K505" s="890"/>
      <c r="L505" s="890"/>
      <c r="M505" s="888"/>
      <c r="N505" s="884"/>
    </row>
    <row r="506" spans="1:14" ht="16.5" customHeight="1" hidden="1" thickBot="1">
      <c r="A506" s="878"/>
      <c r="B506" s="880"/>
      <c r="C506" s="897"/>
      <c r="D506" s="889"/>
      <c r="E506" s="898"/>
      <c r="F506" s="898"/>
      <c r="G506" s="898"/>
      <c r="H506" s="895"/>
      <c r="I506" s="889"/>
      <c r="J506" s="898"/>
      <c r="K506" s="890"/>
      <c r="L506" s="890"/>
      <c r="M506" s="895"/>
      <c r="N506" s="884"/>
    </row>
    <row r="507" spans="1:14" ht="15" hidden="1">
      <c r="A507" s="878"/>
      <c r="B507" s="880"/>
      <c r="C507" s="897"/>
      <c r="D507" s="1353"/>
      <c r="E507" s="1353"/>
      <c r="F507" s="1353"/>
      <c r="G507" s="1353"/>
      <c r="H507" s="888"/>
      <c r="I507" s="1353"/>
      <c r="J507" s="1353"/>
      <c r="K507" s="1353"/>
      <c r="L507" s="1353"/>
      <c r="M507" s="888"/>
      <c r="N507" s="884"/>
    </row>
    <row r="508" spans="1:14" ht="15" hidden="1">
      <c r="A508" s="878"/>
      <c r="B508" s="1351"/>
      <c r="C508" s="897"/>
      <c r="D508" s="889"/>
      <c r="E508" s="1344"/>
      <c r="F508" s="1344"/>
      <c r="G508" s="1344"/>
      <c r="H508" s="888"/>
      <c r="I508" s="889"/>
      <c r="J508" s="898"/>
      <c r="K508" s="898"/>
      <c r="L508" s="898"/>
      <c r="M508" s="888"/>
      <c r="N508" s="884"/>
    </row>
    <row r="509" spans="1:14" ht="15" hidden="1">
      <c r="A509" s="878"/>
      <c r="B509" s="1351"/>
      <c r="C509" s="897"/>
      <c r="D509" s="889"/>
      <c r="E509" s="898"/>
      <c r="F509" s="898"/>
      <c r="G509" s="898"/>
      <c r="H509" s="888"/>
      <c r="I509" s="889"/>
      <c r="J509" s="1344"/>
      <c r="K509" s="1344"/>
      <c r="L509" s="1344"/>
      <c r="M509" s="888"/>
      <c r="N509" s="884"/>
    </row>
    <row r="510" spans="1:14" ht="15" hidden="1">
      <c r="A510" s="878"/>
      <c r="B510" s="1351"/>
      <c r="C510" s="897"/>
      <c r="D510" s="889"/>
      <c r="E510" s="1344"/>
      <c r="F510" s="1344"/>
      <c r="G510" s="1344"/>
      <c r="H510" s="888"/>
      <c r="I510" s="889"/>
      <c r="J510" s="898"/>
      <c r="K510" s="890"/>
      <c r="L510" s="890"/>
      <c r="M510" s="888"/>
      <c r="N510" s="884"/>
    </row>
    <row r="511" spans="1:14" ht="15" hidden="1">
      <c r="A511" s="878"/>
      <c r="B511" s="1351"/>
      <c r="C511" s="897"/>
      <c r="D511" s="889"/>
      <c r="E511" s="890"/>
      <c r="F511" s="890"/>
      <c r="G511" s="890"/>
      <c r="H511" s="888"/>
      <c r="I511" s="889"/>
      <c r="J511" s="1344"/>
      <c r="K511" s="1344"/>
      <c r="L511" s="1344"/>
      <c r="M511" s="888"/>
      <c r="N511" s="884"/>
    </row>
    <row r="512" spans="1:14" ht="15" hidden="1">
      <c r="A512" s="878"/>
      <c r="B512" s="1351"/>
      <c r="C512" s="897"/>
      <c r="D512" s="889"/>
      <c r="E512" s="898"/>
      <c r="F512" s="890"/>
      <c r="G512" s="890"/>
      <c r="H512" s="888"/>
      <c r="I512" s="892"/>
      <c r="J512" s="898"/>
      <c r="K512" s="890"/>
      <c r="L512" s="890"/>
      <c r="M512" s="888"/>
      <c r="N512" s="884"/>
    </row>
    <row r="513" spans="1:14" ht="15" hidden="1">
      <c r="A513" s="878"/>
      <c r="B513" s="1351"/>
      <c r="C513" s="897"/>
      <c r="D513" s="889"/>
      <c r="E513" s="898"/>
      <c r="F513" s="890"/>
      <c r="G513" s="890"/>
      <c r="H513" s="895"/>
      <c r="I513" s="889"/>
      <c r="J513" s="898"/>
      <c r="K513" s="890"/>
      <c r="L513" s="890"/>
      <c r="M513" s="895"/>
      <c r="N513" s="884"/>
    </row>
    <row r="514" spans="1:14" ht="15">
      <c r="A514" s="878"/>
      <c r="B514" s="1352"/>
      <c r="C514" s="897"/>
      <c r="D514" s="1341"/>
      <c r="E514" s="1341"/>
      <c r="F514" s="1341"/>
      <c r="G514" s="1341"/>
      <c r="H514" s="895"/>
      <c r="I514" s="1341"/>
      <c r="J514" s="1341"/>
      <c r="K514" s="1341"/>
      <c r="L514" s="1341"/>
      <c r="M514" s="895"/>
      <c r="N514" s="884"/>
    </row>
    <row r="515" spans="1:14" ht="15">
      <c r="A515" s="878"/>
      <c r="B515" s="1352"/>
      <c r="C515" s="897"/>
      <c r="D515" s="889"/>
      <c r="E515" s="1344"/>
      <c r="F515" s="1344"/>
      <c r="G515" s="1344"/>
      <c r="H515" s="902"/>
      <c r="I515" s="889"/>
      <c r="J515" s="898"/>
      <c r="K515" s="890"/>
      <c r="L515" s="890"/>
      <c r="M515" s="902"/>
      <c r="N515" s="884"/>
    </row>
    <row r="516" spans="1:14" ht="15">
      <c r="A516" s="878"/>
      <c r="B516" s="1352"/>
      <c r="C516" s="897"/>
      <c r="D516" s="889"/>
      <c r="E516" s="898"/>
      <c r="F516" s="898"/>
      <c r="G516" s="898"/>
      <c r="H516" s="902"/>
      <c r="I516" s="889"/>
      <c r="J516" s="898"/>
      <c r="K516" s="890"/>
      <c r="L516" s="890"/>
      <c r="M516" s="902"/>
      <c r="N516" s="884"/>
    </row>
    <row r="517" spans="1:14" ht="15">
      <c r="A517" s="878"/>
      <c r="B517" s="1352"/>
      <c r="C517" s="897"/>
      <c r="D517" s="889"/>
      <c r="E517" s="1344"/>
      <c r="F517" s="1344"/>
      <c r="G517" s="1344"/>
      <c r="H517" s="902"/>
      <c r="I517" s="889"/>
      <c r="J517" s="898"/>
      <c r="K517" s="890"/>
      <c r="L517" s="890"/>
      <c r="M517" s="895"/>
      <c r="N517" s="884"/>
    </row>
    <row r="518" spans="1:14" ht="15">
      <c r="A518" s="878"/>
      <c r="B518" s="1352"/>
      <c r="C518" s="897"/>
      <c r="D518" s="889"/>
      <c r="E518" s="898"/>
      <c r="F518" s="890"/>
      <c r="G518" s="890"/>
      <c r="H518" s="902"/>
      <c r="I518" s="889"/>
      <c r="J518" s="898"/>
      <c r="K518" s="890"/>
      <c r="L518" s="890"/>
      <c r="M518" s="895"/>
      <c r="N518" s="884"/>
    </row>
    <row r="519" spans="1:14" ht="15">
      <c r="A519" s="878"/>
      <c r="B519" s="1352"/>
      <c r="C519" s="897"/>
      <c r="D519" s="889"/>
      <c r="E519" s="898"/>
      <c r="F519" s="890"/>
      <c r="G519" s="890"/>
      <c r="H519" s="895"/>
      <c r="I519" s="889"/>
      <c r="J519" s="898"/>
      <c r="K519" s="890"/>
      <c r="L519" s="890"/>
      <c r="M519" s="895"/>
      <c r="N519" s="884"/>
    </row>
    <row r="520" spans="1:14" ht="15">
      <c r="A520" s="878"/>
      <c r="B520" s="880"/>
      <c r="C520" s="1350"/>
      <c r="D520" s="1350"/>
      <c r="E520" s="1350"/>
      <c r="F520" s="1350"/>
      <c r="G520" s="1350"/>
      <c r="H520" s="888"/>
      <c r="I520" s="882"/>
      <c r="J520" s="890"/>
      <c r="K520" s="890"/>
      <c r="L520" s="890"/>
      <c r="M520" s="883"/>
      <c r="N520" s="884"/>
    </row>
    <row r="521" spans="1:14" ht="15">
      <c r="A521" s="1346" t="s">
        <v>527</v>
      </c>
      <c r="B521" s="880"/>
      <c r="C521" s="897"/>
      <c r="D521" s="882"/>
      <c r="E521" s="903"/>
      <c r="F521" s="882"/>
      <c r="G521" s="882"/>
      <c r="H521" s="883"/>
      <c r="I521" s="1343"/>
      <c r="J521" s="1343"/>
      <c r="K521" s="1343"/>
      <c r="L521" s="1343"/>
      <c r="M521" s="1343"/>
      <c r="N521" s="884"/>
    </row>
    <row r="522" spans="1:14" ht="15">
      <c r="A522" s="1347"/>
      <c r="B522" s="880"/>
      <c r="C522" s="885"/>
      <c r="D522" s="886"/>
      <c r="E522" s="1342"/>
      <c r="F522" s="1342"/>
      <c r="G522" s="1342"/>
      <c r="H522" s="904"/>
      <c r="I522" s="889"/>
      <c r="J522" s="1344"/>
      <c r="K522" s="1344"/>
      <c r="L522" s="1344"/>
      <c r="M522" s="888"/>
      <c r="N522" s="884"/>
    </row>
    <row r="523" spans="1:14" ht="15">
      <c r="A523" s="1347"/>
      <c r="B523" s="880"/>
      <c r="C523" s="885"/>
      <c r="D523" s="886"/>
      <c r="E523" s="891"/>
      <c r="F523" s="891"/>
      <c r="G523" s="891"/>
      <c r="H523" s="905"/>
      <c r="I523" s="886"/>
      <c r="J523" s="890"/>
      <c r="K523" s="890"/>
      <c r="L523" s="890"/>
      <c r="M523" s="888"/>
      <c r="N523" s="884"/>
    </row>
    <row r="524" spans="1:14" ht="15">
      <c r="A524" s="1347"/>
      <c r="B524" s="880"/>
      <c r="C524" s="885"/>
      <c r="D524" s="886"/>
      <c r="E524" s="1349"/>
      <c r="F524" s="1349"/>
      <c r="G524" s="1349"/>
      <c r="H524" s="904"/>
      <c r="I524" s="886"/>
      <c r="J524" s="1344"/>
      <c r="K524" s="1344"/>
      <c r="L524" s="1344"/>
      <c r="M524" s="883"/>
      <c r="N524" s="884"/>
    </row>
    <row r="525" spans="1:14" ht="15" customHeight="1">
      <c r="A525" s="1348"/>
      <c r="B525" s="880"/>
      <c r="C525" s="885"/>
      <c r="D525" s="886"/>
      <c r="E525" s="891"/>
      <c r="F525" s="891"/>
      <c r="G525" s="891"/>
      <c r="H525" s="906"/>
      <c r="I525" s="886"/>
      <c r="J525" s="1344"/>
      <c r="K525" s="1344"/>
      <c r="L525" s="1344"/>
      <c r="M525" s="888"/>
      <c r="N525" s="884"/>
    </row>
    <row r="526" spans="1:14" ht="15" hidden="1">
      <c r="A526" s="1346"/>
      <c r="B526" s="880"/>
      <c r="C526" s="897"/>
      <c r="D526" s="881"/>
      <c r="E526" s="907"/>
      <c r="F526" s="881"/>
      <c r="G526" s="881"/>
      <c r="H526" s="905"/>
      <c r="I526" s="1345"/>
      <c r="J526" s="1345"/>
      <c r="K526" s="1345"/>
      <c r="L526" s="1345"/>
      <c r="M526" s="1345"/>
      <c r="N526" s="884"/>
    </row>
    <row r="527" spans="1:14" ht="15" hidden="1">
      <c r="A527" s="1347"/>
      <c r="B527" s="880"/>
      <c r="C527" s="897"/>
      <c r="D527" s="886"/>
      <c r="E527" s="1342"/>
      <c r="F527" s="1342"/>
      <c r="G527" s="1342"/>
      <c r="H527" s="905"/>
      <c r="I527" s="908"/>
      <c r="J527" s="908"/>
      <c r="K527" s="908"/>
      <c r="L527" s="908"/>
      <c r="M527" s="908"/>
      <c r="N527" s="884"/>
    </row>
    <row r="528" spans="1:14" ht="15" hidden="1">
      <c r="A528" s="1347"/>
      <c r="B528" s="880"/>
      <c r="C528" s="897"/>
      <c r="D528" s="886"/>
      <c r="E528" s="1342"/>
      <c r="F528" s="1342"/>
      <c r="G528" s="1342"/>
      <c r="H528" s="905"/>
      <c r="I528" s="908"/>
      <c r="J528" s="908"/>
      <c r="K528" s="908"/>
      <c r="L528" s="908"/>
      <c r="M528" s="908"/>
      <c r="N528" s="884"/>
    </row>
    <row r="529" spans="1:14" ht="15" hidden="1">
      <c r="A529" s="1347"/>
      <c r="B529" s="880"/>
      <c r="C529" s="885"/>
      <c r="D529" s="886"/>
      <c r="E529" s="1349"/>
      <c r="F529" s="1349"/>
      <c r="G529" s="1349"/>
      <c r="H529" s="904"/>
      <c r="I529" s="886"/>
      <c r="J529" s="1344"/>
      <c r="K529" s="1344"/>
      <c r="L529" s="1344"/>
      <c r="M529" s="883"/>
      <c r="N529" s="884"/>
    </row>
    <row r="530" spans="1:14" ht="15" hidden="1">
      <c r="A530" s="1348"/>
      <c r="B530" s="880"/>
      <c r="C530" s="885"/>
      <c r="D530" s="886"/>
      <c r="E530" s="1342"/>
      <c r="F530" s="1342"/>
      <c r="G530" s="1342"/>
      <c r="H530" s="906"/>
      <c r="I530" s="886"/>
      <c r="J530" s="1342"/>
      <c r="K530" s="1342"/>
      <c r="L530" s="1342"/>
      <c r="M530" s="883"/>
      <c r="N530" s="884"/>
    </row>
    <row r="531" spans="1:14" ht="15">
      <c r="A531" s="878"/>
      <c r="B531" s="880"/>
      <c r="C531" s="1345"/>
      <c r="D531" s="1345"/>
      <c r="E531" s="1345"/>
      <c r="F531" s="1345"/>
      <c r="G531" s="1345"/>
      <c r="H531" s="883"/>
      <c r="I531" s="908"/>
      <c r="J531" s="908"/>
      <c r="K531" s="908"/>
      <c r="L531" s="908"/>
      <c r="M531" s="891"/>
      <c r="N531" s="884"/>
    </row>
    <row r="532" spans="1:14" ht="15">
      <c r="A532" s="878"/>
      <c r="B532" s="880"/>
      <c r="C532" s="885"/>
      <c r="D532" s="886"/>
      <c r="E532" s="1342"/>
      <c r="F532" s="1342"/>
      <c r="G532" s="1342"/>
      <c r="H532" s="888"/>
      <c r="I532" s="886"/>
      <c r="J532" s="1342"/>
      <c r="K532" s="1342"/>
      <c r="L532" s="1342"/>
      <c r="M532" s="883"/>
      <c r="N532" s="884"/>
    </row>
    <row r="533" spans="1:14" ht="15">
      <c r="A533" s="878"/>
      <c r="B533" s="880"/>
      <c r="C533" s="885"/>
      <c r="D533" s="886"/>
      <c r="E533" s="891"/>
      <c r="F533" s="891"/>
      <c r="G533" s="891"/>
      <c r="H533" s="888"/>
      <c r="I533" s="886"/>
      <c r="J533" s="891"/>
      <c r="K533" s="891"/>
      <c r="L533" s="891"/>
      <c r="M533" s="888"/>
      <c r="N533" s="884"/>
    </row>
    <row r="534" spans="1:14" ht="15">
      <c r="A534" s="878"/>
      <c r="B534" s="880"/>
      <c r="C534" s="885"/>
      <c r="D534" s="886"/>
      <c r="E534" s="1342"/>
      <c r="F534" s="1342"/>
      <c r="G534" s="1342"/>
      <c r="H534" s="888"/>
      <c r="I534" s="886"/>
      <c r="J534" s="1342"/>
      <c r="K534" s="1342"/>
      <c r="L534" s="1342"/>
      <c r="M534" s="888"/>
      <c r="N534" s="884"/>
    </row>
    <row r="535" spans="1:14" ht="15">
      <c r="A535" s="878"/>
      <c r="B535" s="880"/>
      <c r="C535" s="885"/>
      <c r="D535" s="886"/>
      <c r="E535" s="887"/>
      <c r="F535" s="887"/>
      <c r="G535" s="887"/>
      <c r="H535" s="888"/>
      <c r="I535" s="886"/>
      <c r="J535" s="887"/>
      <c r="K535" s="887"/>
      <c r="L535" s="887"/>
      <c r="M535" s="888"/>
      <c r="N535" s="884"/>
    </row>
    <row r="536" spans="1:14" ht="15">
      <c r="A536" s="878"/>
      <c r="B536" s="880"/>
      <c r="C536" s="885"/>
      <c r="D536" s="886"/>
      <c r="E536" s="887"/>
      <c r="F536" s="887"/>
      <c r="G536" s="887"/>
      <c r="H536" s="888"/>
      <c r="I536" s="886"/>
      <c r="J536" s="891"/>
      <c r="K536" s="891"/>
      <c r="L536" s="891"/>
      <c r="M536" s="888"/>
      <c r="N536" s="884"/>
    </row>
    <row r="537" spans="1:14" ht="15">
      <c r="A537" s="878"/>
      <c r="B537" s="880"/>
      <c r="C537" s="885"/>
      <c r="D537" s="886"/>
      <c r="E537" s="887"/>
      <c r="F537" s="887"/>
      <c r="G537" s="887"/>
      <c r="H537" s="888"/>
      <c r="I537" s="886"/>
      <c r="J537" s="891"/>
      <c r="K537" s="891"/>
      <c r="L537" s="891"/>
      <c r="M537" s="888"/>
      <c r="N537" s="884"/>
    </row>
    <row r="538" spans="1:14" ht="15">
      <c r="A538" s="878"/>
      <c r="B538" s="880"/>
      <c r="C538" s="885"/>
      <c r="D538" s="886"/>
      <c r="E538" s="891"/>
      <c r="F538" s="887"/>
      <c r="G538" s="887"/>
      <c r="H538" s="888"/>
      <c r="I538" s="886"/>
      <c r="J538" s="891"/>
      <c r="K538" s="891"/>
      <c r="L538" s="891"/>
      <c r="M538" s="888"/>
      <c r="N538" s="884"/>
    </row>
    <row r="539" spans="1:14" ht="15">
      <c r="A539" s="878"/>
      <c r="B539" s="880"/>
      <c r="C539" s="885"/>
      <c r="D539" s="886"/>
      <c r="E539" s="1342"/>
      <c r="F539" s="1342"/>
      <c r="G539" s="1342"/>
      <c r="H539" s="888"/>
      <c r="I539" s="886"/>
      <c r="J539" s="1342"/>
      <c r="K539" s="1342"/>
      <c r="L539" s="1342"/>
      <c r="M539" s="888"/>
      <c r="N539" s="884"/>
    </row>
    <row r="540" spans="1:14" ht="15">
      <c r="A540" s="878"/>
      <c r="B540" s="880"/>
      <c r="C540" s="885"/>
      <c r="D540" s="886"/>
      <c r="E540" s="891"/>
      <c r="F540" s="891"/>
      <c r="G540" s="891"/>
      <c r="H540" s="888"/>
      <c r="I540" s="889"/>
      <c r="J540" s="1344"/>
      <c r="K540" s="1344"/>
      <c r="L540" s="1344"/>
      <c r="M540" s="888"/>
      <c r="N540" s="884"/>
    </row>
    <row r="541" spans="1:14" ht="15">
      <c r="A541" s="878"/>
      <c r="B541" s="880"/>
      <c r="C541" s="885"/>
      <c r="D541" s="886"/>
      <c r="E541" s="891"/>
      <c r="F541" s="891"/>
      <c r="G541" s="891"/>
      <c r="H541" s="888"/>
      <c r="I541" s="889"/>
      <c r="J541" s="890"/>
      <c r="K541" s="890"/>
      <c r="L541" s="890"/>
      <c r="M541" s="888"/>
      <c r="N541" s="884"/>
    </row>
    <row r="542" spans="1:14" ht="15">
      <c r="A542" s="878"/>
      <c r="B542" s="880"/>
      <c r="C542" s="885"/>
      <c r="D542" s="886"/>
      <c r="E542" s="891"/>
      <c r="F542" s="1342"/>
      <c r="G542" s="1342"/>
      <c r="H542" s="888"/>
      <c r="I542" s="886"/>
      <c r="J542" s="891"/>
      <c r="K542" s="891"/>
      <c r="L542" s="891"/>
      <c r="M542" s="888"/>
      <c r="N542" s="884"/>
    </row>
    <row r="543" spans="1:14" ht="15">
      <c r="A543" s="878"/>
      <c r="B543" s="880"/>
      <c r="C543" s="885"/>
      <c r="D543" s="886"/>
      <c r="E543" s="891"/>
      <c r="F543" s="893"/>
      <c r="G543" s="893"/>
      <c r="H543" s="888"/>
      <c r="I543" s="886"/>
      <c r="J543" s="1342"/>
      <c r="K543" s="1342"/>
      <c r="L543" s="1342"/>
      <c r="M543" s="883"/>
      <c r="N543" s="884"/>
    </row>
    <row r="544" spans="1:14" ht="15">
      <c r="A544" s="878"/>
      <c r="B544" s="880"/>
      <c r="C544" s="885"/>
      <c r="D544" s="882"/>
      <c r="E544" s="882"/>
      <c r="F544" s="882"/>
      <c r="G544" s="882"/>
      <c r="H544" s="895"/>
      <c r="I544" s="889"/>
      <c r="J544" s="1344"/>
      <c r="K544" s="1344"/>
      <c r="L544" s="1344"/>
      <c r="M544" s="888"/>
      <c r="N544" s="884"/>
    </row>
    <row r="545" spans="1:14" ht="15">
      <c r="A545" s="878"/>
      <c r="B545" s="880"/>
      <c r="C545" s="909"/>
      <c r="D545" s="886"/>
      <c r="E545" s="887"/>
      <c r="F545" s="887"/>
      <c r="G545" s="887"/>
      <c r="H545" s="888"/>
      <c r="I545" s="889"/>
      <c r="J545" s="1344"/>
      <c r="K545" s="1344"/>
      <c r="L545" s="1344"/>
      <c r="M545" s="888"/>
      <c r="N545" s="884"/>
    </row>
    <row r="546" spans="1:14" ht="15">
      <c r="A546" s="878"/>
      <c r="B546" s="880"/>
      <c r="C546" s="885"/>
      <c r="D546" s="886"/>
      <c r="E546" s="887"/>
      <c r="F546" s="887"/>
      <c r="G546" s="887"/>
      <c r="H546" s="888"/>
      <c r="I546" s="886"/>
      <c r="J546" s="1342"/>
      <c r="K546" s="1342"/>
      <c r="L546" s="1342"/>
      <c r="M546" s="888"/>
      <c r="N546" s="884"/>
    </row>
    <row r="547" spans="1:14" ht="15">
      <c r="A547" s="878"/>
      <c r="B547" s="880"/>
      <c r="C547" s="885"/>
      <c r="D547" s="886"/>
      <c r="E547" s="891"/>
      <c r="F547" s="891"/>
      <c r="G547" s="891"/>
      <c r="H547" s="888"/>
      <c r="I547" s="886"/>
      <c r="J547" s="1341"/>
      <c r="K547" s="1341"/>
      <c r="L547" s="1341"/>
      <c r="M547" s="895"/>
      <c r="N547" s="884"/>
    </row>
    <row r="548" spans="1:14" ht="15">
      <c r="A548" s="878"/>
      <c r="B548" s="880"/>
      <c r="C548" s="885"/>
      <c r="D548" s="886"/>
      <c r="E548" s="891"/>
      <c r="F548" s="891"/>
      <c r="G548" s="891"/>
      <c r="H548" s="888"/>
      <c r="I548" s="886"/>
      <c r="J548" s="891"/>
      <c r="K548" s="891"/>
      <c r="L548" s="891"/>
      <c r="M548" s="888"/>
      <c r="N548" s="884"/>
    </row>
    <row r="549" spans="1:14" ht="15">
      <c r="A549" s="878"/>
      <c r="B549" s="880"/>
      <c r="C549" s="885"/>
      <c r="D549" s="886"/>
      <c r="E549" s="891"/>
      <c r="F549" s="891"/>
      <c r="G549" s="891"/>
      <c r="H549" s="888"/>
      <c r="I549" s="886"/>
      <c r="J549" s="891"/>
      <c r="K549" s="891"/>
      <c r="L549" s="891"/>
      <c r="M549" s="888"/>
      <c r="N549" s="884"/>
    </row>
    <row r="550" spans="1:14" ht="15">
      <c r="A550" s="878"/>
      <c r="B550" s="880"/>
      <c r="C550" s="885"/>
      <c r="D550" s="886"/>
      <c r="E550" s="887"/>
      <c r="F550" s="887"/>
      <c r="G550" s="887"/>
      <c r="H550" s="888"/>
      <c r="I550" s="886"/>
      <c r="J550" s="1342"/>
      <c r="K550" s="1342"/>
      <c r="L550" s="1342"/>
      <c r="M550" s="883"/>
      <c r="N550" s="884"/>
    </row>
    <row r="551" spans="1:14" ht="15">
      <c r="A551" s="878"/>
      <c r="B551" s="880"/>
      <c r="C551" s="885"/>
      <c r="D551" s="886"/>
      <c r="E551" s="887"/>
      <c r="F551" s="887"/>
      <c r="G551" s="887"/>
      <c r="H551" s="883"/>
      <c r="I551" s="886"/>
      <c r="J551" s="891"/>
      <c r="K551" s="891"/>
      <c r="L551" s="891"/>
      <c r="M551" s="883"/>
      <c r="N551" s="884"/>
    </row>
    <row r="552" spans="1:14" ht="15">
      <c r="A552" s="878"/>
      <c r="B552" s="880"/>
      <c r="C552" s="885"/>
      <c r="D552" s="889"/>
      <c r="E552" s="890"/>
      <c r="F552" s="890"/>
      <c r="G552" s="890"/>
      <c r="H552" s="888"/>
      <c r="I552" s="886"/>
      <c r="J552" s="891"/>
      <c r="K552" s="891"/>
      <c r="L552" s="891"/>
      <c r="M552" s="888"/>
      <c r="N552" s="884"/>
    </row>
    <row r="553" spans="1:14" ht="15">
      <c r="A553" s="878"/>
      <c r="B553" s="880"/>
      <c r="C553" s="885"/>
      <c r="D553" s="886"/>
      <c r="E553" s="887"/>
      <c r="F553" s="887"/>
      <c r="G553" s="887"/>
      <c r="H553" s="883"/>
      <c r="I553" s="886"/>
      <c r="J553" s="891"/>
      <c r="K553" s="891"/>
      <c r="L553" s="891"/>
      <c r="M553" s="888"/>
      <c r="N553" s="884"/>
    </row>
    <row r="554" spans="1:14" ht="15">
      <c r="A554" s="878"/>
      <c r="B554" s="880"/>
      <c r="C554" s="885"/>
      <c r="D554" s="886"/>
      <c r="E554" s="887"/>
      <c r="F554" s="887"/>
      <c r="G554" s="887"/>
      <c r="H554" s="883"/>
      <c r="I554" s="889"/>
      <c r="J554" s="898"/>
      <c r="K554" s="898"/>
      <c r="L554" s="898"/>
      <c r="M554" s="888"/>
      <c r="N554" s="884"/>
    </row>
    <row r="555" spans="1:14" ht="15">
      <c r="A555" s="878"/>
      <c r="B555" s="880"/>
      <c r="C555" s="885"/>
      <c r="D555" s="886"/>
      <c r="E555" s="887"/>
      <c r="F555" s="887"/>
      <c r="G555" s="887"/>
      <c r="H555" s="883"/>
      <c r="I555" s="889"/>
      <c r="J555" s="898"/>
      <c r="K555" s="898"/>
      <c r="L555" s="898"/>
      <c r="M555" s="888"/>
      <c r="N555" s="884"/>
    </row>
    <row r="556" spans="1:14" ht="15">
      <c r="A556" s="878"/>
      <c r="B556" s="880"/>
      <c r="C556" s="885"/>
      <c r="D556" s="886"/>
      <c r="E556" s="887"/>
      <c r="F556" s="887"/>
      <c r="G556" s="887"/>
      <c r="H556" s="883"/>
      <c r="I556" s="889"/>
      <c r="J556" s="898"/>
      <c r="K556" s="898"/>
      <c r="L556" s="898"/>
      <c r="M556" s="888"/>
      <c r="N556" s="884"/>
    </row>
    <row r="557" spans="1:14" ht="15">
      <c r="A557" s="878"/>
      <c r="B557" s="880"/>
      <c r="C557" s="885"/>
      <c r="D557" s="1343"/>
      <c r="E557" s="1343"/>
      <c r="F557" s="1343"/>
      <c r="G557" s="1343"/>
      <c r="H557" s="895"/>
      <c r="I557" s="889"/>
      <c r="J557" s="898"/>
      <c r="K557" s="898"/>
      <c r="L557" s="898"/>
      <c r="M557" s="888"/>
      <c r="N557" s="884"/>
    </row>
    <row r="558" spans="1:14" ht="15">
      <c r="A558" s="878"/>
      <c r="B558" s="880"/>
      <c r="C558" s="1343"/>
      <c r="D558" s="1343"/>
      <c r="E558" s="1343"/>
      <c r="F558" s="1343"/>
      <c r="G558" s="1343"/>
      <c r="H558" s="895"/>
      <c r="I558" s="889"/>
      <c r="J558" s="898"/>
      <c r="K558" s="898"/>
      <c r="L558" s="898"/>
      <c r="M558" s="888"/>
      <c r="N558" s="884"/>
    </row>
    <row r="559" spans="1:14" ht="15">
      <c r="A559" s="878"/>
      <c r="B559" s="880"/>
      <c r="C559" s="882"/>
      <c r="D559" s="890"/>
      <c r="E559" s="890"/>
      <c r="F559" s="890"/>
      <c r="G559" s="882"/>
      <c r="H559" s="902"/>
      <c r="I559" s="889"/>
      <c r="J559" s="898"/>
      <c r="K559" s="898"/>
      <c r="L559" s="898"/>
      <c r="M559" s="888"/>
      <c r="N559" s="884"/>
    </row>
    <row r="560" spans="1:14" ht="15">
      <c r="A560" s="878"/>
      <c r="B560" s="880"/>
      <c r="C560" s="882"/>
      <c r="D560" s="890"/>
      <c r="E560" s="890"/>
      <c r="F560" s="882"/>
      <c r="G560" s="882"/>
      <c r="H560" s="904"/>
      <c r="I560" s="886"/>
      <c r="J560" s="882"/>
      <c r="K560" s="882"/>
      <c r="L560" s="882"/>
      <c r="M560" s="895"/>
      <c r="N560" s="884"/>
    </row>
    <row r="561" spans="1:14" ht="15">
      <c r="A561" s="878"/>
      <c r="B561" s="880"/>
      <c r="C561" s="882"/>
      <c r="D561" s="910"/>
      <c r="E561" s="910"/>
      <c r="F561" s="882"/>
      <c r="G561" s="882"/>
      <c r="H561" s="904"/>
      <c r="I561" s="889"/>
      <c r="J561" s="890"/>
      <c r="K561" s="882"/>
      <c r="L561" s="882"/>
      <c r="M561" s="883"/>
      <c r="N561" s="884"/>
    </row>
    <row r="562" spans="1:14" ht="15">
      <c r="A562" s="879"/>
      <c r="B562" s="880"/>
      <c r="C562" s="882"/>
      <c r="D562" s="890"/>
      <c r="E562" s="890"/>
      <c r="F562" s="882"/>
      <c r="G562" s="882"/>
      <c r="H562" s="895"/>
      <c r="I562" s="1343"/>
      <c r="J562" s="1343"/>
      <c r="K562" s="1343"/>
      <c r="L562" s="1343"/>
      <c r="M562" s="895"/>
      <c r="N562" s="884"/>
    </row>
    <row r="563" spans="2:14" ht="15">
      <c r="B563" s="884"/>
      <c r="C563" s="884"/>
      <c r="D563" s="884"/>
      <c r="E563" s="884"/>
      <c r="F563" s="884"/>
      <c r="G563" s="884"/>
      <c r="H563" s="884"/>
      <c r="I563" s="884"/>
      <c r="J563" s="884"/>
      <c r="K563" s="884"/>
      <c r="L563" s="884"/>
      <c r="M563" s="884"/>
      <c r="N563" s="884"/>
    </row>
    <row r="564" spans="2:14" ht="15">
      <c r="B564" s="884"/>
      <c r="C564" s="884"/>
      <c r="D564" s="884"/>
      <c r="E564" s="884"/>
      <c r="F564" s="884"/>
      <c r="G564" s="884"/>
      <c r="H564" s="884"/>
      <c r="I564" s="884"/>
      <c r="J564" s="884"/>
      <c r="K564" s="884"/>
      <c r="L564" s="884"/>
      <c r="M564" s="884"/>
      <c r="N564" s="884"/>
    </row>
    <row r="565" spans="2:14" ht="15">
      <c r="B565" s="884"/>
      <c r="C565" s="884"/>
      <c r="D565" s="884"/>
      <c r="E565" s="884"/>
      <c r="F565" s="884"/>
      <c r="G565" s="884"/>
      <c r="H565" s="884"/>
      <c r="I565" s="884"/>
      <c r="J565" s="884"/>
      <c r="K565" s="884"/>
      <c r="L565" s="884"/>
      <c r="M565" s="884"/>
      <c r="N565" s="884"/>
    </row>
    <row r="566" spans="2:14" ht="15">
      <c r="B566" s="884"/>
      <c r="C566" s="884"/>
      <c r="D566" s="884"/>
      <c r="E566" s="884"/>
      <c r="F566" s="884"/>
      <c r="G566" s="884"/>
      <c r="H566" s="884"/>
      <c r="I566" s="884"/>
      <c r="J566" s="884"/>
      <c r="K566" s="884"/>
      <c r="L566" s="884"/>
      <c r="M566" s="884"/>
      <c r="N566" s="884"/>
    </row>
  </sheetData>
  <sheetProtection/>
  <mergeCells count="389">
    <mergeCell ref="D2:M2"/>
    <mergeCell ref="C4:G4"/>
    <mergeCell ref="I4:L4"/>
    <mergeCell ref="D5:G5"/>
    <mergeCell ref="I5:L5"/>
    <mergeCell ref="J1:T1"/>
    <mergeCell ref="A6:A32"/>
    <mergeCell ref="D6:G6"/>
    <mergeCell ref="E7:G7"/>
    <mergeCell ref="J7:L7"/>
    <mergeCell ref="E8:G8"/>
    <mergeCell ref="E9:G9"/>
    <mergeCell ref="B10:B37"/>
    <mergeCell ref="D12:G12"/>
    <mergeCell ref="I12:L12"/>
    <mergeCell ref="E13:G13"/>
    <mergeCell ref="E15:G15"/>
    <mergeCell ref="J15:L15"/>
    <mergeCell ref="E16:G16"/>
    <mergeCell ref="J18:L18"/>
    <mergeCell ref="D19:G19"/>
    <mergeCell ref="E20:G20"/>
    <mergeCell ref="J20:L20"/>
    <mergeCell ref="E21:G21"/>
    <mergeCell ref="E22:G22"/>
    <mergeCell ref="J22:L22"/>
    <mergeCell ref="J23:L23"/>
    <mergeCell ref="D25:G25"/>
    <mergeCell ref="J25:L25"/>
    <mergeCell ref="E27:G27"/>
    <mergeCell ref="J27:L27"/>
    <mergeCell ref="E29:G29"/>
    <mergeCell ref="J29:L29"/>
    <mergeCell ref="J30:L30"/>
    <mergeCell ref="D31:G31"/>
    <mergeCell ref="E32:G32"/>
    <mergeCell ref="E33:G33"/>
    <mergeCell ref="J34:L34"/>
    <mergeCell ref="D35:G35"/>
    <mergeCell ref="I35:L35"/>
    <mergeCell ref="E36:G36"/>
    <mergeCell ref="J36:L36"/>
    <mergeCell ref="E38:G38"/>
    <mergeCell ref="J40:L40"/>
    <mergeCell ref="D41:G41"/>
    <mergeCell ref="I41:L41"/>
    <mergeCell ref="E42:G42"/>
    <mergeCell ref="J42:L42"/>
    <mergeCell ref="D48:G48"/>
    <mergeCell ref="I48:L48"/>
    <mergeCell ref="E49:G49"/>
    <mergeCell ref="J49:L49"/>
    <mergeCell ref="E50:G50"/>
    <mergeCell ref="E51:G51"/>
    <mergeCell ref="J52:L52"/>
    <mergeCell ref="D53:G53"/>
    <mergeCell ref="E54:G54"/>
    <mergeCell ref="E55:G55"/>
    <mergeCell ref="J56:L56"/>
    <mergeCell ref="D57:G57"/>
    <mergeCell ref="E58:G58"/>
    <mergeCell ref="E59:G59"/>
    <mergeCell ref="J60:L60"/>
    <mergeCell ref="D61:G61"/>
    <mergeCell ref="I61:L61"/>
    <mergeCell ref="E64:G64"/>
    <mergeCell ref="E65:G65"/>
    <mergeCell ref="D67:G67"/>
    <mergeCell ref="I67:L67"/>
    <mergeCell ref="E68:G68"/>
    <mergeCell ref="J68:L68"/>
    <mergeCell ref="E69:G69"/>
    <mergeCell ref="J71:L71"/>
    <mergeCell ref="D72:G72"/>
    <mergeCell ref="I72:L72"/>
    <mergeCell ref="E73:G73"/>
    <mergeCell ref="J73:L73"/>
    <mergeCell ref="E74:G74"/>
    <mergeCell ref="J77:L77"/>
    <mergeCell ref="D78:G78"/>
    <mergeCell ref="I78:L78"/>
    <mergeCell ref="E79:G79"/>
    <mergeCell ref="J79:L79"/>
    <mergeCell ref="J83:L83"/>
    <mergeCell ref="D85:G85"/>
    <mergeCell ref="J85:M85"/>
    <mergeCell ref="E86:G86"/>
    <mergeCell ref="J86:L86"/>
    <mergeCell ref="E87:G87"/>
    <mergeCell ref="D89:G89"/>
    <mergeCell ref="E90:G90"/>
    <mergeCell ref="D95:G95"/>
    <mergeCell ref="E96:G96"/>
    <mergeCell ref="J102:L102"/>
    <mergeCell ref="D104:G104"/>
    <mergeCell ref="I104:L104"/>
    <mergeCell ref="E105:G105"/>
    <mergeCell ref="J105:L105"/>
    <mergeCell ref="D110:G110"/>
    <mergeCell ref="I110:L110"/>
    <mergeCell ref="E111:G111"/>
    <mergeCell ref="J111:L111"/>
    <mergeCell ref="D116:G116"/>
    <mergeCell ref="I116:L116"/>
    <mergeCell ref="E117:G117"/>
    <mergeCell ref="J117:L117"/>
    <mergeCell ref="E119:G119"/>
    <mergeCell ref="E120:G120"/>
    <mergeCell ref="D122:G122"/>
    <mergeCell ref="I122:L122"/>
    <mergeCell ref="E123:G123"/>
    <mergeCell ref="J123:L123"/>
    <mergeCell ref="D129:G129"/>
    <mergeCell ref="I129:L129"/>
    <mergeCell ref="E130:G130"/>
    <mergeCell ref="J130:L130"/>
    <mergeCell ref="J131:L131"/>
    <mergeCell ref="D143:G143"/>
    <mergeCell ref="I143:L143"/>
    <mergeCell ref="J144:L144"/>
    <mergeCell ref="J146:L146"/>
    <mergeCell ref="D147:G147"/>
    <mergeCell ref="E148:G148"/>
    <mergeCell ref="J148:L148"/>
    <mergeCell ref="E149:G149"/>
    <mergeCell ref="J150:L150"/>
    <mergeCell ref="D151:G151"/>
    <mergeCell ref="J151:L151"/>
    <mergeCell ref="E152:G152"/>
    <mergeCell ref="J152:L152"/>
    <mergeCell ref="E153:G153"/>
    <mergeCell ref="J153:L153"/>
    <mergeCell ref="J154:L154"/>
    <mergeCell ref="D155:G155"/>
    <mergeCell ref="J155:L155"/>
    <mergeCell ref="E156:G156"/>
    <mergeCell ref="J156:L156"/>
    <mergeCell ref="E157:G157"/>
    <mergeCell ref="D159:G159"/>
    <mergeCell ref="I159:L159"/>
    <mergeCell ref="E160:G160"/>
    <mergeCell ref="D171:G171"/>
    <mergeCell ref="I171:L171"/>
    <mergeCell ref="J172:L172"/>
    <mergeCell ref="J175:L175"/>
    <mergeCell ref="J176:L176"/>
    <mergeCell ref="J184:L184"/>
    <mergeCell ref="D188:G188"/>
    <mergeCell ref="I188:L188"/>
    <mergeCell ref="E189:G189"/>
    <mergeCell ref="J189:L189"/>
    <mergeCell ref="J194:L194"/>
    <mergeCell ref="D195:G195"/>
    <mergeCell ref="I195:L195"/>
    <mergeCell ref="J196:L196"/>
    <mergeCell ref="E197:G197"/>
    <mergeCell ref="J198:L198"/>
    <mergeCell ref="D199:G199"/>
    <mergeCell ref="I199:L199"/>
    <mergeCell ref="E200:G200"/>
    <mergeCell ref="J200:L200"/>
    <mergeCell ref="E201:G201"/>
    <mergeCell ref="J204:L204"/>
    <mergeCell ref="D205:G205"/>
    <mergeCell ref="I205:L205"/>
    <mergeCell ref="J206:L206"/>
    <mergeCell ref="J208:L208"/>
    <mergeCell ref="D209:G209"/>
    <mergeCell ref="E211:G211"/>
    <mergeCell ref="D213:G213"/>
    <mergeCell ref="I213:L213"/>
    <mergeCell ref="E216:G216"/>
    <mergeCell ref="E217:G217"/>
    <mergeCell ref="D219:G219"/>
    <mergeCell ref="I219:L219"/>
    <mergeCell ref="E221:G221"/>
    <mergeCell ref="J223:L223"/>
    <mergeCell ref="D224:G224"/>
    <mergeCell ref="I224:L224"/>
    <mergeCell ref="E225:G225"/>
    <mergeCell ref="J225:L225"/>
    <mergeCell ref="E227:G227"/>
    <mergeCell ref="J227:L227"/>
    <mergeCell ref="E229:G229"/>
    <mergeCell ref="J229:L229"/>
    <mergeCell ref="J230:L230"/>
    <mergeCell ref="D231:G231"/>
    <mergeCell ref="I231:L231"/>
    <mergeCell ref="E232:G232"/>
    <mergeCell ref="J232:L232"/>
    <mergeCell ref="E234:G234"/>
    <mergeCell ref="J234:L234"/>
    <mergeCell ref="E236:G236"/>
    <mergeCell ref="D238:G238"/>
    <mergeCell ref="J238:L238"/>
    <mergeCell ref="E239:G239"/>
    <mergeCell ref="J239:L239"/>
    <mergeCell ref="E240:G240"/>
    <mergeCell ref="J240:L240"/>
    <mergeCell ref="J241:L241"/>
    <mergeCell ref="D242:G242"/>
    <mergeCell ref="J242:L242"/>
    <mergeCell ref="J245:L245"/>
    <mergeCell ref="E246:G246"/>
    <mergeCell ref="J246:L246"/>
    <mergeCell ref="J247:L247"/>
    <mergeCell ref="D248:H248"/>
    <mergeCell ref="D252:G252"/>
    <mergeCell ref="D256:G256"/>
    <mergeCell ref="D260:G260"/>
    <mergeCell ref="D264:G264"/>
    <mergeCell ref="D268:G268"/>
    <mergeCell ref="D273:G273"/>
    <mergeCell ref="D278:H278"/>
    <mergeCell ref="I278:M278"/>
    <mergeCell ref="J279:L279"/>
    <mergeCell ref="J281:L281"/>
    <mergeCell ref="D282:G282"/>
    <mergeCell ref="I282:L282"/>
    <mergeCell ref="J283:L283"/>
    <mergeCell ref="J285:L285"/>
    <mergeCell ref="D286:G286"/>
    <mergeCell ref="I286:L286"/>
    <mergeCell ref="J287:L287"/>
    <mergeCell ref="J289:L289"/>
    <mergeCell ref="D290:G290"/>
    <mergeCell ref="D294:G294"/>
    <mergeCell ref="D298:G298"/>
    <mergeCell ref="D302:G302"/>
    <mergeCell ref="D306:G306"/>
    <mergeCell ref="I306:L306"/>
    <mergeCell ref="J307:L307"/>
    <mergeCell ref="J309:L309"/>
    <mergeCell ref="D310:G310"/>
    <mergeCell ref="D314:G314"/>
    <mergeCell ref="D318:G318"/>
    <mergeCell ref="D322:G322"/>
    <mergeCell ref="D326:G326"/>
    <mergeCell ref="E328:G328"/>
    <mergeCell ref="D330:G330"/>
    <mergeCell ref="I330:L330"/>
    <mergeCell ref="E332:G332"/>
    <mergeCell ref="J333:L333"/>
    <mergeCell ref="D334:G334"/>
    <mergeCell ref="E336:G336"/>
    <mergeCell ref="D338:G338"/>
    <mergeCell ref="F339:G339"/>
    <mergeCell ref="D342:G342"/>
    <mergeCell ref="D346:G346"/>
    <mergeCell ref="I346:L346"/>
    <mergeCell ref="E347:G347"/>
    <mergeCell ref="E349:G349"/>
    <mergeCell ref="D352:G352"/>
    <mergeCell ref="I352:L352"/>
    <mergeCell ref="E353:G353"/>
    <mergeCell ref="J353:L353"/>
    <mergeCell ref="J355:L355"/>
    <mergeCell ref="D357:G357"/>
    <mergeCell ref="I357:L357"/>
    <mergeCell ref="I361:L361"/>
    <mergeCell ref="E363:G363"/>
    <mergeCell ref="J364:L364"/>
    <mergeCell ref="D365:G365"/>
    <mergeCell ref="E366:G366"/>
    <mergeCell ref="D369:G369"/>
    <mergeCell ref="E370:G370"/>
    <mergeCell ref="D375:G375"/>
    <mergeCell ref="E376:G376"/>
    <mergeCell ref="D380:G380"/>
    <mergeCell ref="I380:L380"/>
    <mergeCell ref="E383:G383"/>
    <mergeCell ref="J383:L383"/>
    <mergeCell ref="D385:G385"/>
    <mergeCell ref="E386:G386"/>
    <mergeCell ref="J386:L386"/>
    <mergeCell ref="C405:G405"/>
    <mergeCell ref="E406:G406"/>
    <mergeCell ref="J406:L406"/>
    <mergeCell ref="E408:G408"/>
    <mergeCell ref="J408:L408"/>
    <mergeCell ref="E413:G413"/>
    <mergeCell ref="J413:L413"/>
    <mergeCell ref="J414:L414"/>
    <mergeCell ref="F416:G416"/>
    <mergeCell ref="J417:L417"/>
    <mergeCell ref="J418:L418"/>
    <mergeCell ref="J419:L419"/>
    <mergeCell ref="J420:L420"/>
    <mergeCell ref="J421:L421"/>
    <mergeCell ref="J424:L424"/>
    <mergeCell ref="C433:G433"/>
    <mergeCell ref="J433:L433"/>
    <mergeCell ref="I436:L436"/>
    <mergeCell ref="C437:G437"/>
    <mergeCell ref="C438:H438"/>
    <mergeCell ref="J438:L438"/>
    <mergeCell ref="B439:B484"/>
    <mergeCell ref="D439:G439"/>
    <mergeCell ref="I439:L439"/>
    <mergeCell ref="E440:G440"/>
    <mergeCell ref="J440:L440"/>
    <mergeCell ref="J441:L441"/>
    <mergeCell ref="E442:G442"/>
    <mergeCell ref="J442:L442"/>
    <mergeCell ref="E444:G444"/>
    <mergeCell ref="J444:L444"/>
    <mergeCell ref="J445:L445"/>
    <mergeCell ref="D446:G446"/>
    <mergeCell ref="I446:L446"/>
    <mergeCell ref="E447:G447"/>
    <mergeCell ref="E449:G449"/>
    <mergeCell ref="D452:G452"/>
    <mergeCell ref="I452:L452"/>
    <mergeCell ref="E453:G453"/>
    <mergeCell ref="E455:G455"/>
    <mergeCell ref="D458:G458"/>
    <mergeCell ref="I458:L458"/>
    <mergeCell ref="D464:G464"/>
    <mergeCell ref="I464:L464"/>
    <mergeCell ref="E465:G465"/>
    <mergeCell ref="E467:G467"/>
    <mergeCell ref="D471:G471"/>
    <mergeCell ref="I471:L471"/>
    <mergeCell ref="E472:G472"/>
    <mergeCell ref="E474:G474"/>
    <mergeCell ref="D478:G478"/>
    <mergeCell ref="I478:L478"/>
    <mergeCell ref="E479:G479"/>
    <mergeCell ref="E481:G481"/>
    <mergeCell ref="B486:B505"/>
    <mergeCell ref="D486:G486"/>
    <mergeCell ref="I486:L486"/>
    <mergeCell ref="E487:G487"/>
    <mergeCell ref="J488:L488"/>
    <mergeCell ref="D491:G491"/>
    <mergeCell ref="I491:L491"/>
    <mergeCell ref="E492:G492"/>
    <mergeCell ref="J493:L493"/>
    <mergeCell ref="E494:G494"/>
    <mergeCell ref="J498:L498"/>
    <mergeCell ref="D500:G500"/>
    <mergeCell ref="E501:G501"/>
    <mergeCell ref="E503:G503"/>
    <mergeCell ref="D507:G507"/>
    <mergeCell ref="I507:L507"/>
    <mergeCell ref="B508:B513"/>
    <mergeCell ref="E508:G508"/>
    <mergeCell ref="J509:L509"/>
    <mergeCell ref="E510:G510"/>
    <mergeCell ref="J511:L511"/>
    <mergeCell ref="B514:B519"/>
    <mergeCell ref="D514:G514"/>
    <mergeCell ref="I514:L514"/>
    <mergeCell ref="E515:G515"/>
    <mergeCell ref="E517:G517"/>
    <mergeCell ref="C520:G520"/>
    <mergeCell ref="A521:A525"/>
    <mergeCell ref="I521:M521"/>
    <mergeCell ref="E522:G522"/>
    <mergeCell ref="J522:L522"/>
    <mergeCell ref="E524:G524"/>
    <mergeCell ref="J524:L524"/>
    <mergeCell ref="J525:L525"/>
    <mergeCell ref="A526:A530"/>
    <mergeCell ref="I526:M526"/>
    <mergeCell ref="E527:G527"/>
    <mergeCell ref="E528:G528"/>
    <mergeCell ref="E529:G529"/>
    <mergeCell ref="J529:L529"/>
    <mergeCell ref="E530:G530"/>
    <mergeCell ref="J530:L530"/>
    <mergeCell ref="J546:L546"/>
    <mergeCell ref="C531:G531"/>
    <mergeCell ref="E532:G532"/>
    <mergeCell ref="J532:L532"/>
    <mergeCell ref="E534:G534"/>
    <mergeCell ref="J534:L534"/>
    <mergeCell ref="E539:G539"/>
    <mergeCell ref="J539:L539"/>
    <mergeCell ref="J547:L547"/>
    <mergeCell ref="J550:L550"/>
    <mergeCell ref="D557:G557"/>
    <mergeCell ref="C558:G558"/>
    <mergeCell ref="I562:L562"/>
    <mergeCell ref="J540:L540"/>
    <mergeCell ref="F542:G542"/>
    <mergeCell ref="J543:L543"/>
    <mergeCell ref="J544:L544"/>
    <mergeCell ref="J545:L5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83"/>
  <sheetViews>
    <sheetView zoomScalePageLayoutView="0" workbookViewId="0" topLeftCell="A1">
      <selection activeCell="G65" sqref="G65"/>
    </sheetView>
  </sheetViews>
  <sheetFormatPr defaultColWidth="9.140625" defaultRowHeight="15"/>
  <cols>
    <col min="1" max="1" width="6.28125" style="1" customWidth="1"/>
    <col min="2" max="2" width="62.28125" style="1" customWidth="1"/>
    <col min="3" max="3" width="13.7109375" style="1" customWidth="1"/>
    <col min="4" max="4" width="10.7109375" style="1" hidden="1" customWidth="1"/>
    <col min="5" max="5" width="11.28125" style="1" customWidth="1"/>
    <col min="6" max="7" width="9.140625" style="1" customWidth="1"/>
    <col min="8" max="8" width="28.00390625" style="1" customWidth="1"/>
    <col min="9" max="9" width="15.7109375" style="1" customWidth="1"/>
    <col min="10" max="10" width="13.8515625" style="1" customWidth="1"/>
    <col min="11" max="11" width="15.8515625" style="1" customWidth="1"/>
    <col min="12" max="12" width="13.57421875" style="1" customWidth="1"/>
    <col min="13" max="13" width="10.57421875" style="1" customWidth="1"/>
    <col min="14" max="14" width="16.7109375" style="1" customWidth="1"/>
    <col min="15" max="16384" width="9.140625" style="1" customWidth="1"/>
  </cols>
  <sheetData>
    <row r="1" spans="1:11" ht="15">
      <c r="A1" s="1281" t="s">
        <v>776</v>
      </c>
      <c r="B1" s="1296"/>
      <c r="C1" s="1296"/>
      <c r="D1" s="1296"/>
      <c r="E1" s="1296"/>
      <c r="F1" s="1296"/>
      <c r="G1" s="1296"/>
      <c r="H1" s="1296"/>
      <c r="I1" s="1296"/>
      <c r="J1" s="1296"/>
      <c r="K1" s="1296"/>
    </row>
    <row r="2" spans="1:7" ht="15.75">
      <c r="A2" s="912"/>
      <c r="B2" s="912"/>
      <c r="C2" s="913"/>
      <c r="D2" s="914"/>
      <c r="E2" s="914"/>
      <c r="F2" s="914"/>
      <c r="G2" s="911"/>
    </row>
    <row r="3" spans="1:7" ht="15.75">
      <c r="A3" s="1406" t="s">
        <v>722</v>
      </c>
      <c r="B3" s="1406"/>
      <c r="C3" s="1406"/>
      <c r="D3" s="1406"/>
      <c r="E3" s="1406"/>
      <c r="F3" s="1406"/>
      <c r="G3" s="911"/>
    </row>
    <row r="4" spans="1:7" ht="15.75">
      <c r="A4" s="912"/>
      <c r="B4" s="912"/>
      <c r="C4" s="913"/>
      <c r="D4" s="914"/>
      <c r="E4" s="914"/>
      <c r="F4" s="914"/>
      <c r="G4" s="911"/>
    </row>
    <row r="5" spans="1:7" ht="15.75">
      <c r="A5" s="912"/>
      <c r="B5" s="912"/>
      <c r="C5" s="913"/>
      <c r="D5" s="914"/>
      <c r="E5" s="914"/>
      <c r="F5" s="914"/>
      <c r="G5" s="911"/>
    </row>
    <row r="6" spans="1:16" ht="15.75">
      <c r="A6" s="987" t="s">
        <v>271</v>
      </c>
      <c r="B6" s="987" t="s">
        <v>561</v>
      </c>
      <c r="C6" s="988" t="s">
        <v>723</v>
      </c>
      <c r="D6" s="988"/>
      <c r="E6" s="989" t="s">
        <v>709</v>
      </c>
      <c r="F6" s="952"/>
      <c r="G6" s="911"/>
      <c r="H6" s="976"/>
      <c r="I6" s="976"/>
      <c r="J6" s="976"/>
      <c r="K6" s="976"/>
      <c r="L6" s="976"/>
      <c r="M6" s="976"/>
      <c r="N6" s="976"/>
      <c r="O6" s="392"/>
      <c r="P6" s="392"/>
    </row>
    <row r="7" spans="1:16" ht="15.75">
      <c r="A7" s="990"/>
      <c r="B7" s="990"/>
      <c r="C7" s="990" t="s">
        <v>562</v>
      </c>
      <c r="D7" s="991"/>
      <c r="E7" s="915" t="s">
        <v>578</v>
      </c>
      <c r="F7" s="968"/>
      <c r="G7" s="911"/>
      <c r="H7" s="392"/>
      <c r="I7" s="392"/>
      <c r="J7" s="392"/>
      <c r="K7" s="392"/>
      <c r="L7" s="392"/>
      <c r="M7" s="392"/>
      <c r="N7" s="392"/>
      <c r="O7" s="392"/>
      <c r="P7" s="392"/>
    </row>
    <row r="8" spans="1:16" ht="15.75">
      <c r="A8" s="916" t="s">
        <v>274</v>
      </c>
      <c r="B8" s="916"/>
      <c r="C8" s="916" t="s">
        <v>563</v>
      </c>
      <c r="D8" s="917"/>
      <c r="E8" s="917" t="s">
        <v>563</v>
      </c>
      <c r="F8" s="968"/>
      <c r="G8" s="911"/>
      <c r="H8" s="392"/>
      <c r="I8" s="392"/>
      <c r="J8" s="392"/>
      <c r="K8" s="392"/>
      <c r="L8" s="392"/>
      <c r="M8" s="392"/>
      <c r="N8" s="392"/>
      <c r="O8" s="392"/>
      <c r="P8" s="392"/>
    </row>
    <row r="9" spans="1:16" ht="0.75" customHeight="1">
      <c r="A9" s="918"/>
      <c r="B9" s="918"/>
      <c r="C9" s="919"/>
      <c r="D9" s="920"/>
      <c r="E9" s="920"/>
      <c r="F9" s="968"/>
      <c r="G9" s="911"/>
      <c r="H9" s="392"/>
      <c r="I9" s="392"/>
      <c r="J9" s="392"/>
      <c r="K9" s="392"/>
      <c r="L9" s="392"/>
      <c r="M9" s="392"/>
      <c r="N9" s="392"/>
      <c r="O9" s="392"/>
      <c r="P9" s="392"/>
    </row>
    <row r="10" spans="1:16" ht="15.75" hidden="1">
      <c r="A10" s="918"/>
      <c r="B10" s="918"/>
      <c r="C10" s="919"/>
      <c r="D10" s="920"/>
      <c r="E10" s="920"/>
      <c r="F10" s="968"/>
      <c r="G10" s="911"/>
      <c r="H10" s="392"/>
      <c r="I10" s="392"/>
      <c r="J10" s="392"/>
      <c r="K10" s="392"/>
      <c r="L10" s="392"/>
      <c r="M10" s="392"/>
      <c r="N10" s="392"/>
      <c r="O10" s="392"/>
      <c r="P10" s="392"/>
    </row>
    <row r="11" spans="1:16" ht="1.5" customHeight="1" hidden="1">
      <c r="A11" s="921"/>
      <c r="B11" s="922"/>
      <c r="C11" s="992"/>
      <c r="D11" s="992"/>
      <c r="E11" s="992"/>
      <c r="F11" s="973"/>
      <c r="G11" s="911"/>
      <c r="H11" s="392"/>
      <c r="I11" s="392"/>
      <c r="J11" s="392"/>
      <c r="K11" s="392"/>
      <c r="L11" s="392"/>
      <c r="M11" s="392"/>
      <c r="N11" s="392"/>
      <c r="O11" s="392"/>
      <c r="P11" s="392"/>
    </row>
    <row r="12" spans="1:16" ht="15.75" hidden="1">
      <c r="A12" s="921"/>
      <c r="B12" s="922"/>
      <c r="C12" s="923"/>
      <c r="D12" s="994"/>
      <c r="E12" s="994"/>
      <c r="F12" s="952"/>
      <c r="G12" s="911"/>
      <c r="H12" s="392"/>
      <c r="I12" s="392"/>
      <c r="J12" s="392"/>
      <c r="K12" s="392"/>
      <c r="L12" s="392"/>
      <c r="M12" s="392"/>
      <c r="N12" s="392"/>
      <c r="O12" s="392"/>
      <c r="P12" s="392"/>
    </row>
    <row r="13" spans="1:16" ht="15.75" hidden="1">
      <c r="A13" s="921"/>
      <c r="B13" s="922"/>
      <c r="C13" s="923"/>
      <c r="D13" s="994"/>
      <c r="E13" s="994"/>
      <c r="F13" s="952"/>
      <c r="G13" s="911"/>
      <c r="H13" s="976"/>
      <c r="I13" s="977"/>
      <c r="J13" s="977"/>
      <c r="K13" s="977"/>
      <c r="L13" s="977"/>
      <c r="M13" s="977"/>
      <c r="N13" s="977"/>
      <c r="O13" s="392"/>
      <c r="P13" s="392"/>
    </row>
    <row r="14" spans="1:15" ht="15.75" hidden="1">
      <c r="A14" s="921"/>
      <c r="B14" s="922"/>
      <c r="C14" s="923"/>
      <c r="D14" s="994"/>
      <c r="E14" s="994"/>
      <c r="F14" s="952"/>
      <c r="G14" s="911"/>
      <c r="H14" s="392"/>
      <c r="I14" s="392"/>
      <c r="J14" s="392"/>
      <c r="K14" s="392"/>
      <c r="L14" s="392"/>
      <c r="M14" s="392"/>
      <c r="N14" s="392"/>
      <c r="O14" s="392"/>
    </row>
    <row r="15" spans="1:7" ht="15.75" hidden="1">
      <c r="A15" s="921"/>
      <c r="B15" s="922"/>
      <c r="C15" s="923"/>
      <c r="D15" s="994"/>
      <c r="E15" s="994"/>
      <c r="F15" s="952"/>
      <c r="G15" s="911"/>
    </row>
    <row r="16" spans="1:7" ht="15.75" hidden="1">
      <c r="A16" s="921"/>
      <c r="B16" s="922"/>
      <c r="C16" s="923"/>
      <c r="D16" s="994"/>
      <c r="E16" s="994"/>
      <c r="F16" s="952"/>
      <c r="G16" s="911"/>
    </row>
    <row r="17" spans="1:7" ht="15.75" hidden="1">
      <c r="A17" s="921"/>
      <c r="B17" s="922"/>
      <c r="C17" s="923"/>
      <c r="D17" s="994"/>
      <c r="E17" s="994"/>
      <c r="F17" s="952"/>
      <c r="G17" s="911"/>
    </row>
    <row r="18" spans="1:7" ht="15.75" hidden="1">
      <c r="A18" s="921"/>
      <c r="B18" s="922"/>
      <c r="C18" s="992"/>
      <c r="D18" s="992"/>
      <c r="E18" s="992"/>
      <c r="F18" s="972"/>
      <c r="G18" s="911"/>
    </row>
    <row r="19" spans="1:7" ht="15.75" hidden="1">
      <c r="A19" s="921"/>
      <c r="B19" s="922"/>
      <c r="C19" s="923"/>
      <c r="D19" s="994"/>
      <c r="E19" s="994"/>
      <c r="F19" s="952"/>
      <c r="G19" s="911"/>
    </row>
    <row r="20" spans="1:7" ht="15.75" hidden="1">
      <c r="A20" s="921"/>
      <c r="B20" s="922"/>
      <c r="C20" s="923"/>
      <c r="D20" s="994"/>
      <c r="E20" s="994"/>
      <c r="F20" s="952"/>
      <c r="G20" s="911"/>
    </row>
    <row r="21" spans="1:7" ht="15.75" hidden="1">
      <c r="A21" s="921"/>
      <c r="B21" s="922"/>
      <c r="C21" s="923"/>
      <c r="D21" s="994"/>
      <c r="E21" s="994"/>
      <c r="F21" s="952"/>
      <c r="G21" s="911"/>
    </row>
    <row r="22" spans="1:7" ht="15.75" hidden="1">
      <c r="A22" s="921"/>
      <c r="B22" s="922"/>
      <c r="C22" s="923"/>
      <c r="D22" s="994"/>
      <c r="E22" s="994"/>
      <c r="F22" s="952"/>
      <c r="G22" s="911"/>
    </row>
    <row r="23" spans="1:7" ht="15.75" hidden="1">
      <c r="A23" s="921"/>
      <c r="B23" s="922"/>
      <c r="C23" s="923"/>
      <c r="D23" s="994"/>
      <c r="E23" s="994"/>
      <c r="F23" s="952"/>
      <c r="G23" s="911"/>
    </row>
    <row r="24" spans="1:7" ht="15.75" hidden="1">
      <c r="A24" s="921"/>
      <c r="B24" s="922"/>
      <c r="C24" s="923"/>
      <c r="D24" s="989"/>
      <c r="E24" s="994"/>
      <c r="F24" s="952"/>
      <c r="G24" s="911"/>
    </row>
    <row r="25" spans="1:7" ht="15.75" hidden="1">
      <c r="A25" s="921"/>
      <c r="B25" s="922"/>
      <c r="C25" s="992"/>
      <c r="D25" s="995"/>
      <c r="E25" s="996"/>
      <c r="F25" s="974"/>
      <c r="G25" s="911"/>
    </row>
    <row r="26" spans="1:7" ht="15.75" hidden="1">
      <c r="A26" s="921"/>
      <c r="B26" s="922"/>
      <c r="C26" s="992"/>
      <c r="D26" s="992"/>
      <c r="E26" s="992"/>
      <c r="F26" s="973"/>
      <c r="G26" s="911"/>
    </row>
    <row r="27" spans="1:7" ht="15.75" hidden="1">
      <c r="A27" s="921"/>
      <c r="B27" s="922"/>
      <c r="C27" s="992"/>
      <c r="D27" s="989"/>
      <c r="E27" s="996"/>
      <c r="F27" s="952"/>
      <c r="G27" s="911"/>
    </row>
    <row r="28" spans="1:7" ht="15.75" hidden="1">
      <c r="A28" s="921"/>
      <c r="B28" s="922"/>
      <c r="C28" s="992"/>
      <c r="D28" s="989"/>
      <c r="E28" s="996"/>
      <c r="F28" s="952"/>
      <c r="G28" s="911"/>
    </row>
    <row r="29" spans="1:7" ht="1.5" customHeight="1" hidden="1">
      <c r="A29" s="921"/>
      <c r="B29" s="922"/>
      <c r="C29" s="923"/>
      <c r="D29" s="989"/>
      <c r="E29" s="994"/>
      <c r="F29" s="952"/>
      <c r="G29" s="911"/>
    </row>
    <row r="30" spans="1:7" ht="15.75" hidden="1">
      <c r="A30" s="921"/>
      <c r="B30" s="922"/>
      <c r="C30" s="992"/>
      <c r="D30" s="995"/>
      <c r="E30" s="997"/>
      <c r="F30" s="975"/>
      <c r="G30" s="911"/>
    </row>
    <row r="31" spans="1:7" ht="16.5" hidden="1" thickBot="1">
      <c r="A31" s="998"/>
      <c r="B31" s="998"/>
      <c r="C31" s="924"/>
      <c r="D31" s="924"/>
      <c r="E31" s="924"/>
      <c r="F31" s="973"/>
      <c r="G31" s="911"/>
    </row>
    <row r="32" spans="1:7" ht="15.75" hidden="1">
      <c r="A32" s="999"/>
      <c r="B32" s="999"/>
      <c r="C32" s="926"/>
      <c r="D32" s="926"/>
      <c r="E32" s="926"/>
      <c r="F32" s="973"/>
      <c r="G32" s="911"/>
    </row>
    <row r="33" spans="1:7" ht="15.75" hidden="1">
      <c r="A33" s="999"/>
      <c r="B33" s="999"/>
      <c r="C33" s="926"/>
      <c r="D33" s="926"/>
      <c r="E33" s="926"/>
      <c r="F33" s="973"/>
      <c r="G33" s="911"/>
    </row>
    <row r="34" spans="1:7" ht="15.75" hidden="1">
      <c r="A34" s="918"/>
      <c r="B34" s="918"/>
      <c r="C34" s="1001"/>
      <c r="D34" s="1002"/>
      <c r="E34" s="920"/>
      <c r="F34" s="968"/>
      <c r="G34" s="911"/>
    </row>
    <row r="35" spans="1:7" ht="18.75" customHeight="1" hidden="1">
      <c r="A35" s="918"/>
      <c r="B35" s="922"/>
      <c r="C35" s="1001"/>
      <c r="D35" s="1002"/>
      <c r="E35" s="927"/>
      <c r="F35" s="968"/>
      <c r="G35" s="911"/>
    </row>
    <row r="36" spans="1:7" ht="0.75" customHeight="1" hidden="1">
      <c r="A36" s="918"/>
      <c r="B36" s="922"/>
      <c r="C36" s="928"/>
      <c r="D36" s="1002"/>
      <c r="E36" s="920"/>
      <c r="F36" s="968"/>
      <c r="G36" s="911"/>
    </row>
    <row r="37" spans="1:7" ht="16.5" customHeight="1" hidden="1">
      <c r="A37" s="918"/>
      <c r="B37" s="922"/>
      <c r="C37" s="929"/>
      <c r="D37" s="1003"/>
      <c r="E37" s="930"/>
      <c r="F37" s="968"/>
      <c r="G37" s="911"/>
    </row>
    <row r="38" spans="1:7" ht="0.75" customHeight="1" hidden="1">
      <c r="A38" s="918"/>
      <c r="B38" s="922"/>
      <c r="C38" s="929"/>
      <c r="D38" s="1003"/>
      <c r="E38" s="930"/>
      <c r="F38" s="968"/>
      <c r="G38" s="911"/>
    </row>
    <row r="39" spans="1:7" ht="19.5" customHeight="1" hidden="1">
      <c r="A39" s="918"/>
      <c r="B39" s="922"/>
      <c r="C39" s="929"/>
      <c r="D39" s="1003"/>
      <c r="E39" s="930"/>
      <c r="F39" s="968"/>
      <c r="G39" s="911"/>
    </row>
    <row r="40" spans="1:7" ht="0.75" customHeight="1" hidden="1">
      <c r="A40" s="918"/>
      <c r="B40" s="922"/>
      <c r="C40" s="929"/>
      <c r="D40" s="1003"/>
      <c r="E40" s="930"/>
      <c r="F40" s="968"/>
      <c r="G40" s="911"/>
    </row>
    <row r="41" spans="1:7" ht="0.75" customHeight="1" hidden="1">
      <c r="A41" s="918"/>
      <c r="B41" s="922"/>
      <c r="C41" s="929"/>
      <c r="D41" s="1003"/>
      <c r="E41" s="930"/>
      <c r="F41" s="968"/>
      <c r="G41" s="911"/>
    </row>
    <row r="42" spans="1:7" ht="0.75" customHeight="1" hidden="1">
      <c r="A42" s="918"/>
      <c r="B42" s="922"/>
      <c r="C42" s="929"/>
      <c r="D42" s="1003"/>
      <c r="E42" s="930"/>
      <c r="F42" s="968"/>
      <c r="G42" s="911"/>
    </row>
    <row r="43" spans="1:7" ht="18" customHeight="1" hidden="1">
      <c r="A43" s="918"/>
      <c r="B43" s="922"/>
      <c r="C43" s="929"/>
      <c r="D43" s="1003"/>
      <c r="E43" s="930"/>
      <c r="F43" s="968"/>
      <c r="G43" s="911"/>
    </row>
    <row r="44" spans="1:7" ht="16.5" customHeight="1" hidden="1">
      <c r="A44" s="918"/>
      <c r="B44" s="922"/>
      <c r="C44" s="929"/>
      <c r="D44" s="1003"/>
      <c r="E44" s="930"/>
      <c r="F44" s="968"/>
      <c r="G44" s="911"/>
    </row>
    <row r="45" spans="1:7" ht="19.5" customHeight="1" hidden="1">
      <c r="A45" s="918"/>
      <c r="B45" s="922"/>
      <c r="C45" s="929"/>
      <c r="D45" s="1003"/>
      <c r="E45" s="930"/>
      <c r="F45" s="968"/>
      <c r="G45" s="911"/>
    </row>
    <row r="46" spans="1:7" ht="16.5" hidden="1" thickBot="1">
      <c r="A46" s="918"/>
      <c r="B46" s="922"/>
      <c r="C46" s="1004"/>
      <c r="D46" s="1005"/>
      <c r="E46" s="1006"/>
      <c r="F46" s="968"/>
      <c r="G46" s="911"/>
    </row>
    <row r="47" spans="1:7" ht="16.5" hidden="1" thickBot="1">
      <c r="A47" s="918"/>
      <c r="B47" s="922"/>
      <c r="C47" s="1004"/>
      <c r="D47" s="1133"/>
      <c r="E47" s="1133"/>
      <c r="F47" s="982"/>
      <c r="G47" s="911"/>
    </row>
    <row r="48" spans="1:7" ht="15.75" hidden="1">
      <c r="A48" s="918"/>
      <c r="B48" s="918"/>
      <c r="C48" s="916"/>
      <c r="D48" s="917"/>
      <c r="E48" s="917"/>
      <c r="F48" s="968"/>
      <c r="G48" s="911"/>
    </row>
    <row r="49" spans="1:7" ht="15.75" hidden="1">
      <c r="A49" s="921"/>
      <c r="B49" s="922"/>
      <c r="C49" s="919"/>
      <c r="D49" s="920"/>
      <c r="E49" s="920"/>
      <c r="F49" s="968"/>
      <c r="G49" s="911"/>
    </row>
    <row r="50" spans="1:7" ht="15.75" hidden="1">
      <c r="A50" s="921"/>
      <c r="B50" s="922"/>
      <c r="C50" s="919"/>
      <c r="D50" s="920"/>
      <c r="E50" s="920"/>
      <c r="F50" s="968"/>
      <c r="G50" s="911"/>
    </row>
    <row r="51" spans="1:7" ht="15.75" hidden="1">
      <c r="A51" s="921"/>
      <c r="B51" s="922"/>
      <c r="C51" s="919"/>
      <c r="D51" s="920"/>
      <c r="E51" s="920"/>
      <c r="F51" s="968"/>
      <c r="G51" s="911"/>
    </row>
    <row r="52" spans="1:7" ht="15.75" hidden="1">
      <c r="A52" s="921"/>
      <c r="B52" s="922"/>
      <c r="C52" s="919"/>
      <c r="D52" s="920"/>
      <c r="E52" s="920"/>
      <c r="F52" s="968"/>
      <c r="G52" s="911"/>
    </row>
    <row r="53" spans="1:7" ht="15.75" hidden="1">
      <c r="A53" s="921"/>
      <c r="B53" s="922"/>
      <c r="C53" s="919"/>
      <c r="D53" s="920"/>
      <c r="E53" s="920"/>
      <c r="F53" s="968"/>
      <c r="G53" s="911"/>
    </row>
    <row r="54" spans="1:7" ht="15.75" hidden="1">
      <c r="A54" s="921"/>
      <c r="B54" s="922"/>
      <c r="C54" s="928"/>
      <c r="D54" s="920"/>
      <c r="E54" s="920"/>
      <c r="F54" s="968"/>
      <c r="G54" s="911"/>
    </row>
    <row r="55" spans="1:7" ht="15.75" hidden="1">
      <c r="A55" s="921"/>
      <c r="B55" s="922"/>
      <c r="C55" s="928"/>
      <c r="D55" s="920"/>
      <c r="E55" s="920"/>
      <c r="F55" s="968"/>
      <c r="G55" s="911"/>
    </row>
    <row r="56" spans="1:7" ht="0.75" customHeight="1" hidden="1">
      <c r="A56" s="921"/>
      <c r="B56" s="932"/>
      <c r="C56" s="929"/>
      <c r="D56" s="930"/>
      <c r="E56" s="930"/>
      <c r="F56" s="968"/>
      <c r="G56" s="911"/>
    </row>
    <row r="57" spans="1:7" ht="15.75" hidden="1">
      <c r="A57" s="921"/>
      <c r="B57" s="933"/>
      <c r="C57" s="934"/>
      <c r="D57" s="935"/>
      <c r="E57" s="936"/>
      <c r="F57" s="968"/>
      <c r="G57" s="911"/>
    </row>
    <row r="58" spans="1:7" ht="15.75" hidden="1">
      <c r="A58" s="921"/>
      <c r="B58" s="937"/>
      <c r="C58" s="916"/>
      <c r="D58" s="917"/>
      <c r="E58" s="917"/>
      <c r="F58" s="968"/>
      <c r="G58" s="911"/>
    </row>
    <row r="59" spans="1:7" ht="15.75" hidden="1">
      <c r="A59" s="921"/>
      <c r="B59" s="922"/>
      <c r="C59" s="919"/>
      <c r="D59" s="920"/>
      <c r="E59" s="920"/>
      <c r="F59" s="968"/>
      <c r="G59" s="911"/>
    </row>
    <row r="60" spans="1:7" ht="15.75">
      <c r="A60" s="921" t="s">
        <v>259</v>
      </c>
      <c r="B60" s="922" t="s">
        <v>548</v>
      </c>
      <c r="C60" s="938">
        <v>1</v>
      </c>
      <c r="D60" s="920"/>
      <c r="E60" s="927">
        <v>1</v>
      </c>
      <c r="F60" s="968"/>
      <c r="G60" s="911"/>
    </row>
    <row r="61" spans="1:7" ht="18" customHeight="1">
      <c r="A61" s="921" t="s">
        <v>262</v>
      </c>
      <c r="B61" s="922" t="s">
        <v>549</v>
      </c>
      <c r="C61" s="938">
        <v>2</v>
      </c>
      <c r="D61" s="920"/>
      <c r="E61" s="927">
        <v>2</v>
      </c>
      <c r="F61" s="968"/>
      <c r="G61" s="911"/>
    </row>
    <row r="62" spans="1:7" ht="15.75" customHeight="1" thickBot="1">
      <c r="A62" s="921" t="s">
        <v>263</v>
      </c>
      <c r="B62" s="922" t="s">
        <v>676</v>
      </c>
      <c r="C62" s="938">
        <v>8</v>
      </c>
      <c r="D62" s="931"/>
      <c r="E62" s="927">
        <v>8</v>
      </c>
      <c r="F62" s="968"/>
      <c r="G62" s="911"/>
    </row>
    <row r="63" spans="1:7" ht="15" customHeight="1" thickBot="1">
      <c r="A63" s="921" t="s">
        <v>264</v>
      </c>
      <c r="B63" s="922" t="s">
        <v>677</v>
      </c>
      <c r="C63" s="990">
        <v>2</v>
      </c>
      <c r="D63" s="915"/>
      <c r="E63" s="1236">
        <v>2</v>
      </c>
      <c r="F63" s="968"/>
      <c r="G63" s="911"/>
    </row>
    <row r="64" spans="1:7" ht="16.5" thickBot="1">
      <c r="A64" s="918" t="s">
        <v>508</v>
      </c>
      <c r="B64" s="918"/>
      <c r="C64" s="939">
        <f>SUM(C60:C63)</f>
        <v>13</v>
      </c>
      <c r="D64" s="915"/>
      <c r="E64" s="940">
        <f>SUM(E60:E63)</f>
        <v>13</v>
      </c>
      <c r="F64" s="980"/>
      <c r="G64" s="911"/>
    </row>
    <row r="65" spans="1:7" ht="16.5" thickBot="1">
      <c r="A65" s="941"/>
      <c r="B65" s="941"/>
      <c r="C65" s="925"/>
      <c r="D65" s="925"/>
      <c r="E65" s="925"/>
      <c r="F65" s="972"/>
      <c r="G65" s="911"/>
    </row>
    <row r="66" spans="1:7" ht="15.75">
      <c r="A66" s="942" t="s">
        <v>61</v>
      </c>
      <c r="B66" s="943" t="s">
        <v>580</v>
      </c>
      <c r="C66" s="926"/>
      <c r="D66" s="944"/>
      <c r="E66" s="1134"/>
      <c r="F66" s="972"/>
      <c r="G66" s="911"/>
    </row>
    <row r="67" spans="1:7" ht="15.75">
      <c r="A67" s="921" t="s">
        <v>259</v>
      </c>
      <c r="B67" s="922" t="s">
        <v>550</v>
      </c>
      <c r="C67" s="923">
        <v>67</v>
      </c>
      <c r="D67" s="923"/>
      <c r="E67" s="923"/>
      <c r="F67" s="967"/>
      <c r="G67" s="911"/>
    </row>
    <row r="68" spans="1:7" ht="16.5" thickBot="1">
      <c r="A68" s="921" t="s">
        <v>262</v>
      </c>
      <c r="B68" s="922" t="s">
        <v>551</v>
      </c>
      <c r="C68" s="946"/>
      <c r="D68" s="947"/>
      <c r="E68" s="946"/>
      <c r="F68" s="967"/>
      <c r="G68" s="911"/>
    </row>
    <row r="69" spans="1:7" ht="16.5" thickBot="1">
      <c r="A69" s="918" t="s">
        <v>552</v>
      </c>
      <c r="B69" s="922"/>
      <c r="C69" s="948">
        <f>SUM(C67:C68)</f>
        <v>67</v>
      </c>
      <c r="D69" s="949"/>
      <c r="E69" s="948">
        <f>SUM(E67:E68)</f>
        <v>0</v>
      </c>
      <c r="F69" s="967"/>
      <c r="G69" s="911"/>
    </row>
    <row r="70" spans="1:7" ht="15.75">
      <c r="A70" s="1407" t="s">
        <v>553</v>
      </c>
      <c r="B70" s="1408"/>
      <c r="C70" s="950"/>
      <c r="D70" s="951"/>
      <c r="E70" s="952"/>
      <c r="F70" s="952"/>
      <c r="G70" s="911"/>
    </row>
    <row r="71" spans="1:7" ht="16.5" thickBot="1">
      <c r="A71" s="953"/>
      <c r="B71" s="953"/>
      <c r="C71" s="954"/>
      <c r="D71" s="951"/>
      <c r="E71" s="952"/>
      <c r="F71" s="952"/>
      <c r="G71" s="911"/>
    </row>
    <row r="72" spans="1:7" ht="16.5" thickBot="1">
      <c r="A72" s="953"/>
      <c r="B72" s="953"/>
      <c r="C72" s="955"/>
      <c r="D72" s="956"/>
      <c r="E72" s="952"/>
      <c r="F72" s="952"/>
      <c r="G72" s="911"/>
    </row>
    <row r="73" spans="1:7" ht="15.75">
      <c r="A73" s="911"/>
      <c r="B73" s="911"/>
      <c r="C73" s="914"/>
      <c r="D73" s="914"/>
      <c r="E73" s="914"/>
      <c r="F73" s="914"/>
      <c r="G73" s="911"/>
    </row>
    <row r="74" spans="1:7" ht="15.75">
      <c r="A74" s="911"/>
      <c r="B74" s="957"/>
      <c r="C74" s="914"/>
      <c r="D74" s="914"/>
      <c r="E74" s="914"/>
      <c r="F74" s="914"/>
      <c r="G74" s="911"/>
    </row>
    <row r="75" spans="1:7" ht="15.75">
      <c r="A75" s="911"/>
      <c r="B75" s="911"/>
      <c r="C75" s="914"/>
      <c r="D75" s="914"/>
      <c r="E75" s="914"/>
      <c r="F75" s="914"/>
      <c r="G75" s="911"/>
    </row>
    <row r="76" spans="1:7" ht="15.75">
      <c r="A76" s="911"/>
      <c r="B76" s="911"/>
      <c r="C76" s="914"/>
      <c r="D76" s="914"/>
      <c r="E76" s="914"/>
      <c r="F76" s="914"/>
      <c r="G76" s="911"/>
    </row>
    <row r="77" spans="1:7" ht="15.75">
      <c r="A77" s="911"/>
      <c r="B77" s="957"/>
      <c r="C77" s="914"/>
      <c r="D77" s="914"/>
      <c r="E77" s="914"/>
      <c r="F77" s="914"/>
      <c r="G77" s="911"/>
    </row>
    <row r="78" spans="1:7" ht="15.75">
      <c r="A78" s="911"/>
      <c r="B78" s="911"/>
      <c r="C78" s="914"/>
      <c r="D78" s="914"/>
      <c r="E78" s="914"/>
      <c r="F78" s="914"/>
      <c r="G78" s="911"/>
    </row>
    <row r="79" spans="1:7" ht="15.75">
      <c r="A79" s="911"/>
      <c r="B79" s="911"/>
      <c r="C79" s="914"/>
      <c r="D79" s="914"/>
      <c r="E79" s="914"/>
      <c r="F79" s="914"/>
      <c r="G79" s="911"/>
    </row>
    <row r="80" spans="1:7" ht="15.75">
      <c r="A80" s="911"/>
      <c r="B80" s="911"/>
      <c r="C80" s="914"/>
      <c r="D80" s="914"/>
      <c r="E80" s="914"/>
      <c r="F80" s="914"/>
      <c r="G80" s="911"/>
    </row>
    <row r="81" spans="1:7" ht="15.75">
      <c r="A81" s="911"/>
      <c r="B81" s="911"/>
      <c r="C81" s="914"/>
      <c r="D81" s="914"/>
      <c r="E81" s="914"/>
      <c r="F81" s="914"/>
      <c r="G81" s="911"/>
    </row>
    <row r="82" spans="1:7" ht="15.75">
      <c r="A82" s="911"/>
      <c r="B82" s="911"/>
      <c r="C82" s="914"/>
      <c r="D82" s="914"/>
      <c r="E82" s="914"/>
      <c r="F82" s="914"/>
      <c r="G82" s="911"/>
    </row>
    <row r="83" spans="1:7" ht="15.75">
      <c r="A83" s="911"/>
      <c r="B83" s="911"/>
      <c r="C83" s="914"/>
      <c r="D83" s="914"/>
      <c r="E83" s="914"/>
      <c r="F83" s="914"/>
      <c r="G83" s="911"/>
    </row>
  </sheetData>
  <sheetProtection/>
  <mergeCells count="3">
    <mergeCell ref="A3:F3"/>
    <mergeCell ref="A70:B70"/>
    <mergeCell ref="A1:K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32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6.421875" style="0" customWidth="1"/>
    <col min="2" max="2" width="8.00390625" style="0" customWidth="1"/>
    <col min="3" max="3" width="39.28125" style="0" customWidth="1"/>
    <col min="4" max="4" width="12.7109375" style="0" customWidth="1"/>
    <col min="5" max="5" width="15.140625" style="0" customWidth="1"/>
    <col min="6" max="6" width="12.140625" style="0" customWidth="1"/>
  </cols>
  <sheetData>
    <row r="1" spans="1:13" ht="15">
      <c r="A1" s="1"/>
      <c r="B1" s="1"/>
      <c r="C1" s="1281" t="s">
        <v>777</v>
      </c>
      <c r="D1" s="1296"/>
      <c r="E1" s="1296"/>
      <c r="F1" s="1296"/>
      <c r="G1" s="1296"/>
      <c r="H1" s="1296"/>
      <c r="I1" s="1296"/>
      <c r="J1" s="1296"/>
      <c r="K1" s="1296"/>
      <c r="L1" s="1296"/>
      <c r="M1" s="1296"/>
    </row>
    <row r="2" spans="1:5" ht="15">
      <c r="A2" s="1278" t="s">
        <v>579</v>
      </c>
      <c r="B2" s="1278"/>
      <c r="C2" s="1278"/>
      <c r="D2" s="1278"/>
      <c r="E2" s="1278"/>
    </row>
    <row r="3" spans="1:5" ht="15">
      <c r="A3" s="1278" t="s">
        <v>695</v>
      </c>
      <c r="B3" s="1278"/>
      <c r="C3" s="1278"/>
      <c r="D3" s="1278"/>
      <c r="E3" s="1278"/>
    </row>
    <row r="5" spans="1:5" ht="15.75">
      <c r="A5" s="2" t="s">
        <v>0</v>
      </c>
      <c r="B5" s="2"/>
      <c r="C5" s="2"/>
      <c r="D5" s="2"/>
      <c r="E5" s="2"/>
    </row>
    <row r="6" spans="1:5" ht="16.5" thickBot="1">
      <c r="A6" s="6"/>
      <c r="B6" s="6"/>
      <c r="C6" s="6"/>
      <c r="D6" s="1283" t="s">
        <v>1</v>
      </c>
      <c r="E6" s="1283"/>
    </row>
    <row r="7" spans="1:5" ht="72" thickBot="1">
      <c r="A7" s="7" t="s">
        <v>2</v>
      </c>
      <c r="B7" s="8" t="s">
        <v>3</v>
      </c>
      <c r="C7" s="3" t="s">
        <v>4</v>
      </c>
      <c r="D7" s="3" t="s">
        <v>702</v>
      </c>
      <c r="E7" s="9" t="s">
        <v>635</v>
      </c>
    </row>
    <row r="8" spans="1:5" ht="15.75" thickBot="1">
      <c r="A8" s="10">
        <v>1</v>
      </c>
      <c r="B8" s="12">
        <v>2</v>
      </c>
      <c r="C8" s="12">
        <v>3</v>
      </c>
      <c r="D8" s="12">
        <v>4</v>
      </c>
      <c r="E8" s="13">
        <v>5</v>
      </c>
    </row>
    <row r="9" spans="1:5" ht="15">
      <c r="A9" s="14" t="s">
        <v>5</v>
      </c>
      <c r="B9" s="106" t="s">
        <v>6</v>
      </c>
      <c r="C9" s="107" t="s">
        <v>7</v>
      </c>
      <c r="D9" s="148"/>
      <c r="E9" s="111"/>
    </row>
    <row r="10" spans="1:5" ht="15">
      <c r="A10" s="114" t="s">
        <v>8</v>
      </c>
      <c r="B10" s="108"/>
      <c r="C10" s="38" t="s">
        <v>9</v>
      </c>
      <c r="D10" s="149"/>
      <c r="E10" s="112"/>
    </row>
    <row r="11" spans="1:5" ht="15">
      <c r="A11" s="114" t="s">
        <v>10</v>
      </c>
      <c r="B11" s="108"/>
      <c r="C11" s="67" t="s">
        <v>11</v>
      </c>
      <c r="D11" s="150"/>
      <c r="E11" s="26"/>
    </row>
    <row r="12" spans="1:5" ht="15">
      <c r="A12" s="114" t="s">
        <v>12</v>
      </c>
      <c r="B12" s="108"/>
      <c r="C12" s="67" t="s">
        <v>13</v>
      </c>
      <c r="D12" s="150">
        <v>1194</v>
      </c>
      <c r="E12" s="26">
        <v>2000</v>
      </c>
    </row>
    <row r="13" spans="1:5" ht="15">
      <c r="A13" s="114" t="s">
        <v>14</v>
      </c>
      <c r="B13" s="108"/>
      <c r="C13" s="67" t="s">
        <v>15</v>
      </c>
      <c r="D13" s="150"/>
      <c r="E13" s="26"/>
    </row>
    <row r="14" spans="1:5" ht="15">
      <c r="A14" s="114"/>
      <c r="B14" s="520"/>
      <c r="C14" s="95" t="s">
        <v>17</v>
      </c>
      <c r="D14" s="521">
        <v>17</v>
      </c>
      <c r="E14" s="79"/>
    </row>
    <row r="15" spans="1:5" ht="26.25" thickBot="1">
      <c r="A15" s="114" t="s">
        <v>16</v>
      </c>
      <c r="B15" s="105"/>
      <c r="C15" s="102" t="s">
        <v>373</v>
      </c>
      <c r="D15" s="151"/>
      <c r="E15" s="62"/>
    </row>
    <row r="16" spans="1:7" ht="15.75" thickBot="1">
      <c r="A16" s="114" t="s">
        <v>18</v>
      </c>
      <c r="B16" s="18"/>
      <c r="C16" s="19" t="s">
        <v>19</v>
      </c>
      <c r="D16" s="152">
        <f>SUM(D11:D15)</f>
        <v>1211</v>
      </c>
      <c r="E16" s="20">
        <f>SUM(E11:E15)</f>
        <v>2000</v>
      </c>
      <c r="G16" s="522"/>
    </row>
    <row r="17" spans="1:5" ht="15">
      <c r="A17" s="114" t="s">
        <v>20</v>
      </c>
      <c r="B17" s="126"/>
      <c r="C17" s="35" t="s">
        <v>21</v>
      </c>
      <c r="D17" s="153"/>
      <c r="E17" s="111"/>
    </row>
    <row r="18" spans="1:5" ht="15">
      <c r="A18" s="114" t="s">
        <v>22</v>
      </c>
      <c r="B18" s="45"/>
      <c r="C18" s="40" t="s">
        <v>23</v>
      </c>
      <c r="D18" s="145"/>
      <c r="E18" s="50"/>
    </row>
    <row r="19" spans="1:5" ht="15">
      <c r="A19" s="114" t="s">
        <v>24</v>
      </c>
      <c r="B19" s="23"/>
      <c r="C19" s="24" t="s">
        <v>25</v>
      </c>
      <c r="D19" s="141"/>
      <c r="E19" s="26"/>
    </row>
    <row r="20" spans="1:5" ht="26.25" thickBot="1">
      <c r="A20" s="114" t="s">
        <v>26</v>
      </c>
      <c r="B20" s="27"/>
      <c r="C20" s="28" t="s">
        <v>27</v>
      </c>
      <c r="D20" s="154"/>
      <c r="E20" s="29"/>
    </row>
    <row r="21" spans="1:5" ht="26.25" thickBot="1">
      <c r="A21" s="114" t="s">
        <v>28</v>
      </c>
      <c r="B21" s="30"/>
      <c r="C21" s="31" t="s">
        <v>29</v>
      </c>
      <c r="D21" s="163">
        <f>SUM(D18:D20)</f>
        <v>0</v>
      </c>
      <c r="E21" s="33">
        <f>SUM(E18:E20)</f>
        <v>0</v>
      </c>
    </row>
    <row r="22" spans="1:5" ht="15.75" thickBot="1">
      <c r="A22" s="114" t="s">
        <v>30</v>
      </c>
      <c r="B22" s="30"/>
      <c r="C22" s="32" t="s">
        <v>31</v>
      </c>
      <c r="D22" s="523">
        <f>SUM(D16+D21)</f>
        <v>1211</v>
      </c>
      <c r="E22" s="33">
        <f>SUM(E16+E21)</f>
        <v>2000</v>
      </c>
    </row>
    <row r="23" spans="1:5" ht="15">
      <c r="A23" s="114" t="s">
        <v>32</v>
      </c>
      <c r="B23" s="34" t="s">
        <v>33</v>
      </c>
      <c r="C23" s="35" t="s">
        <v>34</v>
      </c>
      <c r="D23" s="156"/>
      <c r="E23" s="36"/>
    </row>
    <row r="24" spans="1:5" ht="15">
      <c r="A24" s="114" t="s">
        <v>35</v>
      </c>
      <c r="B24" s="37"/>
      <c r="C24" s="38" t="s">
        <v>36</v>
      </c>
      <c r="D24" s="157"/>
      <c r="E24" s="39"/>
    </row>
    <row r="25" spans="1:5" ht="15">
      <c r="A25" s="114" t="s">
        <v>37</v>
      </c>
      <c r="B25" s="23"/>
      <c r="C25" s="40" t="s">
        <v>38</v>
      </c>
      <c r="D25" s="150"/>
      <c r="E25" s="26"/>
    </row>
    <row r="26" spans="1:5" ht="15">
      <c r="A26" s="114" t="s">
        <v>39</v>
      </c>
      <c r="B26" s="23"/>
      <c r="C26" s="24" t="s">
        <v>40</v>
      </c>
      <c r="D26" s="150"/>
      <c r="E26" s="132"/>
    </row>
    <row r="27" spans="1:5" ht="15">
      <c r="A27" s="114" t="s">
        <v>41</v>
      </c>
      <c r="B27" s="23"/>
      <c r="C27" s="24" t="s">
        <v>42</v>
      </c>
      <c r="D27" s="150"/>
      <c r="E27" s="26"/>
    </row>
    <row r="28" spans="1:5" ht="25.5">
      <c r="A28" s="114" t="s">
        <v>43</v>
      </c>
      <c r="B28" s="23"/>
      <c r="C28" s="41" t="s">
        <v>44</v>
      </c>
      <c r="D28" s="150"/>
      <c r="E28" s="127"/>
    </row>
    <row r="29" spans="1:5" ht="15.75" thickBot="1">
      <c r="A29" s="114" t="s">
        <v>45</v>
      </c>
      <c r="B29" s="83"/>
      <c r="C29" s="28" t="s">
        <v>46</v>
      </c>
      <c r="D29" s="158"/>
      <c r="E29" s="128"/>
    </row>
    <row r="30" spans="1:5" ht="26.25" thickBot="1">
      <c r="A30" s="114" t="s">
        <v>47</v>
      </c>
      <c r="B30" s="43"/>
      <c r="C30" s="44" t="s">
        <v>48</v>
      </c>
      <c r="D30" s="155">
        <f>SUM(D25:D29)</f>
        <v>0</v>
      </c>
      <c r="E30" s="33">
        <f>SUM(E25:E29)</f>
        <v>0</v>
      </c>
    </row>
    <row r="31" spans="1:5" ht="15">
      <c r="A31" s="114" t="s">
        <v>49</v>
      </c>
      <c r="B31" s="126" t="s">
        <v>50</v>
      </c>
      <c r="C31" s="35" t="s">
        <v>51</v>
      </c>
      <c r="D31" s="153"/>
      <c r="E31" s="111"/>
    </row>
    <row r="32" spans="1:5" ht="25.5">
      <c r="A32" s="114" t="s">
        <v>52</v>
      </c>
      <c r="B32" s="45"/>
      <c r="C32" s="40" t="s">
        <v>53</v>
      </c>
      <c r="D32" s="145"/>
      <c r="E32" s="46"/>
    </row>
    <row r="33" spans="1:5" ht="25.5">
      <c r="A33" s="114" t="s">
        <v>54</v>
      </c>
      <c r="B33" s="23"/>
      <c r="C33" s="24" t="s">
        <v>55</v>
      </c>
      <c r="D33" s="141"/>
      <c r="E33" s="25"/>
    </row>
    <row r="34" spans="1:5" ht="15.75" thickBot="1">
      <c r="A34" s="114" t="s">
        <v>56</v>
      </c>
      <c r="B34" s="56"/>
      <c r="C34" s="81" t="s">
        <v>57</v>
      </c>
      <c r="D34" s="159"/>
      <c r="E34" s="97"/>
    </row>
    <row r="35" spans="1:5" ht="15.75" thickBot="1">
      <c r="A35" s="114" t="s">
        <v>58</v>
      </c>
      <c r="B35" s="47"/>
      <c r="C35" s="90" t="s">
        <v>59</v>
      </c>
      <c r="D35" s="160">
        <f>SUM(D32:D34)</f>
        <v>0</v>
      </c>
      <c r="E35" s="20">
        <f>SUM(E32:E34)</f>
        <v>0</v>
      </c>
    </row>
    <row r="36" spans="1:5" ht="15">
      <c r="A36" s="114" t="s">
        <v>60</v>
      </c>
      <c r="B36" s="48" t="s">
        <v>61</v>
      </c>
      <c r="C36" s="49" t="s">
        <v>62</v>
      </c>
      <c r="D36" s="145"/>
      <c r="E36" s="50"/>
    </row>
    <row r="37" spans="1:5" ht="15">
      <c r="A37" s="114" t="s">
        <v>63</v>
      </c>
      <c r="B37" s="51"/>
      <c r="C37" s="49" t="s">
        <v>64</v>
      </c>
      <c r="D37" s="145"/>
      <c r="E37" s="50">
        <v>3000</v>
      </c>
    </row>
    <row r="38" spans="1:5" ht="15">
      <c r="A38" s="114" t="s">
        <v>65</v>
      </c>
      <c r="B38" s="51"/>
      <c r="C38" s="49" t="s">
        <v>66</v>
      </c>
      <c r="D38" s="161"/>
      <c r="E38" s="52"/>
    </row>
    <row r="39" spans="1:5" ht="15.75" thickBot="1">
      <c r="A39" s="114" t="s">
        <v>67</v>
      </c>
      <c r="B39" s="53"/>
      <c r="C39" s="54" t="s">
        <v>68</v>
      </c>
      <c r="D39" s="143"/>
      <c r="E39" s="55"/>
    </row>
    <row r="40" spans="1:5" ht="15.75" thickBot="1">
      <c r="A40" s="114" t="s">
        <v>69</v>
      </c>
      <c r="B40" s="56"/>
      <c r="C40" s="57" t="s">
        <v>70</v>
      </c>
      <c r="D40" s="157">
        <f>SUM(D37+D39)</f>
        <v>0</v>
      </c>
      <c r="E40" s="39">
        <f>SUM(E37+E39)</f>
        <v>3000</v>
      </c>
    </row>
    <row r="41" spans="1:5" ht="15.75" thickBot="1">
      <c r="A41" s="114" t="s">
        <v>71</v>
      </c>
      <c r="B41" s="21" t="s">
        <v>72</v>
      </c>
      <c r="C41" s="19" t="s">
        <v>73</v>
      </c>
      <c r="D41" s="162"/>
      <c r="E41" s="22"/>
    </row>
    <row r="42" spans="1:5" ht="25.5">
      <c r="A42" s="114" t="s">
        <v>74</v>
      </c>
      <c r="B42" s="58"/>
      <c r="C42" s="59" t="s">
        <v>75</v>
      </c>
      <c r="D42" s="145"/>
      <c r="E42" s="129"/>
    </row>
    <row r="43" spans="1:5" ht="26.25" thickBot="1">
      <c r="A43" s="114" t="s">
        <v>76</v>
      </c>
      <c r="B43" s="60"/>
      <c r="C43" s="61" t="s">
        <v>77</v>
      </c>
      <c r="D43" s="143"/>
      <c r="E43" s="62"/>
    </row>
    <row r="44" spans="1:5" ht="15.75" thickBot="1">
      <c r="A44" s="114" t="s">
        <v>78</v>
      </c>
      <c r="B44" s="63"/>
      <c r="C44" s="64" t="s">
        <v>79</v>
      </c>
      <c r="D44" s="163">
        <f>SUM(D42:D43)</f>
        <v>0</v>
      </c>
      <c r="E44" s="20">
        <f>SUM(E43)</f>
        <v>0</v>
      </c>
    </row>
    <row r="45" spans="1:5" ht="15">
      <c r="A45" s="114" t="s">
        <v>80</v>
      </c>
      <c r="B45" s="37" t="s">
        <v>81</v>
      </c>
      <c r="C45" s="65" t="s">
        <v>82</v>
      </c>
      <c r="D45" s="157"/>
      <c r="E45" s="39"/>
    </row>
    <row r="46" spans="1:5" ht="15">
      <c r="A46" s="114" t="s">
        <v>83</v>
      </c>
      <c r="B46" s="66"/>
      <c r="C46" s="67" t="s">
        <v>84</v>
      </c>
      <c r="D46" s="150"/>
      <c r="E46" s="26"/>
    </row>
    <row r="47" spans="1:5" ht="15.75" thickBot="1">
      <c r="A47" s="114" t="s">
        <v>85</v>
      </c>
      <c r="B47" s="88"/>
      <c r="C47" s="68" t="s">
        <v>86</v>
      </c>
      <c r="D47" s="158"/>
      <c r="E47" s="62">
        <f>SUM(D47)</f>
        <v>0</v>
      </c>
    </row>
    <row r="48" spans="1:5" ht="15.75" thickBot="1">
      <c r="A48" s="114" t="s">
        <v>87</v>
      </c>
      <c r="B48" s="37"/>
      <c r="C48" s="65" t="s">
        <v>88</v>
      </c>
      <c r="D48" s="157">
        <f>SUM(D46:D47)</f>
        <v>0</v>
      </c>
      <c r="E48" s="39"/>
    </row>
    <row r="49" spans="1:5" ht="15.75" thickBot="1">
      <c r="A49" s="114" t="s">
        <v>89</v>
      </c>
      <c r="B49" s="21"/>
      <c r="C49" s="64" t="s">
        <v>90</v>
      </c>
      <c r="D49" s="162">
        <f>SUM(D22+D30+D35+D40+D44+D48)</f>
        <v>1211</v>
      </c>
      <c r="E49" s="20">
        <f>SUM(E22+E30+E35+E40+E44+E48)</f>
        <v>5000</v>
      </c>
    </row>
    <row r="50" spans="1:5" ht="25.5">
      <c r="A50" s="114" t="s">
        <v>91</v>
      </c>
      <c r="B50" s="91" t="s">
        <v>92</v>
      </c>
      <c r="C50" s="16" t="s">
        <v>93</v>
      </c>
      <c r="D50" s="89"/>
      <c r="E50" s="92"/>
    </row>
    <row r="51" spans="1:5" ht="15">
      <c r="A51" s="114" t="s">
        <v>94</v>
      </c>
      <c r="B51" s="66"/>
      <c r="C51" s="67" t="s">
        <v>95</v>
      </c>
      <c r="D51" s="164"/>
      <c r="E51" s="104"/>
    </row>
    <row r="52" spans="1:5" ht="15">
      <c r="A52" s="114" t="s">
        <v>96</v>
      </c>
      <c r="B52" s="66"/>
      <c r="C52" s="67" t="s">
        <v>97</v>
      </c>
      <c r="D52" s="165"/>
      <c r="E52" s="118"/>
    </row>
    <row r="53" spans="1:5" ht="15.75" thickBot="1">
      <c r="A53" s="114" t="s">
        <v>98</v>
      </c>
      <c r="B53" s="109"/>
      <c r="C53" s="68" t="s">
        <v>99</v>
      </c>
      <c r="D53" s="166"/>
      <c r="E53" s="113"/>
    </row>
    <row r="54" spans="1:5" ht="15.75" thickBot="1">
      <c r="A54" s="114" t="s">
        <v>100</v>
      </c>
      <c r="B54" s="21"/>
      <c r="C54" s="19" t="s">
        <v>101</v>
      </c>
      <c r="D54" s="167"/>
      <c r="E54" s="69">
        <f>SUM(E51:E53)</f>
        <v>0</v>
      </c>
    </row>
    <row r="55" spans="1:5" ht="25.5">
      <c r="A55" s="114" t="s">
        <v>102</v>
      </c>
      <c r="B55" s="37"/>
      <c r="C55" s="16" t="s">
        <v>103</v>
      </c>
      <c r="D55" s="168"/>
      <c r="E55" s="94"/>
    </row>
    <row r="56" spans="1:5" ht="15">
      <c r="A56" s="114" t="s">
        <v>104</v>
      </c>
      <c r="B56" s="66" t="s">
        <v>105</v>
      </c>
      <c r="C56" s="38" t="s">
        <v>106</v>
      </c>
      <c r="D56" s="165"/>
      <c r="E56" s="100"/>
    </row>
    <row r="57" spans="1:5" ht="15">
      <c r="A57" s="114" t="s">
        <v>107</v>
      </c>
      <c r="B57" s="66"/>
      <c r="C57" s="67" t="s">
        <v>108</v>
      </c>
      <c r="D57" s="165"/>
      <c r="E57" s="118"/>
    </row>
    <row r="58" spans="1:5" ht="15.75" thickBot="1">
      <c r="A58" s="114" t="s">
        <v>109</v>
      </c>
      <c r="B58" s="109"/>
      <c r="C58" s="68" t="s">
        <v>110</v>
      </c>
      <c r="D58" s="166"/>
      <c r="E58" s="119"/>
    </row>
    <row r="59" spans="1:5" ht="26.25" thickBot="1">
      <c r="A59" s="114" t="s">
        <v>111</v>
      </c>
      <c r="B59" s="110"/>
      <c r="C59" s="101" t="s">
        <v>112</v>
      </c>
      <c r="D59" s="167"/>
      <c r="E59" s="120"/>
    </row>
    <row r="60" spans="1:5" ht="15">
      <c r="A60" s="114" t="s">
        <v>113</v>
      </c>
      <c r="B60" s="37" t="s">
        <v>114</v>
      </c>
      <c r="C60" s="93" t="s">
        <v>115</v>
      </c>
      <c r="D60" s="168"/>
      <c r="E60" s="94"/>
    </row>
    <row r="61" spans="1:5" ht="15">
      <c r="A61" s="114" t="s">
        <v>116</v>
      </c>
      <c r="B61" s="66"/>
      <c r="C61" s="67" t="s">
        <v>108</v>
      </c>
      <c r="D61" s="165"/>
      <c r="E61" s="118"/>
    </row>
    <row r="62" spans="1:5" ht="15.75" thickBot="1">
      <c r="A62" s="114" t="s">
        <v>117</v>
      </c>
      <c r="B62" s="110"/>
      <c r="C62" s="102" t="s">
        <v>110</v>
      </c>
      <c r="D62" s="167"/>
      <c r="E62" s="121"/>
    </row>
    <row r="63" spans="1:5" ht="15.75" thickBot="1">
      <c r="A63" s="114" t="s">
        <v>118</v>
      </c>
      <c r="B63" s="110"/>
      <c r="C63" s="101" t="s">
        <v>119</v>
      </c>
      <c r="D63" s="167"/>
      <c r="E63" s="120"/>
    </row>
    <row r="64" spans="1:5" ht="15.75" thickBot="1">
      <c r="A64" s="114" t="s">
        <v>120</v>
      </c>
      <c r="B64" s="37" t="s">
        <v>121</v>
      </c>
      <c r="C64" s="65" t="s">
        <v>122</v>
      </c>
      <c r="D64" s="168"/>
      <c r="E64" s="94"/>
    </row>
    <row r="65" spans="1:5" ht="15">
      <c r="A65" s="114" t="s">
        <v>123</v>
      </c>
      <c r="B65" s="34"/>
      <c r="C65" s="35" t="s">
        <v>124</v>
      </c>
      <c r="D65" s="169"/>
      <c r="E65" s="70"/>
    </row>
    <row r="66" spans="1:5" ht="15">
      <c r="A66" s="114" t="s">
        <v>125</v>
      </c>
      <c r="B66" s="87"/>
      <c r="C66" s="67" t="s">
        <v>126</v>
      </c>
      <c r="D66" s="164"/>
      <c r="E66" s="104"/>
    </row>
    <row r="67" spans="1:5" ht="15">
      <c r="A67" s="114" t="s">
        <v>127</v>
      </c>
      <c r="B67" s="37"/>
      <c r="C67" s="95" t="s">
        <v>128</v>
      </c>
      <c r="D67" s="170"/>
      <c r="E67" s="124"/>
    </row>
    <row r="68" spans="1:5" ht="15">
      <c r="A68" s="114" t="s">
        <v>129</v>
      </c>
      <c r="B68" s="122"/>
      <c r="C68" s="41" t="s">
        <v>130</v>
      </c>
      <c r="D68" s="171"/>
      <c r="E68" s="97"/>
    </row>
    <row r="69" spans="1:5" ht="15">
      <c r="A69" s="114" t="s">
        <v>131</v>
      </c>
      <c r="B69" s="123"/>
      <c r="C69" s="67" t="s">
        <v>132</v>
      </c>
      <c r="D69" s="150"/>
      <c r="E69" s="25"/>
    </row>
    <row r="70" spans="1:5" ht="15.75" thickBot="1">
      <c r="A70" s="114" t="s">
        <v>133</v>
      </c>
      <c r="B70" s="96"/>
      <c r="C70" s="95" t="s">
        <v>134</v>
      </c>
      <c r="D70" s="151"/>
      <c r="E70" s="125"/>
    </row>
    <row r="71" spans="1:5" ht="15.75" thickBot="1">
      <c r="A71" s="114" t="s">
        <v>135</v>
      </c>
      <c r="B71" s="63"/>
      <c r="C71" s="75" t="s">
        <v>136</v>
      </c>
      <c r="D71" s="163">
        <f>SUM(D66:D70)</f>
        <v>0</v>
      </c>
      <c r="E71" s="20">
        <f>SUM(E66:E70)</f>
        <v>0</v>
      </c>
    </row>
    <row r="72" spans="1:5" ht="15.75" thickBot="1">
      <c r="A72" s="114" t="s">
        <v>137</v>
      </c>
      <c r="B72" s="71"/>
      <c r="C72" s="1232" t="s">
        <v>752</v>
      </c>
      <c r="D72" s="157">
        <v>-11</v>
      </c>
      <c r="E72" s="39"/>
    </row>
    <row r="73" spans="1:5" ht="15.75" thickBot="1">
      <c r="A73" s="114" t="s">
        <v>138</v>
      </c>
      <c r="B73" s="71"/>
      <c r="C73" s="16" t="s">
        <v>555</v>
      </c>
      <c r="D73" s="157">
        <v>169356</v>
      </c>
      <c r="E73" s="39">
        <v>172132</v>
      </c>
    </row>
    <row r="74" spans="1:5" ht="15.75" thickBot="1">
      <c r="A74" s="114" t="s">
        <v>751</v>
      </c>
      <c r="B74" s="72"/>
      <c r="C74" s="64" t="s">
        <v>139</v>
      </c>
      <c r="D74" s="162">
        <f>SUM(D49+D71+D72+D73)</f>
        <v>170556</v>
      </c>
      <c r="E74" s="22">
        <f>SUM(E49+E54+E71+E73)</f>
        <v>177132</v>
      </c>
    </row>
    <row r="75" spans="1:5" ht="15.75">
      <c r="A75" s="76"/>
      <c r="B75" s="76"/>
      <c r="C75" s="77"/>
      <c r="D75" s="4"/>
      <c r="E75" s="4"/>
    </row>
    <row r="76" spans="1:5" ht="15.75">
      <c r="A76" s="76"/>
      <c r="B76" s="76"/>
      <c r="C76" s="77"/>
      <c r="D76" s="4"/>
      <c r="E76" s="4"/>
    </row>
    <row r="77" spans="1:5" ht="15.75">
      <c r="A77" s="76"/>
      <c r="B77" s="76"/>
      <c r="C77" s="77"/>
      <c r="D77" s="4"/>
      <c r="E77" s="4"/>
    </row>
    <row r="78" spans="1:5" ht="15">
      <c r="A78" s="1"/>
      <c r="B78" s="1"/>
      <c r="C78" s="1"/>
      <c r="D78" s="1280"/>
      <c r="E78" s="1280"/>
    </row>
    <row r="79" spans="1:5" ht="15">
      <c r="A79" s="1278" t="s">
        <v>554</v>
      </c>
      <c r="B79" s="1278"/>
      <c r="C79" s="1278"/>
      <c r="D79" s="1278"/>
      <c r="E79" s="1278"/>
    </row>
    <row r="80" spans="1:5" ht="15">
      <c r="A80" s="1278" t="s">
        <v>695</v>
      </c>
      <c r="B80" s="1278"/>
      <c r="C80" s="1278"/>
      <c r="D80" s="1278"/>
      <c r="E80" s="1278"/>
    </row>
    <row r="81" spans="1:5" ht="15.75">
      <c r="A81" s="5"/>
      <c r="B81" s="5"/>
      <c r="C81" s="5"/>
      <c r="D81" s="5"/>
      <c r="E81" s="5"/>
    </row>
    <row r="82" spans="1:5" ht="15.75">
      <c r="A82" s="2" t="s">
        <v>140</v>
      </c>
      <c r="B82" s="2"/>
      <c r="C82" s="2"/>
      <c r="D82" s="2"/>
      <c r="E82" s="2"/>
    </row>
    <row r="83" spans="1:5" ht="16.5" thickBot="1">
      <c r="A83" s="6"/>
      <c r="B83" s="6"/>
      <c r="C83" s="6"/>
      <c r="D83" s="1283" t="s">
        <v>1</v>
      </c>
      <c r="E83" s="1283"/>
    </row>
    <row r="84" spans="1:5" ht="72" thickBot="1">
      <c r="A84" s="7" t="s">
        <v>141</v>
      </c>
      <c r="B84" s="8" t="s">
        <v>142</v>
      </c>
      <c r="C84" s="3" t="s">
        <v>143</v>
      </c>
      <c r="D84" s="3" t="s">
        <v>702</v>
      </c>
      <c r="E84" s="9" t="s">
        <v>635</v>
      </c>
    </row>
    <row r="85" spans="1:5" ht="15.75" thickBot="1">
      <c r="A85" s="10">
        <v>1</v>
      </c>
      <c r="B85" s="11">
        <v>2</v>
      </c>
      <c r="C85" s="12">
        <v>3</v>
      </c>
      <c r="D85" s="12">
        <v>4</v>
      </c>
      <c r="E85" s="13">
        <v>5</v>
      </c>
    </row>
    <row r="86" spans="1:5" ht="15.75" thickBot="1">
      <c r="A86" s="115" t="s">
        <v>5</v>
      </c>
      <c r="B86" s="15" t="s">
        <v>6</v>
      </c>
      <c r="C86" s="16" t="s">
        <v>144</v>
      </c>
      <c r="D86" s="89"/>
      <c r="E86" s="17"/>
    </row>
    <row r="87" spans="1:5" ht="15">
      <c r="A87" s="116" t="s">
        <v>8</v>
      </c>
      <c r="B87" s="78"/>
      <c r="C87" s="73" t="s">
        <v>145</v>
      </c>
      <c r="D87" s="172">
        <v>67326</v>
      </c>
      <c r="E87" s="74">
        <v>74092</v>
      </c>
    </row>
    <row r="88" spans="1:5" ht="15">
      <c r="A88" s="116" t="s">
        <v>10</v>
      </c>
      <c r="B88" s="23"/>
      <c r="C88" s="24" t="s">
        <v>146</v>
      </c>
      <c r="D88" s="141">
        <v>16747</v>
      </c>
      <c r="E88" s="26">
        <v>19040</v>
      </c>
    </row>
    <row r="89" spans="1:5" ht="15">
      <c r="A89" s="116" t="s">
        <v>12</v>
      </c>
      <c r="B89" s="23"/>
      <c r="C89" s="24" t="s">
        <v>147</v>
      </c>
      <c r="D89" s="159">
        <v>13460</v>
      </c>
      <c r="E89" s="79">
        <v>13000</v>
      </c>
    </row>
    <row r="90" spans="1:5" ht="15">
      <c r="A90" s="116" t="s">
        <v>14</v>
      </c>
      <c r="B90" s="23"/>
      <c r="C90" s="24" t="s">
        <v>148</v>
      </c>
      <c r="D90" s="159"/>
      <c r="E90" s="79"/>
    </row>
    <row r="91" spans="1:5" ht="15">
      <c r="A91" s="116" t="s">
        <v>16</v>
      </c>
      <c r="B91" s="23"/>
      <c r="C91" s="24" t="s">
        <v>149</v>
      </c>
      <c r="D91" s="159"/>
      <c r="E91" s="79"/>
    </row>
    <row r="92" spans="1:5" ht="15">
      <c r="A92" s="116" t="s">
        <v>18</v>
      </c>
      <c r="B92" s="56"/>
      <c r="C92" s="80" t="s">
        <v>150</v>
      </c>
      <c r="D92" s="159">
        <v>147</v>
      </c>
      <c r="E92" s="79"/>
    </row>
    <row r="93" spans="1:5" ht="15">
      <c r="A93" s="116" t="s">
        <v>20</v>
      </c>
      <c r="B93" s="23"/>
      <c r="C93" s="24" t="s">
        <v>151</v>
      </c>
      <c r="D93" s="159"/>
      <c r="E93" s="79">
        <v>71000</v>
      </c>
    </row>
    <row r="94" spans="1:5" ht="15">
      <c r="A94" s="116"/>
      <c r="B94" s="42"/>
      <c r="C94" s="41" t="s">
        <v>374</v>
      </c>
      <c r="D94" s="159"/>
      <c r="E94" s="79"/>
    </row>
    <row r="95" spans="1:5" ht="15">
      <c r="A95" s="116" t="s">
        <v>22</v>
      </c>
      <c r="B95" s="42"/>
      <c r="C95" s="41" t="s">
        <v>375</v>
      </c>
      <c r="D95" s="159">
        <v>70669</v>
      </c>
      <c r="E95" s="97"/>
    </row>
    <row r="96" spans="1:5" ht="26.25" thickBot="1">
      <c r="A96" s="116" t="s">
        <v>24</v>
      </c>
      <c r="B96" s="27"/>
      <c r="C96" s="28" t="s">
        <v>376</v>
      </c>
      <c r="D96" s="143"/>
      <c r="E96" s="130"/>
    </row>
    <row r="97" spans="1:5" ht="15.75" thickBot="1">
      <c r="A97" s="116" t="s">
        <v>26</v>
      </c>
      <c r="B97" s="43"/>
      <c r="C97" s="44" t="s">
        <v>152</v>
      </c>
      <c r="D97" s="157">
        <f>SUM(D87:D96)</f>
        <v>168349</v>
      </c>
      <c r="E97" s="39">
        <f>SUM(E87:E96)</f>
        <v>177132</v>
      </c>
    </row>
    <row r="98" spans="1:5" ht="15.75" thickBot="1">
      <c r="A98" s="116" t="s">
        <v>28</v>
      </c>
      <c r="B98" s="21" t="s">
        <v>33</v>
      </c>
      <c r="C98" s="19" t="s">
        <v>153</v>
      </c>
      <c r="D98" s="162"/>
      <c r="E98" s="22"/>
    </row>
    <row r="99" spans="1:5" ht="15">
      <c r="A99" s="116" t="s">
        <v>30</v>
      </c>
      <c r="B99" s="45"/>
      <c r="C99" s="40" t="s">
        <v>154</v>
      </c>
      <c r="D99" s="145"/>
      <c r="E99" s="46"/>
    </row>
    <row r="100" spans="1:5" ht="15">
      <c r="A100" s="116" t="s">
        <v>32</v>
      </c>
      <c r="B100" s="23"/>
      <c r="C100" s="24" t="s">
        <v>155</v>
      </c>
      <c r="D100" s="141"/>
      <c r="E100" s="26"/>
    </row>
    <row r="101" spans="1:5" ht="15">
      <c r="A101" s="116" t="s">
        <v>35</v>
      </c>
      <c r="B101" s="23"/>
      <c r="C101" s="24" t="s">
        <v>156</v>
      </c>
      <c r="D101" s="141"/>
      <c r="E101" s="26"/>
    </row>
    <row r="102" spans="1:5" ht="25.5">
      <c r="A102" s="116" t="s">
        <v>37</v>
      </c>
      <c r="B102" s="23"/>
      <c r="C102" s="24" t="s">
        <v>157</v>
      </c>
      <c r="D102" s="141"/>
      <c r="E102" s="26"/>
    </row>
    <row r="103" spans="1:5" ht="15">
      <c r="A103" s="116"/>
      <c r="B103" s="23"/>
      <c r="C103" s="24" t="s">
        <v>377</v>
      </c>
      <c r="D103" s="141"/>
      <c r="E103" s="26"/>
    </row>
    <row r="104" spans="1:5" ht="15">
      <c r="A104" s="116" t="s">
        <v>39</v>
      </c>
      <c r="B104" s="131"/>
      <c r="C104" s="24" t="s">
        <v>378</v>
      </c>
      <c r="D104" s="141"/>
      <c r="E104" s="132"/>
    </row>
    <row r="105" spans="1:5" ht="26.25" thickBot="1">
      <c r="A105" s="116" t="s">
        <v>41</v>
      </c>
      <c r="B105" s="43"/>
      <c r="C105" s="86" t="s">
        <v>379</v>
      </c>
      <c r="D105" s="173"/>
      <c r="E105" s="82"/>
    </row>
    <row r="106" spans="1:5" ht="26.25" thickBot="1">
      <c r="A106" s="116" t="s">
        <v>43</v>
      </c>
      <c r="B106" s="30"/>
      <c r="C106" s="19" t="s">
        <v>158</v>
      </c>
      <c r="D106" s="163">
        <f>SUM(D99:D105)</f>
        <v>0</v>
      </c>
      <c r="E106" s="20">
        <f>SUM(E99:E105)</f>
        <v>0</v>
      </c>
    </row>
    <row r="107" spans="1:5" ht="15.75" thickBot="1">
      <c r="A107" s="116" t="s">
        <v>45</v>
      </c>
      <c r="B107" s="21" t="s">
        <v>50</v>
      </c>
      <c r="C107" s="19" t="s">
        <v>159</v>
      </c>
      <c r="D107" s="162"/>
      <c r="E107" s="22"/>
    </row>
    <row r="108" spans="1:5" ht="15">
      <c r="A108" s="116" t="s">
        <v>47</v>
      </c>
      <c r="B108" s="45"/>
      <c r="C108" s="40" t="s">
        <v>160</v>
      </c>
      <c r="D108" s="145"/>
      <c r="E108" s="46"/>
    </row>
    <row r="109" spans="1:5" ht="15">
      <c r="A109" s="116" t="s">
        <v>49</v>
      </c>
      <c r="B109" s="43"/>
      <c r="C109" s="24" t="s">
        <v>161</v>
      </c>
      <c r="D109" s="173"/>
      <c r="E109" s="82"/>
    </row>
    <row r="110" spans="1:5" ht="15.75" thickBot="1">
      <c r="A110" s="116" t="s">
        <v>52</v>
      </c>
      <c r="B110" s="27"/>
      <c r="C110" s="24" t="s">
        <v>162</v>
      </c>
      <c r="D110" s="143"/>
      <c r="E110" s="62"/>
    </row>
    <row r="111" spans="1:5" ht="15.75" thickBot="1">
      <c r="A111" s="116" t="s">
        <v>54</v>
      </c>
      <c r="B111" s="133"/>
      <c r="C111" s="19" t="s">
        <v>163</v>
      </c>
      <c r="D111" s="163">
        <v>0</v>
      </c>
      <c r="E111" s="20">
        <f>SUM(E108:E110)</f>
        <v>0</v>
      </c>
    </row>
    <row r="112" spans="1:5" ht="15.75" thickBot="1">
      <c r="A112" s="116" t="s">
        <v>56</v>
      </c>
      <c r="B112" s="43"/>
      <c r="C112" s="101" t="s">
        <v>164</v>
      </c>
      <c r="D112" s="157">
        <f>SUM(D97+D106+D111)</f>
        <v>168349</v>
      </c>
      <c r="E112" s="39">
        <f>SUM(E97+E106+E111)</f>
        <v>177132</v>
      </c>
    </row>
    <row r="113" spans="1:5" ht="15.75" thickBot="1">
      <c r="A113" s="116" t="s">
        <v>58</v>
      </c>
      <c r="B113" s="21"/>
      <c r="C113" s="19" t="s">
        <v>165</v>
      </c>
      <c r="D113" s="152"/>
      <c r="E113" s="84"/>
    </row>
    <row r="114" spans="1:5" ht="15">
      <c r="A114" s="116" t="s">
        <v>60</v>
      </c>
      <c r="B114" s="126" t="s">
        <v>61</v>
      </c>
      <c r="C114" s="35" t="s">
        <v>439</v>
      </c>
      <c r="D114" s="175"/>
      <c r="E114" s="644"/>
    </row>
    <row r="115" spans="1:5" ht="15">
      <c r="A115" s="116" t="s">
        <v>63</v>
      </c>
      <c r="B115" s="146"/>
      <c r="C115" s="641" t="s">
        <v>108</v>
      </c>
      <c r="D115" s="642"/>
      <c r="E115" s="643"/>
    </row>
    <row r="116" spans="1:5" ht="15.75" thickBot="1">
      <c r="A116" s="116" t="s">
        <v>65</v>
      </c>
      <c r="B116" s="37"/>
      <c r="C116" s="95" t="s">
        <v>110</v>
      </c>
      <c r="D116" s="176"/>
      <c r="E116" s="136"/>
    </row>
    <row r="117" spans="1:5" ht="15.75" thickBot="1">
      <c r="A117" s="116" t="s">
        <v>67</v>
      </c>
      <c r="B117" s="91"/>
      <c r="C117" s="16" t="s">
        <v>441</v>
      </c>
      <c r="D117" s="174">
        <f>SUM(D114:D116)</f>
        <v>0</v>
      </c>
      <c r="E117" s="134">
        <f>SUM(E114:E116)</f>
        <v>0</v>
      </c>
    </row>
    <row r="118" spans="1:5" ht="15.75" thickBot="1">
      <c r="A118" s="116" t="s">
        <v>69</v>
      </c>
      <c r="B118" s="91" t="s">
        <v>72</v>
      </c>
      <c r="C118" s="16" t="s">
        <v>166</v>
      </c>
      <c r="D118" s="174"/>
      <c r="E118" s="98"/>
    </row>
    <row r="119" spans="1:5" ht="15">
      <c r="A119" s="116" t="s">
        <v>71</v>
      </c>
      <c r="B119" s="126"/>
      <c r="C119" s="85" t="s">
        <v>108</v>
      </c>
      <c r="D119" s="175"/>
      <c r="E119" s="135"/>
    </row>
    <row r="120" spans="1:5" ht="15.75" thickBot="1">
      <c r="A120" s="116" t="s">
        <v>74</v>
      </c>
      <c r="B120" s="37"/>
      <c r="C120" s="95" t="s">
        <v>110</v>
      </c>
      <c r="D120" s="176"/>
      <c r="E120" s="136"/>
    </row>
    <row r="121" spans="1:5" ht="15.75" thickBot="1">
      <c r="A121" s="116" t="s">
        <v>76</v>
      </c>
      <c r="B121" s="91"/>
      <c r="C121" s="16" t="s">
        <v>167</v>
      </c>
      <c r="D121" s="174"/>
      <c r="E121" s="134"/>
    </row>
    <row r="122" spans="1:5" ht="15.75" thickBot="1">
      <c r="A122" s="116" t="s">
        <v>78</v>
      </c>
      <c r="B122" s="91" t="s">
        <v>81</v>
      </c>
      <c r="C122" s="16" t="s">
        <v>122</v>
      </c>
      <c r="D122" s="174"/>
      <c r="E122" s="98"/>
    </row>
    <row r="123" spans="1:5" ht="15">
      <c r="A123" s="116" t="s">
        <v>80</v>
      </c>
      <c r="B123" s="91"/>
      <c r="C123" s="99" t="s">
        <v>168</v>
      </c>
      <c r="D123" s="177"/>
      <c r="E123" s="103"/>
    </row>
    <row r="124" spans="1:5" ht="15">
      <c r="A124" s="116" t="s">
        <v>83</v>
      </c>
      <c r="B124" s="66"/>
      <c r="C124" s="67" t="s">
        <v>169</v>
      </c>
      <c r="D124" s="164"/>
      <c r="E124" s="104"/>
    </row>
    <row r="125" spans="1:5" ht="15">
      <c r="A125" s="116" t="s">
        <v>85</v>
      </c>
      <c r="B125" s="66"/>
      <c r="C125" s="67" t="s">
        <v>170</v>
      </c>
      <c r="D125" s="164"/>
      <c r="E125" s="137"/>
    </row>
    <row r="126" spans="1:5" ht="15">
      <c r="A126" s="116" t="s">
        <v>87</v>
      </c>
      <c r="B126" s="23"/>
      <c r="C126" s="24" t="s">
        <v>171</v>
      </c>
      <c r="D126" s="141"/>
      <c r="E126" s="25"/>
    </row>
    <row r="127" spans="1:5" ht="15">
      <c r="A127" s="116" t="s">
        <v>89</v>
      </c>
      <c r="B127" s="43"/>
      <c r="C127" s="95" t="s">
        <v>172</v>
      </c>
      <c r="D127" s="173"/>
      <c r="E127" s="138"/>
    </row>
    <row r="128" spans="1:5" ht="15.75" thickBot="1">
      <c r="A128" s="116" t="s">
        <v>91</v>
      </c>
      <c r="B128" s="83"/>
      <c r="C128" s="68" t="s">
        <v>173</v>
      </c>
      <c r="D128" s="143"/>
      <c r="E128" s="55"/>
    </row>
    <row r="129" spans="1:5" ht="15.75" thickBot="1">
      <c r="A129" s="116" t="s">
        <v>94</v>
      </c>
      <c r="B129" s="133"/>
      <c r="C129" s="75" t="s">
        <v>174</v>
      </c>
      <c r="D129" s="147">
        <f>SUM(D124:D128)</f>
        <v>0</v>
      </c>
      <c r="E129" s="147">
        <f>SUM(E123:E128)</f>
        <v>0</v>
      </c>
    </row>
    <row r="130" spans="1:5" ht="15">
      <c r="A130" s="139"/>
      <c r="B130" s="146" t="s">
        <v>92</v>
      </c>
      <c r="C130" s="144" t="s">
        <v>175</v>
      </c>
      <c r="D130" s="145"/>
      <c r="E130" s="145"/>
    </row>
    <row r="131" spans="1:5" ht="15.75" thickBot="1">
      <c r="A131" s="117"/>
      <c r="B131" s="88" t="s">
        <v>105</v>
      </c>
      <c r="C131" s="1233" t="s">
        <v>686</v>
      </c>
      <c r="D131" s="1234"/>
      <c r="E131" s="1234"/>
    </row>
    <row r="132" spans="1:5" ht="15.75" thickBot="1">
      <c r="A132" s="142" t="s">
        <v>96</v>
      </c>
      <c r="B132" s="140"/>
      <c r="C132" s="101" t="s">
        <v>177</v>
      </c>
      <c r="D132" s="155">
        <f>SUM(D112+D117+D129+D130)</f>
        <v>168349</v>
      </c>
      <c r="E132" s="33">
        <f>SUM(E112+E117+E129)</f>
        <v>177132</v>
      </c>
    </row>
  </sheetData>
  <sheetProtection/>
  <mergeCells count="8">
    <mergeCell ref="C1:M1"/>
    <mergeCell ref="A80:E80"/>
    <mergeCell ref="D83:E83"/>
    <mergeCell ref="A2:E2"/>
    <mergeCell ref="A3:E3"/>
    <mergeCell ref="D6:E6"/>
    <mergeCell ref="D78:E78"/>
    <mergeCell ref="A79:E7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3">
      <selection activeCell="H20" sqref="H20"/>
    </sheetView>
  </sheetViews>
  <sheetFormatPr defaultColWidth="9.140625" defaultRowHeight="15"/>
  <cols>
    <col min="1" max="1" width="37.8515625" style="0" customWidth="1"/>
    <col min="2" max="2" width="11.7109375" style="0" customWidth="1"/>
    <col min="3" max="3" width="12.7109375" style="0" customWidth="1"/>
    <col min="4" max="4" width="33.7109375" style="0" customWidth="1"/>
    <col min="5" max="5" width="11.28125" style="0" customWidth="1"/>
    <col min="6" max="6" width="11.7109375" style="0" customWidth="1"/>
  </cols>
  <sheetData>
    <row r="1" spans="1:14" ht="15">
      <c r="A1" s="178"/>
      <c r="B1" s="178"/>
      <c r="C1" s="178"/>
      <c r="D1" s="1281" t="s">
        <v>778</v>
      </c>
      <c r="E1" s="1296"/>
      <c r="F1" s="1296"/>
      <c r="G1" s="1296"/>
      <c r="H1" s="1296"/>
      <c r="I1" s="1296"/>
      <c r="J1" s="1296"/>
      <c r="K1" s="1296"/>
      <c r="L1" s="1296"/>
      <c r="M1" s="1296"/>
      <c r="N1" s="1296"/>
    </row>
    <row r="2" spans="1:6" ht="25.5">
      <c r="A2" s="179" t="s">
        <v>787</v>
      </c>
      <c r="B2" s="180"/>
      <c r="C2" s="180"/>
      <c r="D2" s="180"/>
      <c r="E2" s="180"/>
      <c r="F2" s="180"/>
    </row>
    <row r="3" spans="1:6" ht="15.75" thickBot="1">
      <c r="A3" s="181"/>
      <c r="B3" s="182"/>
      <c r="C3" s="182"/>
      <c r="D3" s="182"/>
      <c r="E3" s="182"/>
      <c r="F3" s="183" t="s">
        <v>1</v>
      </c>
    </row>
    <row r="4" spans="1:6" ht="15.75" thickBot="1">
      <c r="A4" s="184" t="s">
        <v>205</v>
      </c>
      <c r="B4" s="185"/>
      <c r="C4" s="185"/>
      <c r="D4" s="184" t="s">
        <v>206</v>
      </c>
      <c r="E4" s="185"/>
      <c r="F4" s="186"/>
    </row>
    <row r="5" spans="1:6" ht="26.25" thickBot="1">
      <c r="A5" s="187" t="s">
        <v>207</v>
      </c>
      <c r="B5" s="188" t="s">
        <v>703</v>
      </c>
      <c r="C5" s="188" t="s">
        <v>704</v>
      </c>
      <c r="D5" s="187" t="s">
        <v>207</v>
      </c>
      <c r="E5" s="188" t="s">
        <v>703</v>
      </c>
      <c r="F5" s="188" t="s">
        <v>704</v>
      </c>
    </row>
    <row r="6" spans="1:6" ht="30" customHeight="1">
      <c r="A6" s="189" t="s">
        <v>208</v>
      </c>
      <c r="B6" s="190">
        <v>1211</v>
      </c>
      <c r="C6" s="191">
        <v>2000</v>
      </c>
      <c r="D6" s="192" t="s">
        <v>201</v>
      </c>
      <c r="E6" s="190">
        <v>67326</v>
      </c>
      <c r="F6" s="193">
        <v>74092</v>
      </c>
    </row>
    <row r="7" spans="1:6" ht="24" customHeight="1">
      <c r="A7" s="194" t="s">
        <v>209</v>
      </c>
      <c r="B7" s="195"/>
      <c r="C7" s="196"/>
      <c r="D7" s="197" t="s">
        <v>210</v>
      </c>
      <c r="E7" s="195">
        <v>16747</v>
      </c>
      <c r="F7" s="198">
        <v>19040</v>
      </c>
    </row>
    <row r="8" spans="1:6" ht="33" customHeight="1">
      <c r="A8" s="194" t="s">
        <v>211</v>
      </c>
      <c r="B8" s="195"/>
      <c r="C8" s="196"/>
      <c r="D8" s="197" t="s">
        <v>202</v>
      </c>
      <c r="E8" s="195">
        <v>13460</v>
      </c>
      <c r="F8" s="198">
        <v>13000</v>
      </c>
    </row>
    <row r="9" spans="1:6" ht="21.75" customHeight="1">
      <c r="A9" s="194" t="s">
        <v>186</v>
      </c>
      <c r="B9" s="195"/>
      <c r="C9" s="196">
        <v>3000</v>
      </c>
      <c r="D9" s="197" t="s">
        <v>182</v>
      </c>
      <c r="E9" s="195"/>
      <c r="F9" s="198"/>
    </row>
    <row r="10" spans="1:6" ht="32.25" customHeight="1">
      <c r="A10" s="194" t="s">
        <v>212</v>
      </c>
      <c r="B10" s="195"/>
      <c r="C10" s="199">
        <v>0</v>
      </c>
      <c r="D10" s="200" t="s">
        <v>213</v>
      </c>
      <c r="E10" s="195"/>
      <c r="F10" s="198"/>
    </row>
    <row r="11" spans="1:6" ht="27" customHeight="1">
      <c r="A11" s="194" t="s">
        <v>214</v>
      </c>
      <c r="B11" s="195"/>
      <c r="C11" s="199">
        <v>0</v>
      </c>
      <c r="D11" s="197" t="s">
        <v>183</v>
      </c>
      <c r="E11" s="195">
        <v>147</v>
      </c>
      <c r="F11" s="198"/>
    </row>
    <row r="12" spans="1:6" ht="26.25" customHeight="1">
      <c r="A12" s="201" t="s">
        <v>215</v>
      </c>
      <c r="B12" s="195"/>
      <c r="C12" s="196"/>
      <c r="D12" s="197" t="s">
        <v>193</v>
      </c>
      <c r="E12" s="195"/>
      <c r="F12" s="198"/>
    </row>
    <row r="13" spans="1:6" ht="26.25" customHeight="1">
      <c r="A13" s="201" t="s">
        <v>197</v>
      </c>
      <c r="B13" s="195"/>
      <c r="C13" s="199"/>
      <c r="D13" s="197" t="s">
        <v>192</v>
      </c>
      <c r="E13" s="195">
        <v>70669</v>
      </c>
      <c r="F13" s="198">
        <v>71000</v>
      </c>
    </row>
    <row r="14" spans="1:6" ht="36" customHeight="1">
      <c r="A14" s="201" t="s">
        <v>216</v>
      </c>
      <c r="B14" s="195"/>
      <c r="C14" s="199">
        <v>0</v>
      </c>
      <c r="D14" s="197" t="s">
        <v>217</v>
      </c>
      <c r="E14" s="195"/>
      <c r="F14" s="202"/>
    </row>
    <row r="15" spans="1:6" ht="24.75" customHeight="1">
      <c r="A15" s="201" t="s">
        <v>218</v>
      </c>
      <c r="B15" s="195"/>
      <c r="C15" s="199"/>
      <c r="D15" s="197" t="s">
        <v>219</v>
      </c>
      <c r="E15" s="195"/>
      <c r="F15" s="202">
        <v>0</v>
      </c>
    </row>
    <row r="16" spans="1:6" ht="21.75" customHeight="1">
      <c r="A16" s="201" t="s">
        <v>494</v>
      </c>
      <c r="B16" s="195">
        <v>169356</v>
      </c>
      <c r="C16" s="196">
        <v>172132</v>
      </c>
      <c r="D16" s="201" t="s">
        <v>220</v>
      </c>
      <c r="E16" s="195"/>
      <c r="F16" s="198"/>
    </row>
    <row r="17" spans="1:6" ht="29.25" customHeight="1">
      <c r="A17" s="201" t="s">
        <v>687</v>
      </c>
      <c r="B17" s="195">
        <v>-11</v>
      </c>
      <c r="C17" s="196"/>
      <c r="D17" s="201" t="s">
        <v>221</v>
      </c>
      <c r="E17" s="195"/>
      <c r="F17" s="198"/>
    </row>
    <row r="18" spans="1:6" ht="22.5" customHeight="1" thickBot="1">
      <c r="A18" s="203"/>
      <c r="B18" s="204"/>
      <c r="C18" s="205"/>
      <c r="D18" s="203" t="s">
        <v>439</v>
      </c>
      <c r="E18" s="204"/>
      <c r="F18" s="206"/>
    </row>
    <row r="19" spans="1:6" ht="21.75" customHeight="1" thickBot="1">
      <c r="A19" s="207" t="s">
        <v>222</v>
      </c>
      <c r="B19" s="208">
        <f>SUM(B6:B17)</f>
        <v>170556</v>
      </c>
      <c r="C19" s="209">
        <f>SUM(C6:C17)</f>
        <v>177132</v>
      </c>
      <c r="D19" s="207" t="s">
        <v>222</v>
      </c>
      <c r="E19" s="208">
        <f>SUM(E6:E18)</f>
        <v>168349</v>
      </c>
      <c r="F19" s="210">
        <f>SUM(F6:F18)</f>
        <v>177132</v>
      </c>
    </row>
    <row r="20" spans="1:6" ht="15.75" thickBot="1">
      <c r="A20" s="211" t="s">
        <v>223</v>
      </c>
      <c r="B20" s="212">
        <f>SUM(E19-B19)</f>
        <v>-2207</v>
      </c>
      <c r="C20" s="213">
        <f>SUM(F19-C19)</f>
        <v>0</v>
      </c>
      <c r="D20" s="211" t="s">
        <v>224</v>
      </c>
      <c r="E20" s="212"/>
      <c r="F20" s="214"/>
    </row>
    <row r="21" spans="1:6" ht="15">
      <c r="A21" s="178"/>
      <c r="B21" s="178"/>
      <c r="C21" s="178"/>
      <c r="D21" s="178"/>
      <c r="E21" s="178"/>
      <c r="F21" s="178"/>
    </row>
    <row r="22" spans="1:6" ht="15">
      <c r="A22" s="178"/>
      <c r="B22" s="178"/>
      <c r="C22" s="178"/>
      <c r="D22" s="178"/>
      <c r="E22" s="1284"/>
      <c r="F22" s="1284"/>
    </row>
    <row r="23" spans="1:6" ht="15">
      <c r="A23" s="179" t="s">
        <v>788</v>
      </c>
      <c r="B23" s="180"/>
      <c r="C23" s="180"/>
      <c r="D23" s="180"/>
      <c r="E23" s="180"/>
      <c r="F23" s="180"/>
    </row>
    <row r="24" spans="1:6" ht="15.75" thickBot="1">
      <c r="A24" s="181"/>
      <c r="B24" s="182"/>
      <c r="C24" s="182"/>
      <c r="D24" s="182"/>
      <c r="E24" s="182"/>
      <c r="F24" s="183" t="s">
        <v>1</v>
      </c>
    </row>
    <row r="25" spans="1:6" ht="15.75" thickBot="1">
      <c r="A25" s="184" t="s">
        <v>205</v>
      </c>
      <c r="B25" s="185"/>
      <c r="C25" s="185"/>
      <c r="D25" s="184" t="s">
        <v>206</v>
      </c>
      <c r="E25" s="185"/>
      <c r="F25" s="186"/>
    </row>
    <row r="26" spans="1:6" ht="26.25" thickBot="1">
      <c r="A26" s="187" t="s">
        <v>207</v>
      </c>
      <c r="B26" s="188" t="s">
        <v>703</v>
      </c>
      <c r="C26" s="188" t="s">
        <v>704</v>
      </c>
      <c r="D26" s="187" t="s">
        <v>207</v>
      </c>
      <c r="E26" s="188" t="s">
        <v>703</v>
      </c>
      <c r="F26" s="188" t="s">
        <v>704</v>
      </c>
    </row>
    <row r="27" spans="1:6" ht="26.25" customHeight="1">
      <c r="A27" s="215" t="s">
        <v>198</v>
      </c>
      <c r="B27" s="190"/>
      <c r="C27" s="190"/>
      <c r="D27" s="189" t="s">
        <v>184</v>
      </c>
      <c r="E27" s="190"/>
      <c r="F27" s="193"/>
    </row>
    <row r="28" spans="1:6" ht="30" customHeight="1">
      <c r="A28" s="194" t="s">
        <v>199</v>
      </c>
      <c r="B28" s="195"/>
      <c r="C28" s="195"/>
      <c r="D28" s="194" t="s">
        <v>226</v>
      </c>
      <c r="E28" s="195"/>
      <c r="F28" s="198"/>
    </row>
    <row r="29" spans="1:6" ht="24.75" customHeight="1">
      <c r="A29" s="194" t="s">
        <v>191</v>
      </c>
      <c r="B29" s="195"/>
      <c r="C29" s="195"/>
      <c r="D29" s="194" t="s">
        <v>194</v>
      </c>
      <c r="E29" s="195"/>
      <c r="F29" s="198"/>
    </row>
    <row r="30" spans="1:6" ht="29.25" customHeight="1">
      <c r="A30" s="194" t="s">
        <v>227</v>
      </c>
      <c r="B30" s="195"/>
      <c r="C30" s="195"/>
      <c r="D30" s="194" t="s">
        <v>190</v>
      </c>
      <c r="E30" s="195"/>
      <c r="F30" s="198"/>
    </row>
    <row r="31" spans="1:6" ht="29.25" customHeight="1">
      <c r="A31" s="194" t="s">
        <v>189</v>
      </c>
      <c r="B31" s="195"/>
      <c r="C31" s="195"/>
      <c r="D31" s="194" t="s">
        <v>228</v>
      </c>
      <c r="E31" s="195"/>
      <c r="F31" s="198"/>
    </row>
    <row r="32" spans="1:6" ht="32.25" customHeight="1">
      <c r="A32" s="194" t="s">
        <v>181</v>
      </c>
      <c r="B32" s="195"/>
      <c r="C32" s="195"/>
      <c r="D32" s="194" t="s">
        <v>229</v>
      </c>
      <c r="E32" s="195"/>
      <c r="F32" s="198"/>
    </row>
    <row r="33" spans="1:6" ht="37.5" customHeight="1">
      <c r="A33" s="194" t="s">
        <v>230</v>
      </c>
      <c r="B33" s="195"/>
      <c r="C33" s="195"/>
      <c r="D33" s="194" t="s">
        <v>231</v>
      </c>
      <c r="E33" s="195"/>
      <c r="F33" s="198"/>
    </row>
    <row r="34" spans="1:6" ht="33.75" customHeight="1">
      <c r="A34" s="194" t="s">
        <v>232</v>
      </c>
      <c r="B34" s="195"/>
      <c r="C34" s="195"/>
      <c r="D34" s="201" t="s">
        <v>233</v>
      </c>
      <c r="E34" s="195"/>
      <c r="F34" s="198"/>
    </row>
    <row r="35" spans="1:6" ht="27" customHeight="1">
      <c r="A35" s="194" t="s">
        <v>197</v>
      </c>
      <c r="B35" s="195"/>
      <c r="C35" s="195"/>
      <c r="D35" s="194" t="s">
        <v>234</v>
      </c>
      <c r="E35" s="195"/>
      <c r="F35" s="198"/>
    </row>
    <row r="36" spans="1:6" ht="32.25" customHeight="1">
      <c r="A36" s="194" t="s">
        <v>200</v>
      </c>
      <c r="B36" s="195"/>
      <c r="C36" s="216">
        <v>0</v>
      </c>
      <c r="D36" s="194" t="s">
        <v>686</v>
      </c>
      <c r="E36" s="195"/>
      <c r="F36" s="198"/>
    </row>
    <row r="37" spans="1:6" ht="24" customHeight="1" thickBot="1">
      <c r="A37" s="194" t="s">
        <v>235</v>
      </c>
      <c r="B37" s="195"/>
      <c r="C37" s="195"/>
      <c r="D37" s="201"/>
      <c r="E37" s="195"/>
      <c r="F37" s="198"/>
    </row>
    <row r="38" spans="1:6" ht="15.75" thickBot="1">
      <c r="A38" s="207" t="s">
        <v>222</v>
      </c>
      <c r="B38" s="208">
        <f>SUM(B27:B37)</f>
        <v>0</v>
      </c>
      <c r="C38" s="208">
        <f>SUM(C27:C37)</f>
        <v>0</v>
      </c>
      <c r="D38" s="207" t="s">
        <v>222</v>
      </c>
      <c r="E38" s="208">
        <f>SUM(E27:E37)</f>
        <v>0</v>
      </c>
      <c r="F38" s="210">
        <f>SUM(F27:F37)</f>
        <v>0</v>
      </c>
    </row>
    <row r="39" spans="1:6" ht="15.75" thickBot="1">
      <c r="A39" s="211" t="s">
        <v>223</v>
      </c>
      <c r="B39" s="212"/>
      <c r="C39" s="212"/>
      <c r="D39" s="211" t="s">
        <v>224</v>
      </c>
      <c r="E39" s="212">
        <f>SUM(B38-E38)</f>
        <v>0</v>
      </c>
      <c r="F39" s="217">
        <f>SUM(C38-F38)</f>
        <v>0</v>
      </c>
    </row>
  </sheetData>
  <sheetProtection/>
  <mergeCells count="2">
    <mergeCell ref="E22:F22"/>
    <mergeCell ref="D1:N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577"/>
  <sheetViews>
    <sheetView zoomScalePageLayoutView="0" workbookViewId="0" topLeftCell="A1">
      <selection activeCell="D2" sqref="D2:M2"/>
    </sheetView>
  </sheetViews>
  <sheetFormatPr defaultColWidth="9.140625" defaultRowHeight="15"/>
  <cols>
    <col min="1" max="1" width="3.8515625" style="0" customWidth="1"/>
    <col min="2" max="2" width="4.28125" style="0" customWidth="1"/>
    <col min="3" max="3" width="5.00390625" style="0" customWidth="1"/>
    <col min="7" max="7" width="25.00390625" style="0" customWidth="1"/>
    <col min="8" max="8" width="9.00390625" style="0" customWidth="1"/>
    <col min="12" max="12" width="20.28125" style="0" customWidth="1"/>
    <col min="13" max="13" width="8.57421875" style="0" customWidth="1"/>
  </cols>
  <sheetData>
    <row r="1" spans="1:20" ht="15">
      <c r="A1" s="744"/>
      <c r="B1" s="744"/>
      <c r="C1" s="745"/>
      <c r="D1" s="745"/>
      <c r="E1" s="745"/>
      <c r="F1" s="745"/>
      <c r="G1" s="745"/>
      <c r="H1" s="745"/>
      <c r="I1" s="745"/>
      <c r="J1" s="1281" t="s">
        <v>779</v>
      </c>
      <c r="K1" s="1296"/>
      <c r="L1" s="1296"/>
      <c r="M1" s="1296"/>
      <c r="N1" s="1296"/>
      <c r="O1" s="1296"/>
      <c r="P1" s="1296"/>
      <c r="Q1" s="1296"/>
      <c r="R1" s="1296"/>
      <c r="S1" s="1296"/>
      <c r="T1" s="1296"/>
    </row>
    <row r="2" spans="1:13" ht="15">
      <c r="A2" s="744"/>
      <c r="B2" s="744"/>
      <c r="C2" s="746"/>
      <c r="D2" s="1399" t="s">
        <v>724</v>
      </c>
      <c r="E2" s="1399"/>
      <c r="F2" s="1399"/>
      <c r="G2" s="1399"/>
      <c r="H2" s="1399"/>
      <c r="I2" s="1399"/>
      <c r="J2" s="1399"/>
      <c r="K2" s="1399"/>
      <c r="L2" s="1399"/>
      <c r="M2" s="1399"/>
    </row>
    <row r="3" spans="1:13" ht="15">
      <c r="A3" s="744"/>
      <c r="B3" s="744"/>
      <c r="C3" s="746"/>
      <c r="D3" s="747"/>
      <c r="E3" s="748"/>
      <c r="F3" s="748"/>
      <c r="G3" s="749"/>
      <c r="H3" s="750" t="s">
        <v>1</v>
      </c>
      <c r="I3" s="747"/>
      <c r="J3" s="748"/>
      <c r="K3" s="748"/>
      <c r="L3" s="749"/>
      <c r="M3" s="750" t="s">
        <v>1</v>
      </c>
    </row>
    <row r="4" spans="1:13" ht="15">
      <c r="A4" s="751"/>
      <c r="B4" s="751"/>
      <c r="C4" s="1400" t="s">
        <v>445</v>
      </c>
      <c r="D4" s="1401"/>
      <c r="E4" s="1401"/>
      <c r="F4" s="1401"/>
      <c r="G4" s="1402"/>
      <c r="H4" s="752" t="s">
        <v>621</v>
      </c>
      <c r="I4" s="1400" t="s">
        <v>445</v>
      </c>
      <c r="J4" s="1401"/>
      <c r="K4" s="1401"/>
      <c r="L4" s="1402"/>
      <c r="M4" s="752" t="s">
        <v>621</v>
      </c>
    </row>
    <row r="5" spans="1:13" ht="15">
      <c r="A5" s="753" t="s">
        <v>446</v>
      </c>
      <c r="B5" s="754" t="s">
        <v>447</v>
      </c>
      <c r="C5" s="755"/>
      <c r="D5" s="1403" t="s">
        <v>448</v>
      </c>
      <c r="E5" s="1404"/>
      <c r="F5" s="1404"/>
      <c r="G5" s="1405"/>
      <c r="H5" s="756" t="s">
        <v>180</v>
      </c>
      <c r="I5" s="1404" t="s">
        <v>448</v>
      </c>
      <c r="J5" s="1404"/>
      <c r="K5" s="1404"/>
      <c r="L5" s="1405"/>
      <c r="M5" s="757" t="s">
        <v>180</v>
      </c>
    </row>
    <row r="6" spans="1:13" ht="0.75" customHeight="1">
      <c r="A6" s="1396"/>
      <c r="B6" s="744"/>
      <c r="C6" s="758"/>
      <c r="D6" s="1364"/>
      <c r="E6" s="1365"/>
      <c r="F6" s="1365"/>
      <c r="G6" s="1366"/>
      <c r="H6" s="762"/>
      <c r="I6" s="763"/>
      <c r="J6" s="764"/>
      <c r="K6" s="764"/>
      <c r="L6" s="765"/>
      <c r="M6" s="766"/>
    </row>
    <row r="7" spans="1:13" ht="15" hidden="1">
      <c r="A7" s="1397"/>
      <c r="B7" s="744"/>
      <c r="C7" s="758"/>
      <c r="D7" s="762"/>
      <c r="E7" s="1361"/>
      <c r="F7" s="1362"/>
      <c r="G7" s="1363"/>
      <c r="H7" s="766"/>
      <c r="I7" s="770"/>
      <c r="J7" s="1361"/>
      <c r="K7" s="1362"/>
      <c r="L7" s="1363"/>
      <c r="M7" s="766"/>
    </row>
    <row r="8" spans="1:13" ht="15.75" hidden="1" thickBot="1">
      <c r="A8" s="1397"/>
      <c r="B8" s="744"/>
      <c r="C8" s="758"/>
      <c r="D8" s="762"/>
      <c r="E8" s="1361"/>
      <c r="F8" s="1362"/>
      <c r="G8" s="1363"/>
      <c r="H8" s="771"/>
      <c r="I8" s="762"/>
      <c r="J8" s="772"/>
      <c r="K8" s="773"/>
      <c r="L8" s="774"/>
      <c r="M8" s="766"/>
    </row>
    <row r="9" spans="1:13" ht="15.75" hidden="1" thickBot="1">
      <c r="A9" s="1397"/>
      <c r="B9" s="744"/>
      <c r="C9" s="758"/>
      <c r="D9" s="762"/>
      <c r="E9" s="1361"/>
      <c r="F9" s="1362"/>
      <c r="G9" s="1363"/>
      <c r="H9" s="775"/>
      <c r="I9" s="762"/>
      <c r="J9" s="772"/>
      <c r="K9" s="773"/>
      <c r="L9" s="774"/>
      <c r="M9" s="776"/>
    </row>
    <row r="10" spans="1:13" ht="15.75" hidden="1" thickBot="1">
      <c r="A10" s="1397"/>
      <c r="B10" s="1398"/>
      <c r="C10" s="758"/>
      <c r="D10" s="762"/>
      <c r="E10" s="777"/>
      <c r="F10" s="768"/>
      <c r="G10" s="769"/>
      <c r="H10" s="778"/>
      <c r="I10" s="762"/>
      <c r="J10" s="772"/>
      <c r="K10" s="773"/>
      <c r="L10" s="774"/>
      <c r="M10" s="779"/>
    </row>
    <row r="11" spans="1:13" ht="15.75" hidden="1" thickBot="1">
      <c r="A11" s="1397"/>
      <c r="B11" s="1398"/>
      <c r="C11" s="758"/>
      <c r="D11" s="762"/>
      <c r="E11" s="777"/>
      <c r="F11" s="777"/>
      <c r="G11" s="777"/>
      <c r="H11" s="778"/>
      <c r="I11" s="762"/>
      <c r="J11" s="772"/>
      <c r="K11" s="773"/>
      <c r="L11" s="774"/>
      <c r="M11" s="766"/>
    </row>
    <row r="12" spans="1:13" ht="15" hidden="1">
      <c r="A12" s="1397"/>
      <c r="B12" s="1398"/>
      <c r="C12" s="758"/>
      <c r="D12" s="1364"/>
      <c r="E12" s="1365"/>
      <c r="F12" s="1365"/>
      <c r="G12" s="1366"/>
      <c r="H12" s="776"/>
      <c r="I12" s="1364"/>
      <c r="J12" s="1365"/>
      <c r="K12" s="1365"/>
      <c r="L12" s="1366"/>
      <c r="M12" s="776"/>
    </row>
    <row r="13" spans="1:13" ht="15.75" hidden="1" thickBot="1">
      <c r="A13" s="1397"/>
      <c r="B13" s="1398"/>
      <c r="C13" s="758"/>
      <c r="D13" s="762"/>
      <c r="E13" s="1361"/>
      <c r="F13" s="1362"/>
      <c r="G13" s="1363"/>
      <c r="H13" s="776"/>
      <c r="I13" s="762"/>
      <c r="J13" s="772"/>
      <c r="K13" s="780"/>
      <c r="L13" s="781"/>
      <c r="M13" s="778"/>
    </row>
    <row r="14" spans="1:13" ht="15.75" hidden="1" thickBot="1">
      <c r="A14" s="1397"/>
      <c r="B14" s="1398"/>
      <c r="C14" s="758"/>
      <c r="D14" s="762"/>
      <c r="E14" s="767"/>
      <c r="F14" s="768"/>
      <c r="G14" s="769"/>
      <c r="H14" s="779"/>
      <c r="I14" s="782"/>
      <c r="J14" s="777"/>
      <c r="K14" s="780"/>
      <c r="L14" s="781"/>
      <c r="M14" s="771"/>
    </row>
    <row r="15" spans="1:13" ht="15.75" hidden="1" thickBot="1">
      <c r="A15" s="1397"/>
      <c r="B15" s="1398"/>
      <c r="C15" s="758"/>
      <c r="D15" s="762"/>
      <c r="E15" s="1361"/>
      <c r="F15" s="1362"/>
      <c r="G15" s="1363"/>
      <c r="H15" s="783"/>
      <c r="I15" s="762"/>
      <c r="J15" s="1361"/>
      <c r="K15" s="1362"/>
      <c r="L15" s="1363"/>
      <c r="M15" s="784"/>
    </row>
    <row r="16" spans="1:13" ht="15.75" hidden="1" thickBot="1">
      <c r="A16" s="1397"/>
      <c r="B16" s="1398"/>
      <c r="C16" s="758"/>
      <c r="D16" s="762"/>
      <c r="E16" s="1361"/>
      <c r="F16" s="1362"/>
      <c r="G16" s="1363"/>
      <c r="H16" s="783"/>
      <c r="I16" s="762"/>
      <c r="J16" s="772"/>
      <c r="K16" s="780"/>
      <c r="L16" s="781"/>
      <c r="M16" s="766"/>
    </row>
    <row r="17" spans="1:13" ht="15.75" hidden="1" thickBot="1">
      <c r="A17" s="1397"/>
      <c r="B17" s="1398"/>
      <c r="C17" s="758"/>
      <c r="D17" s="762"/>
      <c r="E17" s="767"/>
      <c r="F17" s="768"/>
      <c r="G17" s="769"/>
      <c r="H17" s="771"/>
      <c r="I17" s="782"/>
      <c r="J17" s="777"/>
      <c r="K17" s="780"/>
      <c r="L17" s="781"/>
      <c r="M17" s="771"/>
    </row>
    <row r="18" spans="1:13" ht="15.75" hidden="1" thickBot="1">
      <c r="A18" s="1397"/>
      <c r="B18" s="1398"/>
      <c r="C18" s="758"/>
      <c r="D18" s="762"/>
      <c r="E18" s="777"/>
      <c r="F18" s="777"/>
      <c r="G18" s="777"/>
      <c r="H18" s="785"/>
      <c r="I18" s="762"/>
      <c r="J18" s="1373"/>
      <c r="K18" s="1374"/>
      <c r="L18" s="1375"/>
      <c r="M18" s="771"/>
    </row>
    <row r="19" spans="1:13" ht="13.5" customHeight="1" hidden="1">
      <c r="A19" s="1397"/>
      <c r="B19" s="1398"/>
      <c r="C19" s="758"/>
      <c r="D19" s="1393"/>
      <c r="E19" s="1394"/>
      <c r="F19" s="1394"/>
      <c r="G19" s="1395"/>
      <c r="H19" s="776"/>
      <c r="I19" s="762"/>
      <c r="J19" s="787"/>
      <c r="K19" s="773"/>
      <c r="L19" s="774"/>
      <c r="M19" s="776"/>
    </row>
    <row r="20" spans="1:13" ht="15.75" hidden="1" thickBot="1">
      <c r="A20" s="1397"/>
      <c r="B20" s="1398"/>
      <c r="C20" s="758"/>
      <c r="D20" s="762"/>
      <c r="E20" s="1361"/>
      <c r="F20" s="1362"/>
      <c r="G20" s="1363"/>
      <c r="H20" s="783"/>
      <c r="I20" s="762"/>
      <c r="J20" s="1361"/>
      <c r="K20" s="1362"/>
      <c r="L20" s="1363"/>
      <c r="M20" s="766"/>
    </row>
    <row r="21" spans="1:13" ht="15.75" hidden="1" thickBot="1">
      <c r="A21" s="1397"/>
      <c r="B21" s="1398"/>
      <c r="C21" s="758"/>
      <c r="D21" s="762"/>
      <c r="E21" s="1361"/>
      <c r="F21" s="1362"/>
      <c r="G21" s="1363"/>
      <c r="H21" s="783"/>
      <c r="I21" s="762"/>
      <c r="J21" s="772"/>
      <c r="K21" s="773"/>
      <c r="L21" s="774"/>
      <c r="M21" s="784"/>
    </row>
    <row r="22" spans="1:13" ht="14.25" customHeight="1" hidden="1">
      <c r="A22" s="1397"/>
      <c r="B22" s="1398"/>
      <c r="C22" s="758"/>
      <c r="D22" s="762"/>
      <c r="E22" s="1361"/>
      <c r="F22" s="1362"/>
      <c r="G22" s="1363"/>
      <c r="H22" s="776"/>
      <c r="I22" s="762"/>
      <c r="J22" s="1361"/>
      <c r="K22" s="1362"/>
      <c r="L22" s="1363"/>
      <c r="M22" s="766"/>
    </row>
    <row r="23" spans="1:13" ht="15.75" hidden="1" thickBot="1">
      <c r="A23" s="1397"/>
      <c r="B23" s="1398"/>
      <c r="C23" s="758"/>
      <c r="D23" s="762"/>
      <c r="E23" s="777"/>
      <c r="F23" s="768"/>
      <c r="G23" s="769"/>
      <c r="H23" s="783"/>
      <c r="I23" s="762"/>
      <c r="J23" s="1361"/>
      <c r="K23" s="1362"/>
      <c r="L23" s="1363"/>
      <c r="M23" s="779"/>
    </row>
    <row r="24" spans="1:13" ht="15.75" hidden="1" thickBot="1">
      <c r="A24" s="1397"/>
      <c r="B24" s="1398"/>
      <c r="C24" s="758"/>
      <c r="D24" s="762"/>
      <c r="E24" s="777"/>
      <c r="F24" s="777"/>
      <c r="G24" s="777"/>
      <c r="H24" s="785"/>
      <c r="I24" s="762"/>
      <c r="J24" s="772"/>
      <c r="K24" s="773"/>
      <c r="L24" s="774"/>
      <c r="M24" s="788"/>
    </row>
    <row r="25" spans="1:13" ht="15" hidden="1">
      <c r="A25" s="1397"/>
      <c r="B25" s="1398"/>
      <c r="C25" s="758"/>
      <c r="D25" s="1364"/>
      <c r="E25" s="1365"/>
      <c r="F25" s="1365"/>
      <c r="G25" s="1366"/>
      <c r="H25" s="776"/>
      <c r="I25" s="762"/>
      <c r="J25" s="1390"/>
      <c r="K25" s="1391"/>
      <c r="L25" s="1392"/>
      <c r="M25" s="776"/>
    </row>
    <row r="26" spans="1:13" ht="15" hidden="1">
      <c r="A26" s="1397"/>
      <c r="B26" s="1398"/>
      <c r="C26" s="758"/>
      <c r="D26" s="782"/>
      <c r="E26" s="792"/>
      <c r="F26" s="760"/>
      <c r="G26" s="761"/>
      <c r="H26" s="776"/>
      <c r="I26" s="762"/>
      <c r="J26" s="789"/>
      <c r="K26" s="790"/>
      <c r="L26" s="791"/>
      <c r="M26" s="776"/>
    </row>
    <row r="27" spans="1:13" ht="15" hidden="1">
      <c r="A27" s="1397"/>
      <c r="B27" s="1398"/>
      <c r="C27" s="758"/>
      <c r="D27" s="762"/>
      <c r="E27" s="1361"/>
      <c r="F27" s="1362"/>
      <c r="G27" s="1363"/>
      <c r="H27" s="788"/>
      <c r="I27" s="762"/>
      <c r="J27" s="1373"/>
      <c r="K27" s="1374"/>
      <c r="L27" s="1375"/>
      <c r="M27" s="766"/>
    </row>
    <row r="28" spans="1:13" ht="15" hidden="1">
      <c r="A28" s="1397"/>
      <c r="B28" s="1398"/>
      <c r="C28" s="758"/>
      <c r="D28" s="782"/>
      <c r="E28" s="793"/>
      <c r="F28" s="768"/>
      <c r="G28" s="769"/>
      <c r="H28" s="794"/>
      <c r="I28" s="762"/>
      <c r="J28" s="786"/>
      <c r="K28" s="780"/>
      <c r="L28" s="781"/>
      <c r="M28" s="766"/>
    </row>
    <row r="29" spans="1:13" ht="15.75" hidden="1" thickBot="1">
      <c r="A29" s="1397"/>
      <c r="B29" s="1398"/>
      <c r="C29" s="758"/>
      <c r="D29" s="762"/>
      <c r="E29" s="1361"/>
      <c r="F29" s="1362"/>
      <c r="G29" s="1363"/>
      <c r="H29" s="785"/>
      <c r="I29" s="762"/>
      <c r="J29" s="1373"/>
      <c r="K29" s="1374"/>
      <c r="L29" s="1375"/>
      <c r="M29" s="766"/>
    </row>
    <row r="30" spans="1:13" ht="15.75" hidden="1" thickBot="1">
      <c r="A30" s="1397"/>
      <c r="B30" s="1398"/>
      <c r="C30" s="758"/>
      <c r="D30" s="762"/>
      <c r="E30" s="777"/>
      <c r="F30" s="777"/>
      <c r="G30" s="777"/>
      <c r="H30" s="785"/>
      <c r="I30" s="762"/>
      <c r="J30" s="1373"/>
      <c r="K30" s="1374"/>
      <c r="L30" s="1375"/>
      <c r="M30" s="766"/>
    </row>
    <row r="31" spans="1:13" ht="15" hidden="1">
      <c r="A31" s="1397"/>
      <c r="B31" s="1398"/>
      <c r="C31" s="758"/>
      <c r="D31" s="1364"/>
      <c r="E31" s="1365"/>
      <c r="F31" s="1365"/>
      <c r="G31" s="1366"/>
      <c r="H31" s="795"/>
      <c r="I31" s="762"/>
      <c r="J31" s="796"/>
      <c r="K31" s="797"/>
      <c r="L31" s="798"/>
      <c r="M31" s="799"/>
    </row>
    <row r="32" spans="1:13" ht="13.5" customHeight="1" hidden="1">
      <c r="A32" s="1397"/>
      <c r="B32" s="1398"/>
      <c r="C32" s="758"/>
      <c r="D32" s="762"/>
      <c r="E32" s="1361"/>
      <c r="F32" s="1362"/>
      <c r="G32" s="1363"/>
      <c r="H32" s="766"/>
      <c r="I32" s="762"/>
      <c r="J32" s="772"/>
      <c r="K32" s="773"/>
      <c r="L32" s="774"/>
      <c r="M32" s="766"/>
    </row>
    <row r="33" spans="1:13" ht="15.75" hidden="1" thickBot="1">
      <c r="A33" s="800"/>
      <c r="B33" s="1398"/>
      <c r="C33" s="758"/>
      <c r="D33" s="762"/>
      <c r="E33" s="1361"/>
      <c r="F33" s="1362"/>
      <c r="G33" s="1363"/>
      <c r="H33" s="778"/>
      <c r="I33" s="762"/>
      <c r="J33" s="772"/>
      <c r="K33" s="773"/>
      <c r="L33" s="774"/>
      <c r="M33" s="779"/>
    </row>
    <row r="34" spans="1:13" ht="15.75" hidden="1" thickBot="1">
      <c r="A34" s="800"/>
      <c r="B34" s="1398"/>
      <c r="C34" s="758"/>
      <c r="D34" s="762"/>
      <c r="E34" s="777"/>
      <c r="F34" s="777"/>
      <c r="G34" s="777"/>
      <c r="H34" s="778"/>
      <c r="I34" s="762"/>
      <c r="J34" s="1361"/>
      <c r="K34" s="1362"/>
      <c r="L34" s="1363"/>
      <c r="M34" s="766"/>
    </row>
    <row r="35" spans="1:13" ht="15" hidden="1">
      <c r="A35" s="800"/>
      <c r="B35" s="1398"/>
      <c r="C35" s="758"/>
      <c r="D35" s="1364"/>
      <c r="E35" s="1365"/>
      <c r="F35" s="1365"/>
      <c r="G35" s="1366"/>
      <c r="H35" s="776"/>
      <c r="I35" s="1364"/>
      <c r="J35" s="1365"/>
      <c r="K35" s="1365"/>
      <c r="L35" s="1366"/>
      <c r="M35" s="776"/>
    </row>
    <row r="36" spans="1:13" ht="15" hidden="1">
      <c r="A36" s="800"/>
      <c r="B36" s="1398"/>
      <c r="C36" s="758"/>
      <c r="D36" s="762"/>
      <c r="E36" s="1361"/>
      <c r="F36" s="1362"/>
      <c r="G36" s="1363"/>
      <c r="H36" s="766"/>
      <c r="I36" s="762"/>
      <c r="J36" s="1361"/>
      <c r="K36" s="1362"/>
      <c r="L36" s="1363"/>
      <c r="M36" s="766"/>
    </row>
    <row r="37" spans="1:13" ht="15.75" hidden="1" thickBot="1">
      <c r="A37" s="800"/>
      <c r="B37" s="1398"/>
      <c r="C37" s="758"/>
      <c r="D37" s="762"/>
      <c r="E37" s="772"/>
      <c r="F37" s="773"/>
      <c r="G37" s="774"/>
      <c r="H37" s="766"/>
      <c r="I37" s="762"/>
      <c r="J37" s="772"/>
      <c r="K37" s="777"/>
      <c r="L37" s="777"/>
      <c r="M37" s="771"/>
    </row>
    <row r="38" spans="1:13" ht="15.75" hidden="1" thickBot="1">
      <c r="A38" s="800"/>
      <c r="B38" s="744"/>
      <c r="C38" s="758"/>
      <c r="D38" s="762"/>
      <c r="E38" s="1361"/>
      <c r="F38" s="1362"/>
      <c r="G38" s="1363"/>
      <c r="H38" s="784"/>
      <c r="I38" s="782"/>
      <c r="J38" s="777"/>
      <c r="K38" s="777"/>
      <c r="L38" s="777"/>
      <c r="M38" s="778"/>
    </row>
    <row r="39" spans="1:13" ht="15.75" hidden="1" thickBot="1">
      <c r="A39" s="800"/>
      <c r="B39" s="744"/>
      <c r="C39" s="758"/>
      <c r="D39" s="762"/>
      <c r="E39" s="767"/>
      <c r="F39" s="768"/>
      <c r="G39" s="769"/>
      <c r="H39" s="784"/>
      <c r="I39" s="782"/>
      <c r="J39" s="786"/>
      <c r="K39" s="773"/>
      <c r="L39" s="774"/>
      <c r="M39" s="778"/>
    </row>
    <row r="40" spans="1:13" ht="15.75" hidden="1" thickBot="1">
      <c r="A40" s="800"/>
      <c r="B40" s="744"/>
      <c r="C40" s="758"/>
      <c r="D40" s="762"/>
      <c r="E40" s="772"/>
      <c r="F40" s="773"/>
      <c r="G40" s="774"/>
      <c r="H40" s="788"/>
      <c r="I40" s="762"/>
      <c r="J40" s="1361"/>
      <c r="K40" s="1362"/>
      <c r="L40" s="1363"/>
      <c r="M40" s="785"/>
    </row>
    <row r="41" spans="1:13" ht="15" hidden="1">
      <c r="A41" s="800"/>
      <c r="B41" s="744"/>
      <c r="C41" s="758"/>
      <c r="D41" s="1364"/>
      <c r="E41" s="1365"/>
      <c r="F41" s="1365"/>
      <c r="G41" s="1366"/>
      <c r="H41" s="776"/>
      <c r="I41" s="1364"/>
      <c r="J41" s="1365"/>
      <c r="K41" s="1365"/>
      <c r="L41" s="1366"/>
      <c r="M41" s="801"/>
    </row>
    <row r="42" spans="1:13" ht="15" hidden="1">
      <c r="A42" s="800"/>
      <c r="B42" s="744"/>
      <c r="C42" s="758"/>
      <c r="D42" s="762"/>
      <c r="E42" s="1361"/>
      <c r="F42" s="1362"/>
      <c r="G42" s="1363"/>
      <c r="H42" s="766"/>
      <c r="I42" s="762"/>
      <c r="J42" s="1361"/>
      <c r="K42" s="1362"/>
      <c r="L42" s="1363"/>
      <c r="M42" s="784"/>
    </row>
    <row r="43" spans="1:13" ht="15" hidden="1">
      <c r="A43" s="800"/>
      <c r="B43" s="744"/>
      <c r="C43" s="758"/>
      <c r="D43" s="762"/>
      <c r="E43" s="777"/>
      <c r="F43" s="777"/>
      <c r="G43" s="777"/>
      <c r="H43" s="766"/>
      <c r="I43" s="762"/>
      <c r="J43" s="772"/>
      <c r="K43" s="773"/>
      <c r="L43" s="774"/>
      <c r="M43" s="766"/>
    </row>
    <row r="44" spans="1:13" ht="15.75" hidden="1" thickBot="1">
      <c r="A44" s="800"/>
      <c r="B44" s="744"/>
      <c r="C44" s="758"/>
      <c r="D44" s="762"/>
      <c r="E44" s="767"/>
      <c r="F44" s="768"/>
      <c r="G44" s="769"/>
      <c r="H44" s="788"/>
      <c r="I44" s="782"/>
      <c r="J44" s="777"/>
      <c r="K44" s="777"/>
      <c r="L44" s="777"/>
      <c r="M44" s="785"/>
    </row>
    <row r="45" spans="1:13" ht="15.75" hidden="1" thickBot="1">
      <c r="A45" s="800"/>
      <c r="B45" s="744"/>
      <c r="C45" s="758"/>
      <c r="D45" s="762"/>
      <c r="E45" s="767"/>
      <c r="F45" s="768"/>
      <c r="G45" s="769"/>
      <c r="H45" s="788"/>
      <c r="I45" s="762"/>
      <c r="J45" s="802"/>
      <c r="K45" s="803"/>
      <c r="L45" s="804"/>
      <c r="M45" s="785"/>
    </row>
    <row r="46" spans="1:13" ht="15.75" hidden="1" thickBot="1">
      <c r="A46" s="800"/>
      <c r="B46" s="744"/>
      <c r="C46" s="758"/>
      <c r="D46" s="762"/>
      <c r="E46" s="767"/>
      <c r="F46" s="768"/>
      <c r="G46" s="769"/>
      <c r="H46" s="785"/>
      <c r="I46" s="782"/>
      <c r="J46" s="805"/>
      <c r="K46" s="806"/>
      <c r="L46" s="807"/>
      <c r="M46" s="808"/>
    </row>
    <row r="47" spans="1:13" ht="15" customHeight="1" hidden="1" thickBot="1">
      <c r="A47" s="800"/>
      <c r="B47" s="744"/>
      <c r="C47" s="758"/>
      <c r="D47" s="762"/>
      <c r="E47" s="777"/>
      <c r="F47" s="777"/>
      <c r="G47" s="777"/>
      <c r="H47" s="785"/>
      <c r="I47" s="782"/>
      <c r="J47" s="777"/>
      <c r="K47" s="792"/>
      <c r="L47" s="809"/>
      <c r="M47" s="778"/>
    </row>
    <row r="48" spans="1:13" ht="15" hidden="1">
      <c r="A48" s="800"/>
      <c r="B48" s="744"/>
      <c r="C48" s="758"/>
      <c r="D48" s="1364"/>
      <c r="E48" s="1365"/>
      <c r="F48" s="1365"/>
      <c r="G48" s="1366"/>
      <c r="H48" s="776"/>
      <c r="I48" s="1364"/>
      <c r="J48" s="1365"/>
      <c r="K48" s="1365"/>
      <c r="L48" s="1366"/>
      <c r="M48" s="776"/>
    </row>
    <row r="49" spans="1:13" ht="15.75" hidden="1" thickBot="1">
      <c r="A49" s="800"/>
      <c r="B49" s="744"/>
      <c r="C49" s="758"/>
      <c r="D49" s="762"/>
      <c r="E49" s="1361"/>
      <c r="F49" s="1362"/>
      <c r="G49" s="1363"/>
      <c r="H49" s="783"/>
      <c r="I49" s="762"/>
      <c r="J49" s="1361"/>
      <c r="K49" s="1362"/>
      <c r="L49" s="1363"/>
      <c r="M49" s="784"/>
    </row>
    <row r="50" spans="1:13" ht="15.75" hidden="1" thickBot="1">
      <c r="A50" s="800"/>
      <c r="B50" s="744"/>
      <c r="C50" s="758"/>
      <c r="D50" s="762"/>
      <c r="E50" s="1361"/>
      <c r="F50" s="1362"/>
      <c r="G50" s="1363"/>
      <c r="H50" s="783"/>
      <c r="I50" s="762"/>
      <c r="J50" s="772"/>
      <c r="K50" s="773"/>
      <c r="L50" s="774"/>
      <c r="M50" s="783"/>
    </row>
    <row r="51" spans="1:13" ht="15.75" hidden="1" thickBot="1">
      <c r="A51" s="800"/>
      <c r="B51" s="744"/>
      <c r="C51" s="758"/>
      <c r="D51" s="762"/>
      <c r="E51" s="1361"/>
      <c r="F51" s="1362"/>
      <c r="G51" s="1363"/>
      <c r="H51" s="783"/>
      <c r="I51" s="782"/>
      <c r="J51" s="777"/>
      <c r="K51" s="777"/>
      <c r="L51" s="777"/>
      <c r="M51" s="783"/>
    </row>
    <row r="52" spans="1:13" ht="15.75" hidden="1" thickBot="1">
      <c r="A52" s="800"/>
      <c r="B52" s="744"/>
      <c r="C52" s="758"/>
      <c r="D52" s="762"/>
      <c r="E52" s="777"/>
      <c r="F52" s="768"/>
      <c r="G52" s="769"/>
      <c r="H52" s="783"/>
      <c r="I52" s="762"/>
      <c r="J52" s="1373"/>
      <c r="K52" s="1374"/>
      <c r="L52" s="1375"/>
      <c r="M52" s="778"/>
    </row>
    <row r="53" spans="1:13" ht="15" hidden="1">
      <c r="A53" s="800"/>
      <c r="B53" s="744"/>
      <c r="C53" s="758"/>
      <c r="D53" s="1364"/>
      <c r="E53" s="1365"/>
      <c r="F53" s="1365"/>
      <c r="G53" s="1366"/>
      <c r="H53" s="776"/>
      <c r="I53" s="762"/>
      <c r="J53" s="787"/>
      <c r="K53" s="773"/>
      <c r="L53" s="774"/>
      <c r="M53" s="776"/>
    </row>
    <row r="54" spans="1:13" ht="15" hidden="1">
      <c r="A54" s="800"/>
      <c r="B54" s="744"/>
      <c r="C54" s="758"/>
      <c r="D54" s="762"/>
      <c r="E54" s="1361"/>
      <c r="F54" s="1362"/>
      <c r="G54" s="1363"/>
      <c r="H54" s="788"/>
      <c r="I54" s="762"/>
      <c r="J54" s="772"/>
      <c r="K54" s="806"/>
      <c r="L54" s="807"/>
      <c r="M54" s="788"/>
    </row>
    <row r="55" spans="1:13" ht="15.75" hidden="1" thickBot="1">
      <c r="A55" s="800"/>
      <c r="B55" s="744"/>
      <c r="C55" s="758"/>
      <c r="D55" s="762"/>
      <c r="E55" s="1361"/>
      <c r="F55" s="1362"/>
      <c r="G55" s="1363"/>
      <c r="H55" s="785"/>
      <c r="I55" s="782"/>
      <c r="J55" s="772"/>
      <c r="K55" s="806"/>
      <c r="L55" s="807"/>
      <c r="M55" s="788"/>
    </row>
    <row r="56" spans="1:13" ht="15.75" hidden="1" thickBot="1">
      <c r="A56" s="800"/>
      <c r="B56" s="744"/>
      <c r="C56" s="758"/>
      <c r="D56" s="762"/>
      <c r="E56" s="777"/>
      <c r="F56" s="777"/>
      <c r="G56" s="777"/>
      <c r="H56" s="785"/>
      <c r="I56" s="762"/>
      <c r="J56" s="1361"/>
      <c r="K56" s="1362"/>
      <c r="L56" s="1363"/>
      <c r="M56" s="788"/>
    </row>
    <row r="57" spans="1:13" ht="15" hidden="1">
      <c r="A57" s="800"/>
      <c r="B57" s="744"/>
      <c r="C57" s="758"/>
      <c r="D57" s="1364"/>
      <c r="E57" s="1365"/>
      <c r="F57" s="1365"/>
      <c r="G57" s="1366"/>
      <c r="H57" s="776"/>
      <c r="I57" s="762"/>
      <c r="J57" s="787"/>
      <c r="K57" s="773"/>
      <c r="L57" s="774"/>
      <c r="M57" s="776"/>
    </row>
    <row r="58" spans="1:13" ht="15" hidden="1">
      <c r="A58" s="800"/>
      <c r="B58" s="744"/>
      <c r="C58" s="758"/>
      <c r="D58" s="762"/>
      <c r="E58" s="1361"/>
      <c r="F58" s="1362"/>
      <c r="G58" s="1363"/>
      <c r="H58" s="766"/>
      <c r="I58" s="782"/>
      <c r="J58" s="805"/>
      <c r="K58" s="806"/>
      <c r="L58" s="807"/>
      <c r="M58" s="810"/>
    </row>
    <row r="59" spans="1:13" ht="15.75" hidden="1" thickBot="1">
      <c r="A59" s="800"/>
      <c r="B59" s="744"/>
      <c r="C59" s="758"/>
      <c r="D59" s="762"/>
      <c r="E59" s="1361"/>
      <c r="F59" s="1362"/>
      <c r="G59" s="1363"/>
      <c r="H59" s="778"/>
      <c r="I59" s="762"/>
      <c r="J59" s="767"/>
      <c r="K59" s="768"/>
      <c r="L59" s="769"/>
      <c r="M59" s="784"/>
    </row>
    <row r="60" spans="1:13" ht="15.75" hidden="1" thickBot="1">
      <c r="A60" s="800"/>
      <c r="B60" s="744"/>
      <c r="C60" s="758"/>
      <c r="D60" s="762"/>
      <c r="E60" s="777"/>
      <c r="F60" s="777"/>
      <c r="G60" s="777"/>
      <c r="H60" s="785"/>
      <c r="I60" s="762"/>
      <c r="J60" s="1370"/>
      <c r="K60" s="1371"/>
      <c r="L60" s="1372"/>
      <c r="M60" s="788"/>
    </row>
    <row r="61" spans="1:13" ht="15" hidden="1">
      <c r="A61" s="800"/>
      <c r="B61" s="744"/>
      <c r="C61" s="758"/>
      <c r="D61" s="1364"/>
      <c r="E61" s="1365"/>
      <c r="F61" s="1365"/>
      <c r="G61" s="1366"/>
      <c r="H61" s="801"/>
      <c r="I61" s="1364"/>
      <c r="J61" s="1365"/>
      <c r="K61" s="1365"/>
      <c r="L61" s="1366"/>
      <c r="M61" s="776"/>
    </row>
    <row r="62" spans="1:13" ht="15" hidden="1">
      <c r="A62" s="800"/>
      <c r="B62" s="744"/>
      <c r="C62" s="758"/>
      <c r="D62" s="759"/>
      <c r="E62" s="760"/>
      <c r="F62" s="760"/>
      <c r="G62" s="761"/>
      <c r="H62" s="766"/>
      <c r="I62" s="762"/>
      <c r="J62" s="772"/>
      <c r="K62" s="760"/>
      <c r="L62" s="761"/>
      <c r="M62" s="776"/>
    </row>
    <row r="63" spans="1:13" ht="15" hidden="1">
      <c r="A63" s="800"/>
      <c r="B63" s="744"/>
      <c r="C63" s="758"/>
      <c r="D63" s="759"/>
      <c r="E63" s="760"/>
      <c r="F63" s="760"/>
      <c r="G63" s="761"/>
      <c r="H63" s="779"/>
      <c r="I63" s="782"/>
      <c r="J63" s="777"/>
      <c r="K63" s="760"/>
      <c r="L63" s="761"/>
      <c r="M63" s="776"/>
    </row>
    <row r="64" spans="1:13" ht="15" hidden="1">
      <c r="A64" s="800"/>
      <c r="B64" s="744"/>
      <c r="C64" s="758"/>
      <c r="D64" s="762"/>
      <c r="E64" s="1361"/>
      <c r="F64" s="1362"/>
      <c r="G64" s="1363"/>
      <c r="H64" s="811"/>
      <c r="I64" s="762"/>
      <c r="J64" s="767"/>
      <c r="K64" s="768"/>
      <c r="L64" s="769"/>
      <c r="M64" s="812"/>
    </row>
    <row r="65" spans="1:13" ht="15" hidden="1">
      <c r="A65" s="800"/>
      <c r="B65" s="744"/>
      <c r="C65" s="758"/>
      <c r="D65" s="762"/>
      <c r="E65" s="1373"/>
      <c r="F65" s="1374"/>
      <c r="G65" s="1375"/>
      <c r="H65" s="812"/>
      <c r="I65" s="762"/>
      <c r="J65" s="777"/>
      <c r="K65" s="768"/>
      <c r="L65" s="769"/>
      <c r="M65" s="813"/>
    </row>
    <row r="66" spans="1:13" ht="15" hidden="1">
      <c r="A66" s="800"/>
      <c r="B66" s="744"/>
      <c r="C66" s="758"/>
      <c r="D66" s="762"/>
      <c r="E66" s="772"/>
      <c r="F66" s="773"/>
      <c r="G66" s="774"/>
      <c r="H66" s="812"/>
      <c r="I66" s="762"/>
      <c r="J66" s="777"/>
      <c r="K66" s="768"/>
      <c r="L66" s="769"/>
      <c r="M66" s="812"/>
    </row>
    <row r="67" spans="1:13" ht="15" hidden="1">
      <c r="A67" s="800"/>
      <c r="B67" s="744"/>
      <c r="C67" s="758"/>
      <c r="D67" s="1364"/>
      <c r="E67" s="1365"/>
      <c r="F67" s="1365"/>
      <c r="G67" s="1366"/>
      <c r="H67" s="776"/>
      <c r="I67" s="1364"/>
      <c r="J67" s="1365"/>
      <c r="K67" s="1365"/>
      <c r="L67" s="1366"/>
      <c r="M67" s="766"/>
    </row>
    <row r="68" spans="1:13" ht="15" hidden="1">
      <c r="A68" s="800"/>
      <c r="B68" s="744"/>
      <c r="C68" s="758"/>
      <c r="D68" s="762"/>
      <c r="E68" s="1361"/>
      <c r="F68" s="1362"/>
      <c r="G68" s="1363"/>
      <c r="H68" s="784"/>
      <c r="I68" s="762"/>
      <c r="J68" s="1361"/>
      <c r="K68" s="1362"/>
      <c r="L68" s="1363"/>
      <c r="M68" s="766"/>
    </row>
    <row r="69" spans="1:13" ht="15.75" hidden="1" thickBot="1">
      <c r="A69" s="800"/>
      <c r="B69" s="744"/>
      <c r="C69" s="758"/>
      <c r="D69" s="762"/>
      <c r="E69" s="1373"/>
      <c r="F69" s="1374"/>
      <c r="G69" s="1375"/>
      <c r="H69" s="766"/>
      <c r="I69" s="762"/>
      <c r="J69" s="772"/>
      <c r="K69" s="773"/>
      <c r="L69" s="774"/>
      <c r="M69" s="783"/>
    </row>
    <row r="70" spans="1:13" ht="15.75" hidden="1" thickBot="1">
      <c r="A70" s="800"/>
      <c r="B70" s="744"/>
      <c r="C70" s="758"/>
      <c r="D70" s="762"/>
      <c r="E70" s="772"/>
      <c r="F70" s="773"/>
      <c r="G70" s="774"/>
      <c r="H70" s="766"/>
      <c r="I70" s="782"/>
      <c r="J70" s="777"/>
      <c r="K70" s="777"/>
      <c r="L70" s="777"/>
      <c r="M70" s="783"/>
    </row>
    <row r="71" spans="1:13" ht="15.75" hidden="1" thickBot="1">
      <c r="A71" s="800"/>
      <c r="B71" s="744"/>
      <c r="C71" s="758"/>
      <c r="D71" s="814"/>
      <c r="E71" s="773"/>
      <c r="F71" s="773"/>
      <c r="G71" s="774"/>
      <c r="H71" s="776"/>
      <c r="I71" s="762"/>
      <c r="J71" s="1373"/>
      <c r="K71" s="1374"/>
      <c r="L71" s="1375"/>
      <c r="M71" s="783"/>
    </row>
    <row r="72" spans="1:13" ht="15" hidden="1">
      <c r="A72" s="800"/>
      <c r="B72" s="744"/>
      <c r="C72" s="758"/>
      <c r="D72" s="1364"/>
      <c r="E72" s="1365"/>
      <c r="F72" s="1365"/>
      <c r="G72" s="1366"/>
      <c r="H72" s="776"/>
      <c r="I72" s="1364"/>
      <c r="J72" s="1365"/>
      <c r="K72" s="1365"/>
      <c r="L72" s="1366"/>
      <c r="M72" s="776"/>
    </row>
    <row r="73" spans="1:13" ht="15" hidden="1">
      <c r="A73" s="800"/>
      <c r="B73" s="744"/>
      <c r="C73" s="758"/>
      <c r="D73" s="762"/>
      <c r="E73" s="1361"/>
      <c r="F73" s="1362"/>
      <c r="G73" s="1363"/>
      <c r="H73" s="766"/>
      <c r="I73" s="762"/>
      <c r="J73" s="1361"/>
      <c r="K73" s="1362"/>
      <c r="L73" s="1363"/>
      <c r="M73" s="776"/>
    </row>
    <row r="74" spans="1:13" ht="15.75" hidden="1" thickBot="1">
      <c r="A74" s="800"/>
      <c r="B74" s="744"/>
      <c r="C74" s="758"/>
      <c r="D74" s="762"/>
      <c r="E74" s="1373"/>
      <c r="F74" s="1374"/>
      <c r="G74" s="1375"/>
      <c r="H74" s="778"/>
      <c r="I74" s="762"/>
      <c r="J74" s="772"/>
      <c r="K74" s="773"/>
      <c r="L74" s="774"/>
      <c r="M74" s="783"/>
    </row>
    <row r="75" spans="1:13" ht="15.75" hidden="1" thickBot="1">
      <c r="A75" s="800"/>
      <c r="B75" s="744"/>
      <c r="C75" s="758"/>
      <c r="D75" s="762"/>
      <c r="E75" s="767"/>
      <c r="F75" s="780"/>
      <c r="G75" s="781"/>
      <c r="H75" s="778"/>
      <c r="I75" s="762"/>
      <c r="J75" s="772"/>
      <c r="K75" s="773"/>
      <c r="L75" s="774"/>
      <c r="M75" s="783"/>
    </row>
    <row r="76" spans="1:13" ht="15.75" hidden="1" thickBot="1">
      <c r="A76" s="800"/>
      <c r="B76" s="744"/>
      <c r="C76" s="758"/>
      <c r="D76" s="762"/>
      <c r="E76" s="777"/>
      <c r="F76" s="780"/>
      <c r="G76" s="781"/>
      <c r="H76" s="778"/>
      <c r="I76" s="782"/>
      <c r="J76" s="777"/>
      <c r="K76" s="777"/>
      <c r="L76" s="777"/>
      <c r="M76" s="783"/>
    </row>
    <row r="77" spans="1:13" ht="15.75" hidden="1" thickBot="1">
      <c r="A77" s="800"/>
      <c r="B77" s="744"/>
      <c r="C77" s="758"/>
      <c r="D77" s="762"/>
      <c r="E77" s="777"/>
      <c r="F77" s="777"/>
      <c r="G77" s="777"/>
      <c r="H77" s="778"/>
      <c r="I77" s="762"/>
      <c r="J77" s="1373"/>
      <c r="K77" s="1374"/>
      <c r="L77" s="1375"/>
      <c r="M77" s="783"/>
    </row>
    <row r="78" spans="1:13" ht="15" hidden="1">
      <c r="A78" s="800"/>
      <c r="B78" s="744"/>
      <c r="C78" s="758"/>
      <c r="D78" s="1364"/>
      <c r="E78" s="1365"/>
      <c r="F78" s="1365"/>
      <c r="G78" s="1366"/>
      <c r="H78" s="776"/>
      <c r="I78" s="1364"/>
      <c r="J78" s="1365"/>
      <c r="K78" s="1365"/>
      <c r="L78" s="1366"/>
      <c r="M78" s="776"/>
    </row>
    <row r="79" spans="1:13" ht="15" hidden="1">
      <c r="A79" s="800"/>
      <c r="B79" s="744"/>
      <c r="C79" s="758"/>
      <c r="D79" s="762"/>
      <c r="E79" s="1361"/>
      <c r="F79" s="1362"/>
      <c r="G79" s="1363"/>
      <c r="H79" s="766"/>
      <c r="I79" s="762"/>
      <c r="J79" s="1361"/>
      <c r="K79" s="1362"/>
      <c r="L79" s="1363"/>
      <c r="M79" s="776"/>
    </row>
    <row r="80" spans="1:13" ht="15.75" hidden="1" thickBot="1">
      <c r="A80" s="800"/>
      <c r="B80" s="744"/>
      <c r="C80" s="758"/>
      <c r="D80" s="762"/>
      <c r="E80" s="777"/>
      <c r="F80" s="777"/>
      <c r="G80" s="777"/>
      <c r="H80" s="766"/>
      <c r="I80" s="762"/>
      <c r="J80" s="772"/>
      <c r="K80" s="773"/>
      <c r="L80" s="774"/>
      <c r="M80" s="783"/>
    </row>
    <row r="81" spans="1:13" ht="15.75" hidden="1" thickBot="1">
      <c r="A81" s="800"/>
      <c r="B81" s="744"/>
      <c r="C81" s="758"/>
      <c r="D81" s="762"/>
      <c r="E81" s="767"/>
      <c r="F81" s="768"/>
      <c r="G81" s="769"/>
      <c r="H81" s="766"/>
      <c r="I81" s="782"/>
      <c r="J81" s="777"/>
      <c r="K81" s="777"/>
      <c r="L81" s="777"/>
      <c r="M81" s="783"/>
    </row>
    <row r="82" spans="1:13" ht="15.75" hidden="1" thickBot="1">
      <c r="A82" s="800"/>
      <c r="B82" s="744"/>
      <c r="C82" s="758"/>
      <c r="D82" s="762"/>
      <c r="E82" s="767"/>
      <c r="F82" s="768"/>
      <c r="G82" s="769"/>
      <c r="H82" s="771"/>
      <c r="I82" s="782"/>
      <c r="J82" s="772"/>
      <c r="K82" s="773"/>
      <c r="L82" s="774"/>
      <c r="M82" s="783"/>
    </row>
    <row r="83" spans="1:13" ht="15.75" hidden="1" thickBot="1">
      <c r="A83" s="800"/>
      <c r="B83" s="744"/>
      <c r="C83" s="758"/>
      <c r="D83" s="762"/>
      <c r="E83" s="767"/>
      <c r="F83" s="768"/>
      <c r="G83" s="769"/>
      <c r="H83" s="783"/>
      <c r="I83" s="762"/>
      <c r="J83" s="1373"/>
      <c r="K83" s="1374"/>
      <c r="L83" s="1375"/>
      <c r="M83" s="783"/>
    </row>
    <row r="84" spans="1:13" ht="15.75" hidden="1" thickBot="1">
      <c r="A84" s="800"/>
      <c r="B84" s="744"/>
      <c r="C84" s="758"/>
      <c r="D84" s="762"/>
      <c r="E84" s="777"/>
      <c r="F84" s="768"/>
      <c r="G84" s="769"/>
      <c r="H84" s="783"/>
      <c r="I84" s="762"/>
      <c r="J84" s="787"/>
      <c r="K84" s="773"/>
      <c r="L84" s="774"/>
      <c r="M84" s="776"/>
    </row>
    <row r="85" spans="1:13" ht="15" hidden="1">
      <c r="A85" s="800"/>
      <c r="B85" s="744"/>
      <c r="C85" s="758"/>
      <c r="D85" s="1358"/>
      <c r="E85" s="1359"/>
      <c r="F85" s="1359"/>
      <c r="G85" s="1360"/>
      <c r="H85" s="801"/>
      <c r="I85" s="762"/>
      <c r="J85" s="1387"/>
      <c r="K85" s="1388"/>
      <c r="L85" s="1388"/>
      <c r="M85" s="1389"/>
    </row>
    <row r="86" spans="1:13" ht="15" hidden="1">
      <c r="A86" s="800"/>
      <c r="B86" s="744"/>
      <c r="C86" s="758"/>
      <c r="D86" s="762"/>
      <c r="E86" s="1361"/>
      <c r="F86" s="1362"/>
      <c r="G86" s="1363"/>
      <c r="H86" s="766"/>
      <c r="I86" s="762"/>
      <c r="J86" s="1361"/>
      <c r="K86" s="1362"/>
      <c r="L86" s="1363"/>
      <c r="M86" s="784"/>
    </row>
    <row r="87" spans="1:13" ht="15.75" hidden="1" thickBot="1">
      <c r="A87" s="800"/>
      <c r="B87" s="744"/>
      <c r="C87" s="758"/>
      <c r="D87" s="762"/>
      <c r="E87" s="1373"/>
      <c r="F87" s="1374"/>
      <c r="G87" s="1375"/>
      <c r="H87" s="778"/>
      <c r="I87" s="762"/>
      <c r="J87" s="772"/>
      <c r="K87" s="773"/>
      <c r="L87" s="774"/>
      <c r="M87" s="788"/>
    </row>
    <row r="88" spans="1:13" ht="15.75" hidden="1" thickBot="1">
      <c r="A88" s="800"/>
      <c r="B88" s="744"/>
      <c r="C88" s="758"/>
      <c r="D88" s="762"/>
      <c r="E88" s="777"/>
      <c r="F88" s="777"/>
      <c r="G88" s="777"/>
      <c r="H88" s="778"/>
      <c r="I88" s="762"/>
      <c r="J88" s="772"/>
      <c r="K88" s="773"/>
      <c r="L88" s="774"/>
      <c r="M88" s="788"/>
    </row>
    <row r="89" spans="1:13" ht="15" hidden="1">
      <c r="A89" s="800"/>
      <c r="B89" s="744"/>
      <c r="C89" s="758"/>
      <c r="D89" s="1358"/>
      <c r="E89" s="1359"/>
      <c r="F89" s="1359"/>
      <c r="G89" s="1360"/>
      <c r="H89" s="776"/>
      <c r="I89" s="818"/>
      <c r="J89" s="819"/>
      <c r="K89" s="820"/>
      <c r="L89" s="821"/>
      <c r="M89" s="776"/>
    </row>
    <row r="90" spans="1:13" ht="15.75" hidden="1" thickBot="1">
      <c r="A90" s="800"/>
      <c r="B90" s="744"/>
      <c r="C90" s="758"/>
      <c r="D90" s="762"/>
      <c r="E90" s="1361"/>
      <c r="F90" s="1362"/>
      <c r="G90" s="1363"/>
      <c r="H90" s="783"/>
      <c r="I90" s="818"/>
      <c r="J90" s="822"/>
      <c r="K90" s="820"/>
      <c r="L90" s="821"/>
      <c r="M90" s="784"/>
    </row>
    <row r="91" spans="1:13" ht="15.75" hidden="1" thickBot="1">
      <c r="A91" s="800"/>
      <c r="B91" s="744"/>
      <c r="C91" s="758"/>
      <c r="D91" s="762"/>
      <c r="E91" s="786"/>
      <c r="F91" s="780"/>
      <c r="G91" s="781"/>
      <c r="H91" s="778"/>
      <c r="I91" s="818"/>
      <c r="J91" s="822"/>
      <c r="K91" s="820"/>
      <c r="L91" s="821"/>
      <c r="M91" s="766"/>
    </row>
    <row r="92" spans="1:13" ht="15.75" hidden="1" thickBot="1">
      <c r="A92" s="800"/>
      <c r="B92" s="744"/>
      <c r="C92" s="758"/>
      <c r="D92" s="762"/>
      <c r="E92" s="767"/>
      <c r="F92" s="780"/>
      <c r="G92" s="781"/>
      <c r="H92" s="778"/>
      <c r="I92" s="818"/>
      <c r="J92" s="822"/>
      <c r="K92" s="820"/>
      <c r="L92" s="821"/>
      <c r="M92" s="766"/>
    </row>
    <row r="93" spans="1:13" ht="15.75" hidden="1" thickBot="1">
      <c r="A93" s="800"/>
      <c r="B93" s="744"/>
      <c r="C93" s="758"/>
      <c r="D93" s="762"/>
      <c r="E93" s="777"/>
      <c r="F93" s="780"/>
      <c r="G93" s="781"/>
      <c r="H93" s="778"/>
      <c r="I93" s="818"/>
      <c r="J93" s="822"/>
      <c r="K93" s="820"/>
      <c r="L93" s="821"/>
      <c r="M93" s="766"/>
    </row>
    <row r="94" spans="1:13" ht="15.75" hidden="1" thickBot="1">
      <c r="A94" s="800"/>
      <c r="B94" s="744"/>
      <c r="C94" s="758"/>
      <c r="D94" s="762"/>
      <c r="E94" s="786"/>
      <c r="F94" s="780"/>
      <c r="G94" s="781"/>
      <c r="H94" s="778"/>
      <c r="I94" s="818"/>
      <c r="J94" s="822"/>
      <c r="K94" s="820"/>
      <c r="L94" s="821"/>
      <c r="M94" s="766"/>
    </row>
    <row r="95" spans="1:13" ht="15">
      <c r="A95" s="1418"/>
      <c r="B95" s="744"/>
      <c r="C95" s="758" t="s">
        <v>5</v>
      </c>
      <c r="D95" s="1358" t="s">
        <v>468</v>
      </c>
      <c r="E95" s="1359"/>
      <c r="F95" s="1359"/>
      <c r="G95" s="1360"/>
      <c r="H95" s="779"/>
      <c r="I95" s="965">
        <v>841112</v>
      </c>
      <c r="J95" s="819" t="s">
        <v>556</v>
      </c>
      <c r="K95" s="820"/>
      <c r="L95" s="821"/>
      <c r="M95" s="779"/>
    </row>
    <row r="96" spans="1:13" ht="15">
      <c r="A96" s="1418"/>
      <c r="B96" s="744"/>
      <c r="C96" s="758"/>
      <c r="D96" s="762" t="s">
        <v>5</v>
      </c>
      <c r="E96" s="1361" t="s">
        <v>469</v>
      </c>
      <c r="F96" s="1362"/>
      <c r="G96" s="1363"/>
      <c r="H96" s="766">
        <v>4592</v>
      </c>
      <c r="I96" s="818" t="s">
        <v>24</v>
      </c>
      <c r="J96" s="877" t="s">
        <v>186</v>
      </c>
      <c r="K96" s="820"/>
      <c r="L96" s="821"/>
      <c r="M96" s="779"/>
    </row>
    <row r="97" spans="1:13" ht="15">
      <c r="A97" s="1418"/>
      <c r="B97" s="744"/>
      <c r="C97" s="758"/>
      <c r="D97" s="762"/>
      <c r="E97" s="823" t="s">
        <v>470</v>
      </c>
      <c r="F97" s="768"/>
      <c r="G97" s="769"/>
      <c r="H97" s="824">
        <v>4592</v>
      </c>
      <c r="I97" s="818"/>
      <c r="J97" s="819"/>
      <c r="K97" s="820"/>
      <c r="L97" s="821"/>
      <c r="M97" s="779"/>
    </row>
    <row r="98" spans="1:13" ht="15">
      <c r="A98" s="1418"/>
      <c r="B98" s="744"/>
      <c r="C98" s="758"/>
      <c r="D98" s="762" t="s">
        <v>8</v>
      </c>
      <c r="E98" s="777" t="s">
        <v>471</v>
      </c>
      <c r="F98" s="777"/>
      <c r="G98" s="777"/>
      <c r="H98" s="766">
        <v>1240</v>
      </c>
      <c r="I98" s="818"/>
      <c r="J98" s="819"/>
      <c r="K98" s="820"/>
      <c r="L98" s="821"/>
      <c r="M98" s="779"/>
    </row>
    <row r="99" spans="1:13" ht="15">
      <c r="A99" s="1418"/>
      <c r="B99" s="744"/>
      <c r="C99" s="758"/>
      <c r="D99" s="762"/>
      <c r="E99" s="825" t="s">
        <v>472</v>
      </c>
      <c r="F99" s="773"/>
      <c r="G99" s="774"/>
      <c r="H99" s="826">
        <v>1240</v>
      </c>
      <c r="I99" s="818"/>
      <c r="J99" s="819"/>
      <c r="K99" s="820"/>
      <c r="L99" s="821"/>
      <c r="M99" s="779"/>
    </row>
    <row r="100" spans="1:13" ht="15">
      <c r="A100" s="1418"/>
      <c r="B100" s="744"/>
      <c r="C100" s="758"/>
      <c r="D100" s="762" t="s">
        <v>10</v>
      </c>
      <c r="E100" s="767" t="s">
        <v>451</v>
      </c>
      <c r="F100" s="768"/>
      <c r="G100" s="769"/>
      <c r="H100" s="766"/>
      <c r="I100" s="818"/>
      <c r="J100" s="877"/>
      <c r="K100" s="820"/>
      <c r="L100" s="821"/>
      <c r="M100" s="779"/>
    </row>
    <row r="101" spans="1:13" ht="15.75" thickBot="1">
      <c r="A101" s="1418"/>
      <c r="B101" s="744"/>
      <c r="C101" s="758"/>
      <c r="D101" s="762" t="s">
        <v>12</v>
      </c>
      <c r="E101" s="767" t="s">
        <v>182</v>
      </c>
      <c r="F101" s="768"/>
      <c r="G101" s="769"/>
      <c r="H101" s="783"/>
      <c r="I101" s="818"/>
      <c r="J101" s="819"/>
      <c r="K101" s="820"/>
      <c r="L101" s="821"/>
      <c r="M101" s="779"/>
    </row>
    <row r="102" spans="1:13" ht="15.75" thickBot="1">
      <c r="A102" s="1418"/>
      <c r="B102" s="744"/>
      <c r="C102" s="758"/>
      <c r="D102" s="762"/>
      <c r="E102" s="767" t="s">
        <v>453</v>
      </c>
      <c r="F102" s="768"/>
      <c r="G102" s="769"/>
      <c r="H102" s="783">
        <f>SUM(H100:H101,H98,H96)</f>
        <v>5832</v>
      </c>
      <c r="I102" s="762"/>
      <c r="J102" s="1373"/>
      <c r="K102" s="1374"/>
      <c r="L102" s="1375"/>
      <c r="M102" s="812"/>
    </row>
    <row r="103" spans="1:13" ht="15.75" thickBot="1">
      <c r="A103" s="1418"/>
      <c r="B103" s="744"/>
      <c r="C103" s="758"/>
      <c r="D103" s="762"/>
      <c r="E103" s="777" t="s">
        <v>457</v>
      </c>
      <c r="F103" s="777"/>
      <c r="G103" s="777"/>
      <c r="H103" s="783">
        <f>SUM(H102)</f>
        <v>5832</v>
      </c>
      <c r="I103" s="762"/>
      <c r="J103" s="786" t="s">
        <v>504</v>
      </c>
      <c r="K103" s="780"/>
      <c r="L103" s="781"/>
      <c r="M103" s="812">
        <f>SUM(M96:M102)</f>
        <v>0</v>
      </c>
    </row>
    <row r="104" spans="1:13" ht="0.75" customHeight="1" hidden="1">
      <c r="A104" s="1418"/>
      <c r="B104" s="744"/>
      <c r="C104" s="758"/>
      <c r="D104" s="1364"/>
      <c r="E104" s="1365"/>
      <c r="F104" s="1365"/>
      <c r="G104" s="1366"/>
      <c r="H104" s="776"/>
      <c r="I104" s="1364"/>
      <c r="J104" s="1365"/>
      <c r="K104" s="1365"/>
      <c r="L104" s="1366"/>
      <c r="M104" s="813"/>
    </row>
    <row r="105" spans="1:13" ht="15.75" customHeight="1" hidden="1" thickBot="1">
      <c r="A105" s="1418"/>
      <c r="B105" s="744"/>
      <c r="C105" s="758"/>
      <c r="D105" s="762"/>
      <c r="E105" s="1361"/>
      <c r="F105" s="1362"/>
      <c r="G105" s="1363"/>
      <c r="H105" s="810"/>
      <c r="I105" s="762"/>
      <c r="J105" s="1373"/>
      <c r="K105" s="1374"/>
      <c r="L105" s="1375"/>
      <c r="M105" s="827"/>
    </row>
    <row r="106" spans="1:13" ht="15.75" customHeight="1" hidden="1" thickBot="1">
      <c r="A106" s="1418"/>
      <c r="B106" s="744"/>
      <c r="C106" s="758"/>
      <c r="D106" s="762"/>
      <c r="E106" s="777"/>
      <c r="F106" s="777"/>
      <c r="G106" s="777"/>
      <c r="H106" s="788"/>
      <c r="I106" s="762"/>
      <c r="J106" s="786"/>
      <c r="K106" s="780"/>
      <c r="L106" s="781"/>
      <c r="M106" s="775"/>
    </row>
    <row r="107" spans="1:13" ht="15.75" customHeight="1" hidden="1" thickBot="1">
      <c r="A107" s="1418"/>
      <c r="B107" s="744"/>
      <c r="C107" s="758"/>
      <c r="D107" s="762"/>
      <c r="E107" s="767"/>
      <c r="F107" s="768"/>
      <c r="G107" s="769"/>
      <c r="H107" s="828"/>
      <c r="I107" s="818"/>
      <c r="J107" s="822"/>
      <c r="K107" s="820"/>
      <c r="L107" s="821"/>
      <c r="M107" s="813"/>
    </row>
    <row r="108" spans="1:13" ht="0.75" customHeight="1" hidden="1" thickBot="1">
      <c r="A108" s="1418"/>
      <c r="B108" s="744"/>
      <c r="C108" s="758"/>
      <c r="D108" s="762"/>
      <c r="E108" s="767"/>
      <c r="F108" s="780"/>
      <c r="G108" s="781"/>
      <c r="H108" s="829"/>
      <c r="I108" s="818"/>
      <c r="J108" s="822"/>
      <c r="K108" s="820"/>
      <c r="L108" s="821"/>
      <c r="M108" s="783"/>
    </row>
    <row r="109" spans="1:13" ht="15.75" customHeight="1" hidden="1" thickBot="1">
      <c r="A109" s="1418"/>
      <c r="B109" s="744"/>
      <c r="C109" s="758"/>
      <c r="D109" s="762"/>
      <c r="E109" s="777"/>
      <c r="F109" s="777"/>
      <c r="G109" s="777"/>
      <c r="H109" s="829"/>
      <c r="I109" s="818"/>
      <c r="J109" s="822"/>
      <c r="K109" s="820"/>
      <c r="L109" s="821"/>
      <c r="M109" s="830"/>
    </row>
    <row r="110" spans="1:13" ht="15" customHeight="1" hidden="1">
      <c r="A110" s="1418"/>
      <c r="B110" s="744"/>
      <c r="C110" s="758"/>
      <c r="D110" s="1358"/>
      <c r="E110" s="1359"/>
      <c r="F110" s="1359"/>
      <c r="G110" s="1360"/>
      <c r="H110" s="801"/>
      <c r="I110" s="1358"/>
      <c r="J110" s="1359"/>
      <c r="K110" s="1359"/>
      <c r="L110" s="1360"/>
      <c r="M110" s="776"/>
    </row>
    <row r="111" spans="1:13" ht="15.75" customHeight="1" hidden="1" thickBot="1">
      <c r="A111" s="1418"/>
      <c r="B111" s="744"/>
      <c r="C111" s="758"/>
      <c r="D111" s="762"/>
      <c r="E111" s="1361"/>
      <c r="F111" s="1362"/>
      <c r="G111" s="1363"/>
      <c r="H111" s="794"/>
      <c r="I111" s="762"/>
      <c r="J111" s="1373"/>
      <c r="K111" s="1374"/>
      <c r="L111" s="1375"/>
      <c r="M111" s="783"/>
    </row>
    <row r="112" spans="1:13" ht="15.75" customHeight="1" hidden="1" thickBot="1">
      <c r="A112" s="1418"/>
      <c r="B112" s="744"/>
      <c r="C112" s="758"/>
      <c r="D112" s="762"/>
      <c r="E112" s="777"/>
      <c r="F112" s="777"/>
      <c r="G112" s="777"/>
      <c r="H112" s="788"/>
      <c r="I112" s="762"/>
      <c r="J112" s="786"/>
      <c r="K112" s="780"/>
      <c r="L112" s="781"/>
      <c r="M112" s="783"/>
    </row>
    <row r="113" spans="1:13" ht="15.75" customHeight="1" hidden="1" thickBot="1">
      <c r="A113" s="1418"/>
      <c r="B113" s="744"/>
      <c r="C113" s="758"/>
      <c r="D113" s="762"/>
      <c r="E113" s="767"/>
      <c r="F113" s="768"/>
      <c r="G113" s="769"/>
      <c r="H113" s="788"/>
      <c r="I113" s="818"/>
      <c r="J113" s="831"/>
      <c r="K113" s="832"/>
      <c r="L113" s="833"/>
      <c r="M113" s="783"/>
    </row>
    <row r="114" spans="1:13" ht="15.75" customHeight="1" hidden="1" thickBot="1">
      <c r="A114" s="1418"/>
      <c r="B114" s="744"/>
      <c r="C114" s="758"/>
      <c r="D114" s="762"/>
      <c r="E114" s="767"/>
      <c r="F114" s="780"/>
      <c r="G114" s="781"/>
      <c r="H114" s="788"/>
      <c r="I114" s="818"/>
      <c r="J114" s="831"/>
      <c r="K114" s="832"/>
      <c r="L114" s="833"/>
      <c r="M114" s="783"/>
    </row>
    <row r="115" spans="1:13" ht="15.75" customHeight="1" hidden="1" thickBot="1">
      <c r="A115" s="1418"/>
      <c r="B115" s="744"/>
      <c r="C115" s="758"/>
      <c r="D115" s="762"/>
      <c r="E115" s="777"/>
      <c r="F115" s="777"/>
      <c r="G115" s="777"/>
      <c r="H115" s="788"/>
      <c r="I115" s="818"/>
      <c r="J115" s="822"/>
      <c r="K115" s="820"/>
      <c r="L115" s="821"/>
      <c r="M115" s="783"/>
    </row>
    <row r="116" spans="1:13" ht="15" customHeight="1" hidden="1">
      <c r="A116" s="1418"/>
      <c r="B116" s="744"/>
      <c r="C116" s="834"/>
      <c r="D116" s="1358"/>
      <c r="E116" s="1359"/>
      <c r="F116" s="1359"/>
      <c r="G116" s="1360"/>
      <c r="H116" s="776"/>
      <c r="I116" s="1358"/>
      <c r="J116" s="1359"/>
      <c r="K116" s="1359"/>
      <c r="L116" s="1360"/>
      <c r="M116" s="776"/>
    </row>
    <row r="117" spans="1:13" ht="15.75" customHeight="1" hidden="1" thickBot="1">
      <c r="A117" s="1418"/>
      <c r="B117" s="744"/>
      <c r="C117" s="758"/>
      <c r="D117" s="762"/>
      <c r="E117" s="1361"/>
      <c r="F117" s="1362"/>
      <c r="G117" s="1363"/>
      <c r="H117" s="766"/>
      <c r="I117" s="762"/>
      <c r="J117" s="1373"/>
      <c r="K117" s="1374"/>
      <c r="L117" s="1375"/>
      <c r="M117" s="783"/>
    </row>
    <row r="118" spans="1:13" ht="15.75" customHeight="1" hidden="1" thickBot="1">
      <c r="A118" s="1418"/>
      <c r="B118" s="744"/>
      <c r="C118" s="758"/>
      <c r="D118" s="762"/>
      <c r="E118" s="777"/>
      <c r="F118" s="777"/>
      <c r="G118" s="777"/>
      <c r="H118" s="766"/>
      <c r="I118" s="762"/>
      <c r="J118" s="786"/>
      <c r="K118" s="780"/>
      <c r="L118" s="781"/>
      <c r="M118" s="783"/>
    </row>
    <row r="119" spans="1:13" ht="15.75" customHeight="1" hidden="1" thickBot="1">
      <c r="A119" s="1418"/>
      <c r="B119" s="744"/>
      <c r="C119" s="758"/>
      <c r="D119" s="762"/>
      <c r="E119" s="1361"/>
      <c r="F119" s="1362"/>
      <c r="G119" s="1363"/>
      <c r="H119" s="766"/>
      <c r="I119" s="818"/>
      <c r="J119" s="831"/>
      <c r="K119" s="832"/>
      <c r="L119" s="833"/>
      <c r="M119" s="783"/>
    </row>
    <row r="120" spans="1:13" ht="15.75" customHeight="1" hidden="1" thickBot="1">
      <c r="A120" s="1418"/>
      <c r="B120" s="744"/>
      <c r="C120" s="758"/>
      <c r="D120" s="762"/>
      <c r="E120" s="1373"/>
      <c r="F120" s="1374"/>
      <c r="G120" s="1375"/>
      <c r="H120" s="778"/>
      <c r="I120" s="818"/>
      <c r="J120" s="831"/>
      <c r="K120" s="832"/>
      <c r="L120" s="833"/>
      <c r="M120" s="783"/>
    </row>
    <row r="121" spans="1:13" ht="15.75" customHeight="1" hidden="1" thickBot="1">
      <c r="A121" s="1418"/>
      <c r="B121" s="744"/>
      <c r="C121" s="758"/>
      <c r="D121" s="762"/>
      <c r="E121" s="777"/>
      <c r="F121" s="777"/>
      <c r="G121" s="777"/>
      <c r="H121" s="778"/>
      <c r="I121" s="818"/>
      <c r="J121" s="822"/>
      <c r="K121" s="820"/>
      <c r="L121" s="821"/>
      <c r="M121" s="783"/>
    </row>
    <row r="122" spans="1:13" ht="15" customHeight="1" hidden="1">
      <c r="A122" s="1418"/>
      <c r="B122" s="744"/>
      <c r="C122" s="758"/>
      <c r="D122" s="1358"/>
      <c r="E122" s="1359"/>
      <c r="F122" s="1359"/>
      <c r="G122" s="1360"/>
      <c r="H122" s="801"/>
      <c r="I122" s="1358"/>
      <c r="J122" s="1359"/>
      <c r="K122" s="1359"/>
      <c r="L122" s="1360"/>
      <c r="M122" s="776"/>
    </row>
    <row r="123" spans="1:13" ht="15.75" customHeight="1" hidden="1" thickBot="1">
      <c r="A123" s="1418"/>
      <c r="B123" s="744"/>
      <c r="C123" s="758"/>
      <c r="D123" s="762"/>
      <c r="E123" s="1361"/>
      <c r="F123" s="1362"/>
      <c r="G123" s="1363"/>
      <c r="H123" s="779"/>
      <c r="I123" s="762"/>
      <c r="J123" s="1361"/>
      <c r="K123" s="1362"/>
      <c r="L123" s="1363"/>
      <c r="M123" s="783"/>
    </row>
    <row r="124" spans="1:13" ht="15.75" customHeight="1" hidden="1" thickBot="1">
      <c r="A124" s="1418"/>
      <c r="B124" s="744"/>
      <c r="C124" s="758"/>
      <c r="D124" s="762"/>
      <c r="E124" s="777"/>
      <c r="F124" s="777"/>
      <c r="G124" s="777"/>
      <c r="H124" s="766"/>
      <c r="I124" s="762"/>
      <c r="J124" s="777"/>
      <c r="K124" s="768"/>
      <c r="L124" s="769"/>
      <c r="M124" s="783"/>
    </row>
    <row r="125" spans="1:13" ht="15.75" customHeight="1" hidden="1" thickBot="1">
      <c r="A125" s="1418"/>
      <c r="B125" s="744"/>
      <c r="C125" s="758"/>
      <c r="D125" s="762"/>
      <c r="E125" s="767"/>
      <c r="F125" s="768"/>
      <c r="G125" s="769"/>
      <c r="H125" s="766"/>
      <c r="I125" s="762"/>
      <c r="J125" s="777"/>
      <c r="K125" s="768"/>
      <c r="L125" s="769"/>
      <c r="M125" s="783"/>
    </row>
    <row r="126" spans="1:13" ht="15.75" customHeight="1" hidden="1" thickBot="1">
      <c r="A126" s="1418"/>
      <c r="B126" s="744"/>
      <c r="C126" s="758"/>
      <c r="D126" s="762"/>
      <c r="E126" s="767"/>
      <c r="F126" s="768"/>
      <c r="G126" s="769"/>
      <c r="H126" s="783"/>
      <c r="I126" s="762"/>
      <c r="J126" s="767"/>
      <c r="K126" s="768"/>
      <c r="L126" s="769"/>
      <c r="M126" s="776"/>
    </row>
    <row r="127" spans="1:13" ht="15.75" customHeight="1" hidden="1" thickBot="1">
      <c r="A127" s="1418"/>
      <c r="B127" s="744"/>
      <c r="C127" s="758"/>
      <c r="D127" s="762"/>
      <c r="E127" s="767"/>
      <c r="F127" s="768"/>
      <c r="G127" s="769"/>
      <c r="H127" s="783"/>
      <c r="I127" s="762"/>
      <c r="J127" s="767"/>
      <c r="K127" s="768"/>
      <c r="L127" s="769"/>
      <c r="M127" s="766"/>
    </row>
    <row r="128" spans="1:13" ht="15.75" customHeight="1" hidden="1" thickBot="1">
      <c r="A128" s="1418"/>
      <c r="B128" s="744"/>
      <c r="C128" s="758"/>
      <c r="D128" s="762"/>
      <c r="E128" s="777"/>
      <c r="F128" s="777"/>
      <c r="G128" s="777"/>
      <c r="H128" s="783"/>
      <c r="I128" s="762"/>
      <c r="J128" s="777"/>
      <c r="K128" s="768"/>
      <c r="L128" s="769"/>
      <c r="M128" s="766"/>
    </row>
    <row r="129" spans="1:13" ht="15">
      <c r="A129" s="1418"/>
      <c r="B129" s="744"/>
      <c r="C129" s="834" t="s">
        <v>8</v>
      </c>
      <c r="D129" s="1364" t="s">
        <v>473</v>
      </c>
      <c r="E129" s="1365"/>
      <c r="F129" s="1365"/>
      <c r="G129" s="1366"/>
      <c r="H129" s="776"/>
      <c r="I129" s="1364" t="s">
        <v>473</v>
      </c>
      <c r="J129" s="1365"/>
      <c r="K129" s="1365"/>
      <c r="L129" s="1366"/>
      <c r="M129" s="776"/>
    </row>
    <row r="130" spans="1:13" ht="15">
      <c r="A130" s="1418"/>
      <c r="B130" s="744"/>
      <c r="C130" s="834"/>
      <c r="D130" s="762" t="s">
        <v>5</v>
      </c>
      <c r="E130" s="1361" t="s">
        <v>469</v>
      </c>
      <c r="F130" s="1362"/>
      <c r="G130" s="1363"/>
      <c r="H130" s="766">
        <v>69500</v>
      </c>
      <c r="I130" s="762" t="s">
        <v>5</v>
      </c>
      <c r="J130" s="1361" t="s">
        <v>474</v>
      </c>
      <c r="K130" s="1362"/>
      <c r="L130" s="1363"/>
      <c r="M130" s="784"/>
    </row>
    <row r="131" spans="1:13" ht="15">
      <c r="A131" s="1418"/>
      <c r="B131" s="744"/>
      <c r="C131" s="834"/>
      <c r="D131" s="762" t="s">
        <v>8</v>
      </c>
      <c r="E131" s="777" t="s">
        <v>471</v>
      </c>
      <c r="F131" s="768"/>
      <c r="G131" s="769"/>
      <c r="H131" s="788">
        <v>17800</v>
      </c>
      <c r="I131" s="762" t="s">
        <v>8</v>
      </c>
      <c r="J131" s="1361" t="s">
        <v>463</v>
      </c>
      <c r="K131" s="1362"/>
      <c r="L131" s="1363"/>
      <c r="M131" s="784">
        <v>2000</v>
      </c>
    </row>
    <row r="132" spans="1:13" ht="15">
      <c r="A132" s="1418"/>
      <c r="B132" s="744"/>
      <c r="C132" s="834"/>
      <c r="D132" s="762" t="s">
        <v>10</v>
      </c>
      <c r="E132" s="767" t="s">
        <v>451</v>
      </c>
      <c r="F132" s="777"/>
      <c r="G132" s="777"/>
      <c r="H132" s="766">
        <v>13000</v>
      </c>
      <c r="I132" s="762" t="s">
        <v>10</v>
      </c>
      <c r="J132" s="772" t="s">
        <v>475</v>
      </c>
      <c r="K132" s="773"/>
      <c r="L132" s="774"/>
      <c r="M132" s="766"/>
    </row>
    <row r="133" spans="1:13" ht="15.75" thickBot="1">
      <c r="A133" s="1418"/>
      <c r="B133" s="744"/>
      <c r="C133" s="834"/>
      <c r="D133" s="762" t="s">
        <v>12</v>
      </c>
      <c r="E133" s="767" t="s">
        <v>182</v>
      </c>
      <c r="F133" s="768"/>
      <c r="G133" s="769"/>
      <c r="H133" s="788"/>
      <c r="I133" s="762" t="s">
        <v>12</v>
      </c>
      <c r="J133" s="772" t="s">
        <v>464</v>
      </c>
      <c r="K133" s="773"/>
      <c r="L133" s="774"/>
      <c r="M133" s="835"/>
    </row>
    <row r="134" spans="1:13" ht="15.75" thickBot="1">
      <c r="A134" s="1418"/>
      <c r="B134" s="744"/>
      <c r="C134" s="834"/>
      <c r="D134" s="762" t="s">
        <v>14</v>
      </c>
      <c r="E134" s="767" t="s">
        <v>188</v>
      </c>
      <c r="F134" s="768"/>
      <c r="G134" s="769"/>
      <c r="H134" s="788"/>
      <c r="I134" s="762"/>
      <c r="J134" s="777" t="s">
        <v>465</v>
      </c>
      <c r="K134" s="777"/>
      <c r="L134" s="777"/>
      <c r="M134" s="785">
        <f>SUM(M130:M133)</f>
        <v>2000</v>
      </c>
    </row>
    <row r="135" spans="1:13" ht="15.75" thickBot="1">
      <c r="A135" s="1418"/>
      <c r="B135" s="744"/>
      <c r="C135" s="834"/>
      <c r="D135" s="762" t="s">
        <v>16</v>
      </c>
      <c r="E135" s="767" t="s">
        <v>183</v>
      </c>
      <c r="F135" s="768"/>
      <c r="G135" s="769"/>
      <c r="H135" s="788"/>
      <c r="I135" s="762" t="s">
        <v>24</v>
      </c>
      <c r="J135" s="802" t="s">
        <v>694</v>
      </c>
      <c r="K135" s="803"/>
      <c r="L135" s="804"/>
      <c r="M135" s="785">
        <v>3000</v>
      </c>
    </row>
    <row r="136" spans="1:13" ht="15.75" thickBot="1">
      <c r="A136" s="1418"/>
      <c r="B136" s="744"/>
      <c r="C136" s="834"/>
      <c r="D136" s="762" t="s">
        <v>24</v>
      </c>
      <c r="E136" s="777" t="s">
        <v>476</v>
      </c>
      <c r="F136" s="777" t="s">
        <v>477</v>
      </c>
      <c r="G136" s="777"/>
      <c r="H136" s="836"/>
      <c r="I136" s="762"/>
      <c r="J136" s="777" t="s">
        <v>557</v>
      </c>
      <c r="K136" s="773"/>
      <c r="L136" s="774"/>
      <c r="M136" s="785">
        <v>172132</v>
      </c>
    </row>
    <row r="137" spans="1:13" ht="15.75" thickBot="1">
      <c r="A137" s="1418"/>
      <c r="B137" s="744"/>
      <c r="C137" s="834"/>
      <c r="D137" s="762"/>
      <c r="E137" s="767" t="s">
        <v>453</v>
      </c>
      <c r="F137" s="768"/>
      <c r="G137" s="769"/>
      <c r="H137" s="828">
        <f>SUM(H129:H136)</f>
        <v>100300</v>
      </c>
      <c r="I137" s="837"/>
      <c r="J137" s="838" t="s">
        <v>558</v>
      </c>
      <c r="K137" s="839"/>
      <c r="L137" s="840"/>
      <c r="M137" s="841">
        <f>SUM(M134:M135:M136)</f>
        <v>177132</v>
      </c>
    </row>
    <row r="138" spans="1:13" ht="15">
      <c r="A138" s="1418"/>
      <c r="B138" s="744"/>
      <c r="C138" s="834"/>
      <c r="D138" s="762" t="s">
        <v>28</v>
      </c>
      <c r="E138" s="767" t="s">
        <v>184</v>
      </c>
      <c r="F138" s="768"/>
      <c r="G138" s="769"/>
      <c r="H138" s="794"/>
      <c r="I138" s="837" t="s">
        <v>37</v>
      </c>
      <c r="J138" s="838" t="s">
        <v>479</v>
      </c>
      <c r="K138" s="839"/>
      <c r="L138" s="840"/>
      <c r="M138" s="841"/>
    </row>
    <row r="139" spans="1:13" ht="15">
      <c r="A139" s="1418"/>
      <c r="B139" s="744"/>
      <c r="C139" s="834"/>
      <c r="D139" s="762" t="s">
        <v>30</v>
      </c>
      <c r="E139" s="767" t="s">
        <v>455</v>
      </c>
      <c r="F139" s="768"/>
      <c r="G139" s="769"/>
      <c r="H139" s="794"/>
      <c r="I139" s="762" t="s">
        <v>45</v>
      </c>
      <c r="J139" s="777" t="s">
        <v>189</v>
      </c>
      <c r="K139" s="780"/>
      <c r="L139" s="781"/>
      <c r="M139" s="842"/>
    </row>
    <row r="140" spans="1:13" ht="15.75" thickBot="1">
      <c r="A140" s="1418"/>
      <c r="B140" s="744"/>
      <c r="C140" s="834"/>
      <c r="D140" s="782" t="s">
        <v>39</v>
      </c>
      <c r="E140" s="793" t="s">
        <v>480</v>
      </c>
      <c r="F140" s="768"/>
      <c r="G140" s="769"/>
      <c r="H140" s="836"/>
      <c r="I140" s="782"/>
      <c r="J140" s="805"/>
      <c r="K140" s="792"/>
      <c r="L140" s="809"/>
      <c r="M140" s="766"/>
    </row>
    <row r="141" spans="1:13" ht="15.75" thickBot="1">
      <c r="A141" s="1418"/>
      <c r="B141" s="744"/>
      <c r="C141" s="834"/>
      <c r="D141" s="762"/>
      <c r="E141" s="777" t="s">
        <v>456</v>
      </c>
      <c r="F141" s="792"/>
      <c r="G141" s="809"/>
      <c r="H141" s="836">
        <f>SUM(H139:H140)</f>
        <v>0</v>
      </c>
      <c r="I141" s="782"/>
      <c r="J141" s="777" t="s">
        <v>459</v>
      </c>
      <c r="K141" s="768"/>
      <c r="L141" s="769"/>
      <c r="M141" s="778">
        <f>SUM(M137:M140)</f>
        <v>177132</v>
      </c>
    </row>
    <row r="142" spans="1:13" ht="15.75" thickBot="1">
      <c r="A142" s="1418"/>
      <c r="B142" s="744"/>
      <c r="C142" s="834"/>
      <c r="D142" s="762"/>
      <c r="E142" s="777" t="s">
        <v>457</v>
      </c>
      <c r="F142" s="777"/>
      <c r="G142" s="777"/>
      <c r="H142" s="771">
        <f>SUM(H141,H137)</f>
        <v>100300</v>
      </c>
      <c r="I142" s="782"/>
      <c r="J142" s="777" t="s">
        <v>460</v>
      </c>
      <c r="K142" s="768"/>
      <c r="L142" s="769"/>
      <c r="M142" s="778">
        <f>M137</f>
        <v>177132</v>
      </c>
    </row>
    <row r="143" spans="1:13" ht="14.25" customHeight="1">
      <c r="A143" s="1418"/>
      <c r="B143" s="744"/>
      <c r="C143" s="834"/>
      <c r="D143" s="1358"/>
      <c r="E143" s="1359"/>
      <c r="F143" s="1359"/>
      <c r="G143" s="1360"/>
      <c r="H143" s="779"/>
      <c r="I143" s="1358"/>
      <c r="J143" s="1359"/>
      <c r="K143" s="1359"/>
      <c r="L143" s="1360"/>
      <c r="M143" s="779"/>
    </row>
    <row r="144" spans="1:13" ht="15.75" hidden="1" thickBot="1">
      <c r="A144" s="1418"/>
      <c r="B144" s="744"/>
      <c r="C144" s="834"/>
      <c r="D144" s="762"/>
      <c r="E144" s="773"/>
      <c r="F144" s="773"/>
      <c r="G144" s="774"/>
      <c r="H144" s="766"/>
      <c r="I144" s="762"/>
      <c r="J144" s="1361"/>
      <c r="K144" s="1362"/>
      <c r="L144" s="1363"/>
      <c r="M144" s="783"/>
    </row>
    <row r="145" spans="1:13" ht="15.75" hidden="1" thickBot="1">
      <c r="A145" s="1418"/>
      <c r="B145" s="744"/>
      <c r="C145" s="834"/>
      <c r="D145" s="762"/>
      <c r="E145" s="773"/>
      <c r="F145" s="773"/>
      <c r="G145" s="774"/>
      <c r="H145" s="766"/>
      <c r="I145" s="762"/>
      <c r="J145" s="777"/>
      <c r="K145" s="768"/>
      <c r="L145" s="769"/>
      <c r="M145" s="783"/>
    </row>
    <row r="146" spans="1:13" ht="15.75" hidden="1" thickBot="1">
      <c r="A146" s="1418"/>
      <c r="B146" s="744"/>
      <c r="C146" s="834"/>
      <c r="D146" s="762"/>
      <c r="E146" s="773"/>
      <c r="F146" s="773"/>
      <c r="G146" s="774"/>
      <c r="H146" s="766"/>
      <c r="I146" s="762"/>
      <c r="J146" s="1361"/>
      <c r="K146" s="1362"/>
      <c r="L146" s="1363"/>
      <c r="M146" s="783"/>
    </row>
    <row r="147" spans="1:13" ht="15" hidden="1">
      <c r="A147" s="800"/>
      <c r="B147" s="744"/>
      <c r="C147" s="834"/>
      <c r="D147" s="1364"/>
      <c r="E147" s="1365"/>
      <c r="F147" s="1365"/>
      <c r="G147" s="1366"/>
      <c r="H147" s="776"/>
      <c r="I147" s="762"/>
      <c r="J147" s="787"/>
      <c r="K147" s="773"/>
      <c r="L147" s="774"/>
      <c r="M147" s="776"/>
    </row>
    <row r="148" spans="1:13" ht="15" hidden="1">
      <c r="A148" s="800"/>
      <c r="B148" s="744"/>
      <c r="C148" s="758"/>
      <c r="D148" s="762"/>
      <c r="E148" s="1361"/>
      <c r="F148" s="1362"/>
      <c r="G148" s="1363"/>
      <c r="H148" s="784"/>
      <c r="I148" s="762"/>
      <c r="J148" s="1361"/>
      <c r="K148" s="1362"/>
      <c r="L148" s="1363"/>
      <c r="M148" s="776"/>
    </row>
    <row r="149" spans="1:13" ht="15.75" hidden="1" thickBot="1">
      <c r="A149" s="800"/>
      <c r="B149" s="744"/>
      <c r="C149" s="758"/>
      <c r="D149" s="762"/>
      <c r="E149" s="1373"/>
      <c r="F149" s="1374"/>
      <c r="G149" s="1375"/>
      <c r="H149" s="778"/>
      <c r="I149" s="762"/>
      <c r="J149" s="772"/>
      <c r="K149" s="768"/>
      <c r="L149" s="769"/>
      <c r="M149" s="779"/>
    </row>
    <row r="150" spans="1:13" ht="15.75" hidden="1" thickBot="1">
      <c r="A150" s="800"/>
      <c r="B150" s="744"/>
      <c r="C150" s="758"/>
      <c r="D150" s="762"/>
      <c r="E150" s="777"/>
      <c r="F150" s="777"/>
      <c r="G150" s="777"/>
      <c r="H150" s="778"/>
      <c r="I150" s="762"/>
      <c r="J150" s="1361"/>
      <c r="K150" s="1362"/>
      <c r="L150" s="1363"/>
      <c r="M150" s="766"/>
    </row>
    <row r="151" spans="1:13" ht="15" hidden="1">
      <c r="A151" s="800"/>
      <c r="B151" s="744"/>
      <c r="C151" s="834"/>
      <c r="D151" s="1364"/>
      <c r="E151" s="1365"/>
      <c r="F151" s="1365"/>
      <c r="G151" s="1366"/>
      <c r="H151" s="776"/>
      <c r="I151" s="762"/>
      <c r="J151" s="1373"/>
      <c r="K151" s="1374"/>
      <c r="L151" s="1375"/>
      <c r="M151" s="776"/>
    </row>
    <row r="152" spans="1:13" ht="15" hidden="1">
      <c r="A152" s="800"/>
      <c r="B152" s="744"/>
      <c r="C152" s="758"/>
      <c r="D152" s="762"/>
      <c r="E152" s="1361"/>
      <c r="F152" s="1362"/>
      <c r="G152" s="1363"/>
      <c r="H152" s="784"/>
      <c r="I152" s="762"/>
      <c r="J152" s="1373"/>
      <c r="K152" s="1374"/>
      <c r="L152" s="1375"/>
      <c r="M152" s="766"/>
    </row>
    <row r="153" spans="1:13" ht="15.75" hidden="1" thickBot="1">
      <c r="A153" s="800"/>
      <c r="B153" s="744"/>
      <c r="C153" s="758"/>
      <c r="D153" s="762"/>
      <c r="E153" s="1373"/>
      <c r="F153" s="1374"/>
      <c r="G153" s="1375"/>
      <c r="H153" s="778"/>
      <c r="I153" s="762"/>
      <c r="J153" s="1373"/>
      <c r="K153" s="1374"/>
      <c r="L153" s="1375"/>
      <c r="M153" s="766"/>
    </row>
    <row r="154" spans="1:13" ht="15.75" hidden="1" thickBot="1">
      <c r="A154" s="800"/>
      <c r="B154" s="744"/>
      <c r="C154" s="758"/>
      <c r="D154" s="762"/>
      <c r="E154" s="777"/>
      <c r="F154" s="777"/>
      <c r="G154" s="777"/>
      <c r="H154" s="778"/>
      <c r="I154" s="762"/>
      <c r="J154" s="1373"/>
      <c r="K154" s="1374"/>
      <c r="L154" s="1375"/>
      <c r="M154" s="766"/>
    </row>
    <row r="155" spans="1:13" ht="15" hidden="1">
      <c r="A155" s="800"/>
      <c r="B155" s="744"/>
      <c r="C155" s="834"/>
      <c r="D155" s="1358"/>
      <c r="E155" s="1359"/>
      <c r="F155" s="1359"/>
      <c r="G155" s="1360"/>
      <c r="H155" s="801"/>
      <c r="I155" s="762"/>
      <c r="J155" s="1384"/>
      <c r="K155" s="1385"/>
      <c r="L155" s="1386"/>
      <c r="M155" s="776"/>
    </row>
    <row r="156" spans="1:13" ht="15.75" hidden="1" thickBot="1">
      <c r="A156" s="800"/>
      <c r="B156" s="744"/>
      <c r="C156" s="758"/>
      <c r="D156" s="762"/>
      <c r="E156" s="1361"/>
      <c r="F156" s="1362"/>
      <c r="G156" s="1363"/>
      <c r="H156" s="783"/>
      <c r="I156" s="762"/>
      <c r="J156" s="1361"/>
      <c r="K156" s="1362"/>
      <c r="L156" s="1363"/>
      <c r="M156" s="784"/>
    </row>
    <row r="157" spans="1:13" ht="15.75" hidden="1" thickBot="1">
      <c r="A157" s="800"/>
      <c r="B157" s="744"/>
      <c r="C157" s="758"/>
      <c r="D157" s="762"/>
      <c r="E157" s="1373"/>
      <c r="F157" s="1374"/>
      <c r="G157" s="1375"/>
      <c r="H157" s="783"/>
      <c r="I157" s="762"/>
      <c r="J157" s="772"/>
      <c r="K157" s="773"/>
      <c r="L157" s="774"/>
      <c r="M157" s="766"/>
    </row>
    <row r="158" spans="1:13" ht="15.75" hidden="1" thickBot="1">
      <c r="A158" s="800"/>
      <c r="B158" s="744"/>
      <c r="C158" s="758"/>
      <c r="D158" s="762"/>
      <c r="E158" s="777"/>
      <c r="F158" s="777"/>
      <c r="G158" s="777"/>
      <c r="H158" s="783"/>
      <c r="I158" s="762"/>
      <c r="J158" s="772"/>
      <c r="K158" s="773"/>
      <c r="L158" s="774"/>
      <c r="M158" s="766"/>
    </row>
    <row r="159" spans="1:13" ht="0.75" customHeight="1" hidden="1">
      <c r="A159" s="800"/>
      <c r="B159" s="744"/>
      <c r="C159" s="758"/>
      <c r="D159" s="1358"/>
      <c r="E159" s="1359"/>
      <c r="F159" s="1359"/>
      <c r="G159" s="1360"/>
      <c r="H159" s="776"/>
      <c r="I159" s="1358"/>
      <c r="J159" s="1359"/>
      <c r="K159" s="1359"/>
      <c r="L159" s="1360"/>
      <c r="M159" s="766"/>
    </row>
    <row r="160" spans="1:13" ht="15.75" hidden="1" thickBot="1">
      <c r="A160" s="800"/>
      <c r="B160" s="744"/>
      <c r="C160" s="758"/>
      <c r="D160" s="762"/>
      <c r="E160" s="1361"/>
      <c r="F160" s="1362"/>
      <c r="G160" s="1363"/>
      <c r="H160" s="784"/>
      <c r="I160" s="762"/>
      <c r="J160" s="772"/>
      <c r="K160" s="773"/>
      <c r="L160" s="774"/>
      <c r="M160" s="783"/>
    </row>
    <row r="161" spans="1:13" ht="15.75" hidden="1" thickBot="1">
      <c r="A161" s="800"/>
      <c r="B161" s="744"/>
      <c r="C161" s="758"/>
      <c r="D161" s="762"/>
      <c r="E161" s="777"/>
      <c r="F161" s="777"/>
      <c r="G161" s="777"/>
      <c r="H161" s="766"/>
      <c r="I161" s="762"/>
      <c r="J161" s="777"/>
      <c r="K161" s="773"/>
      <c r="L161" s="774"/>
      <c r="M161" s="783"/>
    </row>
    <row r="162" spans="1:13" ht="15" hidden="1">
      <c r="A162" s="800"/>
      <c r="B162" s="744"/>
      <c r="C162" s="758"/>
      <c r="D162" s="762"/>
      <c r="E162" s="767"/>
      <c r="F162" s="768"/>
      <c r="G162" s="769"/>
      <c r="H162" s="766"/>
      <c r="I162" s="762"/>
      <c r="J162" s="772"/>
      <c r="K162" s="773"/>
      <c r="L162" s="774"/>
      <c r="M162" s="776"/>
    </row>
    <row r="163" spans="1:13" ht="15" hidden="1">
      <c r="A163" s="800"/>
      <c r="B163" s="744"/>
      <c r="C163" s="758"/>
      <c r="D163" s="762"/>
      <c r="E163" s="767"/>
      <c r="F163" s="768"/>
      <c r="G163" s="769"/>
      <c r="H163" s="766"/>
      <c r="I163" s="762"/>
      <c r="J163" s="772"/>
      <c r="K163" s="773"/>
      <c r="L163" s="774"/>
      <c r="M163" s="766"/>
    </row>
    <row r="164" spans="1:13" ht="15" hidden="1">
      <c r="A164" s="800"/>
      <c r="B164" s="744"/>
      <c r="C164" s="758"/>
      <c r="D164" s="762"/>
      <c r="E164" s="767"/>
      <c r="F164" s="768"/>
      <c r="G164" s="769"/>
      <c r="H164" s="766"/>
      <c r="I164" s="762"/>
      <c r="J164" s="772"/>
      <c r="K164" s="773"/>
      <c r="L164" s="774"/>
      <c r="M164" s="766"/>
    </row>
    <row r="165" spans="1:13" ht="15.75" hidden="1" thickBot="1">
      <c r="A165" s="800"/>
      <c r="B165" s="744"/>
      <c r="C165" s="758"/>
      <c r="D165" s="762"/>
      <c r="E165" s="777"/>
      <c r="F165" s="777"/>
      <c r="G165" s="769"/>
      <c r="H165" s="771"/>
      <c r="I165" s="762"/>
      <c r="J165" s="772"/>
      <c r="K165" s="773"/>
      <c r="L165" s="774"/>
      <c r="M165" s="766"/>
    </row>
    <row r="166" spans="1:13" ht="15.75" hidden="1" thickBot="1">
      <c r="A166" s="800"/>
      <c r="B166" s="744"/>
      <c r="C166" s="758"/>
      <c r="D166" s="762"/>
      <c r="E166" s="767"/>
      <c r="F166" s="768"/>
      <c r="G166" s="769"/>
      <c r="H166" s="783"/>
      <c r="I166" s="762"/>
      <c r="J166" s="772"/>
      <c r="K166" s="773"/>
      <c r="L166" s="774"/>
      <c r="M166" s="766"/>
    </row>
    <row r="167" spans="1:13" ht="15" hidden="1">
      <c r="A167" s="800"/>
      <c r="B167" s="744"/>
      <c r="C167" s="758"/>
      <c r="D167" s="762"/>
      <c r="E167" s="767"/>
      <c r="F167" s="768"/>
      <c r="G167" s="769"/>
      <c r="H167" s="801"/>
      <c r="I167" s="762"/>
      <c r="J167" s="772"/>
      <c r="K167" s="773"/>
      <c r="L167" s="774"/>
      <c r="M167" s="766"/>
    </row>
    <row r="168" spans="1:13" ht="15.75" hidden="1" thickBot="1">
      <c r="A168" s="800"/>
      <c r="B168" s="744"/>
      <c r="C168" s="758"/>
      <c r="D168" s="762"/>
      <c r="E168" s="777"/>
      <c r="F168" s="768"/>
      <c r="G168" s="769"/>
      <c r="H168" s="771"/>
      <c r="I168" s="762"/>
      <c r="J168" s="772"/>
      <c r="K168" s="773"/>
      <c r="L168" s="774"/>
      <c r="M168" s="766"/>
    </row>
    <row r="169" spans="1:13" ht="15.75" hidden="1" thickBot="1">
      <c r="A169" s="800"/>
      <c r="B169" s="744"/>
      <c r="C169" s="758"/>
      <c r="D169" s="762"/>
      <c r="E169" s="777"/>
      <c r="F169" s="768"/>
      <c r="G169" s="769"/>
      <c r="H169" s="771"/>
      <c r="I169" s="762"/>
      <c r="J169" s="772"/>
      <c r="K169" s="773"/>
      <c r="L169" s="774"/>
      <c r="M169" s="783"/>
    </row>
    <row r="170" spans="1:13" ht="15.75" hidden="1" thickBot="1">
      <c r="A170" s="800"/>
      <c r="B170" s="744"/>
      <c r="C170" s="758"/>
      <c r="D170" s="762"/>
      <c r="E170" s="777"/>
      <c r="F170" s="768"/>
      <c r="G170" s="769"/>
      <c r="H170" s="771"/>
      <c r="I170" s="762"/>
      <c r="J170" s="843"/>
      <c r="K170" s="773"/>
      <c r="L170" s="774"/>
      <c r="M170" s="783"/>
    </row>
    <row r="171" spans="1:13" ht="15" hidden="1">
      <c r="A171" s="800"/>
      <c r="B171" s="744"/>
      <c r="C171" s="844"/>
      <c r="D171" s="1358"/>
      <c r="E171" s="1359"/>
      <c r="F171" s="1359"/>
      <c r="G171" s="1360"/>
      <c r="H171" s="776"/>
      <c r="I171" s="1378"/>
      <c r="J171" s="1379"/>
      <c r="K171" s="1379"/>
      <c r="L171" s="1380"/>
      <c r="M171" s="776"/>
    </row>
    <row r="172" spans="1:13" ht="0.75" customHeight="1" hidden="1">
      <c r="A172" s="800"/>
      <c r="B172" s="744"/>
      <c r="C172" s="844"/>
      <c r="D172" s="847"/>
      <c r="E172" s="816"/>
      <c r="F172" s="816"/>
      <c r="G172" s="817"/>
      <c r="H172" s="779"/>
      <c r="I172" s="762"/>
      <c r="J172" s="1361"/>
      <c r="K172" s="1362"/>
      <c r="L172" s="1363"/>
      <c r="M172" s="776"/>
    </row>
    <row r="173" spans="1:13" ht="15" hidden="1">
      <c r="A173" s="800"/>
      <c r="B173" s="744"/>
      <c r="C173" s="844"/>
      <c r="D173" s="847"/>
      <c r="E173" s="816"/>
      <c r="F173" s="816"/>
      <c r="G173" s="817"/>
      <c r="H173" s="766"/>
      <c r="I173" s="762"/>
      <c r="J173" s="777"/>
      <c r="K173" s="772"/>
      <c r="L173" s="774"/>
      <c r="M173" s="776"/>
    </row>
    <row r="174" spans="1:13" ht="15" hidden="1">
      <c r="A174" s="800"/>
      <c r="B174" s="744"/>
      <c r="C174" s="844"/>
      <c r="D174" s="847"/>
      <c r="E174" s="816"/>
      <c r="F174" s="816"/>
      <c r="G174" s="817"/>
      <c r="H174" s="766"/>
      <c r="I174" s="762"/>
      <c r="J174" s="772"/>
      <c r="K174" s="773"/>
      <c r="L174" s="774"/>
      <c r="M174" s="776"/>
    </row>
    <row r="175" spans="1:13" ht="15" hidden="1">
      <c r="A175" s="800"/>
      <c r="B175" s="744"/>
      <c r="C175" s="844"/>
      <c r="D175" s="847"/>
      <c r="E175" s="816"/>
      <c r="F175" s="816"/>
      <c r="G175" s="817"/>
      <c r="H175" s="766"/>
      <c r="I175" s="762"/>
      <c r="J175" s="1361"/>
      <c r="K175" s="1362"/>
      <c r="L175" s="1363"/>
      <c r="M175" s="776"/>
    </row>
    <row r="176" spans="1:13" ht="15" customHeight="1" hidden="1" thickBot="1">
      <c r="A176" s="800"/>
      <c r="B176" s="744"/>
      <c r="C176" s="844"/>
      <c r="D176" s="847"/>
      <c r="E176" s="816"/>
      <c r="F176" s="816"/>
      <c r="G176" s="817"/>
      <c r="H176" s="766"/>
      <c r="I176" s="762"/>
      <c r="J176" s="1361"/>
      <c r="K176" s="1362"/>
      <c r="L176" s="1363"/>
      <c r="M176" s="783"/>
    </row>
    <row r="177" spans="1:13" ht="15.75" hidden="1" thickBot="1">
      <c r="A177" s="800"/>
      <c r="B177" s="744"/>
      <c r="C177" s="844"/>
      <c r="D177" s="847"/>
      <c r="E177" s="816"/>
      <c r="F177" s="816"/>
      <c r="G177" s="817"/>
      <c r="H177" s="766"/>
      <c r="I177" s="782"/>
      <c r="J177" s="843"/>
      <c r="K177" s="843"/>
      <c r="L177" s="807"/>
      <c r="M177" s="783"/>
    </row>
    <row r="178" spans="1:13" ht="15" hidden="1">
      <c r="A178" s="800"/>
      <c r="B178" s="744"/>
      <c r="C178" s="844"/>
      <c r="D178" s="815"/>
      <c r="E178" s="816"/>
      <c r="F178" s="816"/>
      <c r="G178" s="817"/>
      <c r="H178" s="776"/>
      <c r="I178" s="815"/>
      <c r="J178" s="820"/>
      <c r="K178" s="820"/>
      <c r="L178" s="807"/>
      <c r="M178" s="784"/>
    </row>
    <row r="179" spans="1:13" ht="15" hidden="1">
      <c r="A179" s="800"/>
      <c r="B179" s="744"/>
      <c r="C179" s="844"/>
      <c r="D179" s="848"/>
      <c r="E179" s="792"/>
      <c r="F179" s="816"/>
      <c r="G179" s="817"/>
      <c r="H179" s="779"/>
      <c r="I179" s="815"/>
      <c r="J179" s="820"/>
      <c r="K179" s="820"/>
      <c r="L179" s="807"/>
      <c r="M179" s="784"/>
    </row>
    <row r="180" spans="1:13" ht="15.75" hidden="1" thickBot="1">
      <c r="A180" s="800"/>
      <c r="B180" s="744"/>
      <c r="C180" s="844"/>
      <c r="D180" s="762"/>
      <c r="E180" s="767"/>
      <c r="F180" s="816"/>
      <c r="G180" s="817"/>
      <c r="H180" s="783"/>
      <c r="I180" s="782"/>
      <c r="J180" s="805"/>
      <c r="K180" s="820"/>
      <c r="L180" s="807"/>
      <c r="M180" s="784"/>
    </row>
    <row r="181" spans="1:13" ht="15.75" hidden="1" thickBot="1">
      <c r="A181" s="800"/>
      <c r="B181" s="744"/>
      <c r="C181" s="844"/>
      <c r="D181" s="777"/>
      <c r="E181" s="816"/>
      <c r="F181" s="816"/>
      <c r="G181" s="817"/>
      <c r="H181" s="783"/>
      <c r="I181" s="782"/>
      <c r="J181" s="805"/>
      <c r="K181" s="820"/>
      <c r="L181" s="807"/>
      <c r="M181" s="784"/>
    </row>
    <row r="182" spans="1:13" ht="15.75" hidden="1" thickBot="1">
      <c r="A182" s="800"/>
      <c r="B182" s="744"/>
      <c r="C182" s="844"/>
      <c r="D182" s="777"/>
      <c r="E182" s="816"/>
      <c r="F182" s="816"/>
      <c r="G182" s="817"/>
      <c r="H182" s="783"/>
      <c r="I182" s="782"/>
      <c r="J182" s="805"/>
      <c r="K182" s="820"/>
      <c r="L182" s="807"/>
      <c r="M182" s="783"/>
    </row>
    <row r="183" spans="1:13" ht="15.75" hidden="1" thickBot="1">
      <c r="A183" s="800"/>
      <c r="B183" s="744"/>
      <c r="C183" s="844"/>
      <c r="D183" s="815"/>
      <c r="E183" s="816"/>
      <c r="F183" s="816"/>
      <c r="G183" s="817"/>
      <c r="H183" s="776"/>
      <c r="I183" s="848"/>
      <c r="J183" s="777"/>
      <c r="K183" s="780"/>
      <c r="L183" s="781"/>
      <c r="M183" s="783"/>
    </row>
    <row r="184" spans="1:13" ht="15.75" hidden="1" thickBot="1">
      <c r="A184" s="800"/>
      <c r="B184" s="744"/>
      <c r="C184" s="844"/>
      <c r="D184" s="815"/>
      <c r="E184" s="816"/>
      <c r="F184" s="816"/>
      <c r="G184" s="817"/>
      <c r="H184" s="776"/>
      <c r="I184" s="848"/>
      <c r="J184" s="1361"/>
      <c r="K184" s="1362"/>
      <c r="L184" s="1363"/>
      <c r="M184" s="783"/>
    </row>
    <row r="185" spans="1:13" ht="15" hidden="1">
      <c r="A185" s="800"/>
      <c r="B185" s="744"/>
      <c r="C185" s="844"/>
      <c r="D185" s="815"/>
      <c r="E185" s="816"/>
      <c r="F185" s="816"/>
      <c r="G185" s="817"/>
      <c r="H185" s="776"/>
      <c r="I185" s="848"/>
      <c r="J185" s="820"/>
      <c r="K185" s="820"/>
      <c r="L185" s="807"/>
      <c r="M185" s="779"/>
    </row>
    <row r="186" spans="1:13" ht="15.75" hidden="1" thickBot="1">
      <c r="A186" s="800"/>
      <c r="B186" s="744"/>
      <c r="C186" s="844"/>
      <c r="D186" s="792"/>
      <c r="E186" s="792"/>
      <c r="F186" s="816"/>
      <c r="G186" s="817"/>
      <c r="H186" s="827"/>
      <c r="I186" s="848"/>
      <c r="J186" s="820"/>
      <c r="K186" s="820"/>
      <c r="L186" s="807"/>
      <c r="M186" s="784"/>
    </row>
    <row r="187" spans="1:13" ht="15.75" hidden="1" thickBot="1">
      <c r="A187" s="800"/>
      <c r="B187" s="744"/>
      <c r="C187" s="844"/>
      <c r="D187" s="815"/>
      <c r="E187" s="772"/>
      <c r="F187" s="816"/>
      <c r="G187" s="817"/>
      <c r="H187" s="827"/>
      <c r="I187" s="848"/>
      <c r="J187" s="820"/>
      <c r="K187" s="820"/>
      <c r="L187" s="807"/>
      <c r="M187" s="784"/>
    </row>
    <row r="188" spans="1:13" ht="0.75" customHeight="1" hidden="1">
      <c r="A188" s="800"/>
      <c r="B188" s="744"/>
      <c r="C188" s="834"/>
      <c r="D188" s="1378"/>
      <c r="E188" s="1379"/>
      <c r="F188" s="1379"/>
      <c r="G188" s="1380"/>
      <c r="H188" s="776"/>
      <c r="I188" s="1378"/>
      <c r="J188" s="1379"/>
      <c r="K188" s="1379"/>
      <c r="L188" s="1380"/>
      <c r="M188" s="766"/>
    </row>
    <row r="189" spans="1:13" ht="15.75" hidden="1" thickBot="1">
      <c r="A189" s="800"/>
      <c r="B189" s="744"/>
      <c r="C189" s="834"/>
      <c r="D189" s="762"/>
      <c r="E189" s="1361"/>
      <c r="F189" s="1362"/>
      <c r="G189" s="1363"/>
      <c r="H189" s="776"/>
      <c r="I189" s="762"/>
      <c r="J189" s="1361"/>
      <c r="K189" s="1362"/>
      <c r="L189" s="1363"/>
      <c r="M189" s="783"/>
    </row>
    <row r="190" spans="1:13" ht="15.75" hidden="1" thickBot="1">
      <c r="A190" s="800"/>
      <c r="B190" s="744"/>
      <c r="C190" s="758"/>
      <c r="D190" s="762"/>
      <c r="E190" s="772"/>
      <c r="F190" s="773"/>
      <c r="G190" s="774"/>
      <c r="H190" s="766"/>
      <c r="I190" s="762"/>
      <c r="J190" s="777"/>
      <c r="K190" s="768"/>
      <c r="L190" s="769"/>
      <c r="M190" s="783"/>
    </row>
    <row r="191" spans="1:13" ht="15" hidden="1">
      <c r="A191" s="800"/>
      <c r="B191" s="744"/>
      <c r="C191" s="758"/>
      <c r="D191" s="762"/>
      <c r="E191" s="767"/>
      <c r="F191" s="773"/>
      <c r="G191" s="774"/>
      <c r="H191" s="766"/>
      <c r="I191" s="762"/>
      <c r="J191" s="786"/>
      <c r="K191" s="780"/>
      <c r="L191" s="781"/>
      <c r="M191" s="776"/>
    </row>
    <row r="192" spans="1:13" ht="15.75" hidden="1" thickBot="1">
      <c r="A192" s="800"/>
      <c r="B192" s="744"/>
      <c r="C192" s="758"/>
      <c r="D192" s="762"/>
      <c r="E192" s="767"/>
      <c r="F192" s="773"/>
      <c r="G192" s="774"/>
      <c r="H192" s="771"/>
      <c r="I192" s="762"/>
      <c r="J192" s="786"/>
      <c r="K192" s="780"/>
      <c r="L192" s="781"/>
      <c r="M192" s="766"/>
    </row>
    <row r="193" spans="1:13" ht="15.75" hidden="1" thickBot="1">
      <c r="A193" s="800"/>
      <c r="B193" s="744"/>
      <c r="C193" s="758"/>
      <c r="D193" s="762"/>
      <c r="E193" s="772"/>
      <c r="F193" s="773"/>
      <c r="G193" s="774"/>
      <c r="H193" s="778"/>
      <c r="I193" s="762"/>
      <c r="J193" s="786"/>
      <c r="K193" s="780"/>
      <c r="L193" s="781"/>
      <c r="M193" s="783"/>
    </row>
    <row r="194" spans="1:13" ht="15.75" hidden="1" thickBot="1">
      <c r="A194" s="800"/>
      <c r="B194" s="744"/>
      <c r="C194" s="758"/>
      <c r="D194" s="762"/>
      <c r="E194" s="772"/>
      <c r="F194" s="773"/>
      <c r="G194" s="774"/>
      <c r="H194" s="778"/>
      <c r="I194" s="762"/>
      <c r="J194" s="1361"/>
      <c r="K194" s="1362"/>
      <c r="L194" s="1363"/>
      <c r="M194" s="783"/>
    </row>
    <row r="195" spans="1:13" ht="0.75" customHeight="1" hidden="1">
      <c r="A195" s="800"/>
      <c r="B195" s="744"/>
      <c r="C195" s="834"/>
      <c r="D195" s="1364"/>
      <c r="E195" s="1365"/>
      <c r="F195" s="1365"/>
      <c r="G195" s="1366"/>
      <c r="H195" s="776"/>
      <c r="I195" s="1364"/>
      <c r="J195" s="1365"/>
      <c r="K195" s="1365"/>
      <c r="L195" s="1366"/>
      <c r="M195" s="776"/>
    </row>
    <row r="196" spans="1:13" ht="15.75" hidden="1" thickBot="1">
      <c r="A196" s="800"/>
      <c r="B196" s="744"/>
      <c r="C196" s="758"/>
      <c r="D196" s="762"/>
      <c r="E196" s="772"/>
      <c r="F196" s="773"/>
      <c r="G196" s="774"/>
      <c r="H196" s="810"/>
      <c r="I196" s="762"/>
      <c r="J196" s="1361"/>
      <c r="K196" s="1362"/>
      <c r="L196" s="1363"/>
      <c r="M196" s="827"/>
    </row>
    <row r="197" spans="1:13" ht="15.75" hidden="1" thickBot="1">
      <c r="A197" s="800"/>
      <c r="B197" s="744"/>
      <c r="C197" s="758"/>
      <c r="D197" s="762"/>
      <c r="E197" s="1373"/>
      <c r="F197" s="1374"/>
      <c r="G197" s="1375"/>
      <c r="H197" s="788"/>
      <c r="I197" s="762"/>
      <c r="J197" s="777"/>
      <c r="K197" s="768"/>
      <c r="L197" s="769"/>
      <c r="M197" s="827"/>
    </row>
    <row r="198" spans="1:13" ht="15.75" hidden="1" thickBot="1">
      <c r="A198" s="800"/>
      <c r="B198" s="744"/>
      <c r="C198" s="758"/>
      <c r="D198" s="762"/>
      <c r="E198" s="772"/>
      <c r="F198" s="773"/>
      <c r="G198" s="774"/>
      <c r="H198" s="788"/>
      <c r="I198" s="762"/>
      <c r="J198" s="1361"/>
      <c r="K198" s="1362"/>
      <c r="L198" s="1363"/>
      <c r="M198" s="827"/>
    </row>
    <row r="199" spans="1:13" ht="15" hidden="1">
      <c r="A199" s="800"/>
      <c r="B199" s="744"/>
      <c r="C199" s="834"/>
      <c r="D199" s="1364"/>
      <c r="E199" s="1365"/>
      <c r="F199" s="1365"/>
      <c r="G199" s="1366"/>
      <c r="H199" s="776"/>
      <c r="I199" s="1364"/>
      <c r="J199" s="1365"/>
      <c r="K199" s="1365"/>
      <c r="L199" s="1366"/>
      <c r="M199" s="813"/>
    </row>
    <row r="200" spans="1:13" ht="15.75" hidden="1" thickBot="1">
      <c r="A200" s="800"/>
      <c r="B200" s="744"/>
      <c r="C200" s="758"/>
      <c r="D200" s="762"/>
      <c r="E200" s="1361"/>
      <c r="F200" s="1362"/>
      <c r="G200" s="1363"/>
      <c r="H200" s="784"/>
      <c r="I200" s="762"/>
      <c r="J200" s="1361"/>
      <c r="K200" s="1362"/>
      <c r="L200" s="1363"/>
      <c r="M200" s="827"/>
    </row>
    <row r="201" spans="1:13" ht="15.75" hidden="1" thickBot="1">
      <c r="A201" s="800"/>
      <c r="B201" s="744"/>
      <c r="C201" s="758"/>
      <c r="D201" s="762"/>
      <c r="E201" s="1373"/>
      <c r="F201" s="1374"/>
      <c r="G201" s="1375"/>
      <c r="H201" s="778"/>
      <c r="I201" s="762"/>
      <c r="J201" s="777"/>
      <c r="K201" s="768"/>
      <c r="L201" s="769"/>
      <c r="M201" s="827"/>
    </row>
    <row r="202" spans="1:13" ht="15.75" hidden="1" thickBot="1">
      <c r="A202" s="800"/>
      <c r="B202" s="744"/>
      <c r="C202" s="758"/>
      <c r="D202" s="762"/>
      <c r="E202" s="767"/>
      <c r="F202" s="780"/>
      <c r="G202" s="781"/>
      <c r="H202" s="775"/>
      <c r="I202" s="762"/>
      <c r="J202" s="777"/>
      <c r="K202" s="780"/>
      <c r="L202" s="781"/>
      <c r="M202" s="827"/>
    </row>
    <row r="203" spans="1:13" ht="15.75" hidden="1" thickBot="1">
      <c r="A203" s="800"/>
      <c r="B203" s="744"/>
      <c r="C203" s="758"/>
      <c r="D203" s="762"/>
      <c r="E203" s="777"/>
      <c r="F203" s="780"/>
      <c r="G203" s="781"/>
      <c r="H203" s="778"/>
      <c r="I203" s="762"/>
      <c r="J203" s="777"/>
      <c r="K203" s="780"/>
      <c r="L203" s="781"/>
      <c r="M203" s="766"/>
    </row>
    <row r="204" spans="1:13" ht="15.75" hidden="1" thickBot="1">
      <c r="A204" s="800"/>
      <c r="B204" s="744"/>
      <c r="C204" s="758"/>
      <c r="D204" s="762"/>
      <c r="E204" s="777"/>
      <c r="F204" s="777"/>
      <c r="G204" s="777"/>
      <c r="H204" s="778"/>
      <c r="I204" s="762"/>
      <c r="J204" s="1361"/>
      <c r="K204" s="1362"/>
      <c r="L204" s="1363"/>
      <c r="M204" s="766"/>
    </row>
    <row r="205" spans="1:13" ht="15" hidden="1">
      <c r="A205" s="800"/>
      <c r="B205" s="744"/>
      <c r="C205" s="834"/>
      <c r="D205" s="1358"/>
      <c r="E205" s="1359"/>
      <c r="F205" s="1359"/>
      <c r="G205" s="1360"/>
      <c r="H205" s="801"/>
      <c r="I205" s="1358"/>
      <c r="J205" s="1359"/>
      <c r="K205" s="1359"/>
      <c r="L205" s="1360"/>
      <c r="M205" s="842"/>
    </row>
    <row r="206" spans="1:13" ht="15.75" hidden="1" thickBot="1">
      <c r="A206" s="800"/>
      <c r="B206" s="744"/>
      <c r="C206" s="758"/>
      <c r="D206" s="762"/>
      <c r="E206" s="772"/>
      <c r="F206" s="773"/>
      <c r="G206" s="774"/>
      <c r="H206" s="788"/>
      <c r="I206" s="762"/>
      <c r="J206" s="1361"/>
      <c r="K206" s="1362"/>
      <c r="L206" s="1363"/>
      <c r="M206" s="836"/>
    </row>
    <row r="207" spans="1:13" ht="15.75" hidden="1" thickBot="1">
      <c r="A207" s="800"/>
      <c r="B207" s="744"/>
      <c r="C207" s="758"/>
      <c r="D207" s="762"/>
      <c r="E207" s="772"/>
      <c r="F207" s="773"/>
      <c r="G207" s="774"/>
      <c r="H207" s="794"/>
      <c r="I207" s="762"/>
      <c r="J207" s="777"/>
      <c r="K207" s="768"/>
      <c r="L207" s="769"/>
      <c r="M207" s="836"/>
    </row>
    <row r="208" spans="1:13" ht="15.75" hidden="1" thickBot="1">
      <c r="A208" s="800"/>
      <c r="B208" s="744"/>
      <c r="C208" s="758"/>
      <c r="D208" s="762"/>
      <c r="E208" s="772"/>
      <c r="F208" s="773"/>
      <c r="G208" s="774"/>
      <c r="H208" s="788"/>
      <c r="I208" s="762"/>
      <c r="J208" s="1361"/>
      <c r="K208" s="1362"/>
      <c r="L208" s="1363"/>
      <c r="M208" s="836"/>
    </row>
    <row r="209" spans="1:13" ht="15" hidden="1">
      <c r="A209" s="800"/>
      <c r="B209" s="744"/>
      <c r="C209" s="834"/>
      <c r="D209" s="1358"/>
      <c r="E209" s="1359"/>
      <c r="F209" s="1359"/>
      <c r="G209" s="1360"/>
      <c r="H209" s="776"/>
      <c r="I209" s="762"/>
      <c r="J209" s="786"/>
      <c r="K209" s="780"/>
      <c r="L209" s="781"/>
      <c r="M209" s="776"/>
    </row>
    <row r="210" spans="1:13" ht="15.75" hidden="1" thickBot="1">
      <c r="A210" s="800"/>
      <c r="B210" s="744"/>
      <c r="C210" s="758"/>
      <c r="D210" s="762"/>
      <c r="E210" s="767"/>
      <c r="F210" s="773"/>
      <c r="G210" s="774"/>
      <c r="H210" s="828"/>
      <c r="I210" s="762"/>
      <c r="J210" s="786"/>
      <c r="K210" s="780"/>
      <c r="L210" s="781"/>
      <c r="M210" s="776"/>
    </row>
    <row r="211" spans="1:13" ht="15.75" hidden="1" thickBot="1">
      <c r="A211" s="800"/>
      <c r="B211" s="744"/>
      <c r="C211" s="758"/>
      <c r="D211" s="762"/>
      <c r="E211" s="1373"/>
      <c r="F211" s="1374"/>
      <c r="G211" s="1375"/>
      <c r="H211" s="828"/>
      <c r="I211" s="762"/>
      <c r="J211" s="786"/>
      <c r="K211" s="780"/>
      <c r="L211" s="781"/>
      <c r="M211" s="776"/>
    </row>
    <row r="212" spans="1:13" ht="15.75" hidden="1" thickBot="1">
      <c r="A212" s="800"/>
      <c r="B212" s="744"/>
      <c r="C212" s="758"/>
      <c r="D212" s="762"/>
      <c r="E212" s="772"/>
      <c r="F212" s="773"/>
      <c r="G212" s="774"/>
      <c r="H212" s="828"/>
      <c r="I212" s="762"/>
      <c r="J212" s="786"/>
      <c r="K212" s="780"/>
      <c r="L212" s="781"/>
      <c r="M212" s="776"/>
    </row>
    <row r="213" spans="1:13" ht="15" hidden="1">
      <c r="A213" s="800"/>
      <c r="B213" s="744"/>
      <c r="C213" s="834"/>
      <c r="D213" s="1364"/>
      <c r="E213" s="1365"/>
      <c r="F213" s="1365"/>
      <c r="G213" s="1366"/>
      <c r="H213" s="776"/>
      <c r="I213" s="1364"/>
      <c r="J213" s="1376"/>
      <c r="K213" s="1376"/>
      <c r="L213" s="1377"/>
      <c r="M213" s="776"/>
    </row>
    <row r="214" spans="1:13" ht="15" hidden="1">
      <c r="A214" s="800"/>
      <c r="B214" s="744"/>
      <c r="C214" s="834"/>
      <c r="D214" s="782"/>
      <c r="E214" s="792"/>
      <c r="F214" s="792"/>
      <c r="G214" s="761"/>
      <c r="H214" s="776"/>
      <c r="I214" s="762"/>
      <c r="J214" s="805"/>
      <c r="K214" s="773"/>
      <c r="L214" s="774"/>
      <c r="M214" s="766"/>
    </row>
    <row r="215" spans="1:13" ht="15" hidden="1">
      <c r="A215" s="800"/>
      <c r="B215" s="744"/>
      <c r="C215" s="834"/>
      <c r="D215" s="782"/>
      <c r="E215" s="792"/>
      <c r="F215" s="792"/>
      <c r="G215" s="761"/>
      <c r="H215" s="776"/>
      <c r="I215" s="762"/>
      <c r="J215" s="805"/>
      <c r="K215" s="773"/>
      <c r="L215" s="774"/>
      <c r="M215" s="766"/>
    </row>
    <row r="216" spans="1:13" ht="15" hidden="1">
      <c r="A216" s="800"/>
      <c r="B216" s="744"/>
      <c r="C216" s="758"/>
      <c r="D216" s="762"/>
      <c r="E216" s="1361"/>
      <c r="F216" s="1362"/>
      <c r="G216" s="1363"/>
      <c r="H216" s="766"/>
      <c r="I216" s="782"/>
      <c r="J216" s="805"/>
      <c r="K216" s="792"/>
      <c r="L216" s="809"/>
      <c r="M216" s="788"/>
    </row>
    <row r="217" spans="1:13" ht="15.75" hidden="1" thickBot="1">
      <c r="A217" s="800"/>
      <c r="B217" s="744"/>
      <c r="C217" s="758"/>
      <c r="D217" s="762"/>
      <c r="E217" s="1373"/>
      <c r="F217" s="1374"/>
      <c r="G217" s="1375"/>
      <c r="H217" s="778"/>
      <c r="I217" s="782"/>
      <c r="J217" s="805"/>
      <c r="K217" s="792"/>
      <c r="L217" s="809"/>
      <c r="M217" s="788"/>
    </row>
    <row r="218" spans="1:13" ht="15.75" hidden="1" thickBot="1">
      <c r="A218" s="800"/>
      <c r="B218" s="744"/>
      <c r="C218" s="758"/>
      <c r="D218" s="762"/>
      <c r="E218" s="777"/>
      <c r="F218" s="777"/>
      <c r="G218" s="777"/>
      <c r="H218" s="785"/>
      <c r="I218" s="762"/>
      <c r="J218" s="772"/>
      <c r="K218" s="768"/>
      <c r="L218" s="769"/>
      <c r="M218" s="788"/>
    </row>
    <row r="219" spans="1:13" ht="15" hidden="1">
      <c r="A219" s="800"/>
      <c r="B219" s="744"/>
      <c r="C219" s="834"/>
      <c r="D219" s="1364"/>
      <c r="E219" s="1365"/>
      <c r="F219" s="1365"/>
      <c r="G219" s="1366"/>
      <c r="H219" s="766"/>
      <c r="I219" s="1364"/>
      <c r="J219" s="1365"/>
      <c r="K219" s="1365"/>
      <c r="L219" s="1366"/>
      <c r="M219" s="776"/>
    </row>
    <row r="220" spans="1:13" ht="15.75" hidden="1" thickBot="1">
      <c r="A220" s="800"/>
      <c r="B220" s="744"/>
      <c r="C220" s="758"/>
      <c r="D220" s="762"/>
      <c r="E220" s="767"/>
      <c r="F220" s="773"/>
      <c r="G220" s="774"/>
      <c r="H220" s="849"/>
      <c r="I220" s="762"/>
      <c r="J220" s="777"/>
      <c r="K220" s="780"/>
      <c r="L220" s="781"/>
      <c r="M220" s="783"/>
    </row>
    <row r="221" spans="1:13" ht="15.75" hidden="1" thickBot="1">
      <c r="A221" s="800"/>
      <c r="B221" s="744"/>
      <c r="C221" s="758"/>
      <c r="D221" s="762"/>
      <c r="E221" s="1373"/>
      <c r="F221" s="1374"/>
      <c r="G221" s="1375"/>
      <c r="H221" s="778"/>
      <c r="I221" s="762"/>
      <c r="J221" s="777"/>
      <c r="K221" s="780"/>
      <c r="L221" s="781"/>
      <c r="M221" s="783"/>
    </row>
    <row r="222" spans="1:13" ht="15.75" hidden="1" thickBot="1">
      <c r="A222" s="800"/>
      <c r="B222" s="744"/>
      <c r="C222" s="758"/>
      <c r="D222" s="762"/>
      <c r="E222" s="777"/>
      <c r="F222" s="777"/>
      <c r="G222" s="777"/>
      <c r="H222" s="778"/>
      <c r="I222" s="762"/>
      <c r="J222" s="1361"/>
      <c r="K222" s="1362"/>
      <c r="L222" s="1363"/>
      <c r="M222" s="783"/>
    </row>
    <row r="223" spans="1:13" ht="15" hidden="1">
      <c r="A223" s="800"/>
      <c r="B223" s="744"/>
      <c r="C223" s="834"/>
      <c r="D223" s="1364"/>
      <c r="E223" s="1365"/>
      <c r="F223" s="1365"/>
      <c r="G223" s="1366"/>
      <c r="H223" s="776"/>
      <c r="I223" s="1364"/>
      <c r="J223" s="1365"/>
      <c r="K223" s="1365"/>
      <c r="L223" s="1366"/>
      <c r="M223" s="776"/>
    </row>
    <row r="224" spans="1:13" ht="15.75" hidden="1" thickBot="1">
      <c r="A224" s="800"/>
      <c r="B224" s="744"/>
      <c r="C224" s="834"/>
      <c r="D224" s="762"/>
      <c r="E224" s="1361"/>
      <c r="F224" s="1362"/>
      <c r="G224" s="1363"/>
      <c r="H224" s="776"/>
      <c r="I224" s="762"/>
      <c r="J224" s="1361"/>
      <c r="K224" s="1362"/>
      <c r="L224" s="1363"/>
      <c r="M224" s="783"/>
    </row>
    <row r="225" spans="1:13" ht="15.75" hidden="1" thickBot="1">
      <c r="A225" s="800"/>
      <c r="B225" s="744"/>
      <c r="C225" s="834"/>
      <c r="D225" s="762"/>
      <c r="E225" s="772"/>
      <c r="F225" s="773"/>
      <c r="G225" s="774"/>
      <c r="H225" s="776"/>
      <c r="I225" s="762"/>
      <c r="J225" s="777"/>
      <c r="K225" s="768"/>
      <c r="L225" s="769"/>
      <c r="M225" s="783"/>
    </row>
    <row r="226" spans="1:13" ht="15.75" hidden="1" thickBot="1">
      <c r="A226" s="800"/>
      <c r="B226" s="744"/>
      <c r="C226" s="758"/>
      <c r="D226" s="762"/>
      <c r="E226" s="1361"/>
      <c r="F226" s="1362"/>
      <c r="G226" s="1363"/>
      <c r="H226" s="766"/>
      <c r="I226" s="762"/>
      <c r="J226" s="1361"/>
      <c r="K226" s="1362"/>
      <c r="L226" s="1363"/>
      <c r="M226" s="783"/>
    </row>
    <row r="227" spans="1:13" ht="15" hidden="1">
      <c r="A227" s="800"/>
      <c r="B227" s="744"/>
      <c r="C227" s="758"/>
      <c r="D227" s="762"/>
      <c r="E227" s="767"/>
      <c r="F227" s="768"/>
      <c r="G227" s="769"/>
      <c r="H227" s="779"/>
      <c r="I227" s="762"/>
      <c r="J227" s="786"/>
      <c r="K227" s="780"/>
      <c r="L227" s="781"/>
      <c r="M227" s="776"/>
    </row>
    <row r="228" spans="1:13" ht="15.75" hidden="1" thickBot="1">
      <c r="A228" s="800"/>
      <c r="B228" s="744"/>
      <c r="C228" s="758"/>
      <c r="D228" s="762"/>
      <c r="E228" s="1373"/>
      <c r="F228" s="1374"/>
      <c r="G228" s="1375"/>
      <c r="H228" s="778"/>
      <c r="I228" s="762"/>
      <c r="J228" s="1373"/>
      <c r="K228" s="1374"/>
      <c r="L228" s="1375"/>
      <c r="M228" s="776"/>
    </row>
    <row r="229" spans="1:13" ht="15.75" hidden="1" thickBot="1">
      <c r="A229" s="800"/>
      <c r="B229" s="744"/>
      <c r="C229" s="758"/>
      <c r="D229" s="762"/>
      <c r="E229" s="777"/>
      <c r="F229" s="777"/>
      <c r="G229" s="777"/>
      <c r="H229" s="785"/>
      <c r="I229" s="762"/>
      <c r="J229" s="1373"/>
      <c r="K229" s="1374"/>
      <c r="L229" s="1375"/>
      <c r="M229" s="776"/>
    </row>
    <row r="230" spans="1:13" ht="0.75" customHeight="1" hidden="1">
      <c r="A230" s="800"/>
      <c r="B230" s="744"/>
      <c r="C230" s="834"/>
      <c r="D230" s="1358"/>
      <c r="E230" s="1359"/>
      <c r="F230" s="1359"/>
      <c r="G230" s="1360"/>
      <c r="H230" s="801"/>
      <c r="I230" s="1358"/>
      <c r="J230" s="1359"/>
      <c r="K230" s="1359"/>
      <c r="L230" s="1360"/>
      <c r="M230" s="776"/>
    </row>
    <row r="231" spans="1:13" ht="15.75" hidden="1" thickBot="1">
      <c r="A231" s="800"/>
      <c r="B231" s="744"/>
      <c r="C231" s="834"/>
      <c r="D231" s="762"/>
      <c r="E231" s="1361"/>
      <c r="F231" s="1362"/>
      <c r="G231" s="1363"/>
      <c r="H231" s="779"/>
      <c r="I231" s="762"/>
      <c r="J231" s="1361"/>
      <c r="K231" s="1362"/>
      <c r="L231" s="1363"/>
      <c r="M231" s="771"/>
    </row>
    <row r="232" spans="1:13" ht="15.75" hidden="1" thickBot="1">
      <c r="A232" s="800"/>
      <c r="B232" s="744"/>
      <c r="C232" s="834"/>
      <c r="D232" s="762"/>
      <c r="E232" s="772"/>
      <c r="F232" s="773"/>
      <c r="G232" s="774"/>
      <c r="H232" s="766"/>
      <c r="I232" s="762"/>
      <c r="J232" s="777"/>
      <c r="K232" s="768"/>
      <c r="L232" s="769"/>
      <c r="M232" s="771"/>
    </row>
    <row r="233" spans="1:13" ht="15.75" hidden="1" thickBot="1">
      <c r="A233" s="800"/>
      <c r="B233" s="744"/>
      <c r="C233" s="834"/>
      <c r="D233" s="762"/>
      <c r="E233" s="1361"/>
      <c r="F233" s="1362"/>
      <c r="G233" s="1363"/>
      <c r="H233" s="779"/>
      <c r="I233" s="762"/>
      <c r="J233" s="1361"/>
      <c r="K233" s="1362"/>
      <c r="L233" s="1363"/>
      <c r="M233" s="771"/>
    </row>
    <row r="234" spans="1:13" ht="15.75" hidden="1" thickBot="1">
      <c r="A234" s="800"/>
      <c r="B234" s="744"/>
      <c r="C234" s="758"/>
      <c r="D234" s="762"/>
      <c r="E234" s="767"/>
      <c r="F234" s="768"/>
      <c r="G234" s="769"/>
      <c r="H234" s="827"/>
      <c r="I234" s="762"/>
      <c r="J234" s="772"/>
      <c r="K234" s="780"/>
      <c r="L234" s="781"/>
      <c r="M234" s="779"/>
    </row>
    <row r="235" spans="1:13" ht="15.75" hidden="1" thickBot="1">
      <c r="A235" s="800"/>
      <c r="B235" s="744"/>
      <c r="C235" s="758"/>
      <c r="D235" s="762"/>
      <c r="E235" s="1373"/>
      <c r="F235" s="1374"/>
      <c r="G235" s="1375"/>
      <c r="H235" s="771"/>
      <c r="I235" s="762"/>
      <c r="J235" s="772"/>
      <c r="K235" s="780"/>
      <c r="L235" s="781"/>
      <c r="M235" s="766"/>
    </row>
    <row r="236" spans="1:13" ht="15.75" hidden="1" thickBot="1">
      <c r="A236" s="800"/>
      <c r="B236" s="744"/>
      <c r="C236" s="758"/>
      <c r="D236" s="762"/>
      <c r="E236" s="777"/>
      <c r="F236" s="777"/>
      <c r="G236" s="777"/>
      <c r="H236" s="771"/>
      <c r="I236" s="762"/>
      <c r="J236" s="772"/>
      <c r="K236" s="780"/>
      <c r="L236" s="781"/>
      <c r="M236" s="766"/>
    </row>
    <row r="237" spans="1:13" ht="15" hidden="1">
      <c r="A237" s="800"/>
      <c r="B237" s="744"/>
      <c r="C237" s="834"/>
      <c r="D237" s="1364"/>
      <c r="E237" s="1365"/>
      <c r="F237" s="1365"/>
      <c r="G237" s="1366"/>
      <c r="H237" s="776"/>
      <c r="I237" s="762"/>
      <c r="J237" s="1384"/>
      <c r="K237" s="1385"/>
      <c r="L237" s="1386"/>
      <c r="M237" s="776"/>
    </row>
    <row r="238" spans="1:13" ht="15" hidden="1">
      <c r="A238" s="800"/>
      <c r="B238" s="744"/>
      <c r="C238" s="758"/>
      <c r="D238" s="762"/>
      <c r="E238" s="1361"/>
      <c r="F238" s="1362"/>
      <c r="G238" s="1363"/>
      <c r="H238" s="766"/>
      <c r="I238" s="762"/>
      <c r="J238" s="1373"/>
      <c r="K238" s="1374"/>
      <c r="L238" s="1375"/>
      <c r="M238" s="776"/>
    </row>
    <row r="239" spans="1:13" ht="15.75" hidden="1" thickBot="1">
      <c r="A239" s="800"/>
      <c r="B239" s="744"/>
      <c r="C239" s="758"/>
      <c r="D239" s="762"/>
      <c r="E239" s="1373"/>
      <c r="F239" s="1374"/>
      <c r="G239" s="1375"/>
      <c r="H239" s="785"/>
      <c r="I239" s="762"/>
      <c r="J239" s="1373"/>
      <c r="K239" s="1374"/>
      <c r="L239" s="1375"/>
      <c r="M239" s="776"/>
    </row>
    <row r="240" spans="1:13" ht="15.75" hidden="1" thickBot="1">
      <c r="A240" s="800"/>
      <c r="B240" s="744"/>
      <c r="C240" s="758"/>
      <c r="D240" s="762"/>
      <c r="E240" s="777"/>
      <c r="F240" s="777"/>
      <c r="G240" s="777"/>
      <c r="H240" s="785"/>
      <c r="I240" s="762"/>
      <c r="J240" s="1373"/>
      <c r="K240" s="1374"/>
      <c r="L240" s="1375"/>
      <c r="M240" s="788"/>
    </row>
    <row r="241" spans="1:13" ht="15" hidden="1">
      <c r="A241" s="800"/>
      <c r="B241" s="744"/>
      <c r="C241" s="834"/>
      <c r="D241" s="1364"/>
      <c r="E241" s="1365"/>
      <c r="F241" s="1365"/>
      <c r="G241" s="1366"/>
      <c r="H241" s="776"/>
      <c r="I241" s="762"/>
      <c r="J241" s="1373"/>
      <c r="K241" s="1374"/>
      <c r="L241" s="1375"/>
      <c r="M241" s="776"/>
    </row>
    <row r="242" spans="1:13" ht="15" hidden="1">
      <c r="A242" s="800"/>
      <c r="B242" s="744"/>
      <c r="C242" s="834"/>
      <c r="D242" s="759"/>
      <c r="E242" s="760"/>
      <c r="F242" s="760"/>
      <c r="G242" s="761"/>
      <c r="H242" s="776"/>
      <c r="I242" s="762"/>
      <c r="J242" s="786"/>
      <c r="K242" s="780"/>
      <c r="L242" s="781"/>
      <c r="M242" s="776"/>
    </row>
    <row r="243" spans="1:13" ht="15" hidden="1">
      <c r="A243" s="800"/>
      <c r="B243" s="744"/>
      <c r="C243" s="834"/>
      <c r="D243" s="759"/>
      <c r="E243" s="760"/>
      <c r="F243" s="760"/>
      <c r="G243" s="761"/>
      <c r="H243" s="776"/>
      <c r="I243" s="762"/>
      <c r="J243" s="786"/>
      <c r="K243" s="780"/>
      <c r="L243" s="781"/>
      <c r="M243" s="776"/>
    </row>
    <row r="244" spans="1:13" ht="15" hidden="1">
      <c r="A244" s="800"/>
      <c r="B244" s="744"/>
      <c r="C244" s="758"/>
      <c r="D244" s="762"/>
      <c r="E244" s="767"/>
      <c r="F244" s="777"/>
      <c r="G244" s="777"/>
      <c r="H244" s="766"/>
      <c r="I244" s="762"/>
      <c r="J244" s="1373"/>
      <c r="K244" s="1374"/>
      <c r="L244" s="1375"/>
      <c r="M244" s="766"/>
    </row>
    <row r="245" spans="1:13" ht="15.75" hidden="1" thickBot="1">
      <c r="A245" s="800"/>
      <c r="B245" s="744"/>
      <c r="C245" s="758"/>
      <c r="D245" s="762"/>
      <c r="E245" s="1373"/>
      <c r="F245" s="1374"/>
      <c r="G245" s="1375"/>
      <c r="H245" s="778"/>
      <c r="I245" s="762"/>
      <c r="J245" s="1373"/>
      <c r="K245" s="1374"/>
      <c r="L245" s="1375"/>
      <c r="M245" s="766"/>
    </row>
    <row r="246" spans="1:13" ht="15" hidden="1">
      <c r="A246" s="800"/>
      <c r="B246" s="744"/>
      <c r="C246" s="758"/>
      <c r="D246" s="762"/>
      <c r="E246" s="777"/>
      <c r="F246" s="777"/>
      <c r="G246" s="777"/>
      <c r="H246" s="1205"/>
      <c r="I246" s="762"/>
      <c r="J246" s="1373"/>
      <c r="K246" s="1374"/>
      <c r="L246" s="1375"/>
      <c r="M246" s="766"/>
    </row>
    <row r="247" spans="1:13" ht="15">
      <c r="A247" s="800"/>
      <c r="B247" s="744"/>
      <c r="C247" s="758" t="s">
        <v>10</v>
      </c>
      <c r="D247" s="1206">
        <v>882111</v>
      </c>
      <c r="E247" s="1207" t="s">
        <v>624</v>
      </c>
      <c r="F247" s="1207"/>
      <c r="G247" s="1207"/>
      <c r="H247" s="766"/>
      <c r="I247" s="1206">
        <v>882111</v>
      </c>
      <c r="J247" s="1011" t="s">
        <v>690</v>
      </c>
      <c r="K247" s="1011"/>
      <c r="L247" s="1235"/>
      <c r="M247" s="766"/>
    </row>
    <row r="248" spans="1:13" ht="15">
      <c r="A248" s="800"/>
      <c r="B248" s="744"/>
      <c r="C248" s="758"/>
      <c r="D248" s="762" t="s">
        <v>18</v>
      </c>
      <c r="E248" s="1208" t="s">
        <v>625</v>
      </c>
      <c r="F248" s="1208"/>
      <c r="G248" s="1208"/>
      <c r="H248" s="766">
        <v>5000</v>
      </c>
      <c r="I248" s="762" t="s">
        <v>22</v>
      </c>
      <c r="J248" s="780" t="s">
        <v>692</v>
      </c>
      <c r="K248" s="780"/>
      <c r="L248" s="781"/>
      <c r="M248" s="766"/>
    </row>
    <row r="249" spans="1:13" ht="15">
      <c r="A249" s="800"/>
      <c r="B249" s="744"/>
      <c r="C249" s="758"/>
      <c r="D249" s="762"/>
      <c r="E249" s="1208" t="s">
        <v>531</v>
      </c>
      <c r="F249" s="1208"/>
      <c r="G249" s="1208"/>
      <c r="H249" s="766">
        <f>SUM(H248)</f>
        <v>5000</v>
      </c>
      <c r="I249" s="762"/>
      <c r="J249" s="780" t="s">
        <v>504</v>
      </c>
      <c r="K249" s="780"/>
      <c r="L249" s="781"/>
      <c r="M249" s="766">
        <f>SUM(M248)</f>
        <v>0</v>
      </c>
    </row>
    <row r="250" spans="1:13" ht="15">
      <c r="A250" s="800"/>
      <c r="B250" s="744"/>
      <c r="C250" s="758"/>
      <c r="D250" s="762"/>
      <c r="E250" s="1208"/>
      <c r="F250" s="1208"/>
      <c r="G250" s="1208"/>
      <c r="H250" s="766"/>
      <c r="I250" s="762"/>
      <c r="J250" s="780"/>
      <c r="K250" s="780"/>
      <c r="L250" s="781"/>
      <c r="M250" s="766"/>
    </row>
    <row r="251" spans="1:13" ht="15">
      <c r="A251" s="800"/>
      <c r="B251" s="744"/>
      <c r="C251" s="758" t="s">
        <v>12</v>
      </c>
      <c r="D251" s="1206">
        <v>882112</v>
      </c>
      <c r="E251" s="1207" t="s">
        <v>444</v>
      </c>
      <c r="F251" s="1207"/>
      <c r="G251" s="1208"/>
      <c r="H251" s="766"/>
      <c r="I251" s="762"/>
      <c r="J251" s="780"/>
      <c r="K251" s="780"/>
      <c r="L251" s="781"/>
      <c r="M251" s="766"/>
    </row>
    <row r="252" spans="1:13" ht="15">
      <c r="A252" s="800"/>
      <c r="B252" s="744"/>
      <c r="C252" s="758"/>
      <c r="D252" s="762" t="s">
        <v>18</v>
      </c>
      <c r="E252" s="1208" t="s">
        <v>625</v>
      </c>
      <c r="F252" s="1208"/>
      <c r="G252" s="1208"/>
      <c r="H252" s="766">
        <v>47200</v>
      </c>
      <c r="I252" s="1206">
        <v>882112</v>
      </c>
      <c r="J252" s="1011" t="s">
        <v>444</v>
      </c>
      <c r="K252" s="1011"/>
      <c r="L252" s="1235"/>
      <c r="M252" s="766"/>
    </row>
    <row r="253" spans="1:13" ht="15">
      <c r="A253" s="800"/>
      <c r="B253" s="744"/>
      <c r="C253" s="758"/>
      <c r="D253" s="762"/>
      <c r="E253" s="1208" t="s">
        <v>531</v>
      </c>
      <c r="F253" s="1208"/>
      <c r="G253" s="1208"/>
      <c r="H253" s="766">
        <f>SUM(H252)</f>
        <v>47200</v>
      </c>
      <c r="I253" s="762" t="s">
        <v>22</v>
      </c>
      <c r="J253" s="780" t="s">
        <v>692</v>
      </c>
      <c r="K253" s="780"/>
      <c r="L253" s="781"/>
      <c r="M253" s="766"/>
    </row>
    <row r="254" spans="1:13" ht="15">
      <c r="A254" s="800"/>
      <c r="B254" s="744"/>
      <c r="C254" s="758"/>
      <c r="D254" s="762"/>
      <c r="E254" s="1208"/>
      <c r="F254" s="1208"/>
      <c r="G254" s="1208"/>
      <c r="H254" s="766"/>
      <c r="I254" s="762"/>
      <c r="J254" s="780" t="s">
        <v>504</v>
      </c>
      <c r="K254" s="780"/>
      <c r="L254" s="781"/>
      <c r="M254" s="766">
        <f>SUM(M253)</f>
        <v>0</v>
      </c>
    </row>
    <row r="255" spans="1:13" ht="15">
      <c r="A255" s="800"/>
      <c r="B255" s="744"/>
      <c r="C255" s="758" t="s">
        <v>14</v>
      </c>
      <c r="D255" s="1206">
        <v>882113</v>
      </c>
      <c r="E255" s="1207" t="s">
        <v>626</v>
      </c>
      <c r="F255" s="1207"/>
      <c r="G255" s="1208"/>
      <c r="H255" s="766"/>
      <c r="I255" s="762"/>
      <c r="J255" s="780"/>
      <c r="K255" s="780"/>
      <c r="L255" s="781"/>
      <c r="M255" s="766"/>
    </row>
    <row r="256" spans="1:13" ht="15">
      <c r="A256" s="800"/>
      <c r="B256" s="744"/>
      <c r="C256" s="758"/>
      <c r="D256" s="762" t="s">
        <v>18</v>
      </c>
      <c r="E256" s="1208" t="s">
        <v>625</v>
      </c>
      <c r="F256" s="1208"/>
      <c r="G256" s="1208"/>
      <c r="H256" s="766">
        <v>15000</v>
      </c>
      <c r="I256" s="1206">
        <v>882113</v>
      </c>
      <c r="J256" s="1011" t="s">
        <v>626</v>
      </c>
      <c r="K256" s="1011"/>
      <c r="L256" s="1235"/>
      <c r="M256" s="766"/>
    </row>
    <row r="257" spans="1:13" ht="15">
      <c r="A257" s="800"/>
      <c r="B257" s="744"/>
      <c r="C257" s="758"/>
      <c r="D257" s="762"/>
      <c r="E257" s="1208" t="s">
        <v>531</v>
      </c>
      <c r="F257" s="1208"/>
      <c r="G257" s="1208"/>
      <c r="H257" s="766">
        <f>SUM(H256)</f>
        <v>15000</v>
      </c>
      <c r="I257" s="762" t="s">
        <v>22</v>
      </c>
      <c r="J257" s="780" t="s">
        <v>692</v>
      </c>
      <c r="K257" s="780"/>
      <c r="L257" s="781"/>
      <c r="M257" s="766"/>
    </row>
    <row r="258" spans="1:13" ht="15">
      <c r="A258" s="800"/>
      <c r="B258" s="744"/>
      <c r="C258" s="758"/>
      <c r="D258" s="762"/>
      <c r="E258" s="1208"/>
      <c r="F258" s="1208"/>
      <c r="G258" s="1208"/>
      <c r="H258" s="766"/>
      <c r="I258" s="762"/>
      <c r="J258" s="780" t="s">
        <v>693</v>
      </c>
      <c r="K258" s="780"/>
      <c r="L258" s="781"/>
      <c r="M258" s="766">
        <f>SUM(M257)</f>
        <v>0</v>
      </c>
    </row>
    <row r="259" spans="1:13" ht="15">
      <c r="A259" s="800"/>
      <c r="B259" s="744"/>
      <c r="C259" s="758" t="s">
        <v>16</v>
      </c>
      <c r="D259" s="1206">
        <v>882201</v>
      </c>
      <c r="E259" s="1207" t="s">
        <v>627</v>
      </c>
      <c r="F259" s="1207"/>
      <c r="G259" s="1207"/>
      <c r="H259" s="766"/>
      <c r="I259" s="1206">
        <v>882201</v>
      </c>
      <c r="J259" s="1011" t="s">
        <v>627</v>
      </c>
      <c r="K259" s="1011"/>
      <c r="L259" s="1235"/>
      <c r="M259" s="766"/>
    </row>
    <row r="260" spans="1:13" ht="15">
      <c r="A260" s="800"/>
      <c r="B260" s="744"/>
      <c r="C260" s="758"/>
      <c r="D260" s="762" t="s">
        <v>18</v>
      </c>
      <c r="E260" s="1208" t="s">
        <v>625</v>
      </c>
      <c r="F260" s="1208"/>
      <c r="G260" s="1208"/>
      <c r="H260" s="766">
        <v>500</v>
      </c>
      <c r="I260" s="762" t="s">
        <v>22</v>
      </c>
      <c r="J260" s="780" t="s">
        <v>692</v>
      </c>
      <c r="K260" s="780"/>
      <c r="L260" s="781"/>
      <c r="M260" s="766"/>
    </row>
    <row r="261" spans="1:21" ht="15">
      <c r="A261" s="800"/>
      <c r="B261" s="744"/>
      <c r="C261" s="758"/>
      <c r="D261" s="762"/>
      <c r="E261" s="1208" t="s">
        <v>531</v>
      </c>
      <c r="F261" s="1208"/>
      <c r="G261" s="1208"/>
      <c r="H261" s="766">
        <f>SUM(H260)</f>
        <v>500</v>
      </c>
      <c r="I261" s="762"/>
      <c r="J261" s="1231" t="s">
        <v>504</v>
      </c>
      <c r="K261" s="758"/>
      <c r="L261" s="1206"/>
      <c r="M261" s="842">
        <f>SUM(M260)</f>
        <v>0</v>
      </c>
      <c r="N261" s="900"/>
      <c r="O261" s="900"/>
      <c r="P261" s="883"/>
      <c r="Q261" s="886"/>
      <c r="R261" s="893"/>
      <c r="S261" s="893"/>
      <c r="T261" s="893"/>
      <c r="U261" s="883"/>
    </row>
    <row r="262" spans="1:21" ht="15">
      <c r="A262" s="800"/>
      <c r="B262" s="744"/>
      <c r="C262" s="758"/>
      <c r="D262" s="762"/>
      <c r="E262" s="1208"/>
      <c r="F262" s="1208"/>
      <c r="G262" s="1208"/>
      <c r="H262" s="766"/>
      <c r="I262" s="762"/>
      <c r="J262" s="1231"/>
      <c r="K262" s="758"/>
      <c r="L262" s="762"/>
      <c r="M262" s="986"/>
      <c r="N262" s="891"/>
      <c r="O262" s="891"/>
      <c r="P262" s="883"/>
      <c r="Q262" s="886"/>
      <c r="R262" s="893"/>
      <c r="S262" s="893"/>
      <c r="T262" s="893"/>
      <c r="U262" s="883"/>
    </row>
    <row r="263" spans="1:21" ht="15">
      <c r="A263" s="800"/>
      <c r="B263" s="744"/>
      <c r="C263" s="758" t="s">
        <v>18</v>
      </c>
      <c r="D263" s="1206">
        <v>882117</v>
      </c>
      <c r="E263" s="1207" t="s">
        <v>679</v>
      </c>
      <c r="F263" s="1207"/>
      <c r="G263" s="1207"/>
      <c r="H263" s="766"/>
      <c r="I263" s="1206">
        <v>882117</v>
      </c>
      <c r="J263" s="1237" t="s">
        <v>679</v>
      </c>
      <c r="K263" s="857"/>
      <c r="L263" s="1206"/>
      <c r="M263" s="986"/>
      <c r="N263" s="891"/>
      <c r="O263" s="891"/>
      <c r="P263" s="883"/>
      <c r="Q263" s="886"/>
      <c r="R263" s="893"/>
      <c r="S263" s="893"/>
      <c r="T263" s="893"/>
      <c r="U263" s="883"/>
    </row>
    <row r="264" spans="1:13" ht="15" hidden="1">
      <c r="A264" s="800"/>
      <c r="B264" s="744"/>
      <c r="C264" s="758"/>
      <c r="D264" s="762"/>
      <c r="E264" s="1208"/>
      <c r="F264" s="1208"/>
      <c r="G264" s="1208"/>
      <c r="H264" s="766"/>
      <c r="I264" s="762"/>
      <c r="J264" s="780"/>
      <c r="K264" s="780"/>
      <c r="L264" s="781"/>
      <c r="M264" s="766"/>
    </row>
    <row r="265" spans="1:13" ht="15">
      <c r="A265" s="800"/>
      <c r="B265" s="744"/>
      <c r="C265" s="758"/>
      <c r="D265" s="762" t="s">
        <v>18</v>
      </c>
      <c r="E265" s="1208" t="s">
        <v>625</v>
      </c>
      <c r="F265" s="1208"/>
      <c r="G265" s="1208"/>
      <c r="H265" s="766">
        <v>2800</v>
      </c>
      <c r="I265" s="762" t="s">
        <v>22</v>
      </c>
      <c r="J265" s="780" t="s">
        <v>692</v>
      </c>
      <c r="K265" s="780"/>
      <c r="L265" s="781"/>
      <c r="M265" s="766"/>
    </row>
    <row r="266" spans="1:13" ht="15">
      <c r="A266" s="800"/>
      <c r="B266" s="744"/>
      <c r="C266" s="758"/>
      <c r="D266" s="762"/>
      <c r="E266" s="1208" t="s">
        <v>531</v>
      </c>
      <c r="F266" s="1208"/>
      <c r="G266" s="1208"/>
      <c r="H266" s="766">
        <f>SUM(H264:H265)</f>
        <v>2800</v>
      </c>
      <c r="I266" s="762"/>
      <c r="J266" s="780" t="s">
        <v>504</v>
      </c>
      <c r="K266" s="780"/>
      <c r="L266" s="781"/>
      <c r="M266" s="766">
        <f>SUM(M265)</f>
        <v>0</v>
      </c>
    </row>
    <row r="267" spans="1:13" ht="15">
      <c r="A267" s="800"/>
      <c r="B267" s="744"/>
      <c r="C267" s="758"/>
      <c r="D267" s="762"/>
      <c r="E267" s="1208"/>
      <c r="F267" s="1208"/>
      <c r="G267" s="1208"/>
      <c r="H267" s="766"/>
      <c r="I267" s="762"/>
      <c r="J267" s="780"/>
      <c r="K267" s="780"/>
      <c r="L267" s="781"/>
      <c r="M267" s="766"/>
    </row>
    <row r="268" spans="1:13" ht="15">
      <c r="A268" s="800"/>
      <c r="B268" s="744"/>
      <c r="C268" s="758" t="s">
        <v>20</v>
      </c>
      <c r="D268" s="1206">
        <v>882119</v>
      </c>
      <c r="E268" s="1207" t="s">
        <v>416</v>
      </c>
      <c r="F268" s="1207"/>
      <c r="G268" s="1207"/>
      <c r="H268" s="766"/>
      <c r="I268" s="1206">
        <v>882119</v>
      </c>
      <c r="J268" s="1011" t="s">
        <v>416</v>
      </c>
      <c r="K268" s="1011"/>
      <c r="L268" s="1235"/>
      <c r="M268" s="766"/>
    </row>
    <row r="269" spans="1:13" ht="15">
      <c r="A269" s="800"/>
      <c r="B269" s="744"/>
      <c r="C269" s="758"/>
      <c r="D269" s="762" t="s">
        <v>18</v>
      </c>
      <c r="E269" s="1208" t="s">
        <v>625</v>
      </c>
      <c r="F269" s="1208"/>
      <c r="G269" s="1208"/>
      <c r="H269" s="766">
        <v>450</v>
      </c>
      <c r="I269" s="762" t="s">
        <v>22</v>
      </c>
      <c r="J269" s="780" t="s">
        <v>692</v>
      </c>
      <c r="K269" s="780"/>
      <c r="L269" s="781"/>
      <c r="M269" s="766"/>
    </row>
    <row r="270" spans="1:13" ht="15">
      <c r="A270" s="800"/>
      <c r="B270" s="744"/>
      <c r="C270" s="758"/>
      <c r="D270" s="762"/>
      <c r="E270" s="1208" t="s">
        <v>531</v>
      </c>
      <c r="F270" s="1208"/>
      <c r="G270" s="1208"/>
      <c r="H270" s="766">
        <f>SUM(H269)</f>
        <v>450</v>
      </c>
      <c r="I270" s="762"/>
      <c r="J270" s="780" t="s">
        <v>504</v>
      </c>
      <c r="K270" s="780"/>
      <c r="L270" s="781"/>
      <c r="M270" s="766">
        <f>SUM(M269)</f>
        <v>0</v>
      </c>
    </row>
    <row r="271" spans="1:13" ht="15">
      <c r="A271" s="800"/>
      <c r="B271" s="744"/>
      <c r="C271" s="758"/>
      <c r="D271" s="762"/>
      <c r="E271" s="1208"/>
      <c r="F271" s="1208"/>
      <c r="G271" s="1208"/>
      <c r="H271" s="766"/>
      <c r="I271" s="762"/>
      <c r="J271" s="780"/>
      <c r="K271" s="780"/>
      <c r="L271" s="781"/>
      <c r="M271" s="766"/>
    </row>
    <row r="272" spans="1:13" ht="17.25" customHeight="1">
      <c r="A272" s="800"/>
      <c r="B272" s="744"/>
      <c r="C272" s="758" t="s">
        <v>22</v>
      </c>
      <c r="D272" s="1206">
        <v>882118</v>
      </c>
      <c r="E272" s="1207" t="s">
        <v>681</v>
      </c>
      <c r="F272" s="1207"/>
      <c r="G272" s="1207"/>
      <c r="H272" s="766"/>
      <c r="I272" s="1206">
        <v>882118</v>
      </c>
      <c r="J272" s="1011" t="s">
        <v>691</v>
      </c>
      <c r="K272" s="1011"/>
      <c r="L272" s="1235"/>
      <c r="M272" s="766"/>
    </row>
    <row r="273" spans="1:13" ht="15.75" customHeight="1" hidden="1" thickBot="1">
      <c r="A273" s="800"/>
      <c r="B273" s="744"/>
      <c r="C273" s="758"/>
      <c r="D273" s="762" t="s">
        <v>18</v>
      </c>
      <c r="E273" s="1208" t="s">
        <v>625</v>
      </c>
      <c r="F273" s="1208"/>
      <c r="G273" s="1208"/>
      <c r="H273" s="766">
        <v>400</v>
      </c>
      <c r="I273" s="762"/>
      <c r="J273" s="780"/>
      <c r="K273" s="780"/>
      <c r="L273" s="781"/>
      <c r="M273" s="766"/>
    </row>
    <row r="274" spans="1:13" ht="15.75" customHeight="1" hidden="1" thickBot="1">
      <c r="A274" s="800"/>
      <c r="B274" s="744"/>
      <c r="C274" s="758"/>
      <c r="D274" s="762"/>
      <c r="E274" s="1208" t="s">
        <v>531</v>
      </c>
      <c r="F274" s="1208"/>
      <c r="G274" s="1208"/>
      <c r="H274" s="766">
        <f>SUM(H273)</f>
        <v>400</v>
      </c>
      <c r="I274" s="762"/>
      <c r="J274" s="780"/>
      <c r="K274" s="780"/>
      <c r="L274" s="781"/>
      <c r="M274" s="766"/>
    </row>
    <row r="275" spans="1:13" ht="15.75" hidden="1" thickBot="1">
      <c r="A275" s="800"/>
      <c r="B275" s="744"/>
      <c r="C275" s="850"/>
      <c r="D275" s="837"/>
      <c r="E275" s="838"/>
      <c r="F275" s="839"/>
      <c r="G275" s="840"/>
      <c r="H275" s="775"/>
      <c r="I275" s="762"/>
      <c r="J275" s="780"/>
      <c r="K275" s="780"/>
      <c r="L275" s="781"/>
      <c r="M275" s="766"/>
    </row>
    <row r="276" spans="1:13" ht="15" hidden="1">
      <c r="A276" s="800"/>
      <c r="B276" s="744"/>
      <c r="C276" s="850"/>
      <c r="D276" s="1378"/>
      <c r="E276" s="1379"/>
      <c r="F276" s="1379"/>
      <c r="G276" s="1380"/>
      <c r="H276" s="851"/>
      <c r="I276" s="762"/>
      <c r="J276" s="780"/>
      <c r="K276" s="780"/>
      <c r="L276" s="781"/>
      <c r="M276" s="766"/>
    </row>
    <row r="277" spans="1:13" ht="15.75" hidden="1" thickBot="1">
      <c r="A277" s="800"/>
      <c r="B277" s="744"/>
      <c r="C277" s="758"/>
      <c r="D277" s="762"/>
      <c r="E277" s="772"/>
      <c r="F277" s="773"/>
      <c r="G277" s="774"/>
      <c r="H277" s="828"/>
      <c r="I277" s="762"/>
      <c r="J277" s="780"/>
      <c r="K277" s="780"/>
      <c r="L277" s="781"/>
      <c r="M277" s="766"/>
    </row>
    <row r="278" spans="1:13" ht="15.75" hidden="1" thickBot="1">
      <c r="A278" s="800"/>
      <c r="B278" s="744"/>
      <c r="C278" s="758"/>
      <c r="D278" s="762"/>
      <c r="E278" s="772"/>
      <c r="F278" s="773"/>
      <c r="G278" s="774"/>
      <c r="H278" s="828"/>
      <c r="I278" s="762"/>
      <c r="J278" s="780"/>
      <c r="K278" s="780"/>
      <c r="L278" s="781"/>
      <c r="M278" s="766"/>
    </row>
    <row r="279" spans="1:13" ht="15.75" hidden="1" thickBot="1">
      <c r="A279" s="800"/>
      <c r="B279" s="744"/>
      <c r="C279" s="758"/>
      <c r="D279" s="762"/>
      <c r="E279" s="772"/>
      <c r="F279" s="773"/>
      <c r="G279" s="774"/>
      <c r="H279" s="828"/>
      <c r="I279" s="762"/>
      <c r="J279" s="780"/>
      <c r="K279" s="780"/>
      <c r="L279" s="781"/>
      <c r="M279" s="766"/>
    </row>
    <row r="280" spans="1:13" ht="15" hidden="1">
      <c r="A280" s="800"/>
      <c r="B280" s="744"/>
      <c r="C280" s="850"/>
      <c r="D280" s="1378"/>
      <c r="E280" s="1379"/>
      <c r="F280" s="1379"/>
      <c r="G280" s="1380"/>
      <c r="H280" s="851"/>
      <c r="I280" s="762"/>
      <c r="J280" s="780"/>
      <c r="K280" s="780"/>
      <c r="L280" s="781"/>
      <c r="M280" s="766"/>
    </row>
    <row r="281" spans="1:13" ht="15" hidden="1">
      <c r="A281" s="800"/>
      <c r="B281" s="744"/>
      <c r="C281" s="758"/>
      <c r="D281" s="762"/>
      <c r="E281" s="772"/>
      <c r="F281" s="773"/>
      <c r="G281" s="774"/>
      <c r="H281" s="852"/>
      <c r="I281" s="762"/>
      <c r="J281" s="780"/>
      <c r="K281" s="780"/>
      <c r="L281" s="781"/>
      <c r="M281" s="766"/>
    </row>
    <row r="282" spans="1:13" ht="15" hidden="1">
      <c r="A282" s="800"/>
      <c r="B282" s="744"/>
      <c r="C282" s="758"/>
      <c r="D282" s="762"/>
      <c r="E282" s="772"/>
      <c r="F282" s="773"/>
      <c r="G282" s="774"/>
      <c r="H282" s="853"/>
      <c r="I282" s="762"/>
      <c r="J282" s="780"/>
      <c r="K282" s="780"/>
      <c r="L282" s="781"/>
      <c r="M282" s="766"/>
    </row>
    <row r="283" spans="1:13" ht="15" hidden="1">
      <c r="A283" s="800"/>
      <c r="B283" s="744"/>
      <c r="C283" s="758"/>
      <c r="D283" s="762"/>
      <c r="E283" s="772"/>
      <c r="F283" s="773"/>
      <c r="G283" s="774"/>
      <c r="H283" s="853"/>
      <c r="I283" s="762"/>
      <c r="J283" s="780"/>
      <c r="K283" s="780"/>
      <c r="L283" s="781"/>
      <c r="M283" s="766"/>
    </row>
    <row r="284" spans="1:13" ht="6.75" customHeight="1" hidden="1">
      <c r="A284" s="800"/>
      <c r="B284" s="744"/>
      <c r="C284" s="850"/>
      <c r="D284" s="1378"/>
      <c r="E284" s="1379"/>
      <c r="F284" s="1379"/>
      <c r="G284" s="1380"/>
      <c r="H284" s="851"/>
      <c r="I284" s="762"/>
      <c r="J284" s="780"/>
      <c r="K284" s="780"/>
      <c r="L284" s="781"/>
      <c r="M284" s="766"/>
    </row>
    <row r="285" spans="1:13" ht="15" hidden="1">
      <c r="A285" s="800"/>
      <c r="B285" s="744"/>
      <c r="C285" s="758"/>
      <c r="D285" s="762"/>
      <c r="E285" s="772"/>
      <c r="F285" s="773"/>
      <c r="G285" s="774"/>
      <c r="H285" s="852"/>
      <c r="I285" s="762"/>
      <c r="J285" s="780"/>
      <c r="K285" s="780"/>
      <c r="L285" s="781"/>
      <c r="M285" s="766"/>
    </row>
    <row r="286" spans="1:13" ht="15" hidden="1">
      <c r="A286" s="800"/>
      <c r="B286" s="744"/>
      <c r="C286" s="758"/>
      <c r="D286" s="762"/>
      <c r="E286" s="772"/>
      <c r="F286" s="773"/>
      <c r="G286" s="774"/>
      <c r="H286" s="853"/>
      <c r="I286" s="762"/>
      <c r="J286" s="780"/>
      <c r="K286" s="780"/>
      <c r="L286" s="781"/>
      <c r="M286" s="766"/>
    </row>
    <row r="287" spans="1:13" ht="15" hidden="1">
      <c r="A287" s="800"/>
      <c r="B287" s="744"/>
      <c r="C287" s="758"/>
      <c r="D287" s="762"/>
      <c r="E287" s="772"/>
      <c r="F287" s="773"/>
      <c r="G287" s="774"/>
      <c r="H287" s="853"/>
      <c r="I287" s="762"/>
      <c r="J287" s="780"/>
      <c r="K287" s="780"/>
      <c r="L287" s="781"/>
      <c r="M287" s="766"/>
    </row>
    <row r="288" spans="1:13" ht="15" hidden="1">
      <c r="A288" s="800"/>
      <c r="B288" s="744"/>
      <c r="C288" s="850"/>
      <c r="D288" s="1378"/>
      <c r="E288" s="1379"/>
      <c r="F288" s="1379"/>
      <c r="G288" s="1380"/>
      <c r="H288" s="851"/>
      <c r="I288" s="762"/>
      <c r="J288" s="780"/>
      <c r="K288" s="780"/>
      <c r="L288" s="781"/>
      <c r="M288" s="766"/>
    </row>
    <row r="289" spans="1:13" ht="15" hidden="1">
      <c r="A289" s="800"/>
      <c r="B289" s="744"/>
      <c r="C289" s="758"/>
      <c r="D289" s="762"/>
      <c r="E289" s="772"/>
      <c r="F289" s="773"/>
      <c r="G289" s="774"/>
      <c r="H289" s="852"/>
      <c r="I289" s="762"/>
      <c r="J289" s="780"/>
      <c r="K289" s="780"/>
      <c r="L289" s="781"/>
      <c r="M289" s="766"/>
    </row>
    <row r="290" spans="1:13" ht="15" hidden="1">
      <c r="A290" s="800"/>
      <c r="B290" s="744"/>
      <c r="C290" s="758"/>
      <c r="D290" s="762"/>
      <c r="E290" s="772"/>
      <c r="F290" s="773"/>
      <c r="G290" s="774"/>
      <c r="H290" s="853"/>
      <c r="I290" s="762"/>
      <c r="J290" s="780"/>
      <c r="K290" s="780"/>
      <c r="L290" s="781"/>
      <c r="M290" s="766"/>
    </row>
    <row r="291" spans="1:13" ht="15" hidden="1">
      <c r="A291" s="800"/>
      <c r="B291" s="744"/>
      <c r="C291" s="758"/>
      <c r="D291" s="762"/>
      <c r="E291" s="772"/>
      <c r="F291" s="773"/>
      <c r="G291" s="774"/>
      <c r="H291" s="853"/>
      <c r="I291" s="762"/>
      <c r="J291" s="780"/>
      <c r="K291" s="780"/>
      <c r="L291" s="781"/>
      <c r="M291" s="766"/>
    </row>
    <row r="292" spans="1:13" ht="15" hidden="1">
      <c r="A292" s="800"/>
      <c r="B292" s="744"/>
      <c r="C292" s="850"/>
      <c r="D292" s="1378"/>
      <c r="E292" s="1379"/>
      <c r="F292" s="1379"/>
      <c r="G292" s="1380"/>
      <c r="H292" s="851"/>
      <c r="I292" s="762"/>
      <c r="J292" s="780"/>
      <c r="K292" s="780"/>
      <c r="L292" s="781"/>
      <c r="M292" s="766"/>
    </row>
    <row r="293" spans="1:13" ht="15" hidden="1">
      <c r="A293" s="800"/>
      <c r="B293" s="744"/>
      <c r="C293" s="850"/>
      <c r="D293" s="762"/>
      <c r="E293" s="772"/>
      <c r="F293" s="845"/>
      <c r="G293" s="846"/>
      <c r="H293" s="812"/>
      <c r="I293" s="762"/>
      <c r="J293" s="780"/>
      <c r="K293" s="780"/>
      <c r="L293" s="781"/>
      <c r="M293" s="766"/>
    </row>
    <row r="294" spans="1:13" ht="15" hidden="1">
      <c r="A294" s="800"/>
      <c r="B294" s="744"/>
      <c r="C294" s="758"/>
      <c r="D294" s="762"/>
      <c r="E294" s="772"/>
      <c r="F294" s="773"/>
      <c r="G294" s="774"/>
      <c r="H294" s="852"/>
      <c r="I294" s="762"/>
      <c r="J294" s="780"/>
      <c r="K294" s="780"/>
      <c r="L294" s="781"/>
      <c r="M294" s="766"/>
    </row>
    <row r="295" spans="1:13" ht="15" hidden="1">
      <c r="A295" s="800"/>
      <c r="B295" s="744"/>
      <c r="C295" s="758"/>
      <c r="D295" s="762"/>
      <c r="E295" s="772"/>
      <c r="F295" s="773"/>
      <c r="G295" s="774"/>
      <c r="H295" s="853"/>
      <c r="I295" s="762"/>
      <c r="J295" s="780"/>
      <c r="K295" s="780"/>
      <c r="L295" s="781"/>
      <c r="M295" s="766"/>
    </row>
    <row r="296" spans="1:13" ht="15" hidden="1">
      <c r="A296" s="800"/>
      <c r="B296" s="744"/>
      <c r="C296" s="758"/>
      <c r="D296" s="762"/>
      <c r="E296" s="772"/>
      <c r="F296" s="773"/>
      <c r="G296" s="774"/>
      <c r="H296" s="853"/>
      <c r="I296" s="762"/>
      <c r="J296" s="780"/>
      <c r="K296" s="780"/>
      <c r="L296" s="781"/>
      <c r="M296" s="766"/>
    </row>
    <row r="297" spans="1:13" ht="15" hidden="1">
      <c r="A297" s="800"/>
      <c r="B297" s="744"/>
      <c r="C297" s="850"/>
      <c r="D297" s="1378"/>
      <c r="E297" s="1379"/>
      <c r="F297" s="1379"/>
      <c r="G297" s="1380"/>
      <c r="H297" s="851"/>
      <c r="I297" s="762"/>
      <c r="J297" s="780"/>
      <c r="K297" s="780"/>
      <c r="L297" s="781"/>
      <c r="M297" s="766"/>
    </row>
    <row r="298" spans="1:13" ht="15" hidden="1">
      <c r="A298" s="800"/>
      <c r="B298" s="744"/>
      <c r="C298" s="850"/>
      <c r="D298" s="762"/>
      <c r="E298" s="772"/>
      <c r="F298" s="845"/>
      <c r="G298" s="846"/>
      <c r="H298" s="812"/>
      <c r="I298" s="762"/>
      <c r="J298" s="780"/>
      <c r="K298" s="780"/>
      <c r="L298" s="781"/>
      <c r="M298" s="766"/>
    </row>
    <row r="299" spans="1:13" ht="15" hidden="1">
      <c r="A299" s="800"/>
      <c r="B299" s="744"/>
      <c r="C299" s="758"/>
      <c r="D299" s="762"/>
      <c r="E299" s="772"/>
      <c r="F299" s="773"/>
      <c r="G299" s="774"/>
      <c r="H299" s="852"/>
      <c r="I299" s="762"/>
      <c r="J299" s="780"/>
      <c r="K299" s="780"/>
      <c r="L299" s="781"/>
      <c r="M299" s="766"/>
    </row>
    <row r="300" spans="1:13" ht="15" hidden="1">
      <c r="A300" s="800"/>
      <c r="B300" s="744"/>
      <c r="C300" s="758"/>
      <c r="D300" s="762"/>
      <c r="E300" s="772"/>
      <c r="F300" s="773"/>
      <c r="G300" s="774"/>
      <c r="H300" s="853"/>
      <c r="I300" s="762"/>
      <c r="J300" s="780"/>
      <c r="K300" s="780"/>
      <c r="L300" s="781"/>
      <c r="M300" s="766"/>
    </row>
    <row r="301" spans="1:13" ht="15.75" hidden="1" thickBot="1">
      <c r="A301" s="800"/>
      <c r="B301" s="744"/>
      <c r="C301" s="758"/>
      <c r="D301" s="762"/>
      <c r="E301" s="772"/>
      <c r="F301" s="773"/>
      <c r="G301" s="774"/>
      <c r="H301" s="775"/>
      <c r="I301" s="762"/>
      <c r="J301" s="780"/>
      <c r="K301" s="780"/>
      <c r="L301" s="781"/>
      <c r="M301" s="766"/>
    </row>
    <row r="302" spans="1:13" ht="12" customHeight="1" hidden="1">
      <c r="A302" s="800"/>
      <c r="B302" s="744"/>
      <c r="C302" s="850"/>
      <c r="D302" s="1381"/>
      <c r="E302" s="1382"/>
      <c r="F302" s="1382"/>
      <c r="G302" s="1382"/>
      <c r="H302" s="1383"/>
      <c r="I302" s="1381"/>
      <c r="J302" s="1382"/>
      <c r="K302" s="1382"/>
      <c r="L302" s="1382"/>
      <c r="M302" s="1383"/>
    </row>
    <row r="303" spans="1:13" ht="15.75" hidden="1" thickBot="1">
      <c r="A303" s="800"/>
      <c r="B303" s="744"/>
      <c r="C303" s="850"/>
      <c r="D303" s="762"/>
      <c r="E303" s="772"/>
      <c r="F303" s="773"/>
      <c r="G303" s="774"/>
      <c r="H303" s="827"/>
      <c r="I303" s="762"/>
      <c r="J303" s="1361"/>
      <c r="K303" s="1362"/>
      <c r="L303" s="1363"/>
      <c r="M303" s="783"/>
    </row>
    <row r="304" spans="1:13" ht="15.75" hidden="1" thickBot="1">
      <c r="A304" s="800"/>
      <c r="B304" s="744"/>
      <c r="C304" s="850"/>
      <c r="D304" s="762"/>
      <c r="E304" s="772"/>
      <c r="F304" s="773"/>
      <c r="G304" s="774"/>
      <c r="H304" s="852"/>
      <c r="I304" s="762"/>
      <c r="J304" s="777"/>
      <c r="K304" s="768"/>
      <c r="L304" s="769"/>
      <c r="M304" s="783"/>
    </row>
    <row r="305" spans="1:13" ht="15.75" hidden="1" thickBot="1">
      <c r="A305" s="800"/>
      <c r="B305" s="744"/>
      <c r="C305" s="850"/>
      <c r="D305" s="762"/>
      <c r="E305" s="772"/>
      <c r="F305" s="773"/>
      <c r="G305" s="774"/>
      <c r="H305" s="853"/>
      <c r="I305" s="762"/>
      <c r="J305" s="1361"/>
      <c r="K305" s="1362"/>
      <c r="L305" s="1363"/>
      <c r="M305" s="783"/>
    </row>
    <row r="306" spans="1:13" ht="15" hidden="1">
      <c r="A306" s="800"/>
      <c r="B306" s="744"/>
      <c r="C306" s="850"/>
      <c r="D306" s="1378"/>
      <c r="E306" s="1379"/>
      <c r="F306" s="1379"/>
      <c r="G306" s="1380"/>
      <c r="H306" s="851"/>
      <c r="I306" s="1378"/>
      <c r="J306" s="1379"/>
      <c r="K306" s="1379"/>
      <c r="L306" s="1380"/>
      <c r="M306" s="776"/>
    </row>
    <row r="307" spans="1:13" ht="15.75" hidden="1" thickBot="1">
      <c r="A307" s="800"/>
      <c r="B307" s="744"/>
      <c r="C307" s="758"/>
      <c r="D307" s="762"/>
      <c r="E307" s="772"/>
      <c r="F307" s="773"/>
      <c r="G307" s="774"/>
      <c r="H307" s="828"/>
      <c r="I307" s="762"/>
      <c r="J307" s="1361"/>
      <c r="K307" s="1362"/>
      <c r="L307" s="1363"/>
      <c r="M307" s="783"/>
    </row>
    <row r="308" spans="1:13" ht="15.75" hidden="1" thickBot="1">
      <c r="A308" s="800"/>
      <c r="B308" s="744"/>
      <c r="C308" s="758"/>
      <c r="D308" s="762"/>
      <c r="E308" s="772"/>
      <c r="F308" s="773"/>
      <c r="G308" s="774"/>
      <c r="H308" s="828"/>
      <c r="I308" s="762"/>
      <c r="J308" s="777"/>
      <c r="K308" s="768"/>
      <c r="L308" s="769"/>
      <c r="M308" s="783"/>
    </row>
    <row r="309" spans="1:13" ht="15.75" hidden="1" thickBot="1">
      <c r="A309" s="800"/>
      <c r="B309" s="744"/>
      <c r="C309" s="758"/>
      <c r="D309" s="762"/>
      <c r="E309" s="772"/>
      <c r="F309" s="773"/>
      <c r="G309" s="774"/>
      <c r="H309" s="828"/>
      <c r="I309" s="762"/>
      <c r="J309" s="1361"/>
      <c r="K309" s="1362"/>
      <c r="L309" s="1363"/>
      <c r="M309" s="783"/>
    </row>
    <row r="310" spans="1:13" ht="15" hidden="1">
      <c r="A310" s="800"/>
      <c r="B310" s="744"/>
      <c r="C310" s="850"/>
      <c r="D310" s="1378"/>
      <c r="E310" s="1379"/>
      <c r="F310" s="1379"/>
      <c r="G310" s="1380"/>
      <c r="H310" s="851"/>
      <c r="I310" s="1378"/>
      <c r="J310" s="1379"/>
      <c r="K310" s="1379"/>
      <c r="L310" s="1380"/>
      <c r="M310" s="776"/>
    </row>
    <row r="311" spans="1:13" ht="15.75" hidden="1" thickBot="1">
      <c r="A311" s="800"/>
      <c r="B311" s="744"/>
      <c r="C311" s="758"/>
      <c r="D311" s="762"/>
      <c r="E311" s="772"/>
      <c r="F311" s="773"/>
      <c r="G311" s="774"/>
      <c r="H311" s="852"/>
      <c r="I311" s="762"/>
      <c r="J311" s="1361"/>
      <c r="K311" s="1362"/>
      <c r="L311" s="1363"/>
      <c r="M311" s="783"/>
    </row>
    <row r="312" spans="1:13" ht="15.75" hidden="1" thickBot="1">
      <c r="A312" s="800"/>
      <c r="B312" s="744"/>
      <c r="C312" s="758"/>
      <c r="D312" s="762"/>
      <c r="E312" s="772"/>
      <c r="F312" s="773"/>
      <c r="G312" s="774"/>
      <c r="H312" s="853"/>
      <c r="I312" s="762"/>
      <c r="J312" s="777"/>
      <c r="K312" s="768"/>
      <c r="L312" s="769"/>
      <c r="M312" s="783"/>
    </row>
    <row r="313" spans="1:13" ht="15.75" hidden="1" thickBot="1">
      <c r="A313" s="800"/>
      <c r="B313" s="744"/>
      <c r="C313" s="758"/>
      <c r="D313" s="762"/>
      <c r="E313" s="772"/>
      <c r="F313" s="773"/>
      <c r="G313" s="774"/>
      <c r="H313" s="853"/>
      <c r="I313" s="762"/>
      <c r="J313" s="1361"/>
      <c r="K313" s="1362"/>
      <c r="L313" s="1363"/>
      <c r="M313" s="783"/>
    </row>
    <row r="314" spans="1:13" ht="15" hidden="1">
      <c r="A314" s="800"/>
      <c r="B314" s="744"/>
      <c r="C314" s="850"/>
      <c r="D314" s="1378"/>
      <c r="E314" s="1379"/>
      <c r="F314" s="1379"/>
      <c r="G314" s="1380"/>
      <c r="H314" s="851"/>
      <c r="I314" s="762"/>
      <c r="J314" s="780"/>
      <c r="K314" s="780"/>
      <c r="L314" s="781"/>
      <c r="M314" s="766"/>
    </row>
    <row r="315" spans="1:13" ht="15" hidden="1">
      <c r="A315" s="800"/>
      <c r="B315" s="744"/>
      <c r="C315" s="758"/>
      <c r="D315" s="762"/>
      <c r="E315" s="772"/>
      <c r="F315" s="773"/>
      <c r="G315" s="774"/>
      <c r="H315" s="852"/>
      <c r="I315" s="762"/>
      <c r="J315" s="780"/>
      <c r="K315" s="780"/>
      <c r="L315" s="781"/>
      <c r="M315" s="766"/>
    </row>
    <row r="316" spans="1:13" ht="15" hidden="1">
      <c r="A316" s="800"/>
      <c r="B316" s="744"/>
      <c r="C316" s="758"/>
      <c r="D316" s="762"/>
      <c r="E316" s="772"/>
      <c r="F316" s="773"/>
      <c r="G316" s="774"/>
      <c r="H316" s="853"/>
      <c r="I316" s="762"/>
      <c r="J316" s="780"/>
      <c r="K316" s="780"/>
      <c r="L316" s="781"/>
      <c r="M316" s="766"/>
    </row>
    <row r="317" spans="1:13" ht="15" hidden="1">
      <c r="A317" s="800"/>
      <c r="B317" s="744"/>
      <c r="C317" s="758"/>
      <c r="D317" s="762"/>
      <c r="E317" s="772"/>
      <c r="F317" s="773"/>
      <c r="G317" s="774"/>
      <c r="H317" s="853"/>
      <c r="I317" s="762"/>
      <c r="J317" s="780"/>
      <c r="K317" s="780"/>
      <c r="L317" s="781"/>
      <c r="M317" s="766"/>
    </row>
    <row r="318" spans="1:13" ht="15" hidden="1">
      <c r="A318" s="800"/>
      <c r="B318" s="744"/>
      <c r="C318" s="850"/>
      <c r="D318" s="1378"/>
      <c r="E318" s="1379"/>
      <c r="F318" s="1379"/>
      <c r="G318" s="1380"/>
      <c r="H318" s="851"/>
      <c r="I318" s="762"/>
      <c r="J318" s="780"/>
      <c r="K318" s="780"/>
      <c r="L318" s="781"/>
      <c r="M318" s="766"/>
    </row>
    <row r="319" spans="1:13" ht="15" hidden="1">
      <c r="A319" s="800"/>
      <c r="B319" s="744"/>
      <c r="C319" s="758"/>
      <c r="D319" s="762"/>
      <c r="E319" s="772"/>
      <c r="F319" s="773"/>
      <c r="G319" s="774"/>
      <c r="H319" s="852"/>
      <c r="I319" s="762"/>
      <c r="J319" s="780"/>
      <c r="K319" s="780"/>
      <c r="L319" s="781"/>
      <c r="M319" s="766"/>
    </row>
    <row r="320" spans="1:13" ht="15" hidden="1">
      <c r="A320" s="800"/>
      <c r="B320" s="744"/>
      <c r="C320" s="758"/>
      <c r="D320" s="762"/>
      <c r="E320" s="772"/>
      <c r="F320" s="773"/>
      <c r="G320" s="774"/>
      <c r="H320" s="853"/>
      <c r="I320" s="762"/>
      <c r="J320" s="780"/>
      <c r="K320" s="780"/>
      <c r="L320" s="781"/>
      <c r="M320" s="766"/>
    </row>
    <row r="321" spans="1:13" ht="7.5" customHeight="1" hidden="1">
      <c r="A321" s="800"/>
      <c r="B321" s="744"/>
      <c r="C321" s="758"/>
      <c r="D321" s="762"/>
      <c r="E321" s="772"/>
      <c r="F321" s="773"/>
      <c r="G321" s="774"/>
      <c r="H321" s="853"/>
      <c r="I321" s="762"/>
      <c r="J321" s="780"/>
      <c r="K321" s="780"/>
      <c r="L321" s="781"/>
      <c r="M321" s="766"/>
    </row>
    <row r="322" spans="1:13" ht="15" hidden="1">
      <c r="A322" s="800"/>
      <c r="B322" s="744"/>
      <c r="C322" s="850"/>
      <c r="D322" s="1378"/>
      <c r="E322" s="1379"/>
      <c r="F322" s="1379"/>
      <c r="G322" s="1380"/>
      <c r="H322" s="851"/>
      <c r="I322" s="762"/>
      <c r="J322" s="780"/>
      <c r="K322" s="780"/>
      <c r="L322" s="781"/>
      <c r="M322" s="766"/>
    </row>
    <row r="323" spans="1:13" ht="15" hidden="1">
      <c r="A323" s="800"/>
      <c r="B323" s="744"/>
      <c r="C323" s="758"/>
      <c r="D323" s="762"/>
      <c r="E323" s="772"/>
      <c r="F323" s="773"/>
      <c r="G323" s="774"/>
      <c r="H323" s="852"/>
      <c r="I323" s="762"/>
      <c r="J323" s="780"/>
      <c r="K323" s="780"/>
      <c r="L323" s="781"/>
      <c r="M323" s="766"/>
    </row>
    <row r="324" spans="1:13" ht="15" hidden="1">
      <c r="A324" s="800"/>
      <c r="B324" s="744"/>
      <c r="C324" s="758"/>
      <c r="D324" s="762"/>
      <c r="E324" s="772"/>
      <c r="F324" s="773"/>
      <c r="G324" s="774"/>
      <c r="H324" s="853"/>
      <c r="I324" s="762"/>
      <c r="J324" s="780"/>
      <c r="K324" s="780"/>
      <c r="L324" s="781"/>
      <c r="M324" s="766"/>
    </row>
    <row r="325" spans="1:13" ht="15" hidden="1">
      <c r="A325" s="800"/>
      <c r="B325" s="744"/>
      <c r="C325" s="758"/>
      <c r="D325" s="762"/>
      <c r="E325" s="772"/>
      <c r="F325" s="773"/>
      <c r="G325" s="774"/>
      <c r="H325" s="853"/>
      <c r="I325" s="762"/>
      <c r="J325" s="780"/>
      <c r="K325" s="780"/>
      <c r="L325" s="781"/>
      <c r="M325" s="766"/>
    </row>
    <row r="326" spans="1:13" ht="15" hidden="1">
      <c r="A326" s="800"/>
      <c r="B326" s="744"/>
      <c r="C326" s="850"/>
      <c r="D326" s="1378"/>
      <c r="E326" s="1379"/>
      <c r="F326" s="1379"/>
      <c r="G326" s="1380"/>
      <c r="H326" s="851"/>
      <c r="I326" s="762"/>
      <c r="J326" s="780"/>
      <c r="K326" s="780"/>
      <c r="L326" s="781"/>
      <c r="M326" s="766"/>
    </row>
    <row r="327" spans="1:13" ht="15" hidden="1">
      <c r="A327" s="800"/>
      <c r="B327" s="744"/>
      <c r="C327" s="758"/>
      <c r="D327" s="762"/>
      <c r="E327" s="772"/>
      <c r="F327" s="773"/>
      <c r="G327" s="774"/>
      <c r="H327" s="852"/>
      <c r="I327" s="762"/>
      <c r="J327" s="780"/>
      <c r="K327" s="780"/>
      <c r="L327" s="781"/>
      <c r="M327" s="766"/>
    </row>
    <row r="328" spans="1:13" ht="15" hidden="1">
      <c r="A328" s="800"/>
      <c r="B328" s="744"/>
      <c r="C328" s="758"/>
      <c r="D328" s="762"/>
      <c r="E328" s="772"/>
      <c r="F328" s="773"/>
      <c r="G328" s="774"/>
      <c r="H328" s="853"/>
      <c r="I328" s="762"/>
      <c r="J328" s="780"/>
      <c r="K328" s="780"/>
      <c r="L328" s="781"/>
      <c r="M328" s="766"/>
    </row>
    <row r="329" spans="1:13" ht="15" hidden="1">
      <c r="A329" s="800"/>
      <c r="B329" s="744"/>
      <c r="C329" s="758"/>
      <c r="D329" s="762"/>
      <c r="E329" s="772"/>
      <c r="F329" s="773"/>
      <c r="G329" s="774"/>
      <c r="H329" s="853"/>
      <c r="I329" s="762"/>
      <c r="J329" s="780"/>
      <c r="K329" s="780"/>
      <c r="L329" s="781"/>
      <c r="M329" s="766"/>
    </row>
    <row r="330" spans="1:13" ht="15" hidden="1">
      <c r="A330" s="800"/>
      <c r="B330" s="744"/>
      <c r="C330" s="850"/>
      <c r="D330" s="1378"/>
      <c r="E330" s="1379"/>
      <c r="F330" s="1379"/>
      <c r="G330" s="1380"/>
      <c r="H330" s="851"/>
      <c r="I330" s="1378"/>
      <c r="J330" s="1379"/>
      <c r="K330" s="1379"/>
      <c r="L330" s="1380"/>
      <c r="M330" s="766"/>
    </row>
    <row r="331" spans="1:13" ht="15.75" hidden="1" thickBot="1">
      <c r="A331" s="800"/>
      <c r="B331" s="744"/>
      <c r="C331" s="758"/>
      <c r="D331" s="762"/>
      <c r="E331" s="772"/>
      <c r="F331" s="773"/>
      <c r="G331" s="774"/>
      <c r="H331" s="852"/>
      <c r="I331" s="762"/>
      <c r="J331" s="1361"/>
      <c r="K331" s="1362"/>
      <c r="L331" s="1363"/>
      <c r="M331" s="783"/>
    </row>
    <row r="332" spans="1:13" ht="15.75" hidden="1" thickBot="1">
      <c r="A332" s="800"/>
      <c r="B332" s="744"/>
      <c r="C332" s="758"/>
      <c r="D332" s="762"/>
      <c r="E332" s="772"/>
      <c r="F332" s="773"/>
      <c r="G332" s="774"/>
      <c r="H332" s="853"/>
      <c r="I332" s="762"/>
      <c r="J332" s="777"/>
      <c r="K332" s="768"/>
      <c r="L332" s="769"/>
      <c r="M332" s="783"/>
    </row>
    <row r="333" spans="1:13" ht="15.75" hidden="1" thickBot="1">
      <c r="A333" s="800"/>
      <c r="B333" s="744"/>
      <c r="C333" s="758"/>
      <c r="D333" s="762"/>
      <c r="E333" s="772"/>
      <c r="F333" s="773"/>
      <c r="G333" s="774"/>
      <c r="H333" s="853"/>
      <c r="I333" s="762"/>
      <c r="J333" s="1361"/>
      <c r="K333" s="1362"/>
      <c r="L333" s="1363"/>
      <c r="M333" s="783"/>
    </row>
    <row r="334" spans="1:13" ht="15" hidden="1">
      <c r="A334" s="800"/>
      <c r="B334" s="744"/>
      <c r="C334" s="850"/>
      <c r="D334" s="1378"/>
      <c r="E334" s="1379"/>
      <c r="F334" s="1379"/>
      <c r="G334" s="1380"/>
      <c r="H334" s="851"/>
      <c r="I334" s="762"/>
      <c r="J334" s="780"/>
      <c r="K334" s="780"/>
      <c r="L334" s="781"/>
      <c r="M334" s="766"/>
    </row>
    <row r="335" spans="1:13" ht="15" hidden="1">
      <c r="A335" s="800"/>
      <c r="B335" s="744"/>
      <c r="C335" s="758"/>
      <c r="D335" s="762"/>
      <c r="E335" s="772"/>
      <c r="F335" s="773"/>
      <c r="G335" s="774"/>
      <c r="H335" s="852"/>
      <c r="I335" s="762"/>
      <c r="J335" s="780"/>
      <c r="K335" s="780"/>
      <c r="L335" s="781"/>
      <c r="M335" s="766"/>
    </row>
    <row r="336" spans="1:13" ht="15" hidden="1">
      <c r="A336" s="800"/>
      <c r="B336" s="744"/>
      <c r="C336" s="758"/>
      <c r="D336" s="762"/>
      <c r="E336" s="772"/>
      <c r="F336" s="773"/>
      <c r="G336" s="774"/>
      <c r="H336" s="853"/>
      <c r="I336" s="762"/>
      <c r="J336" s="780"/>
      <c r="K336" s="780"/>
      <c r="L336" s="781"/>
      <c r="M336" s="766"/>
    </row>
    <row r="337" spans="1:13" ht="15" hidden="1">
      <c r="A337" s="800"/>
      <c r="B337" s="744"/>
      <c r="C337" s="758"/>
      <c r="D337" s="762"/>
      <c r="E337" s="772"/>
      <c r="F337" s="773"/>
      <c r="G337" s="774"/>
      <c r="H337" s="853"/>
      <c r="I337" s="762"/>
      <c r="J337" s="780"/>
      <c r="K337" s="780"/>
      <c r="L337" s="781"/>
      <c r="M337" s="766"/>
    </row>
    <row r="338" spans="1:13" ht="9" customHeight="1" hidden="1">
      <c r="A338" s="800"/>
      <c r="B338" s="744"/>
      <c r="C338" s="850"/>
      <c r="D338" s="1378"/>
      <c r="E338" s="1379"/>
      <c r="F338" s="1379"/>
      <c r="G338" s="1380"/>
      <c r="H338" s="851"/>
      <c r="I338" s="762"/>
      <c r="J338" s="780"/>
      <c r="K338" s="780"/>
      <c r="L338" s="781"/>
      <c r="M338" s="766"/>
    </row>
    <row r="339" spans="1:13" ht="15" hidden="1">
      <c r="A339" s="800"/>
      <c r="B339" s="744"/>
      <c r="C339" s="758"/>
      <c r="D339" s="762"/>
      <c r="E339" s="772"/>
      <c r="F339" s="773"/>
      <c r="G339" s="774"/>
      <c r="H339" s="852"/>
      <c r="I339" s="762"/>
      <c r="J339" s="780"/>
      <c r="K339" s="780"/>
      <c r="L339" s="781"/>
      <c r="M339" s="766"/>
    </row>
    <row r="340" spans="1:13" ht="15" hidden="1">
      <c r="A340" s="800"/>
      <c r="B340" s="744"/>
      <c r="C340" s="758"/>
      <c r="D340" s="762"/>
      <c r="E340" s="772"/>
      <c r="F340" s="773"/>
      <c r="G340" s="774"/>
      <c r="H340" s="853"/>
      <c r="I340" s="762"/>
      <c r="J340" s="780"/>
      <c r="K340" s="780"/>
      <c r="L340" s="781"/>
      <c r="M340" s="766"/>
    </row>
    <row r="341" spans="1:13" ht="15" hidden="1">
      <c r="A341" s="800"/>
      <c r="B341" s="744"/>
      <c r="C341" s="758"/>
      <c r="D341" s="762"/>
      <c r="E341" s="772"/>
      <c r="F341" s="773"/>
      <c r="G341" s="774"/>
      <c r="H341" s="853"/>
      <c r="I341" s="762"/>
      <c r="J341" s="780"/>
      <c r="K341" s="780"/>
      <c r="L341" s="781"/>
      <c r="M341" s="766"/>
    </row>
    <row r="342" spans="1:13" ht="15" hidden="1">
      <c r="A342" s="800"/>
      <c r="B342" s="744"/>
      <c r="C342" s="850"/>
      <c r="D342" s="1378"/>
      <c r="E342" s="1379"/>
      <c r="F342" s="1379"/>
      <c r="G342" s="1380"/>
      <c r="H342" s="851"/>
      <c r="I342" s="762"/>
      <c r="J342" s="780"/>
      <c r="K342" s="780"/>
      <c r="L342" s="781"/>
      <c r="M342" s="766"/>
    </row>
    <row r="343" spans="1:13" ht="15" hidden="1">
      <c r="A343" s="800"/>
      <c r="B343" s="744"/>
      <c r="C343" s="758"/>
      <c r="D343" s="762"/>
      <c r="E343" s="772"/>
      <c r="F343" s="773"/>
      <c r="G343" s="774"/>
      <c r="H343" s="852"/>
      <c r="I343" s="762"/>
      <c r="J343" s="780"/>
      <c r="K343" s="780"/>
      <c r="L343" s="781"/>
      <c r="M343" s="766"/>
    </row>
    <row r="344" spans="1:13" ht="15" hidden="1">
      <c r="A344" s="800"/>
      <c r="B344" s="744"/>
      <c r="C344" s="758"/>
      <c r="D344" s="762"/>
      <c r="E344" s="772"/>
      <c r="F344" s="773"/>
      <c r="G344" s="774"/>
      <c r="H344" s="853"/>
      <c r="I344" s="762"/>
      <c r="J344" s="780"/>
      <c r="K344" s="780"/>
      <c r="L344" s="781"/>
      <c r="M344" s="766"/>
    </row>
    <row r="345" spans="1:13" ht="15" hidden="1">
      <c r="A345" s="800"/>
      <c r="B345" s="744"/>
      <c r="C345" s="758"/>
      <c r="D345" s="762"/>
      <c r="E345" s="772"/>
      <c r="F345" s="773"/>
      <c r="G345" s="774"/>
      <c r="H345" s="853"/>
      <c r="I345" s="762"/>
      <c r="J345" s="780"/>
      <c r="K345" s="780"/>
      <c r="L345" s="781"/>
      <c r="M345" s="766"/>
    </row>
    <row r="346" spans="1:13" ht="15" hidden="1">
      <c r="A346" s="800"/>
      <c r="B346" s="744"/>
      <c r="C346" s="850"/>
      <c r="D346" s="1378"/>
      <c r="E346" s="1379"/>
      <c r="F346" s="1379"/>
      <c r="G346" s="1380"/>
      <c r="H346" s="851"/>
      <c r="I346" s="762"/>
      <c r="J346" s="780"/>
      <c r="K346" s="780"/>
      <c r="L346" s="781"/>
      <c r="M346" s="766"/>
    </row>
    <row r="347" spans="1:13" ht="15" hidden="1">
      <c r="A347" s="800"/>
      <c r="B347" s="744"/>
      <c r="C347" s="758"/>
      <c r="D347" s="762"/>
      <c r="E347" s="772"/>
      <c r="F347" s="773"/>
      <c r="G347" s="774"/>
      <c r="H347" s="852"/>
      <c r="I347" s="762"/>
      <c r="J347" s="780"/>
      <c r="K347" s="780"/>
      <c r="L347" s="781"/>
      <c r="M347" s="766"/>
    </row>
    <row r="348" spans="1:13" ht="15" hidden="1">
      <c r="A348" s="800"/>
      <c r="B348" s="744"/>
      <c r="C348" s="758"/>
      <c r="D348" s="762"/>
      <c r="E348" s="772"/>
      <c r="F348" s="773"/>
      <c r="G348" s="774"/>
      <c r="H348" s="853"/>
      <c r="I348" s="762"/>
      <c r="J348" s="780"/>
      <c r="K348" s="780"/>
      <c r="L348" s="781"/>
      <c r="M348" s="766"/>
    </row>
    <row r="349" spans="1:13" ht="12" customHeight="1" hidden="1">
      <c r="A349" s="800"/>
      <c r="B349" s="744"/>
      <c r="C349" s="758"/>
      <c r="D349" s="762"/>
      <c r="E349" s="772"/>
      <c r="F349" s="773"/>
      <c r="G349" s="774"/>
      <c r="H349" s="853"/>
      <c r="I349" s="762"/>
      <c r="J349" s="780"/>
      <c r="K349" s="780"/>
      <c r="L349" s="781"/>
      <c r="M349" s="766"/>
    </row>
    <row r="350" spans="1:13" ht="15" hidden="1">
      <c r="A350" s="800"/>
      <c r="B350" s="744"/>
      <c r="C350" s="850"/>
      <c r="D350" s="1378"/>
      <c r="E350" s="1379"/>
      <c r="F350" s="1379"/>
      <c r="G350" s="1380"/>
      <c r="H350" s="851"/>
      <c r="I350" s="762"/>
      <c r="J350" s="780"/>
      <c r="K350" s="780"/>
      <c r="L350" s="781"/>
      <c r="M350" s="766"/>
    </row>
    <row r="351" spans="1:13" ht="15" hidden="1">
      <c r="A351" s="800"/>
      <c r="B351" s="744"/>
      <c r="C351" s="758"/>
      <c r="D351" s="762"/>
      <c r="E351" s="767"/>
      <c r="F351" s="773"/>
      <c r="G351" s="774"/>
      <c r="H351" s="852"/>
      <c r="I351" s="762"/>
      <c r="J351" s="780"/>
      <c r="K351" s="780"/>
      <c r="L351" s="781"/>
      <c r="M351" s="766"/>
    </row>
    <row r="352" spans="1:13" ht="15" hidden="1">
      <c r="A352" s="800"/>
      <c r="B352" s="744"/>
      <c r="C352" s="758"/>
      <c r="D352" s="762"/>
      <c r="E352" s="1373"/>
      <c r="F352" s="1374"/>
      <c r="G352" s="1375"/>
      <c r="H352" s="853"/>
      <c r="I352" s="762"/>
      <c r="J352" s="780"/>
      <c r="K352" s="780"/>
      <c r="L352" s="781"/>
      <c r="M352" s="766"/>
    </row>
    <row r="353" spans="1:13" ht="15" hidden="1">
      <c r="A353" s="800"/>
      <c r="B353" s="744"/>
      <c r="C353" s="758"/>
      <c r="D353" s="762"/>
      <c r="E353" s="772"/>
      <c r="F353" s="773"/>
      <c r="G353" s="774"/>
      <c r="H353" s="853"/>
      <c r="I353" s="762"/>
      <c r="J353" s="780"/>
      <c r="K353" s="780"/>
      <c r="L353" s="781"/>
      <c r="M353" s="766"/>
    </row>
    <row r="354" spans="1:13" ht="15" hidden="1">
      <c r="A354" s="800"/>
      <c r="B354" s="744"/>
      <c r="C354" s="758"/>
      <c r="D354" s="1358"/>
      <c r="E354" s="1359"/>
      <c r="F354" s="1359"/>
      <c r="G354" s="1360"/>
      <c r="H354" s="851"/>
      <c r="I354" s="1358"/>
      <c r="J354" s="1359"/>
      <c r="K354" s="1359"/>
      <c r="L354" s="1360"/>
      <c r="M354" s="766"/>
    </row>
    <row r="355" spans="1:13" ht="15.75" hidden="1" thickBot="1">
      <c r="A355" s="800"/>
      <c r="B355" s="744"/>
      <c r="C355" s="758"/>
      <c r="D355" s="762"/>
      <c r="E355" s="777"/>
      <c r="F355" s="773"/>
      <c r="G355" s="774"/>
      <c r="H355" s="852"/>
      <c r="I355" s="762"/>
      <c r="J355" s="777"/>
      <c r="K355" s="780"/>
      <c r="L355" s="781"/>
      <c r="M355" s="783"/>
    </row>
    <row r="356" spans="1:13" ht="15.75" hidden="1" thickBot="1">
      <c r="A356" s="800"/>
      <c r="B356" s="744"/>
      <c r="C356" s="758"/>
      <c r="D356" s="762"/>
      <c r="E356" s="1373"/>
      <c r="F356" s="1374"/>
      <c r="G356" s="1375"/>
      <c r="H356" s="853"/>
      <c r="I356" s="762"/>
      <c r="J356" s="777"/>
      <c r="K356" s="780"/>
      <c r="L356" s="781"/>
      <c r="M356" s="783"/>
    </row>
    <row r="357" spans="1:13" ht="15.75" hidden="1" thickBot="1">
      <c r="A357" s="800"/>
      <c r="B357" s="744"/>
      <c r="C357" s="758"/>
      <c r="D357" s="762"/>
      <c r="E357" s="772"/>
      <c r="F357" s="773"/>
      <c r="G357" s="774"/>
      <c r="H357" s="853"/>
      <c r="I357" s="762"/>
      <c r="J357" s="1361"/>
      <c r="K357" s="1362"/>
      <c r="L357" s="1363"/>
      <c r="M357" s="783"/>
    </row>
    <row r="358" spans="1:13" ht="15" hidden="1">
      <c r="A358" s="800"/>
      <c r="B358" s="744"/>
      <c r="C358" s="758"/>
      <c r="D358" s="1358"/>
      <c r="E358" s="1359"/>
      <c r="F358" s="1359"/>
      <c r="G358" s="1360"/>
      <c r="H358" s="851"/>
      <c r="I358" s="762"/>
      <c r="J358" s="780"/>
      <c r="K358" s="780"/>
      <c r="L358" s="781"/>
      <c r="M358" s="776"/>
    </row>
    <row r="359" spans="1:13" ht="10.5" customHeight="1" hidden="1">
      <c r="A359" s="800"/>
      <c r="B359" s="744"/>
      <c r="C359" s="758"/>
      <c r="D359" s="762"/>
      <c r="E359" s="777"/>
      <c r="F359" s="773"/>
      <c r="G359" s="774"/>
      <c r="H359" s="852"/>
      <c r="I359" s="762"/>
      <c r="J359" s="780"/>
      <c r="K359" s="780"/>
      <c r="L359" s="781"/>
      <c r="M359" s="766"/>
    </row>
    <row r="360" spans="1:13" ht="8.25" customHeight="1" hidden="1">
      <c r="A360" s="800"/>
      <c r="B360" s="744"/>
      <c r="C360" s="758"/>
      <c r="D360" s="762"/>
      <c r="E360" s="1373"/>
      <c r="F360" s="1374"/>
      <c r="G360" s="1375"/>
      <c r="H360" s="853"/>
      <c r="I360" s="762"/>
      <c r="J360" s="780"/>
      <c r="K360" s="780"/>
      <c r="L360" s="781"/>
      <c r="M360" s="766"/>
    </row>
    <row r="361" spans="1:13" ht="15" hidden="1">
      <c r="A361" s="800"/>
      <c r="B361" s="744"/>
      <c r="C361" s="758"/>
      <c r="D361" s="762"/>
      <c r="E361" s="772"/>
      <c r="F361" s="773"/>
      <c r="G361" s="774"/>
      <c r="H361" s="853"/>
      <c r="I361" s="762"/>
      <c r="J361" s="780"/>
      <c r="K361" s="780"/>
      <c r="L361" s="781"/>
      <c r="M361" s="766"/>
    </row>
    <row r="362" spans="1:13" ht="15" hidden="1">
      <c r="A362" s="800"/>
      <c r="B362" s="744"/>
      <c r="C362" s="850"/>
      <c r="D362" s="1378"/>
      <c r="E362" s="1379"/>
      <c r="F362" s="1379"/>
      <c r="G362" s="1380"/>
      <c r="H362" s="851"/>
      <c r="I362" s="762"/>
      <c r="J362" s="780"/>
      <c r="K362" s="780"/>
      <c r="L362" s="781"/>
      <c r="M362" s="766"/>
    </row>
    <row r="363" spans="1:13" ht="15" hidden="1">
      <c r="A363" s="800"/>
      <c r="B363" s="744"/>
      <c r="C363" s="758"/>
      <c r="D363" s="762"/>
      <c r="E363" s="777"/>
      <c r="F363" s="1361"/>
      <c r="G363" s="1363"/>
      <c r="H363" s="852"/>
      <c r="I363" s="762"/>
      <c r="J363" s="780"/>
      <c r="K363" s="780"/>
      <c r="L363" s="781"/>
      <c r="M363" s="766"/>
    </row>
    <row r="364" spans="1:13" ht="15" hidden="1">
      <c r="A364" s="800"/>
      <c r="B364" s="744"/>
      <c r="C364" s="758"/>
      <c r="D364" s="762"/>
      <c r="E364" s="772"/>
      <c r="F364" s="773"/>
      <c r="G364" s="774"/>
      <c r="H364" s="853"/>
      <c r="I364" s="762"/>
      <c r="J364" s="780"/>
      <c r="K364" s="780"/>
      <c r="L364" s="781"/>
      <c r="M364" s="766"/>
    </row>
    <row r="365" spans="1:13" ht="15" hidden="1">
      <c r="A365" s="800"/>
      <c r="B365" s="744"/>
      <c r="C365" s="758"/>
      <c r="D365" s="762"/>
      <c r="E365" s="772"/>
      <c r="F365" s="773"/>
      <c r="G365" s="774"/>
      <c r="H365" s="853"/>
      <c r="I365" s="762"/>
      <c r="J365" s="780"/>
      <c r="K365" s="780"/>
      <c r="L365" s="781"/>
      <c r="M365" s="766"/>
    </row>
    <row r="366" spans="1:13" ht="15" hidden="1">
      <c r="A366" s="800"/>
      <c r="B366" s="744"/>
      <c r="C366" s="758"/>
      <c r="D366" s="1358"/>
      <c r="E366" s="1359"/>
      <c r="F366" s="1359"/>
      <c r="G366" s="1360"/>
      <c r="H366" s="851"/>
      <c r="I366" s="762"/>
      <c r="J366" s="780"/>
      <c r="K366" s="780"/>
      <c r="L366" s="781"/>
      <c r="M366" s="766"/>
    </row>
    <row r="367" spans="1:13" ht="15" hidden="1">
      <c r="A367" s="800"/>
      <c r="B367" s="744"/>
      <c r="C367" s="758"/>
      <c r="D367" s="762"/>
      <c r="E367" s="772"/>
      <c r="F367" s="773"/>
      <c r="G367" s="774"/>
      <c r="H367" s="812"/>
      <c r="I367" s="762"/>
      <c r="J367" s="780"/>
      <c r="K367" s="780"/>
      <c r="L367" s="781"/>
      <c r="M367" s="766"/>
    </row>
    <row r="368" spans="1:13" ht="15" hidden="1">
      <c r="A368" s="800"/>
      <c r="B368" s="744"/>
      <c r="C368" s="758"/>
      <c r="D368" s="762"/>
      <c r="E368" s="772"/>
      <c r="F368" s="773"/>
      <c r="G368" s="774"/>
      <c r="H368" s="813"/>
      <c r="I368" s="762"/>
      <c r="J368" s="780"/>
      <c r="K368" s="780"/>
      <c r="L368" s="781"/>
      <c r="M368" s="766"/>
    </row>
    <row r="369" spans="1:13" ht="15" hidden="1">
      <c r="A369" s="800"/>
      <c r="B369" s="744"/>
      <c r="C369" s="758"/>
      <c r="D369" s="762"/>
      <c r="E369" s="772"/>
      <c r="F369" s="773"/>
      <c r="G369" s="774"/>
      <c r="H369" s="813"/>
      <c r="I369" s="762"/>
      <c r="J369" s="780"/>
      <c r="K369" s="780"/>
      <c r="L369" s="781"/>
      <c r="M369" s="766"/>
    </row>
    <row r="370" spans="1:13" ht="15" hidden="1">
      <c r="A370" s="800"/>
      <c r="B370" s="744"/>
      <c r="C370" s="758"/>
      <c r="D370" s="1358"/>
      <c r="E370" s="1359"/>
      <c r="F370" s="1359"/>
      <c r="G370" s="1360"/>
      <c r="H370" s="813"/>
      <c r="I370" s="1364"/>
      <c r="J370" s="1376"/>
      <c r="K370" s="1376"/>
      <c r="L370" s="1377"/>
      <c r="M370" s="766"/>
    </row>
    <row r="371" spans="1:13" ht="15" hidden="1">
      <c r="A371" s="800"/>
      <c r="B371" s="744"/>
      <c r="C371" s="758"/>
      <c r="D371" s="762"/>
      <c r="E371" s="1361"/>
      <c r="F371" s="1362"/>
      <c r="G371" s="1363"/>
      <c r="H371" s="813"/>
      <c r="I371" s="762"/>
      <c r="J371" s="780"/>
      <c r="K371" s="780"/>
      <c r="L371" s="781"/>
      <c r="M371" s="766"/>
    </row>
    <row r="372" spans="1:13" ht="15" hidden="1">
      <c r="A372" s="800"/>
      <c r="B372" s="744"/>
      <c r="C372" s="758"/>
      <c r="D372" s="762"/>
      <c r="E372" s="772"/>
      <c r="F372" s="773"/>
      <c r="G372" s="774"/>
      <c r="H372" s="813"/>
      <c r="I372" s="762"/>
      <c r="J372" s="780"/>
      <c r="K372" s="780"/>
      <c r="L372" s="781"/>
      <c r="M372" s="766"/>
    </row>
    <row r="373" spans="1:13" ht="15" hidden="1">
      <c r="A373" s="800"/>
      <c r="B373" s="744"/>
      <c r="C373" s="758"/>
      <c r="D373" s="762"/>
      <c r="E373" s="1361"/>
      <c r="F373" s="1362"/>
      <c r="G373" s="1363"/>
      <c r="H373" s="852"/>
      <c r="I373" s="762"/>
      <c r="J373" s="780"/>
      <c r="K373" s="780"/>
      <c r="L373" s="781"/>
      <c r="M373" s="766"/>
    </row>
    <row r="374" spans="1:13" ht="15" hidden="1">
      <c r="A374" s="800"/>
      <c r="B374" s="744"/>
      <c r="C374" s="758"/>
      <c r="D374" s="762"/>
      <c r="E374" s="772"/>
      <c r="F374" s="773"/>
      <c r="G374" s="774"/>
      <c r="H374" s="853"/>
      <c r="I374" s="762"/>
      <c r="J374" s="780"/>
      <c r="K374" s="780"/>
      <c r="L374" s="781"/>
      <c r="M374" s="766"/>
    </row>
    <row r="375" spans="1:13" ht="15" hidden="1">
      <c r="A375" s="800"/>
      <c r="B375" s="744"/>
      <c r="C375" s="758"/>
      <c r="D375" s="762"/>
      <c r="E375" s="772"/>
      <c r="F375" s="773"/>
      <c r="G375" s="774"/>
      <c r="H375" s="853"/>
      <c r="I375" s="762"/>
      <c r="J375" s="780"/>
      <c r="K375" s="780"/>
      <c r="L375" s="781"/>
      <c r="M375" s="766"/>
    </row>
    <row r="376" spans="1:13" ht="15" hidden="1">
      <c r="A376" s="800"/>
      <c r="B376" s="744"/>
      <c r="C376" s="758"/>
      <c r="D376" s="1358"/>
      <c r="E376" s="1359"/>
      <c r="F376" s="1359"/>
      <c r="G376" s="1360"/>
      <c r="H376" s="851"/>
      <c r="I376" s="1358"/>
      <c r="J376" s="1359"/>
      <c r="K376" s="1359"/>
      <c r="L376" s="1360"/>
      <c r="M376" s="766"/>
    </row>
    <row r="377" spans="1:13" ht="9" customHeight="1" hidden="1" thickBot="1">
      <c r="A377" s="800"/>
      <c r="B377" s="744"/>
      <c r="C377" s="758"/>
      <c r="D377" s="762"/>
      <c r="E377" s="1361"/>
      <c r="F377" s="1362"/>
      <c r="G377" s="1363"/>
      <c r="H377" s="812"/>
      <c r="I377" s="762"/>
      <c r="J377" s="1361"/>
      <c r="K377" s="1362"/>
      <c r="L377" s="1363"/>
      <c r="M377" s="783"/>
    </row>
    <row r="378" spans="1:13" ht="15.75" hidden="1" thickBot="1">
      <c r="A378" s="800"/>
      <c r="B378" s="744"/>
      <c r="C378" s="758"/>
      <c r="D378" s="762"/>
      <c r="E378" s="772"/>
      <c r="F378" s="773"/>
      <c r="G378" s="774"/>
      <c r="H378" s="852"/>
      <c r="I378" s="762"/>
      <c r="J378" s="777"/>
      <c r="K378" s="768"/>
      <c r="L378" s="769"/>
      <c r="M378" s="783"/>
    </row>
    <row r="379" spans="1:13" ht="15.75" hidden="1" thickBot="1">
      <c r="A379" s="800"/>
      <c r="B379" s="744"/>
      <c r="C379" s="758"/>
      <c r="D379" s="762"/>
      <c r="E379" s="772"/>
      <c r="F379" s="773"/>
      <c r="G379" s="774"/>
      <c r="H379" s="853"/>
      <c r="I379" s="762"/>
      <c r="J379" s="1361"/>
      <c r="K379" s="1362"/>
      <c r="L379" s="1363"/>
      <c r="M379" s="783"/>
    </row>
    <row r="380" spans="1:13" ht="15" hidden="1">
      <c r="A380" s="800"/>
      <c r="B380" s="744"/>
      <c r="C380" s="758"/>
      <c r="D380" s="762"/>
      <c r="E380" s="772"/>
      <c r="F380" s="773"/>
      <c r="G380" s="774"/>
      <c r="H380" s="853"/>
      <c r="I380" s="762"/>
      <c r="J380" s="780"/>
      <c r="K380" s="780"/>
      <c r="L380" s="781"/>
      <c r="M380" s="766"/>
    </row>
    <row r="381" spans="1:13" ht="15" hidden="1">
      <c r="A381" s="800"/>
      <c r="B381" s="744"/>
      <c r="C381" s="758"/>
      <c r="D381" s="1358"/>
      <c r="E381" s="1359"/>
      <c r="F381" s="1359"/>
      <c r="G381" s="1360"/>
      <c r="H381" s="851"/>
      <c r="I381" s="1364"/>
      <c r="J381" s="1376"/>
      <c r="K381" s="1376"/>
      <c r="L381" s="1377"/>
      <c r="M381" s="766"/>
    </row>
    <row r="382" spans="1:13" ht="15" hidden="1">
      <c r="A382" s="800"/>
      <c r="B382" s="744"/>
      <c r="C382" s="758"/>
      <c r="D382" s="762"/>
      <c r="E382" s="767"/>
      <c r="F382" s="773"/>
      <c r="G382" s="774"/>
      <c r="H382" s="852"/>
      <c r="I382" s="762"/>
      <c r="J382" s="780"/>
      <c r="K382" s="780"/>
      <c r="L382" s="781"/>
      <c r="M382" s="766"/>
    </row>
    <row r="383" spans="1:13" ht="15" hidden="1">
      <c r="A383" s="800"/>
      <c r="B383" s="744"/>
      <c r="C383" s="758"/>
      <c r="D383" s="762"/>
      <c r="E383" s="772"/>
      <c r="F383" s="773"/>
      <c r="G383" s="774"/>
      <c r="H383" s="853"/>
      <c r="I383" s="762"/>
      <c r="J383" s="780"/>
      <c r="K383" s="780"/>
      <c r="L383" s="781"/>
      <c r="M383" s="766"/>
    </row>
    <row r="384" spans="1:13" ht="15" hidden="1">
      <c r="A384" s="800"/>
      <c r="B384" s="744"/>
      <c r="C384" s="758"/>
      <c r="D384" s="762"/>
      <c r="E384" s="772"/>
      <c r="F384" s="773"/>
      <c r="G384" s="774"/>
      <c r="H384" s="853"/>
      <c r="I384" s="762"/>
      <c r="J384" s="780"/>
      <c r="K384" s="780"/>
      <c r="L384" s="781"/>
      <c r="M384" s="766"/>
    </row>
    <row r="385" spans="1:13" ht="15" hidden="1">
      <c r="A385" s="800"/>
      <c r="B385" s="744"/>
      <c r="C385" s="758"/>
      <c r="D385" s="815"/>
      <c r="E385" s="816"/>
      <c r="F385" s="816"/>
      <c r="G385" s="817"/>
      <c r="H385" s="851"/>
      <c r="I385" s="1358"/>
      <c r="J385" s="1359"/>
      <c r="K385" s="1359"/>
      <c r="L385" s="1360"/>
      <c r="M385" s="766"/>
    </row>
    <row r="386" spans="1:13" ht="15.75" hidden="1" thickBot="1">
      <c r="A386" s="800"/>
      <c r="B386" s="744"/>
      <c r="C386" s="758"/>
      <c r="D386" s="762"/>
      <c r="E386" s="767"/>
      <c r="F386" s="773"/>
      <c r="G386" s="774"/>
      <c r="H386" s="852"/>
      <c r="I386" s="762"/>
      <c r="J386" s="777"/>
      <c r="K386" s="780"/>
      <c r="L386" s="781"/>
      <c r="M386" s="783"/>
    </row>
    <row r="387" spans="1:13" ht="15.75" hidden="1" thickBot="1">
      <c r="A387" s="800"/>
      <c r="B387" s="744"/>
      <c r="C387" s="758"/>
      <c r="D387" s="762"/>
      <c r="E387" s="1373"/>
      <c r="F387" s="1374"/>
      <c r="G387" s="1375"/>
      <c r="H387" s="853"/>
      <c r="I387" s="762"/>
      <c r="J387" s="777"/>
      <c r="K387" s="780"/>
      <c r="L387" s="781"/>
      <c r="M387" s="783"/>
    </row>
    <row r="388" spans="1:13" ht="15.75" hidden="1" thickBot="1">
      <c r="A388" s="800"/>
      <c r="B388" s="744"/>
      <c r="C388" s="758"/>
      <c r="D388" s="762"/>
      <c r="E388" s="772"/>
      <c r="F388" s="773"/>
      <c r="G388" s="774"/>
      <c r="H388" s="853"/>
      <c r="I388" s="762"/>
      <c r="J388" s="1361"/>
      <c r="K388" s="1362"/>
      <c r="L388" s="1363"/>
      <c r="M388" s="783"/>
    </row>
    <row r="389" spans="1:13" ht="15" hidden="1">
      <c r="A389" s="800"/>
      <c r="B389" s="744"/>
      <c r="C389" s="758"/>
      <c r="D389" s="1358"/>
      <c r="E389" s="1359"/>
      <c r="F389" s="1359"/>
      <c r="G389" s="1360"/>
      <c r="H389" s="851"/>
      <c r="I389" s="762"/>
      <c r="J389" s="780"/>
      <c r="K389" s="780"/>
      <c r="L389" s="781"/>
      <c r="M389" s="776"/>
    </row>
    <row r="390" spans="1:13" ht="15" hidden="1">
      <c r="A390" s="800"/>
      <c r="B390" s="744"/>
      <c r="C390" s="758"/>
      <c r="D390" s="762"/>
      <c r="E390" s="1361"/>
      <c r="F390" s="1362"/>
      <c r="G390" s="1363"/>
      <c r="H390" s="852"/>
      <c r="I390" s="762"/>
      <c r="J390" s="780"/>
      <c r="K390" s="780"/>
      <c r="L390" s="781"/>
      <c r="M390" s="766"/>
    </row>
    <row r="391" spans="1:13" ht="15" hidden="1">
      <c r="A391" s="800"/>
      <c r="B391" s="744"/>
      <c r="C391" s="758"/>
      <c r="D391" s="762"/>
      <c r="E391" s="772"/>
      <c r="F391" s="773"/>
      <c r="G391" s="774"/>
      <c r="H391" s="853"/>
      <c r="I391" s="762"/>
      <c r="J391" s="780"/>
      <c r="K391" s="780"/>
      <c r="L391" s="781"/>
      <c r="M391" s="766"/>
    </row>
    <row r="392" spans="1:13" ht="15" hidden="1">
      <c r="A392" s="800"/>
      <c r="B392" s="744"/>
      <c r="C392" s="758"/>
      <c r="D392" s="762"/>
      <c r="E392" s="772"/>
      <c r="F392" s="773"/>
      <c r="G392" s="774"/>
      <c r="H392" s="853"/>
      <c r="I392" s="762"/>
      <c r="J392" s="780"/>
      <c r="K392" s="780"/>
      <c r="L392" s="781"/>
      <c r="M392" s="766"/>
    </row>
    <row r="393" spans="1:13" ht="15" hidden="1">
      <c r="A393" s="800"/>
      <c r="B393" s="744"/>
      <c r="C393" s="758"/>
      <c r="D393" s="1358"/>
      <c r="E393" s="1359"/>
      <c r="F393" s="1359"/>
      <c r="G393" s="1360"/>
      <c r="H393" s="851"/>
      <c r="I393" s="762"/>
      <c r="J393" s="780"/>
      <c r="K393" s="780"/>
      <c r="L393" s="781"/>
      <c r="M393" s="766"/>
    </row>
    <row r="394" spans="1:13" ht="15" hidden="1">
      <c r="A394" s="800"/>
      <c r="B394" s="744"/>
      <c r="C394" s="758"/>
      <c r="D394" s="762"/>
      <c r="E394" s="1361"/>
      <c r="F394" s="1362"/>
      <c r="G394" s="1363"/>
      <c r="H394" s="812"/>
      <c r="I394" s="762"/>
      <c r="J394" s="780"/>
      <c r="K394" s="780"/>
      <c r="L394" s="781"/>
      <c r="M394" s="766"/>
    </row>
    <row r="395" spans="1:13" ht="15" hidden="1">
      <c r="A395" s="800"/>
      <c r="B395" s="744"/>
      <c r="C395" s="758"/>
      <c r="D395" s="762"/>
      <c r="E395" s="772"/>
      <c r="F395" s="768"/>
      <c r="G395" s="769"/>
      <c r="H395" s="813"/>
      <c r="I395" s="762"/>
      <c r="J395" s="780"/>
      <c r="K395" s="780"/>
      <c r="L395" s="781"/>
      <c r="M395" s="766"/>
    </row>
    <row r="396" spans="1:13" ht="15" hidden="1">
      <c r="A396" s="800"/>
      <c r="B396" s="744"/>
      <c r="C396" s="758"/>
      <c r="D396" s="762"/>
      <c r="E396" s="767"/>
      <c r="F396" s="773"/>
      <c r="G396" s="774"/>
      <c r="H396" s="852"/>
      <c r="I396" s="762"/>
      <c r="J396" s="780"/>
      <c r="K396" s="780"/>
      <c r="L396" s="781"/>
      <c r="M396" s="766"/>
    </row>
    <row r="397" spans="1:13" ht="15" hidden="1">
      <c r="A397" s="800"/>
      <c r="B397" s="744"/>
      <c r="C397" s="758"/>
      <c r="D397" s="762"/>
      <c r="E397" s="772"/>
      <c r="F397" s="773"/>
      <c r="G397" s="774"/>
      <c r="H397" s="853"/>
      <c r="I397" s="762"/>
      <c r="J397" s="780"/>
      <c r="K397" s="780"/>
      <c r="L397" s="781"/>
      <c r="M397" s="766"/>
    </row>
    <row r="398" spans="1:13" ht="12.75" customHeight="1" hidden="1">
      <c r="A398" s="800"/>
      <c r="B398" s="744"/>
      <c r="C398" s="758"/>
      <c r="D398" s="762"/>
      <c r="E398" s="772"/>
      <c r="F398" s="773"/>
      <c r="G398" s="774"/>
      <c r="H398" s="853"/>
      <c r="I398" s="762"/>
      <c r="J398" s="780"/>
      <c r="K398" s="780"/>
      <c r="L398" s="781"/>
      <c r="M398" s="766"/>
    </row>
    <row r="399" spans="1:13" ht="15" hidden="1">
      <c r="A399" s="800"/>
      <c r="B399" s="744"/>
      <c r="C399" s="758"/>
      <c r="D399" s="1358"/>
      <c r="E399" s="1359"/>
      <c r="F399" s="1359"/>
      <c r="G399" s="1360"/>
      <c r="H399" s="851"/>
      <c r="I399" s="762"/>
      <c r="J399" s="780"/>
      <c r="K399" s="780"/>
      <c r="L399" s="781"/>
      <c r="M399" s="766"/>
    </row>
    <row r="400" spans="1:13" ht="15" hidden="1">
      <c r="A400" s="800"/>
      <c r="B400" s="744"/>
      <c r="C400" s="758"/>
      <c r="D400" s="762"/>
      <c r="E400" s="1361"/>
      <c r="F400" s="1362"/>
      <c r="G400" s="1363"/>
      <c r="H400" s="812"/>
      <c r="I400" s="762"/>
      <c r="J400" s="780"/>
      <c r="K400" s="780"/>
      <c r="L400" s="781"/>
      <c r="M400" s="766"/>
    </row>
    <row r="401" spans="1:13" ht="15" hidden="1">
      <c r="A401" s="800"/>
      <c r="B401" s="744"/>
      <c r="C401" s="758"/>
      <c r="D401" s="762"/>
      <c r="E401" s="772"/>
      <c r="F401" s="768"/>
      <c r="G401" s="769"/>
      <c r="H401" s="852"/>
      <c r="I401" s="762"/>
      <c r="J401" s="780"/>
      <c r="K401" s="780"/>
      <c r="L401" s="781"/>
      <c r="M401" s="766"/>
    </row>
    <row r="402" spans="1:13" ht="15" hidden="1">
      <c r="A402" s="800"/>
      <c r="B402" s="744"/>
      <c r="C402" s="758"/>
      <c r="D402" s="762"/>
      <c r="E402" s="772"/>
      <c r="F402" s="773"/>
      <c r="G402" s="774"/>
      <c r="H402" s="853"/>
      <c r="I402" s="762"/>
      <c r="J402" s="780"/>
      <c r="K402" s="780"/>
      <c r="L402" s="781"/>
      <c r="M402" s="766"/>
    </row>
    <row r="403" spans="1:13" ht="15" hidden="1">
      <c r="A403" s="800"/>
      <c r="B403" s="744"/>
      <c r="C403" s="758"/>
      <c r="D403" s="762"/>
      <c r="E403" s="772"/>
      <c r="F403" s="773"/>
      <c r="G403" s="774"/>
      <c r="H403" s="853"/>
      <c r="I403" s="762"/>
      <c r="J403" s="780"/>
      <c r="K403" s="780"/>
      <c r="L403" s="781"/>
      <c r="M403" s="766"/>
    </row>
    <row r="404" spans="1:13" ht="15" hidden="1">
      <c r="A404" s="800"/>
      <c r="B404" s="744"/>
      <c r="C404" s="758"/>
      <c r="D404" s="1358"/>
      <c r="E404" s="1359"/>
      <c r="F404" s="1359"/>
      <c r="G404" s="1360"/>
      <c r="H404" s="851"/>
      <c r="I404" s="1358"/>
      <c r="J404" s="1359"/>
      <c r="K404" s="1359"/>
      <c r="L404" s="1360"/>
      <c r="M404" s="766"/>
    </row>
    <row r="405" spans="1:13" ht="15.75" hidden="1" thickBot="1">
      <c r="A405" s="800"/>
      <c r="B405" s="744"/>
      <c r="C405" s="758"/>
      <c r="D405" s="762"/>
      <c r="E405" s="767"/>
      <c r="F405" s="816"/>
      <c r="G405" s="817"/>
      <c r="H405" s="813"/>
      <c r="I405" s="762"/>
      <c r="J405" s="767"/>
      <c r="K405" s="816"/>
      <c r="L405" s="817"/>
      <c r="M405" s="827"/>
    </row>
    <row r="406" spans="1:13" ht="15.75" hidden="1" thickBot="1">
      <c r="A406" s="800"/>
      <c r="B406" s="744"/>
      <c r="C406" s="758"/>
      <c r="D406" s="762"/>
      <c r="E406" s="777"/>
      <c r="F406" s="773"/>
      <c r="G406" s="774"/>
      <c r="H406" s="852"/>
      <c r="I406" s="815"/>
      <c r="J406" s="777"/>
      <c r="K406" s="816"/>
      <c r="L406" s="817"/>
      <c r="M406" s="827"/>
    </row>
    <row r="407" spans="1:13" ht="15.75" hidden="1" thickBot="1">
      <c r="A407" s="800"/>
      <c r="B407" s="744"/>
      <c r="C407" s="758"/>
      <c r="D407" s="762"/>
      <c r="E407" s="1373"/>
      <c r="F407" s="1374"/>
      <c r="G407" s="1375"/>
      <c r="H407" s="853"/>
      <c r="I407" s="762"/>
      <c r="J407" s="1361"/>
      <c r="K407" s="1362"/>
      <c r="L407" s="1363"/>
      <c r="M407" s="830"/>
    </row>
    <row r="408" spans="1:13" ht="15.75" hidden="1" thickBot="1">
      <c r="A408" s="800"/>
      <c r="B408" s="744"/>
      <c r="C408" s="758"/>
      <c r="D408" s="762"/>
      <c r="E408" s="772"/>
      <c r="F408" s="773"/>
      <c r="G408" s="774"/>
      <c r="H408" s="853"/>
      <c r="I408" s="762"/>
      <c r="J408" s="777"/>
      <c r="K408" s="780"/>
      <c r="L408" s="781"/>
      <c r="M408" s="827"/>
    </row>
    <row r="409" spans="1:13" ht="15.75" hidden="1" thickBot="1">
      <c r="A409" s="800"/>
      <c r="B409" s="744"/>
      <c r="C409" s="758"/>
      <c r="D409" s="1358"/>
      <c r="E409" s="1359"/>
      <c r="F409" s="1359"/>
      <c r="G409" s="1360"/>
      <c r="H409" s="851"/>
      <c r="I409" s="762"/>
      <c r="J409" s="777"/>
      <c r="K409" s="780"/>
      <c r="L409" s="781"/>
      <c r="M409" s="783"/>
    </row>
    <row r="410" spans="1:13" ht="15.75" hidden="1" thickBot="1">
      <c r="A410" s="800"/>
      <c r="B410" s="744"/>
      <c r="C410" s="758"/>
      <c r="D410" s="762"/>
      <c r="E410" s="1361"/>
      <c r="F410" s="1362"/>
      <c r="G410" s="1363"/>
      <c r="H410" s="852"/>
      <c r="I410" s="762"/>
      <c r="J410" s="1361"/>
      <c r="K410" s="1362"/>
      <c r="L410" s="1363"/>
      <c r="M410" s="771"/>
    </row>
    <row r="411" spans="1:13" ht="15" hidden="1">
      <c r="A411" s="800"/>
      <c r="B411" s="744"/>
      <c r="C411" s="758"/>
      <c r="D411" s="762"/>
      <c r="E411" s="772"/>
      <c r="F411" s="773"/>
      <c r="G411" s="774"/>
      <c r="H411" s="853"/>
      <c r="I411" s="762"/>
      <c r="J411" s="780"/>
      <c r="K411" s="780"/>
      <c r="L411" s="781"/>
      <c r="M411" s="776"/>
    </row>
    <row r="412" spans="1:13" ht="15" hidden="1">
      <c r="A412" s="800"/>
      <c r="B412" s="744"/>
      <c r="C412" s="758"/>
      <c r="D412" s="762"/>
      <c r="E412" s="772"/>
      <c r="F412" s="773"/>
      <c r="G412" s="774"/>
      <c r="H412" s="853"/>
      <c r="I412" s="762"/>
      <c r="J412" s="780"/>
      <c r="K412" s="780"/>
      <c r="L412" s="781"/>
      <c r="M412" s="766"/>
    </row>
    <row r="413" spans="1:13" ht="15">
      <c r="A413" s="800"/>
      <c r="B413" s="744"/>
      <c r="C413" s="758"/>
      <c r="D413" s="762" t="s">
        <v>18</v>
      </c>
      <c r="E413" s="772" t="s">
        <v>625</v>
      </c>
      <c r="F413" s="773"/>
      <c r="G413" s="774"/>
      <c r="H413" s="812">
        <v>50</v>
      </c>
      <c r="I413" s="762" t="s">
        <v>22</v>
      </c>
      <c r="J413" s="780" t="s">
        <v>692</v>
      </c>
      <c r="K413" s="780"/>
      <c r="L413" s="781"/>
      <c r="M413" s="766"/>
    </row>
    <row r="414" spans="1:13" ht="15">
      <c r="A414" s="800"/>
      <c r="B414" s="744"/>
      <c r="C414" s="758"/>
      <c r="D414" s="762"/>
      <c r="E414" s="772" t="s">
        <v>682</v>
      </c>
      <c r="F414" s="773"/>
      <c r="G414" s="774"/>
      <c r="H414" s="812">
        <v>50</v>
      </c>
      <c r="I414" s="762"/>
      <c r="J414" s="780" t="s">
        <v>504</v>
      </c>
      <c r="K414" s="780"/>
      <c r="L414" s="781"/>
      <c r="M414" s="766">
        <f>SUM(M413)</f>
        <v>0</v>
      </c>
    </row>
    <row r="415" spans="1:13" ht="15">
      <c r="A415" s="800"/>
      <c r="B415" s="744"/>
      <c r="C415" s="758"/>
      <c r="D415" s="762"/>
      <c r="E415" s="772"/>
      <c r="F415" s="773"/>
      <c r="G415" s="774"/>
      <c r="H415" s="812"/>
      <c r="I415" s="762"/>
      <c r="J415" s="780"/>
      <c r="K415" s="780"/>
      <c r="L415" s="781"/>
      <c r="M415" s="766"/>
    </row>
    <row r="416" spans="1:13" ht="15">
      <c r="A416" s="800"/>
      <c r="B416" s="744"/>
      <c r="C416" s="1367" t="s">
        <v>508</v>
      </c>
      <c r="D416" s="1367"/>
      <c r="E416" s="1367"/>
      <c r="F416" s="1367"/>
      <c r="G416" s="1367"/>
      <c r="H416" s="855"/>
      <c r="I416" s="854" t="s">
        <v>508</v>
      </c>
      <c r="J416" s="773"/>
      <c r="K416" s="773"/>
      <c r="L416" s="774"/>
      <c r="M416" s="854"/>
    </row>
    <row r="417" spans="1:13" ht="15">
      <c r="A417" s="800"/>
      <c r="B417" s="744"/>
      <c r="C417" s="758"/>
      <c r="D417" s="762" t="s">
        <v>5</v>
      </c>
      <c r="E417" s="1361" t="s">
        <v>469</v>
      </c>
      <c r="F417" s="1362"/>
      <c r="G417" s="1363"/>
      <c r="H417" s="788">
        <f>SUM(H96+H130)</f>
        <v>74092</v>
      </c>
      <c r="I417" s="762" t="s">
        <v>5</v>
      </c>
      <c r="J417" s="1361" t="s">
        <v>474</v>
      </c>
      <c r="K417" s="1362"/>
      <c r="L417" s="1363"/>
      <c r="M417" s="766">
        <f>SUM(M130,M160)</f>
        <v>0</v>
      </c>
    </row>
    <row r="418" spans="1:13" ht="15">
      <c r="A418" s="800"/>
      <c r="B418" s="744"/>
      <c r="C418" s="758"/>
      <c r="D418" s="762" t="s">
        <v>8</v>
      </c>
      <c r="E418" s="777" t="s">
        <v>471</v>
      </c>
      <c r="F418" s="777"/>
      <c r="G418" s="777"/>
      <c r="H418" s="788">
        <f>SUM(H98+H131+H264)</f>
        <v>19040</v>
      </c>
      <c r="I418" s="762" t="s">
        <v>8</v>
      </c>
      <c r="J418" s="777" t="s">
        <v>463</v>
      </c>
      <c r="K418" s="772"/>
      <c r="L418" s="774"/>
      <c r="M418" s="810">
        <f>SUM(M131)</f>
        <v>2000</v>
      </c>
    </row>
    <row r="419" spans="1:13" ht="15">
      <c r="A419" s="800"/>
      <c r="B419" s="744"/>
      <c r="C419" s="758"/>
      <c r="D419" s="762" t="s">
        <v>10</v>
      </c>
      <c r="E419" s="1361" t="s">
        <v>451</v>
      </c>
      <c r="F419" s="1362"/>
      <c r="G419" s="1363"/>
      <c r="H419" s="788">
        <f>H132</f>
        <v>13000</v>
      </c>
      <c r="I419" s="762" t="s">
        <v>10</v>
      </c>
      <c r="J419" s="1361" t="s">
        <v>475</v>
      </c>
      <c r="K419" s="1362"/>
      <c r="L419" s="1363"/>
      <c r="M419" s="788">
        <f>SUM(M132)</f>
        <v>0</v>
      </c>
    </row>
    <row r="420" spans="1:13" ht="15.75" thickBot="1">
      <c r="A420" s="800"/>
      <c r="B420" s="744"/>
      <c r="C420" s="758"/>
      <c r="D420" s="762" t="s">
        <v>12</v>
      </c>
      <c r="E420" s="767" t="s">
        <v>182</v>
      </c>
      <c r="F420" s="768"/>
      <c r="G420" s="769"/>
      <c r="H420" s="788"/>
      <c r="I420" s="762" t="s">
        <v>12</v>
      </c>
      <c r="J420" s="767" t="s">
        <v>464</v>
      </c>
      <c r="K420" s="768"/>
      <c r="L420" s="769"/>
      <c r="M420" s="788">
        <f>SUM(M133)</f>
        <v>0</v>
      </c>
    </row>
    <row r="421" spans="1:13" ht="15.75" thickBot="1">
      <c r="A421" s="800"/>
      <c r="B421" s="744"/>
      <c r="C421" s="758"/>
      <c r="D421" s="762" t="s">
        <v>14</v>
      </c>
      <c r="E421" s="767" t="s">
        <v>188</v>
      </c>
      <c r="F421" s="768"/>
      <c r="G421" s="769"/>
      <c r="H421" s="788">
        <f>SUM(H244,H134)</f>
        <v>0</v>
      </c>
      <c r="I421" s="762"/>
      <c r="J421" s="777" t="s">
        <v>465</v>
      </c>
      <c r="K421" s="777"/>
      <c r="L421" s="777"/>
      <c r="M421" s="785">
        <f>SUM(M416:M420)</f>
        <v>2000</v>
      </c>
    </row>
    <row r="422" spans="1:13" ht="15">
      <c r="A422" s="800"/>
      <c r="B422" s="744"/>
      <c r="C422" s="758"/>
      <c r="D422" s="762" t="s">
        <v>16</v>
      </c>
      <c r="E422" s="767" t="s">
        <v>183</v>
      </c>
      <c r="F422" s="768"/>
      <c r="G422" s="769"/>
      <c r="H422" s="788">
        <f>SUM(H135)</f>
        <v>0</v>
      </c>
      <c r="I422" s="762" t="s">
        <v>14</v>
      </c>
      <c r="J422" s="777" t="s">
        <v>195</v>
      </c>
      <c r="K422" s="777"/>
      <c r="L422" s="777"/>
      <c r="M422" s="856">
        <v>0</v>
      </c>
    </row>
    <row r="423" spans="1:13" ht="15">
      <c r="A423" s="800"/>
      <c r="B423" s="744"/>
      <c r="C423" s="758"/>
      <c r="D423" s="762" t="s">
        <v>18</v>
      </c>
      <c r="E423" s="777" t="s">
        <v>193</v>
      </c>
      <c r="F423" s="768"/>
      <c r="G423" s="769"/>
      <c r="H423" s="788">
        <f>H248+H252+H256+H260+H265+H269+H413</f>
        <v>71000</v>
      </c>
      <c r="I423" s="762" t="s">
        <v>16</v>
      </c>
      <c r="J423" s="772" t="s">
        <v>484</v>
      </c>
      <c r="K423" s="773"/>
      <c r="L423" s="774"/>
      <c r="M423" s="842">
        <f>SUM(M172)</f>
        <v>0</v>
      </c>
    </row>
    <row r="424" spans="1:13" ht="15">
      <c r="A424" s="800"/>
      <c r="B424" s="744"/>
      <c r="C424" s="758"/>
      <c r="D424" s="762" t="s">
        <v>20</v>
      </c>
      <c r="E424" s="1361" t="s">
        <v>192</v>
      </c>
      <c r="F424" s="1362"/>
      <c r="G424" s="1363"/>
      <c r="H424" s="766">
        <f>SUM(H200)</f>
        <v>0</v>
      </c>
      <c r="I424" s="762" t="s">
        <v>18</v>
      </c>
      <c r="J424" s="1361" t="s">
        <v>485</v>
      </c>
      <c r="K424" s="1362"/>
      <c r="L424" s="1363"/>
      <c r="M424" s="842">
        <f>SUM(M173)</f>
        <v>0</v>
      </c>
    </row>
    <row r="425" spans="1:13" ht="15">
      <c r="A425" s="800"/>
      <c r="B425" s="744"/>
      <c r="C425" s="758"/>
      <c r="D425" s="762" t="s">
        <v>22</v>
      </c>
      <c r="E425" s="777" t="s">
        <v>509</v>
      </c>
      <c r="F425" s="777"/>
      <c r="G425" s="777"/>
      <c r="H425" s="788">
        <v>0</v>
      </c>
      <c r="I425" s="782" t="s">
        <v>20</v>
      </c>
      <c r="J425" s="1370" t="s">
        <v>486</v>
      </c>
      <c r="K425" s="1371"/>
      <c r="L425" s="1372"/>
      <c r="M425" s="842">
        <f>SUM(M174)</f>
        <v>0</v>
      </c>
    </row>
    <row r="426" spans="1:13" ht="15">
      <c r="A426" s="800"/>
      <c r="B426" s="744"/>
      <c r="C426" s="758"/>
      <c r="D426" s="762" t="s">
        <v>24</v>
      </c>
      <c r="E426" s="777" t="s">
        <v>510</v>
      </c>
      <c r="F426" s="777" t="s">
        <v>477</v>
      </c>
      <c r="G426" s="777"/>
      <c r="H426" s="788">
        <f>SUM(H136)</f>
        <v>0</v>
      </c>
      <c r="I426" s="782" t="s">
        <v>22</v>
      </c>
      <c r="J426" s="793" t="s">
        <v>487</v>
      </c>
      <c r="K426" s="792"/>
      <c r="L426" s="809"/>
      <c r="M426" s="842">
        <f>M248+M253+M257+M260+M265+M269+M413</f>
        <v>0</v>
      </c>
    </row>
    <row r="427" spans="1:13" ht="15">
      <c r="A427" s="800"/>
      <c r="B427" s="744"/>
      <c r="C427" s="758"/>
      <c r="D427" s="762"/>
      <c r="E427" s="777"/>
      <c r="F427" s="1361" t="s">
        <v>511</v>
      </c>
      <c r="G427" s="1363"/>
      <c r="H427" s="766">
        <f>SUM(H363,H165)</f>
        <v>0</v>
      </c>
      <c r="I427" s="762" t="s">
        <v>24</v>
      </c>
      <c r="J427" s="777" t="s">
        <v>186</v>
      </c>
      <c r="K427" s="777"/>
      <c r="L427" s="777"/>
      <c r="M427" s="788">
        <f>SUM(M96+M135+M136)</f>
        <v>175132</v>
      </c>
    </row>
    <row r="428" spans="1:13" ht="15.75" thickBot="1">
      <c r="A428" s="800"/>
      <c r="B428" s="744"/>
      <c r="C428" s="758"/>
      <c r="D428" s="762" t="s">
        <v>26</v>
      </c>
      <c r="E428" s="772" t="s">
        <v>196</v>
      </c>
      <c r="F428" s="780"/>
      <c r="G428" s="781"/>
      <c r="H428" s="788">
        <f>H179</f>
        <v>0</v>
      </c>
      <c r="I428" s="762" t="s">
        <v>26</v>
      </c>
      <c r="J428" s="1361" t="s">
        <v>512</v>
      </c>
      <c r="K428" s="1362"/>
      <c r="L428" s="1363"/>
      <c r="M428" s="766">
        <v>0</v>
      </c>
    </row>
    <row r="429" spans="1:13" ht="15.75" thickBot="1">
      <c r="A429" s="800"/>
      <c r="B429" s="744"/>
      <c r="C429" s="857"/>
      <c r="D429" s="854" t="s">
        <v>187</v>
      </c>
      <c r="E429" s="854"/>
      <c r="F429" s="854"/>
      <c r="G429" s="854"/>
      <c r="H429" s="858">
        <f>SUM(H416:H428)</f>
        <v>177132</v>
      </c>
      <c r="I429" s="782" t="s">
        <v>28</v>
      </c>
      <c r="J429" s="1370" t="s">
        <v>513</v>
      </c>
      <c r="K429" s="1371"/>
      <c r="L429" s="1372"/>
      <c r="M429" s="810"/>
    </row>
    <row r="430" spans="1:13" ht="15">
      <c r="A430" s="800"/>
      <c r="B430" s="744"/>
      <c r="C430" s="758"/>
      <c r="D430" s="762" t="s">
        <v>28</v>
      </c>
      <c r="E430" s="767" t="s">
        <v>184</v>
      </c>
      <c r="F430" s="768"/>
      <c r="G430" s="769"/>
      <c r="H430" s="788">
        <f>SUM(H138)</f>
        <v>0</v>
      </c>
      <c r="I430" s="782" t="s">
        <v>30</v>
      </c>
      <c r="J430" s="1370" t="s">
        <v>197</v>
      </c>
      <c r="K430" s="1371"/>
      <c r="L430" s="1372"/>
      <c r="M430" s="788"/>
    </row>
    <row r="431" spans="1:13" ht="15.75" thickBot="1">
      <c r="A431" s="800"/>
      <c r="B431" s="744"/>
      <c r="C431" s="758"/>
      <c r="D431" s="762" t="s">
        <v>30</v>
      </c>
      <c r="E431" s="767" t="s">
        <v>455</v>
      </c>
      <c r="F431" s="768"/>
      <c r="G431" s="769"/>
      <c r="H431" s="788">
        <f>SUM(H220,H139,H14,H9)</f>
        <v>0</v>
      </c>
      <c r="I431" s="762" t="s">
        <v>32</v>
      </c>
      <c r="J431" s="1361" t="s">
        <v>514</v>
      </c>
      <c r="K431" s="1362"/>
      <c r="L431" s="1363"/>
      <c r="M431" s="794">
        <v>0</v>
      </c>
    </row>
    <row r="432" spans="1:13" ht="15.75" thickBot="1">
      <c r="A432" s="800"/>
      <c r="B432" s="744"/>
      <c r="C432" s="758"/>
      <c r="D432" s="762" t="s">
        <v>32</v>
      </c>
      <c r="E432" s="777" t="s">
        <v>194</v>
      </c>
      <c r="F432" s="777"/>
      <c r="G432" s="777"/>
      <c r="H432" s="766">
        <f>SUM(H406)</f>
        <v>0</v>
      </c>
      <c r="I432" s="762"/>
      <c r="J432" s="1358" t="s">
        <v>185</v>
      </c>
      <c r="K432" s="1359"/>
      <c r="L432" s="1360"/>
      <c r="M432" s="858">
        <f>SUM(M421:M431)</f>
        <v>177132</v>
      </c>
    </row>
    <row r="433" spans="1:13" ht="15">
      <c r="A433" s="800"/>
      <c r="B433" s="744"/>
      <c r="C433" s="758"/>
      <c r="D433" s="762" t="s">
        <v>35</v>
      </c>
      <c r="E433" s="777" t="s">
        <v>190</v>
      </c>
      <c r="F433" s="777"/>
      <c r="G433" s="777"/>
      <c r="H433" s="766">
        <f>SUM(H355,H168)</f>
        <v>0</v>
      </c>
      <c r="I433" s="762" t="s">
        <v>35</v>
      </c>
      <c r="J433" s="777" t="s">
        <v>198</v>
      </c>
      <c r="K433" s="777"/>
      <c r="L433" s="777"/>
      <c r="M433" s="842"/>
    </row>
    <row r="434" spans="1:13" ht="15">
      <c r="A434" s="800"/>
      <c r="B434" s="744"/>
      <c r="C434" s="758"/>
      <c r="D434" s="762" t="s">
        <v>37</v>
      </c>
      <c r="E434" s="777" t="s">
        <v>503</v>
      </c>
      <c r="F434" s="777"/>
      <c r="G434" s="777"/>
      <c r="H434" s="766">
        <f>SUM(H359)</f>
        <v>0</v>
      </c>
      <c r="I434" s="762" t="s">
        <v>37</v>
      </c>
      <c r="J434" s="777" t="s">
        <v>199</v>
      </c>
      <c r="K434" s="772"/>
      <c r="L434" s="774"/>
      <c r="M434" s="788">
        <v>0</v>
      </c>
    </row>
    <row r="435" spans="1:13" ht="15">
      <c r="A435" s="800"/>
      <c r="B435" s="744"/>
      <c r="C435" s="758"/>
      <c r="D435" s="762" t="s">
        <v>39</v>
      </c>
      <c r="E435" s="767" t="s">
        <v>515</v>
      </c>
      <c r="F435" s="768"/>
      <c r="G435" s="769"/>
      <c r="H435" s="788">
        <f>SUM(H140+H28)</f>
        <v>0</v>
      </c>
      <c r="I435" s="762" t="s">
        <v>39</v>
      </c>
      <c r="J435" s="1361" t="s">
        <v>506</v>
      </c>
      <c r="K435" s="1362"/>
      <c r="L435" s="1363"/>
      <c r="M435" s="766">
        <f>SUM(M407)</f>
        <v>0</v>
      </c>
    </row>
    <row r="436" spans="1:13" ht="15">
      <c r="A436" s="800"/>
      <c r="B436" s="744"/>
      <c r="C436" s="758"/>
      <c r="D436" s="762" t="s">
        <v>41</v>
      </c>
      <c r="E436" s="767" t="s">
        <v>516</v>
      </c>
      <c r="F436" s="768"/>
      <c r="G436" s="769"/>
      <c r="H436" s="784">
        <f>SUM(H180)</f>
        <v>0</v>
      </c>
      <c r="I436" s="762" t="s">
        <v>41</v>
      </c>
      <c r="J436" s="772" t="s">
        <v>181</v>
      </c>
      <c r="K436" s="773"/>
      <c r="L436" s="774"/>
      <c r="M436" s="766">
        <f>SUM(M138)</f>
        <v>0</v>
      </c>
    </row>
    <row r="437" spans="1:13" ht="15">
      <c r="A437" s="800"/>
      <c r="B437" s="744"/>
      <c r="C437" s="758"/>
      <c r="D437" s="782" t="s">
        <v>43</v>
      </c>
      <c r="E437" s="793" t="s">
        <v>517</v>
      </c>
      <c r="F437" s="768"/>
      <c r="G437" s="769"/>
      <c r="H437" s="766">
        <v>0</v>
      </c>
      <c r="I437" s="762" t="s">
        <v>43</v>
      </c>
      <c r="J437" s="772" t="s">
        <v>518</v>
      </c>
      <c r="K437" s="773"/>
      <c r="L437" s="774"/>
      <c r="M437" s="766">
        <v>0</v>
      </c>
    </row>
    <row r="438" spans="1:13" ht="15">
      <c r="A438" s="800"/>
      <c r="B438" s="744"/>
      <c r="C438" s="758"/>
      <c r="D438" s="762"/>
      <c r="E438" s="767"/>
      <c r="F438" s="768"/>
      <c r="G438" s="769"/>
      <c r="H438" s="766"/>
      <c r="I438" s="762" t="s">
        <v>45</v>
      </c>
      <c r="J438" s="777" t="s">
        <v>189</v>
      </c>
      <c r="K438" s="773"/>
      <c r="L438" s="774"/>
      <c r="M438" s="766">
        <f>SUM(M386,M355,M139,M202,M408,M220)</f>
        <v>0</v>
      </c>
    </row>
    <row r="439" spans="1:13" ht="15">
      <c r="A439" s="800"/>
      <c r="B439" s="744"/>
      <c r="C439" s="758"/>
      <c r="D439" s="762"/>
      <c r="E439" s="767"/>
      <c r="F439" s="768"/>
      <c r="G439" s="769"/>
      <c r="H439" s="766"/>
      <c r="I439" s="782" t="s">
        <v>47</v>
      </c>
      <c r="J439" s="805" t="s">
        <v>519</v>
      </c>
      <c r="K439" s="806"/>
      <c r="L439" s="807"/>
      <c r="M439" s="810"/>
    </row>
    <row r="440" spans="1:13" ht="15">
      <c r="A440" s="800"/>
      <c r="B440" s="744"/>
      <c r="C440" s="758"/>
      <c r="D440" s="762"/>
      <c r="E440" s="767"/>
      <c r="F440" s="768"/>
      <c r="G440" s="769"/>
      <c r="H440" s="766"/>
      <c r="I440" s="782" t="s">
        <v>49</v>
      </c>
      <c r="J440" s="805" t="s">
        <v>491</v>
      </c>
      <c r="K440" s="806"/>
      <c r="L440" s="807"/>
      <c r="M440" s="788">
        <f>SUM(M180)</f>
        <v>0</v>
      </c>
    </row>
    <row r="441" spans="1:13" ht="15.75" thickBot="1">
      <c r="A441" s="800"/>
      <c r="B441" s="744"/>
      <c r="C441" s="758"/>
      <c r="D441" s="762"/>
      <c r="E441" s="767"/>
      <c r="F441" s="768"/>
      <c r="G441" s="769"/>
      <c r="H441" s="779"/>
      <c r="I441" s="782" t="s">
        <v>52</v>
      </c>
      <c r="J441" s="805" t="s">
        <v>200</v>
      </c>
      <c r="K441" s="806"/>
      <c r="L441" s="807"/>
      <c r="M441" s="788">
        <v>0</v>
      </c>
    </row>
    <row r="442" spans="1:13" ht="15.75" thickBot="1">
      <c r="A442" s="800"/>
      <c r="B442" s="744"/>
      <c r="C442" s="758"/>
      <c r="D442" s="854" t="s">
        <v>520</v>
      </c>
      <c r="E442" s="854"/>
      <c r="F442" s="854"/>
      <c r="G442" s="854"/>
      <c r="H442" s="858">
        <f>SUM(H430:H436)</f>
        <v>0</v>
      </c>
      <c r="I442" s="782" t="s">
        <v>54</v>
      </c>
      <c r="J442" s="805" t="s">
        <v>191</v>
      </c>
      <c r="K442" s="806"/>
      <c r="L442" s="807"/>
      <c r="M442" s="788">
        <f>SUM(M181)</f>
        <v>0</v>
      </c>
    </row>
    <row r="443" spans="1:13" ht="15.75" thickBot="1">
      <c r="A443" s="800"/>
      <c r="B443" s="744"/>
      <c r="C443" s="859"/>
      <c r="D443" s="760"/>
      <c r="E443" s="760"/>
      <c r="F443" s="760"/>
      <c r="G443" s="761"/>
      <c r="H443" s="858"/>
      <c r="I443" s="782" t="s">
        <v>56</v>
      </c>
      <c r="J443" s="805" t="s">
        <v>492</v>
      </c>
      <c r="K443" s="806"/>
      <c r="L443" s="807"/>
      <c r="M443" s="828">
        <f>SUM(M182)</f>
        <v>0</v>
      </c>
    </row>
    <row r="444" spans="1:13" ht="15.75" thickBot="1">
      <c r="A444" s="800"/>
      <c r="B444" s="744"/>
      <c r="C444" s="1364" t="s">
        <v>521</v>
      </c>
      <c r="D444" s="1365"/>
      <c r="E444" s="1365"/>
      <c r="F444" s="1365"/>
      <c r="G444" s="1366"/>
      <c r="H444" s="858">
        <f>SUM(H442,H429)</f>
        <v>177132</v>
      </c>
      <c r="I444" s="762"/>
      <c r="J444" s="1364" t="s">
        <v>522</v>
      </c>
      <c r="K444" s="1365"/>
      <c r="L444" s="1366"/>
      <c r="M444" s="860">
        <f>SUM(M433:M443)</f>
        <v>0</v>
      </c>
    </row>
    <row r="445" spans="1:13" ht="15.75" thickBot="1">
      <c r="A445" s="800"/>
      <c r="B445" s="744"/>
      <c r="C445" s="759"/>
      <c r="D445" s="861"/>
      <c r="E445" s="792"/>
      <c r="F445" s="760"/>
      <c r="G445" s="761"/>
      <c r="H445" s="862">
        <f>SUM(H186)</f>
        <v>0</v>
      </c>
      <c r="I445" s="854"/>
      <c r="J445" s="759"/>
      <c r="K445" s="760"/>
      <c r="L445" s="761"/>
      <c r="M445" s="771"/>
    </row>
    <row r="446" spans="1:13" ht="15.75" thickBot="1">
      <c r="A446" s="800"/>
      <c r="B446" s="744"/>
      <c r="C446" s="759"/>
      <c r="D446" s="863"/>
      <c r="E446" s="864"/>
      <c r="F446" s="865"/>
      <c r="G446" s="866"/>
      <c r="H446" s="862"/>
      <c r="I446" s="867" t="s">
        <v>58</v>
      </c>
      <c r="J446" s="868" t="s">
        <v>524</v>
      </c>
      <c r="K446" s="869"/>
      <c r="L446" s="870"/>
      <c r="M446" s="778"/>
    </row>
    <row r="447" spans="1:13" ht="15">
      <c r="A447" s="800"/>
      <c r="B447" s="744"/>
      <c r="C447" s="759" t="s">
        <v>525</v>
      </c>
      <c r="D447" s="792"/>
      <c r="E447" s="792"/>
      <c r="F447" s="760"/>
      <c r="G447" s="761"/>
      <c r="H447" s="963">
        <f>SUM(H444:H446)</f>
        <v>177132</v>
      </c>
      <c r="I447" s="1367" t="s">
        <v>526</v>
      </c>
      <c r="J447" s="1367"/>
      <c r="K447" s="1367"/>
      <c r="L447" s="1367"/>
      <c r="M447" s="964">
        <f>SUM(M446,M444,M432)</f>
        <v>177132</v>
      </c>
    </row>
    <row r="448" spans="1:13" ht="15">
      <c r="A448" s="872"/>
      <c r="B448" s="873"/>
      <c r="C448" s="1416"/>
      <c r="D448" s="1417"/>
      <c r="E448" s="1417"/>
      <c r="F448" s="1417"/>
      <c r="G448" s="1417"/>
      <c r="H448" s="905"/>
      <c r="I448" s="960"/>
      <c r="J448" s="961"/>
      <c r="K448" s="962"/>
      <c r="L448" s="962"/>
      <c r="M448" s="962"/>
    </row>
    <row r="449" spans="1:13" ht="15">
      <c r="A449" s="800"/>
      <c r="B449" s="744"/>
      <c r="C449" s="1356"/>
      <c r="D449" s="1356"/>
      <c r="E449" s="1356"/>
      <c r="F449" s="1356"/>
      <c r="G449" s="1356"/>
      <c r="H449" s="1356"/>
      <c r="I449" s="882"/>
      <c r="J449" s="1343"/>
      <c r="K449" s="1343"/>
      <c r="L449" s="1343"/>
      <c r="M449" s="883"/>
    </row>
    <row r="450" spans="1:13" ht="15">
      <c r="A450" s="800"/>
      <c r="B450" s="1346"/>
      <c r="C450" s="885"/>
      <c r="D450" s="1343"/>
      <c r="E450" s="1343"/>
      <c r="F450" s="1343"/>
      <c r="G450" s="1343"/>
      <c r="H450" s="881"/>
      <c r="I450" s="1343"/>
      <c r="J450" s="1343"/>
      <c r="K450" s="1343"/>
      <c r="L450" s="1343"/>
      <c r="M450" s="883"/>
    </row>
    <row r="451" spans="1:13" ht="15">
      <c r="A451" s="800"/>
      <c r="B451" s="1347"/>
      <c r="C451" s="885"/>
      <c r="D451" s="886"/>
      <c r="E451" s="1342"/>
      <c r="F451" s="1342"/>
      <c r="G451" s="1342"/>
      <c r="H451" s="888"/>
      <c r="I451" s="889"/>
      <c r="J451" s="1344"/>
      <c r="K451" s="1344"/>
      <c r="L451" s="1344"/>
      <c r="M451" s="883"/>
    </row>
    <row r="452" spans="1:13" ht="15">
      <c r="A452" s="800"/>
      <c r="B452" s="1347"/>
      <c r="C452" s="885"/>
      <c r="D452" s="886"/>
      <c r="E452" s="891"/>
      <c r="F452" s="891"/>
      <c r="G452" s="891"/>
      <c r="H452" s="888"/>
      <c r="I452" s="882"/>
      <c r="J452" s="1344"/>
      <c r="K452" s="1344"/>
      <c r="L452" s="1344"/>
      <c r="M452" s="883"/>
    </row>
    <row r="453" spans="1:13" ht="15">
      <c r="A453" s="800"/>
      <c r="B453" s="1347"/>
      <c r="C453" s="885"/>
      <c r="D453" s="886"/>
      <c r="E453" s="1342"/>
      <c r="F453" s="1342"/>
      <c r="G453" s="1342"/>
      <c r="H453" s="888"/>
      <c r="I453" s="890"/>
      <c r="J453" s="1344"/>
      <c r="K453" s="1344"/>
      <c r="L453" s="1344"/>
      <c r="M453" s="880"/>
    </row>
    <row r="454" spans="1:13" ht="15">
      <c r="A454" s="800"/>
      <c r="B454" s="1347"/>
      <c r="C454" s="885"/>
      <c r="D454" s="886"/>
      <c r="E454" s="887"/>
      <c r="F454" s="887"/>
      <c r="G454" s="887"/>
      <c r="H454" s="888"/>
      <c r="I454" s="892"/>
      <c r="J454" s="890"/>
      <c r="K454" s="890"/>
      <c r="L454" s="890"/>
      <c r="M454" s="880"/>
    </row>
    <row r="455" spans="1:13" ht="15">
      <c r="A455" s="800"/>
      <c r="B455" s="1347"/>
      <c r="C455" s="885"/>
      <c r="D455" s="886"/>
      <c r="E455" s="1349"/>
      <c r="F455" s="1349"/>
      <c r="G455" s="1349"/>
      <c r="H455" s="888"/>
      <c r="I455" s="882"/>
      <c r="J455" s="1344"/>
      <c r="K455" s="1344"/>
      <c r="L455" s="1344"/>
      <c r="M455" s="894"/>
    </row>
    <row r="456" spans="1:13" ht="15">
      <c r="A456" s="800"/>
      <c r="B456" s="1347"/>
      <c r="C456" s="885"/>
      <c r="D456" s="886"/>
      <c r="E456" s="891"/>
      <c r="F456" s="891"/>
      <c r="G456" s="891"/>
      <c r="H456" s="895"/>
      <c r="I456" s="882"/>
      <c r="J456" s="1344"/>
      <c r="K456" s="1344"/>
      <c r="L456" s="1344"/>
      <c r="M456" s="896"/>
    </row>
    <row r="457" spans="1:13" ht="15">
      <c r="A457" s="800"/>
      <c r="B457" s="1414"/>
      <c r="C457" s="897"/>
      <c r="D457" s="1341"/>
      <c r="E457" s="1341"/>
      <c r="F457" s="1341"/>
      <c r="G457" s="1341"/>
      <c r="H457" s="888"/>
      <c r="I457" s="1341"/>
      <c r="J457" s="1341"/>
      <c r="K457" s="1341"/>
      <c r="L457" s="1341"/>
      <c r="M457" s="888"/>
    </row>
    <row r="458" spans="1:13" ht="15">
      <c r="A458" s="800"/>
      <c r="B458" s="1414"/>
      <c r="C458" s="897"/>
      <c r="D458" s="889"/>
      <c r="E458" s="1344"/>
      <c r="F458" s="1344"/>
      <c r="G458" s="1344"/>
      <c r="H458" s="888"/>
      <c r="I458" s="889"/>
      <c r="J458" s="898"/>
      <c r="K458" s="898"/>
      <c r="L458" s="898"/>
      <c r="M458" s="888"/>
    </row>
    <row r="459" spans="1:13" ht="15">
      <c r="A459" s="800"/>
      <c r="B459" s="1414"/>
      <c r="C459" s="897"/>
      <c r="D459" s="889"/>
      <c r="E459" s="898"/>
      <c r="F459" s="898"/>
      <c r="G459" s="898"/>
      <c r="H459" s="888"/>
      <c r="I459" s="889"/>
      <c r="J459" s="890"/>
      <c r="K459" s="893"/>
      <c r="L459" s="893"/>
      <c r="M459" s="888"/>
    </row>
    <row r="460" spans="1:13" ht="15">
      <c r="A460" s="800"/>
      <c r="B460" s="1414"/>
      <c r="C460" s="897"/>
      <c r="D460" s="889"/>
      <c r="E460" s="1344"/>
      <c r="F460" s="1344"/>
      <c r="G460" s="1344"/>
      <c r="H460" s="888"/>
      <c r="I460" s="889"/>
      <c r="J460" s="898"/>
      <c r="K460" s="890"/>
      <c r="L460" s="890"/>
      <c r="M460" s="888"/>
    </row>
    <row r="461" spans="1:13" ht="15">
      <c r="A461" s="800"/>
      <c r="B461" s="1414"/>
      <c r="C461" s="897"/>
      <c r="D461" s="889"/>
      <c r="E461" s="890"/>
      <c r="F461" s="890"/>
      <c r="G461" s="890"/>
      <c r="H461" s="888"/>
      <c r="I461" s="889"/>
      <c r="J461" s="898"/>
      <c r="K461" s="890"/>
      <c r="L461" s="890"/>
      <c r="M461" s="888"/>
    </row>
    <row r="462" spans="1:13" ht="15">
      <c r="A462" s="800"/>
      <c r="B462" s="1414"/>
      <c r="C462" s="897"/>
      <c r="D462" s="889"/>
      <c r="E462" s="898"/>
      <c r="F462" s="890"/>
      <c r="G462" s="890"/>
      <c r="H462" s="899"/>
      <c r="I462" s="889"/>
      <c r="J462" s="898"/>
      <c r="K462" s="898"/>
      <c r="L462" s="898"/>
      <c r="M462" s="888"/>
    </row>
    <row r="463" spans="1:13" ht="15">
      <c r="A463" s="800"/>
      <c r="B463" s="1414"/>
      <c r="C463" s="897"/>
      <c r="D463" s="1341"/>
      <c r="E463" s="1341"/>
      <c r="F463" s="1341"/>
      <c r="G463" s="1341"/>
      <c r="H463" s="888"/>
      <c r="I463" s="1341"/>
      <c r="J463" s="1341"/>
      <c r="K463" s="1341"/>
      <c r="L463" s="1341"/>
      <c r="M463" s="888"/>
    </row>
    <row r="464" spans="1:13" ht="15">
      <c r="A464" s="800"/>
      <c r="B464" s="1414"/>
      <c r="C464" s="897"/>
      <c r="D464" s="889"/>
      <c r="E464" s="1344"/>
      <c r="F464" s="1344"/>
      <c r="G464" s="1344"/>
      <c r="H464" s="888"/>
      <c r="I464" s="889"/>
      <c r="J464" s="898"/>
      <c r="K464" s="898"/>
      <c r="L464" s="898"/>
      <c r="M464" s="888"/>
    </row>
    <row r="465" spans="1:13" ht="15">
      <c r="A465" s="800"/>
      <c r="B465" s="1414"/>
      <c r="C465" s="897"/>
      <c r="D465" s="889"/>
      <c r="E465" s="898"/>
      <c r="F465" s="898"/>
      <c r="G465" s="898"/>
      <c r="H465" s="888"/>
      <c r="I465" s="889"/>
      <c r="J465" s="890"/>
      <c r="K465" s="893"/>
      <c r="L465" s="893"/>
      <c r="M465" s="888"/>
    </row>
    <row r="466" spans="1:13" ht="15">
      <c r="A466" s="800"/>
      <c r="B466" s="1414"/>
      <c r="C466" s="897"/>
      <c r="D466" s="889"/>
      <c r="E466" s="1344"/>
      <c r="F466" s="1344"/>
      <c r="G466" s="1344"/>
      <c r="H466" s="888"/>
      <c r="I466" s="889"/>
      <c r="J466" s="898"/>
      <c r="K466" s="890"/>
      <c r="L466" s="890"/>
      <c r="M466" s="888"/>
    </row>
    <row r="467" spans="1:13" ht="15">
      <c r="A467" s="800"/>
      <c r="B467" s="1414"/>
      <c r="C467" s="897"/>
      <c r="D467" s="889"/>
      <c r="E467" s="890"/>
      <c r="F467" s="890"/>
      <c r="G467" s="890"/>
      <c r="H467" s="888"/>
      <c r="I467" s="889"/>
      <c r="J467" s="898"/>
      <c r="K467" s="890"/>
      <c r="L467" s="890"/>
      <c r="M467" s="888"/>
    </row>
    <row r="468" spans="1:13" ht="15">
      <c r="A468" s="800"/>
      <c r="B468" s="1414"/>
      <c r="C468" s="897"/>
      <c r="D468" s="889"/>
      <c r="E468" s="890"/>
      <c r="F468" s="890"/>
      <c r="G468" s="890"/>
      <c r="H468" s="899"/>
      <c r="I468" s="889"/>
      <c r="J468" s="898"/>
      <c r="K468" s="898"/>
      <c r="L468" s="898"/>
      <c r="M468" s="888"/>
    </row>
    <row r="469" spans="1:13" ht="15">
      <c r="A469" s="800"/>
      <c r="B469" s="1414"/>
      <c r="C469" s="897"/>
      <c r="D469" s="1341"/>
      <c r="E469" s="1354"/>
      <c r="F469" s="1354"/>
      <c r="G469" s="1354"/>
      <c r="H469" s="899"/>
      <c r="I469" s="1341"/>
      <c r="J469" s="1355"/>
      <c r="K469" s="1355"/>
      <c r="L469" s="1355"/>
      <c r="M469" s="888"/>
    </row>
    <row r="470" spans="1:13" ht="15">
      <c r="A470" s="800"/>
      <c r="B470" s="1414"/>
      <c r="C470" s="897"/>
      <c r="D470" s="889"/>
      <c r="E470" s="890"/>
      <c r="F470" s="890"/>
      <c r="G470" s="890"/>
      <c r="H470" s="888"/>
      <c r="I470" s="889"/>
      <c r="J470" s="898"/>
      <c r="K470" s="898"/>
      <c r="L470" s="898"/>
      <c r="M470" s="888"/>
    </row>
    <row r="471" spans="1:13" ht="15">
      <c r="A471" s="800"/>
      <c r="B471" s="1414"/>
      <c r="C471" s="897"/>
      <c r="D471" s="889"/>
      <c r="E471" s="890"/>
      <c r="F471" s="890"/>
      <c r="G471" s="890"/>
      <c r="H471" s="888"/>
      <c r="I471" s="889"/>
      <c r="J471" s="898"/>
      <c r="K471" s="898"/>
      <c r="L471" s="898"/>
      <c r="M471" s="888"/>
    </row>
    <row r="472" spans="1:13" ht="15">
      <c r="A472" s="800"/>
      <c r="B472" s="1414"/>
      <c r="C472" s="897"/>
      <c r="D472" s="889"/>
      <c r="E472" s="890"/>
      <c r="F472" s="890"/>
      <c r="G472" s="890"/>
      <c r="H472" s="888"/>
      <c r="I472" s="889"/>
      <c r="J472" s="898"/>
      <c r="K472" s="898"/>
      <c r="L472" s="898"/>
      <c r="M472" s="888"/>
    </row>
    <row r="473" spans="1:13" ht="15">
      <c r="A473" s="800"/>
      <c r="B473" s="1414"/>
      <c r="C473" s="897"/>
      <c r="D473" s="889"/>
      <c r="E473" s="890"/>
      <c r="F473" s="890"/>
      <c r="G473" s="890"/>
      <c r="H473" s="888"/>
      <c r="I473" s="889"/>
      <c r="J473" s="898"/>
      <c r="K473" s="898"/>
      <c r="L473" s="898"/>
      <c r="M473" s="888"/>
    </row>
    <row r="474" spans="1:13" ht="15">
      <c r="A474" s="800"/>
      <c r="B474" s="1414"/>
      <c r="C474" s="897"/>
      <c r="D474" s="889"/>
      <c r="E474" s="890"/>
      <c r="F474" s="890"/>
      <c r="G474" s="890"/>
      <c r="H474" s="899"/>
      <c r="I474" s="889"/>
      <c r="J474" s="898"/>
      <c r="K474" s="898"/>
      <c r="L474" s="898"/>
      <c r="M474" s="888"/>
    </row>
    <row r="475" spans="1:13" ht="15">
      <c r="A475" s="800"/>
      <c r="B475" s="1414"/>
      <c r="C475" s="897"/>
      <c r="D475" s="1341"/>
      <c r="E475" s="1341"/>
      <c r="F475" s="1341"/>
      <c r="G475" s="1341"/>
      <c r="H475" s="888"/>
      <c r="I475" s="1341"/>
      <c r="J475" s="1341"/>
      <c r="K475" s="1341"/>
      <c r="L475" s="1341"/>
      <c r="M475" s="888"/>
    </row>
    <row r="476" spans="1:13" ht="15">
      <c r="A476" s="800"/>
      <c r="B476" s="1414"/>
      <c r="C476" s="897"/>
      <c r="D476" s="889"/>
      <c r="E476" s="1344"/>
      <c r="F476" s="1344"/>
      <c r="G476" s="1344"/>
      <c r="H476" s="888"/>
      <c r="I476" s="889"/>
      <c r="J476" s="898"/>
      <c r="K476" s="898"/>
      <c r="L476" s="898"/>
      <c r="M476" s="888"/>
    </row>
    <row r="477" spans="1:13" ht="15">
      <c r="A477" s="800"/>
      <c r="B477" s="1414"/>
      <c r="C477" s="897"/>
      <c r="D477" s="889"/>
      <c r="E477" s="898"/>
      <c r="F477" s="898"/>
      <c r="G477" s="898"/>
      <c r="H477" s="888"/>
      <c r="I477" s="889"/>
      <c r="J477" s="890"/>
      <c r="K477" s="898"/>
      <c r="L477" s="898"/>
      <c r="M477" s="888"/>
    </row>
    <row r="478" spans="1:13" ht="15">
      <c r="A478" s="800"/>
      <c r="B478" s="1414"/>
      <c r="C478" s="897"/>
      <c r="D478" s="889"/>
      <c r="E478" s="1344"/>
      <c r="F478" s="1344"/>
      <c r="G478" s="1344"/>
      <c r="H478" s="888"/>
      <c r="I478" s="889"/>
      <c r="J478" s="898"/>
      <c r="K478" s="898"/>
      <c r="L478" s="898"/>
      <c r="M478" s="888"/>
    </row>
    <row r="479" spans="1:13" ht="15">
      <c r="A479" s="800"/>
      <c r="B479" s="1414"/>
      <c r="C479" s="897"/>
      <c r="D479" s="889"/>
      <c r="E479" s="890"/>
      <c r="F479" s="890"/>
      <c r="G479" s="890"/>
      <c r="H479" s="888"/>
      <c r="I479" s="889"/>
      <c r="J479" s="898"/>
      <c r="K479" s="898"/>
      <c r="L479" s="898"/>
      <c r="M479" s="888"/>
    </row>
    <row r="480" spans="1:13" ht="15">
      <c r="A480" s="800"/>
      <c r="B480" s="1414"/>
      <c r="C480" s="897"/>
      <c r="D480" s="889"/>
      <c r="E480" s="890"/>
      <c r="F480" s="890"/>
      <c r="G480" s="890"/>
      <c r="H480" s="888"/>
      <c r="I480" s="889"/>
      <c r="J480" s="898"/>
      <c r="K480" s="898"/>
      <c r="L480" s="898"/>
      <c r="M480" s="888"/>
    </row>
    <row r="481" spans="1:13" ht="15">
      <c r="A481" s="800"/>
      <c r="B481" s="1414"/>
      <c r="C481" s="897"/>
      <c r="D481" s="889"/>
      <c r="E481" s="898"/>
      <c r="F481" s="890"/>
      <c r="G481" s="890"/>
      <c r="H481" s="899"/>
      <c r="I481" s="889"/>
      <c r="J481" s="898"/>
      <c r="K481" s="898"/>
      <c r="L481" s="898"/>
      <c r="M481" s="888"/>
    </row>
    <row r="482" spans="1:13" ht="15">
      <c r="A482" s="800"/>
      <c r="B482" s="1414"/>
      <c r="C482" s="897"/>
      <c r="D482" s="1341"/>
      <c r="E482" s="1341"/>
      <c r="F482" s="1341"/>
      <c r="G482" s="1341"/>
      <c r="H482" s="888"/>
      <c r="I482" s="1341"/>
      <c r="J482" s="1354"/>
      <c r="K482" s="1354"/>
      <c r="L482" s="1354"/>
      <c r="M482" s="888"/>
    </row>
    <row r="483" spans="1:13" ht="15">
      <c r="A483" s="800"/>
      <c r="B483" s="1414"/>
      <c r="C483" s="897"/>
      <c r="D483" s="889"/>
      <c r="E483" s="1344"/>
      <c r="F483" s="1344"/>
      <c r="G483" s="1344"/>
      <c r="H483" s="888"/>
      <c r="I483" s="889"/>
      <c r="J483" s="898"/>
      <c r="K483" s="898"/>
      <c r="L483" s="898"/>
      <c r="M483" s="888"/>
    </row>
    <row r="484" spans="1:13" ht="15">
      <c r="A484" s="800"/>
      <c r="B484" s="1414"/>
      <c r="C484" s="897"/>
      <c r="D484" s="889"/>
      <c r="E484" s="898"/>
      <c r="F484" s="898"/>
      <c r="G484" s="898"/>
      <c r="H484" s="888"/>
      <c r="I484" s="889"/>
      <c r="J484" s="898"/>
      <c r="K484" s="898"/>
      <c r="L484" s="898"/>
      <c r="M484" s="888"/>
    </row>
    <row r="485" spans="1:13" ht="15">
      <c r="A485" s="800"/>
      <c r="B485" s="1414"/>
      <c r="C485" s="897"/>
      <c r="D485" s="889"/>
      <c r="E485" s="1344"/>
      <c r="F485" s="1344"/>
      <c r="G485" s="1344"/>
      <c r="H485" s="888"/>
      <c r="I485" s="889"/>
      <c r="J485" s="898"/>
      <c r="K485" s="898"/>
      <c r="L485" s="898"/>
      <c r="M485" s="888"/>
    </row>
    <row r="486" spans="1:13" ht="15">
      <c r="A486" s="800"/>
      <c r="B486" s="1414"/>
      <c r="C486" s="897"/>
      <c r="D486" s="889"/>
      <c r="E486" s="890"/>
      <c r="F486" s="890"/>
      <c r="G486" s="890"/>
      <c r="H486" s="888"/>
      <c r="I486" s="889"/>
      <c r="J486" s="898"/>
      <c r="K486" s="898"/>
      <c r="L486" s="898"/>
      <c r="M486" s="888"/>
    </row>
    <row r="487" spans="1:13" ht="15">
      <c r="A487" s="800"/>
      <c r="B487" s="1414"/>
      <c r="C487" s="897"/>
      <c r="D487" s="889"/>
      <c r="E487" s="890"/>
      <c r="F487" s="890"/>
      <c r="G487" s="890"/>
      <c r="H487" s="888"/>
      <c r="I487" s="889"/>
      <c r="J487" s="898"/>
      <c r="K487" s="898"/>
      <c r="L487" s="898"/>
      <c r="M487" s="888"/>
    </row>
    <row r="488" spans="1:13" ht="15">
      <c r="A488" s="800"/>
      <c r="B488" s="1414"/>
      <c r="C488" s="897"/>
      <c r="D488" s="889"/>
      <c r="E488" s="898"/>
      <c r="F488" s="890"/>
      <c r="G488" s="890"/>
      <c r="H488" s="899"/>
      <c r="I488" s="889"/>
      <c r="J488" s="898"/>
      <c r="K488" s="898"/>
      <c r="L488" s="898"/>
      <c r="M488" s="888"/>
    </row>
    <row r="489" spans="1:13" ht="15">
      <c r="A489" s="800"/>
      <c r="B489" s="1414"/>
      <c r="C489" s="897"/>
      <c r="D489" s="1341"/>
      <c r="E489" s="1341"/>
      <c r="F489" s="1341"/>
      <c r="G489" s="1341"/>
      <c r="H489" s="888"/>
      <c r="I489" s="1341"/>
      <c r="J489" s="1354"/>
      <c r="K489" s="1354"/>
      <c r="L489" s="1354"/>
      <c r="M489" s="888"/>
    </row>
    <row r="490" spans="1:13" ht="15">
      <c r="A490" s="800"/>
      <c r="B490" s="1414"/>
      <c r="C490" s="897"/>
      <c r="D490" s="889"/>
      <c r="E490" s="1344"/>
      <c r="F490" s="1344"/>
      <c r="G490" s="1344"/>
      <c r="H490" s="888"/>
      <c r="I490" s="889"/>
      <c r="J490" s="898"/>
      <c r="K490" s="898"/>
      <c r="L490" s="898"/>
      <c r="M490" s="888"/>
    </row>
    <row r="491" spans="1:13" ht="15">
      <c r="A491" s="800"/>
      <c r="B491" s="1414"/>
      <c r="C491" s="897"/>
      <c r="D491" s="889"/>
      <c r="E491" s="898"/>
      <c r="F491" s="898"/>
      <c r="G491" s="898"/>
      <c r="H491" s="888"/>
      <c r="I491" s="889"/>
      <c r="J491" s="898"/>
      <c r="K491" s="898"/>
      <c r="L491" s="898"/>
      <c r="M491" s="888"/>
    </row>
    <row r="492" spans="1:13" ht="15">
      <c r="A492" s="800"/>
      <c r="B492" s="1414"/>
      <c r="C492" s="897"/>
      <c r="D492" s="889"/>
      <c r="E492" s="1344"/>
      <c r="F492" s="1344"/>
      <c r="G492" s="1344"/>
      <c r="H492" s="888"/>
      <c r="I492" s="889"/>
      <c r="J492" s="898"/>
      <c r="K492" s="898"/>
      <c r="L492" s="898"/>
      <c r="M492" s="888"/>
    </row>
    <row r="493" spans="1:13" ht="15">
      <c r="A493" s="800"/>
      <c r="B493" s="1414"/>
      <c r="C493" s="897"/>
      <c r="D493" s="889"/>
      <c r="E493" s="890"/>
      <c r="F493" s="890"/>
      <c r="G493" s="890"/>
      <c r="H493" s="888"/>
      <c r="I493" s="889"/>
      <c r="J493" s="898"/>
      <c r="K493" s="898"/>
      <c r="L493" s="898"/>
      <c r="M493" s="888"/>
    </row>
    <row r="494" spans="1:13" ht="15">
      <c r="A494" s="800"/>
      <c r="B494" s="1414"/>
      <c r="C494" s="897"/>
      <c r="D494" s="889"/>
      <c r="E494" s="898"/>
      <c r="F494" s="890"/>
      <c r="G494" s="890"/>
      <c r="H494" s="888"/>
      <c r="I494" s="889"/>
      <c r="J494" s="898"/>
      <c r="K494" s="898"/>
      <c r="L494" s="898"/>
      <c r="M494" s="888"/>
    </row>
    <row r="495" spans="1:13" ht="15">
      <c r="A495" s="800"/>
      <c r="B495" s="1415"/>
      <c r="C495" s="897"/>
      <c r="D495" s="889"/>
      <c r="E495" s="898"/>
      <c r="F495" s="898"/>
      <c r="G495" s="898"/>
      <c r="H495" s="895"/>
      <c r="I495" s="889"/>
      <c r="J495" s="898"/>
      <c r="K495" s="890"/>
      <c r="L495" s="890"/>
      <c r="M495" s="895"/>
    </row>
    <row r="496" spans="1:13" ht="15">
      <c r="A496" s="800"/>
      <c r="B496" s="1195"/>
      <c r="C496" s="897"/>
      <c r="D496" s="889"/>
      <c r="E496" s="900"/>
      <c r="F496" s="898"/>
      <c r="G496" s="898"/>
      <c r="H496" s="895"/>
      <c r="I496" s="889"/>
      <c r="J496" s="898"/>
      <c r="K496" s="890"/>
      <c r="L496" s="890"/>
      <c r="M496" s="895"/>
    </row>
    <row r="497" spans="1:13" ht="15" hidden="1">
      <c r="A497" s="800"/>
      <c r="B497" s="1413"/>
      <c r="C497" s="897"/>
      <c r="D497" s="1353"/>
      <c r="E497" s="1353"/>
      <c r="F497" s="1353"/>
      <c r="G497" s="1353"/>
      <c r="H497" s="888"/>
      <c r="I497" s="1353"/>
      <c r="J497" s="1353"/>
      <c r="K497" s="1353"/>
      <c r="L497" s="1353"/>
      <c r="M497" s="888"/>
    </row>
    <row r="498" spans="1:13" ht="15" hidden="1">
      <c r="A498" s="800"/>
      <c r="B498" s="1351"/>
      <c r="C498" s="897"/>
      <c r="D498" s="889"/>
      <c r="E498" s="1344"/>
      <c r="F498" s="1344"/>
      <c r="G498" s="1344"/>
      <c r="H498" s="888"/>
      <c r="I498" s="889"/>
      <c r="J498" s="898"/>
      <c r="K498" s="898"/>
      <c r="L498" s="898"/>
      <c r="M498" s="888"/>
    </row>
    <row r="499" spans="1:13" ht="15" hidden="1">
      <c r="A499" s="800"/>
      <c r="B499" s="1351"/>
      <c r="C499" s="897"/>
      <c r="D499" s="889"/>
      <c r="E499" s="898"/>
      <c r="F499" s="898"/>
      <c r="G499" s="898"/>
      <c r="H499" s="888"/>
      <c r="I499" s="886"/>
      <c r="J499" s="1342"/>
      <c r="K499" s="1342"/>
      <c r="L499" s="1342"/>
      <c r="M499" s="888"/>
    </row>
    <row r="500" spans="1:13" ht="15" hidden="1">
      <c r="A500" s="800"/>
      <c r="B500" s="1351"/>
      <c r="C500" s="897"/>
      <c r="D500" s="889"/>
      <c r="E500" s="890"/>
      <c r="F500" s="890"/>
      <c r="G500" s="890"/>
      <c r="H500" s="888"/>
      <c r="I500" s="889"/>
      <c r="J500" s="898"/>
      <c r="K500" s="898"/>
      <c r="L500" s="898"/>
      <c r="M500" s="888"/>
    </row>
    <row r="501" spans="1:13" ht="15" hidden="1">
      <c r="A501" s="800"/>
      <c r="B501" s="1351"/>
      <c r="C501" s="897"/>
      <c r="D501" s="889"/>
      <c r="E501" s="898"/>
      <c r="F501" s="890"/>
      <c r="G501" s="890"/>
      <c r="H501" s="888"/>
      <c r="I501" s="889"/>
      <c r="J501" s="898"/>
      <c r="K501" s="898"/>
      <c r="L501" s="898"/>
      <c r="M501" s="888"/>
    </row>
    <row r="502" spans="1:13" ht="15">
      <c r="A502" s="800"/>
      <c r="B502" s="1351"/>
      <c r="C502" s="897"/>
      <c r="D502" s="1353"/>
      <c r="E502" s="1353"/>
      <c r="F502" s="1353"/>
      <c r="G502" s="1353"/>
      <c r="H502" s="888"/>
      <c r="I502" s="1353"/>
      <c r="J502" s="1353"/>
      <c r="K502" s="1353"/>
      <c r="L502" s="1353"/>
      <c r="M502" s="888"/>
    </row>
    <row r="503" spans="1:13" ht="15">
      <c r="A503" s="800"/>
      <c r="B503" s="1351"/>
      <c r="C503" s="897"/>
      <c r="D503" s="889"/>
      <c r="E503" s="1344"/>
      <c r="F503" s="1344"/>
      <c r="G503" s="1344"/>
      <c r="H503" s="888"/>
      <c r="I503" s="889"/>
      <c r="J503" s="898"/>
      <c r="K503" s="898"/>
      <c r="L503" s="898"/>
      <c r="M503" s="888"/>
    </row>
    <row r="504" spans="1:13" ht="15">
      <c r="A504" s="800"/>
      <c r="B504" s="1351"/>
      <c r="C504" s="897"/>
      <c r="D504" s="889"/>
      <c r="E504" s="898"/>
      <c r="F504" s="898"/>
      <c r="G504" s="898"/>
      <c r="H504" s="888"/>
      <c r="I504" s="886"/>
      <c r="J504" s="1342"/>
      <c r="K504" s="1342"/>
      <c r="L504" s="1342"/>
      <c r="M504" s="888"/>
    </row>
    <row r="505" spans="1:13" ht="15">
      <c r="A505" s="800"/>
      <c r="B505" s="1351"/>
      <c r="C505" s="897"/>
      <c r="D505" s="889"/>
      <c r="E505" s="1344"/>
      <c r="F505" s="1344"/>
      <c r="G505" s="1344"/>
      <c r="H505" s="888"/>
      <c r="I505" s="889"/>
      <c r="J505" s="898"/>
      <c r="K505" s="890"/>
      <c r="L505" s="890"/>
      <c r="M505" s="888"/>
    </row>
    <row r="506" spans="1:13" ht="15">
      <c r="A506" s="800"/>
      <c r="B506" s="1351"/>
      <c r="C506" s="897"/>
      <c r="D506" s="889"/>
      <c r="E506" s="890"/>
      <c r="F506" s="890"/>
      <c r="G506" s="890"/>
      <c r="H506" s="888"/>
      <c r="I506" s="889"/>
      <c r="J506" s="898"/>
      <c r="K506" s="898"/>
      <c r="L506" s="898"/>
      <c r="M506" s="888"/>
    </row>
    <row r="507" spans="1:13" ht="15">
      <c r="A507" s="800"/>
      <c r="B507" s="1351"/>
      <c r="C507" s="897"/>
      <c r="D507" s="889"/>
      <c r="E507" s="898"/>
      <c r="F507" s="890"/>
      <c r="G507" s="890"/>
      <c r="H507" s="888"/>
      <c r="I507" s="889"/>
      <c r="J507" s="898"/>
      <c r="K507" s="898"/>
      <c r="L507" s="898"/>
      <c r="M507" s="888"/>
    </row>
    <row r="508" spans="1:13" ht="15">
      <c r="A508" s="800"/>
      <c r="B508" s="1351"/>
      <c r="C508" s="897"/>
      <c r="D508" s="889"/>
      <c r="E508" s="890"/>
      <c r="F508" s="890"/>
      <c r="G508" s="890"/>
      <c r="H508" s="888"/>
      <c r="I508" s="886"/>
      <c r="J508" s="891"/>
      <c r="K508" s="890"/>
      <c r="L508" s="890"/>
      <c r="M508" s="888"/>
    </row>
    <row r="509" spans="1:13" ht="15">
      <c r="A509" s="800"/>
      <c r="B509" s="1351"/>
      <c r="C509" s="897"/>
      <c r="D509" s="889"/>
      <c r="E509" s="901"/>
      <c r="F509" s="890"/>
      <c r="G509" s="890"/>
      <c r="H509" s="888"/>
      <c r="I509" s="889"/>
      <c r="J509" s="1344"/>
      <c r="K509" s="1344"/>
      <c r="L509" s="1344"/>
      <c r="M509" s="888"/>
    </row>
    <row r="510" spans="1:13" ht="15">
      <c r="A510" s="800"/>
      <c r="B510" s="1351"/>
      <c r="C510" s="897"/>
      <c r="D510" s="889"/>
      <c r="E510" s="901"/>
      <c r="F510" s="890"/>
      <c r="G510" s="890"/>
      <c r="H510" s="888"/>
      <c r="I510" s="889"/>
      <c r="J510" s="901"/>
      <c r="K510" s="890"/>
      <c r="L510" s="890"/>
      <c r="M510" s="888"/>
    </row>
    <row r="511" spans="1:13" ht="0.75" customHeight="1">
      <c r="A511" s="800"/>
      <c r="B511" s="1351"/>
      <c r="C511" s="897"/>
      <c r="D511" s="1353"/>
      <c r="E511" s="1353"/>
      <c r="F511" s="1353"/>
      <c r="G511" s="1353"/>
      <c r="H511" s="888"/>
      <c r="I511" s="889"/>
      <c r="J511" s="890"/>
      <c r="K511" s="890"/>
      <c r="L511" s="890"/>
      <c r="M511" s="888"/>
    </row>
    <row r="512" spans="1:13" ht="15" hidden="1">
      <c r="A512" s="800"/>
      <c r="B512" s="1351"/>
      <c r="C512" s="897"/>
      <c r="D512" s="889"/>
      <c r="E512" s="1344"/>
      <c r="F512" s="1344"/>
      <c r="G512" s="1344"/>
      <c r="H512" s="888"/>
      <c r="I512" s="889"/>
      <c r="J512" s="890"/>
      <c r="K512" s="890"/>
      <c r="L512" s="890"/>
      <c r="M512" s="888"/>
    </row>
    <row r="513" spans="1:13" ht="15" hidden="1">
      <c r="A513" s="800"/>
      <c r="B513" s="1351"/>
      <c r="C513" s="897"/>
      <c r="D513" s="889"/>
      <c r="E513" s="898"/>
      <c r="F513" s="898"/>
      <c r="G513" s="898"/>
      <c r="H513" s="888"/>
      <c r="I513" s="889"/>
      <c r="J513" s="890"/>
      <c r="K513" s="890"/>
      <c r="L513" s="890"/>
      <c r="M513" s="888"/>
    </row>
    <row r="514" spans="1:13" ht="15" hidden="1">
      <c r="A514" s="800"/>
      <c r="B514" s="1351"/>
      <c r="C514" s="897"/>
      <c r="D514" s="889"/>
      <c r="E514" s="1344"/>
      <c r="F514" s="1344"/>
      <c r="G514" s="1344"/>
      <c r="H514" s="888"/>
      <c r="I514" s="889"/>
      <c r="J514" s="890"/>
      <c r="K514" s="890"/>
      <c r="L514" s="890"/>
      <c r="M514" s="888"/>
    </row>
    <row r="515" spans="1:13" ht="15" hidden="1">
      <c r="A515" s="800"/>
      <c r="B515" s="1351"/>
      <c r="C515" s="897"/>
      <c r="D515" s="889"/>
      <c r="E515" s="890"/>
      <c r="F515" s="890"/>
      <c r="G515" s="890"/>
      <c r="H515" s="888"/>
      <c r="I515" s="889"/>
      <c r="J515" s="890"/>
      <c r="K515" s="890"/>
      <c r="L515" s="890"/>
      <c r="M515" s="888"/>
    </row>
    <row r="516" spans="1:13" ht="15" hidden="1">
      <c r="A516" s="800"/>
      <c r="B516" s="1351"/>
      <c r="C516" s="897"/>
      <c r="D516" s="889"/>
      <c r="E516" s="898"/>
      <c r="F516" s="890"/>
      <c r="G516" s="890"/>
      <c r="H516" s="888"/>
      <c r="I516" s="889"/>
      <c r="J516" s="890"/>
      <c r="K516" s="890"/>
      <c r="L516" s="890"/>
      <c r="M516" s="888"/>
    </row>
    <row r="517" spans="1:13" ht="16.5" customHeight="1" hidden="1" thickBot="1">
      <c r="A517" s="800"/>
      <c r="B517" s="958"/>
      <c r="C517" s="897"/>
      <c r="D517" s="889"/>
      <c r="E517" s="898"/>
      <c r="F517" s="898"/>
      <c r="G517" s="898"/>
      <c r="H517" s="895"/>
      <c r="I517" s="889"/>
      <c r="J517" s="898"/>
      <c r="K517" s="890"/>
      <c r="L517" s="890"/>
      <c r="M517" s="895"/>
    </row>
    <row r="518" spans="1:13" ht="15" hidden="1">
      <c r="A518" s="800"/>
      <c r="B518" s="959"/>
      <c r="C518" s="897"/>
      <c r="D518" s="1353"/>
      <c r="E518" s="1353"/>
      <c r="F518" s="1353"/>
      <c r="G518" s="1353"/>
      <c r="H518" s="888"/>
      <c r="I518" s="1353"/>
      <c r="J518" s="1353"/>
      <c r="K518" s="1353"/>
      <c r="L518" s="1353"/>
      <c r="M518" s="888"/>
    </row>
    <row r="519" spans="1:13" ht="15" hidden="1">
      <c r="A519" s="800"/>
      <c r="B519" s="1351"/>
      <c r="C519" s="897"/>
      <c r="D519" s="889"/>
      <c r="E519" s="1344"/>
      <c r="F519" s="1344"/>
      <c r="G519" s="1344"/>
      <c r="H519" s="888"/>
      <c r="I519" s="889"/>
      <c r="J519" s="898"/>
      <c r="K519" s="898"/>
      <c r="L519" s="898"/>
      <c r="M519" s="888"/>
    </row>
    <row r="520" spans="1:13" ht="15" hidden="1">
      <c r="A520" s="800"/>
      <c r="B520" s="1351"/>
      <c r="C520" s="897"/>
      <c r="D520" s="889"/>
      <c r="E520" s="898"/>
      <c r="F520" s="898"/>
      <c r="G520" s="898"/>
      <c r="H520" s="888"/>
      <c r="I520" s="889"/>
      <c r="J520" s="1344"/>
      <c r="K520" s="1344"/>
      <c r="L520" s="1344"/>
      <c r="M520" s="888"/>
    </row>
    <row r="521" spans="1:13" ht="15" hidden="1">
      <c r="A521" s="800"/>
      <c r="B521" s="1351"/>
      <c r="C521" s="897"/>
      <c r="D521" s="889"/>
      <c r="E521" s="1344"/>
      <c r="F521" s="1344"/>
      <c r="G521" s="1344"/>
      <c r="H521" s="888"/>
      <c r="I521" s="889"/>
      <c r="J521" s="898"/>
      <c r="K521" s="890"/>
      <c r="L521" s="890"/>
      <c r="M521" s="888"/>
    </row>
    <row r="522" spans="1:13" ht="15" hidden="1">
      <c r="A522" s="800"/>
      <c r="B522" s="1351"/>
      <c r="C522" s="897"/>
      <c r="D522" s="889"/>
      <c r="E522" s="890"/>
      <c r="F522" s="890"/>
      <c r="G522" s="890"/>
      <c r="H522" s="888"/>
      <c r="I522" s="889"/>
      <c r="J522" s="1344"/>
      <c r="K522" s="1344"/>
      <c r="L522" s="1344"/>
      <c r="M522" s="888"/>
    </row>
    <row r="523" spans="1:13" ht="15" hidden="1">
      <c r="A523" s="800"/>
      <c r="B523" s="1351"/>
      <c r="C523" s="897"/>
      <c r="D523" s="889"/>
      <c r="E523" s="898"/>
      <c r="F523" s="890"/>
      <c r="G523" s="890"/>
      <c r="H523" s="888"/>
      <c r="I523" s="892"/>
      <c r="J523" s="898"/>
      <c r="K523" s="890"/>
      <c r="L523" s="890"/>
      <c r="M523" s="888"/>
    </row>
    <row r="524" spans="1:13" ht="15" hidden="1">
      <c r="A524" s="800"/>
      <c r="B524" s="1412"/>
      <c r="C524" s="897"/>
      <c r="D524" s="889"/>
      <c r="E524" s="898"/>
      <c r="F524" s="890"/>
      <c r="G524" s="890"/>
      <c r="H524" s="895"/>
      <c r="I524" s="889"/>
      <c r="J524" s="898"/>
      <c r="K524" s="890"/>
      <c r="L524" s="890"/>
      <c r="M524" s="895"/>
    </row>
    <row r="525" spans="1:13" ht="15">
      <c r="A525" s="800"/>
      <c r="B525" s="1346"/>
      <c r="C525" s="897"/>
      <c r="D525" s="1341"/>
      <c r="E525" s="1341"/>
      <c r="F525" s="1341"/>
      <c r="G525" s="1341"/>
      <c r="H525" s="895"/>
      <c r="I525" s="1341"/>
      <c r="J525" s="1341"/>
      <c r="K525" s="1341"/>
      <c r="L525" s="1341"/>
      <c r="M525" s="895"/>
    </row>
    <row r="526" spans="1:13" ht="15">
      <c r="A526" s="800"/>
      <c r="B526" s="1347"/>
      <c r="C526" s="897"/>
      <c r="D526" s="889"/>
      <c r="E526" s="1344"/>
      <c r="F526" s="1344"/>
      <c r="G526" s="1344"/>
      <c r="H526" s="902"/>
      <c r="I526" s="889"/>
      <c r="J526" s="898"/>
      <c r="K526" s="890"/>
      <c r="L526" s="890"/>
      <c r="M526" s="902"/>
    </row>
    <row r="527" spans="1:13" ht="15">
      <c r="A527" s="800"/>
      <c r="B527" s="1347"/>
      <c r="C527" s="897"/>
      <c r="D527" s="889"/>
      <c r="E527" s="898"/>
      <c r="F527" s="898"/>
      <c r="G527" s="898"/>
      <c r="H527" s="902"/>
      <c r="I527" s="889"/>
      <c r="J527" s="898"/>
      <c r="K527" s="890"/>
      <c r="L527" s="890"/>
      <c r="M527" s="902"/>
    </row>
    <row r="528" spans="1:13" ht="15">
      <c r="A528" s="800"/>
      <c r="B528" s="1347"/>
      <c r="C528" s="897"/>
      <c r="D528" s="889"/>
      <c r="E528" s="1344"/>
      <c r="F528" s="1344"/>
      <c r="G528" s="1344"/>
      <c r="H528" s="902"/>
      <c r="I528" s="889"/>
      <c r="J528" s="898"/>
      <c r="K528" s="890"/>
      <c r="L528" s="890"/>
      <c r="M528" s="895"/>
    </row>
    <row r="529" spans="1:13" ht="15">
      <c r="A529" s="800"/>
      <c r="B529" s="1347"/>
      <c r="C529" s="897"/>
      <c r="D529" s="889"/>
      <c r="E529" s="898"/>
      <c r="F529" s="890"/>
      <c r="G529" s="890"/>
      <c r="H529" s="902"/>
      <c r="I529" s="889"/>
      <c r="J529" s="898"/>
      <c r="K529" s="890"/>
      <c r="L529" s="890"/>
      <c r="M529" s="895"/>
    </row>
    <row r="530" spans="1:13" ht="15">
      <c r="A530" s="800"/>
      <c r="B530" s="1348"/>
      <c r="C530" s="897"/>
      <c r="D530" s="889"/>
      <c r="E530" s="898"/>
      <c r="F530" s="890"/>
      <c r="G530" s="890"/>
      <c r="H530" s="895"/>
      <c r="I530" s="889"/>
      <c r="J530" s="898"/>
      <c r="K530" s="890"/>
      <c r="L530" s="890"/>
      <c r="M530" s="895"/>
    </row>
    <row r="531" spans="1:13" ht="15">
      <c r="A531" s="800"/>
      <c r="B531" s="744"/>
      <c r="C531" s="1350"/>
      <c r="D531" s="1350"/>
      <c r="E531" s="1350"/>
      <c r="F531" s="1350"/>
      <c r="G531" s="1350"/>
      <c r="H531" s="888"/>
      <c r="I531" s="882"/>
      <c r="J531" s="890"/>
      <c r="K531" s="890"/>
      <c r="L531" s="890"/>
      <c r="M531" s="883"/>
    </row>
    <row r="532" spans="1:13" ht="15">
      <c r="A532" s="1409"/>
      <c r="B532" s="744"/>
      <c r="C532" s="897"/>
      <c r="D532" s="882"/>
      <c r="E532" s="903"/>
      <c r="F532" s="882"/>
      <c r="G532" s="882"/>
      <c r="H532" s="883"/>
      <c r="I532" s="1343"/>
      <c r="J532" s="1343"/>
      <c r="K532" s="1343"/>
      <c r="L532" s="1343"/>
      <c r="M532" s="1343"/>
    </row>
    <row r="533" spans="1:13" ht="15">
      <c r="A533" s="1410"/>
      <c r="B533" s="744"/>
      <c r="C533" s="885"/>
      <c r="D533" s="886"/>
      <c r="E533" s="1342"/>
      <c r="F533" s="1342"/>
      <c r="G533" s="1342"/>
      <c r="H533" s="904"/>
      <c r="I533" s="889"/>
      <c r="J533" s="1344"/>
      <c r="K533" s="1344"/>
      <c r="L533" s="1344"/>
      <c r="M533" s="888"/>
    </row>
    <row r="534" spans="1:13" ht="15">
      <c r="A534" s="1410"/>
      <c r="B534" s="744"/>
      <c r="C534" s="885"/>
      <c r="D534" s="886"/>
      <c r="E534" s="891"/>
      <c r="F534" s="891"/>
      <c r="G534" s="891"/>
      <c r="H534" s="905"/>
      <c r="I534" s="886"/>
      <c r="J534" s="890"/>
      <c r="K534" s="890"/>
      <c r="L534" s="890"/>
      <c r="M534" s="888"/>
    </row>
    <row r="535" spans="1:13" ht="15">
      <c r="A535" s="1410"/>
      <c r="B535" s="744"/>
      <c r="C535" s="885"/>
      <c r="D535" s="886"/>
      <c r="E535" s="1349"/>
      <c r="F535" s="1349"/>
      <c r="G535" s="1349"/>
      <c r="H535" s="904"/>
      <c r="I535" s="886"/>
      <c r="J535" s="1344"/>
      <c r="K535" s="1344"/>
      <c r="L535" s="1344"/>
      <c r="M535" s="883"/>
    </row>
    <row r="536" spans="1:13" ht="15" customHeight="1">
      <c r="A536" s="1411"/>
      <c r="B536" s="744"/>
      <c r="C536" s="885"/>
      <c r="D536" s="886"/>
      <c r="E536" s="891"/>
      <c r="F536" s="891"/>
      <c r="G536" s="891"/>
      <c r="H536" s="906"/>
      <c r="I536" s="886"/>
      <c r="J536" s="1344"/>
      <c r="K536" s="1344"/>
      <c r="L536" s="1344"/>
      <c r="M536" s="888"/>
    </row>
    <row r="537" spans="1:13" ht="15" hidden="1">
      <c r="A537" s="1409"/>
      <c r="B537" s="744"/>
      <c r="C537" s="897"/>
      <c r="D537" s="881"/>
      <c r="E537" s="907"/>
      <c r="F537" s="881"/>
      <c r="G537" s="881"/>
      <c r="H537" s="905"/>
      <c r="I537" s="1345"/>
      <c r="J537" s="1345"/>
      <c r="K537" s="1345"/>
      <c r="L537" s="1345"/>
      <c r="M537" s="1345"/>
    </row>
    <row r="538" spans="1:13" ht="15" hidden="1">
      <c r="A538" s="1410"/>
      <c r="B538" s="744"/>
      <c r="C538" s="897"/>
      <c r="D538" s="886"/>
      <c r="E538" s="1342"/>
      <c r="F538" s="1342"/>
      <c r="G538" s="1342"/>
      <c r="H538" s="905"/>
      <c r="I538" s="908"/>
      <c r="J538" s="908"/>
      <c r="K538" s="908"/>
      <c r="L538" s="908"/>
      <c r="M538" s="908"/>
    </row>
    <row r="539" spans="1:13" ht="15" hidden="1">
      <c r="A539" s="1410"/>
      <c r="B539" s="744"/>
      <c r="C539" s="897"/>
      <c r="D539" s="886"/>
      <c r="E539" s="1342"/>
      <c r="F539" s="1342"/>
      <c r="G539" s="1342"/>
      <c r="H539" s="905"/>
      <c r="I539" s="908"/>
      <c r="J539" s="908"/>
      <c r="K539" s="908"/>
      <c r="L539" s="908"/>
      <c r="M539" s="908"/>
    </row>
    <row r="540" spans="1:13" ht="15" hidden="1">
      <c r="A540" s="1410"/>
      <c r="B540" s="744"/>
      <c r="C540" s="885"/>
      <c r="D540" s="886"/>
      <c r="E540" s="1349"/>
      <c r="F540" s="1349"/>
      <c r="G540" s="1349"/>
      <c r="H540" s="904"/>
      <c r="I540" s="886"/>
      <c r="J540" s="1344"/>
      <c r="K540" s="1344"/>
      <c r="L540" s="1344"/>
      <c r="M540" s="883"/>
    </row>
    <row r="541" spans="1:13" ht="15" hidden="1">
      <c r="A541" s="1411"/>
      <c r="B541" s="744"/>
      <c r="C541" s="885"/>
      <c r="D541" s="886"/>
      <c r="E541" s="1342"/>
      <c r="F541" s="1342"/>
      <c r="G541" s="1342"/>
      <c r="H541" s="906"/>
      <c r="I541" s="886"/>
      <c r="J541" s="1342"/>
      <c r="K541" s="1342"/>
      <c r="L541" s="1342"/>
      <c r="M541" s="883"/>
    </row>
    <row r="542" spans="1:13" ht="15">
      <c r="A542" s="800"/>
      <c r="B542" s="744"/>
      <c r="C542" s="1345"/>
      <c r="D542" s="1345"/>
      <c r="E542" s="1345"/>
      <c r="F542" s="1345"/>
      <c r="G542" s="1345"/>
      <c r="H542" s="883"/>
      <c r="I542" s="908"/>
      <c r="J542" s="908"/>
      <c r="K542" s="908"/>
      <c r="L542" s="908"/>
      <c r="M542" s="891"/>
    </row>
    <row r="543" spans="1:13" ht="15">
      <c r="A543" s="800"/>
      <c r="B543" s="744"/>
      <c r="C543" s="885"/>
      <c r="D543" s="886"/>
      <c r="E543" s="1342"/>
      <c r="F543" s="1342"/>
      <c r="G543" s="1342"/>
      <c r="H543" s="888"/>
      <c r="I543" s="886"/>
      <c r="J543" s="1342"/>
      <c r="K543" s="1342"/>
      <c r="L543" s="1342"/>
      <c r="M543" s="883"/>
    </row>
    <row r="544" spans="1:13" ht="15">
      <c r="A544" s="800"/>
      <c r="B544" s="744"/>
      <c r="C544" s="885"/>
      <c r="D544" s="886"/>
      <c r="E544" s="891"/>
      <c r="F544" s="891"/>
      <c r="G544" s="891"/>
      <c r="H544" s="888"/>
      <c r="I544" s="886"/>
      <c r="J544" s="891"/>
      <c r="K544" s="891"/>
      <c r="L544" s="891"/>
      <c r="M544" s="888"/>
    </row>
    <row r="545" spans="1:13" ht="15">
      <c r="A545" s="800"/>
      <c r="B545" s="744"/>
      <c r="C545" s="885"/>
      <c r="D545" s="886"/>
      <c r="E545" s="1342"/>
      <c r="F545" s="1342"/>
      <c r="G545" s="1342"/>
      <c r="H545" s="888"/>
      <c r="I545" s="886"/>
      <c r="J545" s="1342"/>
      <c r="K545" s="1342"/>
      <c r="L545" s="1342"/>
      <c r="M545" s="888"/>
    </row>
    <row r="546" spans="1:13" ht="15">
      <c r="A546" s="800"/>
      <c r="B546" s="744"/>
      <c r="C546" s="885"/>
      <c r="D546" s="886"/>
      <c r="E546" s="887"/>
      <c r="F546" s="887"/>
      <c r="G546" s="887"/>
      <c r="H546" s="888"/>
      <c r="I546" s="886"/>
      <c r="J546" s="887"/>
      <c r="K546" s="887"/>
      <c r="L546" s="887"/>
      <c r="M546" s="888"/>
    </row>
    <row r="547" spans="1:13" ht="15">
      <c r="A547" s="800"/>
      <c r="B547" s="744"/>
      <c r="C547" s="885"/>
      <c r="D547" s="886"/>
      <c r="E547" s="887"/>
      <c r="F547" s="887"/>
      <c r="G547" s="887"/>
      <c r="H547" s="888"/>
      <c r="I547" s="886"/>
      <c r="J547" s="891"/>
      <c r="K547" s="891"/>
      <c r="L547" s="891"/>
      <c r="M547" s="888"/>
    </row>
    <row r="548" spans="1:13" ht="15">
      <c r="A548" s="800"/>
      <c r="B548" s="744"/>
      <c r="C548" s="885"/>
      <c r="D548" s="886"/>
      <c r="E548" s="887"/>
      <c r="F548" s="887"/>
      <c r="G548" s="887"/>
      <c r="H548" s="888"/>
      <c r="I548" s="886"/>
      <c r="J548" s="891"/>
      <c r="K548" s="891"/>
      <c r="L548" s="891"/>
      <c r="M548" s="888"/>
    </row>
    <row r="549" spans="1:13" ht="15">
      <c r="A549" s="800"/>
      <c r="B549" s="744"/>
      <c r="C549" s="885"/>
      <c r="D549" s="886"/>
      <c r="E549" s="891"/>
      <c r="F549" s="887"/>
      <c r="G549" s="887"/>
      <c r="H549" s="888"/>
      <c r="I549" s="886"/>
      <c r="J549" s="891"/>
      <c r="K549" s="891"/>
      <c r="L549" s="891"/>
      <c r="M549" s="888"/>
    </row>
    <row r="550" spans="1:13" ht="15">
      <c r="A550" s="800"/>
      <c r="B550" s="744"/>
      <c r="C550" s="885"/>
      <c r="D550" s="886"/>
      <c r="E550" s="1342"/>
      <c r="F550" s="1342"/>
      <c r="G550" s="1342"/>
      <c r="H550" s="888"/>
      <c r="I550" s="886"/>
      <c r="J550" s="1342"/>
      <c r="K550" s="1342"/>
      <c r="L550" s="1342"/>
      <c r="M550" s="888"/>
    </row>
    <row r="551" spans="1:13" ht="15">
      <c r="A551" s="800"/>
      <c r="B551" s="744"/>
      <c r="C551" s="885"/>
      <c r="D551" s="886"/>
      <c r="E551" s="891"/>
      <c r="F551" s="891"/>
      <c r="G551" s="891"/>
      <c r="H551" s="888"/>
      <c r="I551" s="889"/>
      <c r="J551" s="1344"/>
      <c r="K551" s="1344"/>
      <c r="L551" s="1344"/>
      <c r="M551" s="888"/>
    </row>
    <row r="552" spans="1:13" ht="15">
      <c r="A552" s="800"/>
      <c r="B552" s="744"/>
      <c r="C552" s="885"/>
      <c r="D552" s="886"/>
      <c r="E552" s="891"/>
      <c r="F552" s="891"/>
      <c r="G552" s="891"/>
      <c r="H552" s="888"/>
      <c r="I552" s="889"/>
      <c r="J552" s="890"/>
      <c r="K552" s="890"/>
      <c r="L552" s="890"/>
      <c r="M552" s="888"/>
    </row>
    <row r="553" spans="1:13" ht="15">
      <c r="A553" s="800"/>
      <c r="B553" s="744"/>
      <c r="C553" s="885"/>
      <c r="D553" s="886"/>
      <c r="E553" s="891"/>
      <c r="F553" s="1342"/>
      <c r="G553" s="1342"/>
      <c r="H553" s="888"/>
      <c r="I553" s="886"/>
      <c r="J553" s="891"/>
      <c r="K553" s="891"/>
      <c r="L553" s="891"/>
      <c r="M553" s="888"/>
    </row>
    <row r="554" spans="1:13" ht="15">
      <c r="A554" s="800"/>
      <c r="B554" s="744"/>
      <c r="C554" s="885"/>
      <c r="D554" s="886"/>
      <c r="E554" s="891"/>
      <c r="F554" s="893"/>
      <c r="G554" s="893"/>
      <c r="H554" s="888"/>
      <c r="I554" s="886"/>
      <c r="J554" s="1342"/>
      <c r="K554" s="1342"/>
      <c r="L554" s="1342"/>
      <c r="M554" s="883"/>
    </row>
    <row r="555" spans="1:13" ht="15">
      <c r="A555" s="800"/>
      <c r="B555" s="744"/>
      <c r="C555" s="885"/>
      <c r="D555" s="882"/>
      <c r="E555" s="882"/>
      <c r="F555" s="882"/>
      <c r="G555" s="882"/>
      <c r="H555" s="895"/>
      <c r="I555" s="889"/>
      <c r="J555" s="1344"/>
      <c r="K555" s="1344"/>
      <c r="L555" s="1344"/>
      <c r="M555" s="888"/>
    </row>
    <row r="556" spans="1:13" ht="15">
      <c r="A556" s="800"/>
      <c r="B556" s="744"/>
      <c r="C556" s="909"/>
      <c r="D556" s="886"/>
      <c r="E556" s="887"/>
      <c r="F556" s="887"/>
      <c r="G556" s="887"/>
      <c r="H556" s="888"/>
      <c r="I556" s="889"/>
      <c r="J556" s="1344"/>
      <c r="K556" s="1344"/>
      <c r="L556" s="1344"/>
      <c r="M556" s="888"/>
    </row>
    <row r="557" spans="1:13" ht="15">
      <c r="A557" s="800"/>
      <c r="B557" s="744"/>
      <c r="C557" s="885"/>
      <c r="D557" s="886"/>
      <c r="E557" s="887"/>
      <c r="F557" s="887"/>
      <c r="G557" s="887"/>
      <c r="H557" s="888"/>
      <c r="I557" s="886"/>
      <c r="J557" s="1342"/>
      <c r="K557" s="1342"/>
      <c r="L557" s="1342"/>
      <c r="M557" s="888"/>
    </row>
    <row r="558" spans="1:13" ht="15">
      <c r="A558" s="800"/>
      <c r="B558" s="744"/>
      <c r="C558" s="885"/>
      <c r="D558" s="886"/>
      <c r="E558" s="891"/>
      <c r="F558" s="891"/>
      <c r="G558" s="891"/>
      <c r="H558" s="888"/>
      <c r="I558" s="886"/>
      <c r="J558" s="1341"/>
      <c r="K558" s="1341"/>
      <c r="L558" s="1341"/>
      <c r="M558" s="895"/>
    </row>
    <row r="559" spans="1:13" ht="15">
      <c r="A559" s="800"/>
      <c r="B559" s="744"/>
      <c r="C559" s="885"/>
      <c r="D559" s="886"/>
      <c r="E559" s="891"/>
      <c r="F559" s="891"/>
      <c r="G559" s="891"/>
      <c r="H559" s="888"/>
      <c r="I559" s="886"/>
      <c r="J559" s="891"/>
      <c r="K559" s="891"/>
      <c r="L559" s="891"/>
      <c r="M559" s="888"/>
    </row>
    <row r="560" spans="1:13" ht="15">
      <c r="A560" s="800"/>
      <c r="B560" s="744"/>
      <c r="C560" s="885"/>
      <c r="D560" s="886"/>
      <c r="E560" s="891"/>
      <c r="F560" s="891"/>
      <c r="G560" s="891"/>
      <c r="H560" s="888"/>
      <c r="I560" s="886"/>
      <c r="J560" s="891"/>
      <c r="K560" s="891"/>
      <c r="L560" s="891"/>
      <c r="M560" s="888"/>
    </row>
    <row r="561" spans="1:13" ht="15">
      <c r="A561" s="800"/>
      <c r="B561" s="744"/>
      <c r="C561" s="885"/>
      <c r="D561" s="886"/>
      <c r="E561" s="887"/>
      <c r="F561" s="887"/>
      <c r="G561" s="887"/>
      <c r="H561" s="888"/>
      <c r="I561" s="886"/>
      <c r="J561" s="1342"/>
      <c r="K561" s="1342"/>
      <c r="L561" s="1342"/>
      <c r="M561" s="883"/>
    </row>
    <row r="562" spans="1:13" ht="15">
      <c r="A562" s="800"/>
      <c r="B562" s="744"/>
      <c r="C562" s="885"/>
      <c r="D562" s="886"/>
      <c r="E562" s="887"/>
      <c r="F562" s="887"/>
      <c r="G562" s="887"/>
      <c r="H562" s="883"/>
      <c r="I562" s="886"/>
      <c r="J562" s="891"/>
      <c r="K562" s="891"/>
      <c r="L562" s="891"/>
      <c r="M562" s="883"/>
    </row>
    <row r="563" spans="1:13" ht="15">
      <c r="A563" s="800"/>
      <c r="B563" s="744"/>
      <c r="C563" s="885"/>
      <c r="D563" s="889"/>
      <c r="E563" s="890"/>
      <c r="F563" s="890"/>
      <c r="G563" s="890"/>
      <c r="H563" s="888"/>
      <c r="I563" s="886"/>
      <c r="J563" s="891"/>
      <c r="K563" s="891"/>
      <c r="L563" s="891"/>
      <c r="M563" s="888"/>
    </row>
    <row r="564" spans="1:13" ht="15">
      <c r="A564" s="800"/>
      <c r="B564" s="744"/>
      <c r="C564" s="885"/>
      <c r="D564" s="886"/>
      <c r="E564" s="887"/>
      <c r="F564" s="887"/>
      <c r="G564" s="887"/>
      <c r="H564" s="883"/>
      <c r="I564" s="886"/>
      <c r="J564" s="891"/>
      <c r="K564" s="891"/>
      <c r="L564" s="891"/>
      <c r="M564" s="888"/>
    </row>
    <row r="565" spans="1:13" ht="15">
      <c r="A565" s="800"/>
      <c r="B565" s="744"/>
      <c r="C565" s="885"/>
      <c r="D565" s="886"/>
      <c r="E565" s="887"/>
      <c r="F565" s="887"/>
      <c r="G565" s="887"/>
      <c r="H565" s="883"/>
      <c r="I565" s="889"/>
      <c r="J565" s="898"/>
      <c r="K565" s="898"/>
      <c r="L565" s="898"/>
      <c r="M565" s="888"/>
    </row>
    <row r="566" spans="1:13" ht="15">
      <c r="A566" s="800"/>
      <c r="B566" s="744"/>
      <c r="C566" s="885"/>
      <c r="D566" s="886"/>
      <c r="E566" s="887"/>
      <c r="F566" s="887"/>
      <c r="G566" s="887"/>
      <c r="H566" s="883"/>
      <c r="I566" s="889"/>
      <c r="J566" s="898"/>
      <c r="K566" s="898"/>
      <c r="L566" s="898"/>
      <c r="M566" s="888"/>
    </row>
    <row r="567" spans="1:13" ht="15">
      <c r="A567" s="800"/>
      <c r="B567" s="744"/>
      <c r="C567" s="885"/>
      <c r="D567" s="886"/>
      <c r="E567" s="887"/>
      <c r="F567" s="887"/>
      <c r="G567" s="887"/>
      <c r="H567" s="883"/>
      <c r="I567" s="889"/>
      <c r="J567" s="898"/>
      <c r="K567" s="898"/>
      <c r="L567" s="898"/>
      <c r="M567" s="888"/>
    </row>
    <row r="568" spans="1:13" ht="15">
      <c r="A568" s="800"/>
      <c r="B568" s="744"/>
      <c r="C568" s="885"/>
      <c r="D568" s="1343"/>
      <c r="E568" s="1343"/>
      <c r="F568" s="1343"/>
      <c r="G568" s="1343"/>
      <c r="H568" s="895"/>
      <c r="I568" s="889"/>
      <c r="J568" s="898"/>
      <c r="K568" s="898"/>
      <c r="L568" s="898"/>
      <c r="M568" s="888"/>
    </row>
    <row r="569" spans="1:13" ht="15">
      <c r="A569" s="800"/>
      <c r="B569" s="744"/>
      <c r="C569" s="1343"/>
      <c r="D569" s="1343"/>
      <c r="E569" s="1343"/>
      <c r="F569" s="1343"/>
      <c r="G569" s="1343"/>
      <c r="H569" s="895"/>
      <c r="I569" s="889"/>
      <c r="J569" s="898"/>
      <c r="K569" s="898"/>
      <c r="L569" s="898"/>
      <c r="M569" s="888"/>
    </row>
    <row r="570" spans="1:13" ht="15">
      <c r="A570" s="800"/>
      <c r="B570" s="744"/>
      <c r="C570" s="882"/>
      <c r="D570" s="890"/>
      <c r="E570" s="890"/>
      <c r="F570" s="890"/>
      <c r="G570" s="882"/>
      <c r="H570" s="902"/>
      <c r="I570" s="889"/>
      <c r="J570" s="898"/>
      <c r="K570" s="898"/>
      <c r="L570" s="898"/>
      <c r="M570" s="888"/>
    </row>
    <row r="571" spans="1:13" ht="15">
      <c r="A571" s="800"/>
      <c r="B571" s="744"/>
      <c r="C571" s="882"/>
      <c r="D571" s="890"/>
      <c r="E571" s="890"/>
      <c r="F571" s="882"/>
      <c r="G571" s="882"/>
      <c r="H571" s="904"/>
      <c r="I571" s="886"/>
      <c r="J571" s="882"/>
      <c r="K571" s="882"/>
      <c r="L571" s="882"/>
      <c r="M571" s="895"/>
    </row>
    <row r="572" spans="1:13" ht="15">
      <c r="A572" s="800"/>
      <c r="B572" s="744"/>
      <c r="C572" s="882"/>
      <c r="D572" s="910"/>
      <c r="E572" s="910"/>
      <c r="F572" s="882"/>
      <c r="G572" s="882"/>
      <c r="H572" s="904"/>
      <c r="I572" s="889"/>
      <c r="J572" s="890"/>
      <c r="K572" s="882"/>
      <c r="L572" s="882"/>
      <c r="M572" s="883"/>
    </row>
    <row r="573" spans="1:13" ht="15">
      <c r="A573" s="753"/>
      <c r="B573" s="879"/>
      <c r="C573" s="882"/>
      <c r="D573" s="890"/>
      <c r="E573" s="890"/>
      <c r="F573" s="882"/>
      <c r="G573" s="882"/>
      <c r="H573" s="895"/>
      <c r="I573" s="1343"/>
      <c r="J573" s="1343"/>
      <c r="K573" s="1343"/>
      <c r="L573" s="1343"/>
      <c r="M573" s="895"/>
    </row>
    <row r="574" spans="3:13" ht="15">
      <c r="C574" s="884"/>
      <c r="D574" s="884"/>
      <c r="E574" s="884"/>
      <c r="F574" s="884"/>
      <c r="G574" s="884"/>
      <c r="H574" s="884"/>
      <c r="I574" s="884"/>
      <c r="J574" s="884"/>
      <c r="K574" s="884"/>
      <c r="L574" s="884"/>
      <c r="M574" s="884"/>
    </row>
    <row r="575" spans="3:13" ht="15">
      <c r="C575" s="884"/>
      <c r="D575" s="884"/>
      <c r="E575" s="884"/>
      <c r="F575" s="884"/>
      <c r="G575" s="884"/>
      <c r="H575" s="884"/>
      <c r="I575" s="884"/>
      <c r="J575" s="884"/>
      <c r="K575" s="884"/>
      <c r="L575" s="884"/>
      <c r="M575" s="884"/>
    </row>
    <row r="576" spans="3:13" ht="15">
      <c r="C576" s="884"/>
      <c r="D576" s="884"/>
      <c r="E576" s="884"/>
      <c r="F576" s="884"/>
      <c r="G576" s="884"/>
      <c r="H576" s="884"/>
      <c r="I576" s="884"/>
      <c r="J576" s="884"/>
      <c r="K576" s="884"/>
      <c r="L576" s="884"/>
      <c r="M576" s="884"/>
    </row>
    <row r="577" spans="3:13" ht="15">
      <c r="C577" s="884"/>
      <c r="D577" s="884"/>
      <c r="E577" s="884"/>
      <c r="F577" s="884"/>
      <c r="G577" s="884"/>
      <c r="H577" s="884"/>
      <c r="I577" s="884"/>
      <c r="J577" s="884"/>
      <c r="K577" s="884"/>
      <c r="L577" s="884"/>
      <c r="M577" s="884"/>
    </row>
  </sheetData>
  <sheetProtection/>
  <mergeCells count="389">
    <mergeCell ref="D2:M2"/>
    <mergeCell ref="C4:G4"/>
    <mergeCell ref="I4:L4"/>
    <mergeCell ref="D5:G5"/>
    <mergeCell ref="I5:L5"/>
    <mergeCell ref="J1:T1"/>
    <mergeCell ref="A6:A32"/>
    <mergeCell ref="D6:G6"/>
    <mergeCell ref="E7:G7"/>
    <mergeCell ref="J7:L7"/>
    <mergeCell ref="E8:G8"/>
    <mergeCell ref="E9:G9"/>
    <mergeCell ref="B10:B37"/>
    <mergeCell ref="D12:G12"/>
    <mergeCell ref="I12:L12"/>
    <mergeCell ref="E13:G13"/>
    <mergeCell ref="E15:G15"/>
    <mergeCell ref="J15:L15"/>
    <mergeCell ref="E16:G16"/>
    <mergeCell ref="J18:L18"/>
    <mergeCell ref="D19:G19"/>
    <mergeCell ref="E20:G20"/>
    <mergeCell ref="J20:L20"/>
    <mergeCell ref="E21:G21"/>
    <mergeCell ref="E22:G22"/>
    <mergeCell ref="J22:L22"/>
    <mergeCell ref="J23:L23"/>
    <mergeCell ref="D25:G25"/>
    <mergeCell ref="J25:L25"/>
    <mergeCell ref="E27:G27"/>
    <mergeCell ref="J27:L27"/>
    <mergeCell ref="E29:G29"/>
    <mergeCell ref="J29:L29"/>
    <mergeCell ref="J30:L30"/>
    <mergeCell ref="D31:G31"/>
    <mergeCell ref="E32:G32"/>
    <mergeCell ref="E33:G33"/>
    <mergeCell ref="J34:L34"/>
    <mergeCell ref="D35:G35"/>
    <mergeCell ref="I35:L35"/>
    <mergeCell ref="E36:G36"/>
    <mergeCell ref="J36:L36"/>
    <mergeCell ref="E38:G38"/>
    <mergeCell ref="J40:L40"/>
    <mergeCell ref="D41:G41"/>
    <mergeCell ref="I41:L41"/>
    <mergeCell ref="E42:G42"/>
    <mergeCell ref="J42:L42"/>
    <mergeCell ref="D48:G48"/>
    <mergeCell ref="I48:L48"/>
    <mergeCell ref="E49:G49"/>
    <mergeCell ref="J49:L49"/>
    <mergeCell ref="E50:G50"/>
    <mergeCell ref="E51:G51"/>
    <mergeCell ref="J52:L52"/>
    <mergeCell ref="D53:G53"/>
    <mergeCell ref="E54:G54"/>
    <mergeCell ref="E55:G55"/>
    <mergeCell ref="J56:L56"/>
    <mergeCell ref="D57:G57"/>
    <mergeCell ref="E58:G58"/>
    <mergeCell ref="E59:G59"/>
    <mergeCell ref="J60:L60"/>
    <mergeCell ref="D61:G61"/>
    <mergeCell ref="I61:L61"/>
    <mergeCell ref="E64:G64"/>
    <mergeCell ref="E65:G65"/>
    <mergeCell ref="D67:G67"/>
    <mergeCell ref="I67:L67"/>
    <mergeCell ref="E68:G68"/>
    <mergeCell ref="J68:L68"/>
    <mergeCell ref="E69:G69"/>
    <mergeCell ref="J71:L71"/>
    <mergeCell ref="D72:G72"/>
    <mergeCell ref="I72:L72"/>
    <mergeCell ref="E73:G73"/>
    <mergeCell ref="J73:L73"/>
    <mergeCell ref="E74:G74"/>
    <mergeCell ref="J77:L77"/>
    <mergeCell ref="D78:G78"/>
    <mergeCell ref="I78:L78"/>
    <mergeCell ref="E79:G79"/>
    <mergeCell ref="J79:L79"/>
    <mergeCell ref="J83:L83"/>
    <mergeCell ref="D85:G85"/>
    <mergeCell ref="J85:M85"/>
    <mergeCell ref="E86:G86"/>
    <mergeCell ref="J86:L86"/>
    <mergeCell ref="E87:G87"/>
    <mergeCell ref="D89:G89"/>
    <mergeCell ref="E90:G90"/>
    <mergeCell ref="A95:A146"/>
    <mergeCell ref="D95:G95"/>
    <mergeCell ref="E96:G96"/>
    <mergeCell ref="J102:L102"/>
    <mergeCell ref="D104:G104"/>
    <mergeCell ref="I104:L104"/>
    <mergeCell ref="E105:G105"/>
    <mergeCell ref="J105:L105"/>
    <mergeCell ref="D110:G110"/>
    <mergeCell ref="I110:L110"/>
    <mergeCell ref="E111:G111"/>
    <mergeCell ref="J111:L111"/>
    <mergeCell ref="D116:G116"/>
    <mergeCell ref="I116:L116"/>
    <mergeCell ref="E117:G117"/>
    <mergeCell ref="J117:L117"/>
    <mergeCell ref="E119:G119"/>
    <mergeCell ref="E120:G120"/>
    <mergeCell ref="D122:G122"/>
    <mergeCell ref="I122:L122"/>
    <mergeCell ref="E123:G123"/>
    <mergeCell ref="J123:L123"/>
    <mergeCell ref="D129:G129"/>
    <mergeCell ref="I129:L129"/>
    <mergeCell ref="E130:G130"/>
    <mergeCell ref="J130:L130"/>
    <mergeCell ref="J131:L131"/>
    <mergeCell ref="D143:G143"/>
    <mergeCell ref="I143:L143"/>
    <mergeCell ref="J144:L144"/>
    <mergeCell ref="J146:L146"/>
    <mergeCell ref="D147:G147"/>
    <mergeCell ref="E148:G148"/>
    <mergeCell ref="J148:L148"/>
    <mergeCell ref="E149:G149"/>
    <mergeCell ref="J150:L150"/>
    <mergeCell ref="D151:G151"/>
    <mergeCell ref="J151:L151"/>
    <mergeCell ref="E152:G152"/>
    <mergeCell ref="J152:L152"/>
    <mergeCell ref="E153:G153"/>
    <mergeCell ref="J153:L153"/>
    <mergeCell ref="J154:L154"/>
    <mergeCell ref="D155:G155"/>
    <mergeCell ref="J155:L155"/>
    <mergeCell ref="E156:G156"/>
    <mergeCell ref="J156:L156"/>
    <mergeCell ref="E157:G157"/>
    <mergeCell ref="D159:G159"/>
    <mergeCell ref="I159:L159"/>
    <mergeCell ref="E160:G160"/>
    <mergeCell ref="D171:G171"/>
    <mergeCell ref="I171:L171"/>
    <mergeCell ref="J172:L172"/>
    <mergeCell ref="J175:L175"/>
    <mergeCell ref="J176:L176"/>
    <mergeCell ref="J184:L184"/>
    <mergeCell ref="D188:G188"/>
    <mergeCell ref="I188:L188"/>
    <mergeCell ref="E189:G189"/>
    <mergeCell ref="J189:L189"/>
    <mergeCell ref="J194:L194"/>
    <mergeCell ref="D195:G195"/>
    <mergeCell ref="I195:L195"/>
    <mergeCell ref="J196:L196"/>
    <mergeCell ref="E197:G197"/>
    <mergeCell ref="J198:L198"/>
    <mergeCell ref="D199:G199"/>
    <mergeCell ref="I199:L199"/>
    <mergeCell ref="E200:G200"/>
    <mergeCell ref="J200:L200"/>
    <mergeCell ref="E201:G201"/>
    <mergeCell ref="J204:L204"/>
    <mergeCell ref="D205:G205"/>
    <mergeCell ref="I205:L205"/>
    <mergeCell ref="J206:L206"/>
    <mergeCell ref="J208:L208"/>
    <mergeCell ref="D209:G209"/>
    <mergeCell ref="E211:G211"/>
    <mergeCell ref="D213:G213"/>
    <mergeCell ref="I213:L213"/>
    <mergeCell ref="E216:G216"/>
    <mergeCell ref="E217:G217"/>
    <mergeCell ref="D219:G219"/>
    <mergeCell ref="I219:L219"/>
    <mergeCell ref="E221:G221"/>
    <mergeCell ref="J222:L222"/>
    <mergeCell ref="D223:G223"/>
    <mergeCell ref="I223:L223"/>
    <mergeCell ref="E224:G224"/>
    <mergeCell ref="J224:L224"/>
    <mergeCell ref="E226:G226"/>
    <mergeCell ref="J226:L226"/>
    <mergeCell ref="E228:G228"/>
    <mergeCell ref="J228:L228"/>
    <mergeCell ref="J229:L229"/>
    <mergeCell ref="D230:G230"/>
    <mergeCell ref="I230:L230"/>
    <mergeCell ref="D241:G241"/>
    <mergeCell ref="J241:L241"/>
    <mergeCell ref="E231:G231"/>
    <mergeCell ref="J231:L231"/>
    <mergeCell ref="E233:G233"/>
    <mergeCell ref="J233:L233"/>
    <mergeCell ref="E235:G235"/>
    <mergeCell ref="D237:G237"/>
    <mergeCell ref="J237:L237"/>
    <mergeCell ref="J244:L244"/>
    <mergeCell ref="E245:G245"/>
    <mergeCell ref="J245:L245"/>
    <mergeCell ref="J246:L246"/>
    <mergeCell ref="D276:G276"/>
    <mergeCell ref="E238:G238"/>
    <mergeCell ref="J238:L238"/>
    <mergeCell ref="E239:G239"/>
    <mergeCell ref="J239:L239"/>
    <mergeCell ref="J240:L240"/>
    <mergeCell ref="D280:G280"/>
    <mergeCell ref="D284:G284"/>
    <mergeCell ref="D288:G288"/>
    <mergeCell ref="D292:G292"/>
    <mergeCell ref="D297:G297"/>
    <mergeCell ref="D302:H302"/>
    <mergeCell ref="I302:M302"/>
    <mergeCell ref="J303:L303"/>
    <mergeCell ref="J305:L305"/>
    <mergeCell ref="D306:G306"/>
    <mergeCell ref="I306:L306"/>
    <mergeCell ref="J307:L307"/>
    <mergeCell ref="J309:L309"/>
    <mergeCell ref="D310:G310"/>
    <mergeCell ref="I310:L310"/>
    <mergeCell ref="J311:L311"/>
    <mergeCell ref="J313:L313"/>
    <mergeCell ref="D314:G314"/>
    <mergeCell ref="D318:G318"/>
    <mergeCell ref="D322:G322"/>
    <mergeCell ref="D326:G326"/>
    <mergeCell ref="D330:G330"/>
    <mergeCell ref="I330:L330"/>
    <mergeCell ref="J331:L331"/>
    <mergeCell ref="J333:L333"/>
    <mergeCell ref="D334:G334"/>
    <mergeCell ref="D338:G338"/>
    <mergeCell ref="D342:G342"/>
    <mergeCell ref="D346:G346"/>
    <mergeCell ref="D350:G350"/>
    <mergeCell ref="E352:G352"/>
    <mergeCell ref="D354:G354"/>
    <mergeCell ref="I354:L354"/>
    <mergeCell ref="E356:G356"/>
    <mergeCell ref="J357:L357"/>
    <mergeCell ref="D358:G358"/>
    <mergeCell ref="E360:G360"/>
    <mergeCell ref="D362:G362"/>
    <mergeCell ref="F363:G363"/>
    <mergeCell ref="D366:G366"/>
    <mergeCell ref="D370:G370"/>
    <mergeCell ref="I370:L370"/>
    <mergeCell ref="E371:G371"/>
    <mergeCell ref="E373:G373"/>
    <mergeCell ref="D376:G376"/>
    <mergeCell ref="I376:L376"/>
    <mergeCell ref="E377:G377"/>
    <mergeCell ref="J377:L377"/>
    <mergeCell ref="J379:L379"/>
    <mergeCell ref="D381:G381"/>
    <mergeCell ref="I381:L381"/>
    <mergeCell ref="I385:L385"/>
    <mergeCell ref="E387:G387"/>
    <mergeCell ref="J388:L388"/>
    <mergeCell ref="D389:G389"/>
    <mergeCell ref="E390:G390"/>
    <mergeCell ref="D393:G393"/>
    <mergeCell ref="E394:G394"/>
    <mergeCell ref="D399:G399"/>
    <mergeCell ref="E400:G400"/>
    <mergeCell ref="D404:G404"/>
    <mergeCell ref="I404:L404"/>
    <mergeCell ref="E407:G407"/>
    <mergeCell ref="J407:L407"/>
    <mergeCell ref="D409:G409"/>
    <mergeCell ref="E410:G410"/>
    <mergeCell ref="J410:L410"/>
    <mergeCell ref="C416:G416"/>
    <mergeCell ref="E417:G417"/>
    <mergeCell ref="J417:L417"/>
    <mergeCell ref="E419:G419"/>
    <mergeCell ref="J419:L419"/>
    <mergeCell ref="E424:G424"/>
    <mergeCell ref="J424:L424"/>
    <mergeCell ref="J425:L425"/>
    <mergeCell ref="F427:G427"/>
    <mergeCell ref="J428:L428"/>
    <mergeCell ref="J429:L429"/>
    <mergeCell ref="J430:L430"/>
    <mergeCell ref="J431:L431"/>
    <mergeCell ref="J432:L432"/>
    <mergeCell ref="J435:L435"/>
    <mergeCell ref="C444:G444"/>
    <mergeCell ref="J444:L444"/>
    <mergeCell ref="I447:L447"/>
    <mergeCell ref="C448:G448"/>
    <mergeCell ref="C449:H449"/>
    <mergeCell ref="J449:L449"/>
    <mergeCell ref="B450:B495"/>
    <mergeCell ref="D450:G450"/>
    <mergeCell ref="I450:L450"/>
    <mergeCell ref="E451:G451"/>
    <mergeCell ref="J451:L451"/>
    <mergeCell ref="J452:L452"/>
    <mergeCell ref="E453:G453"/>
    <mergeCell ref="J453:L453"/>
    <mergeCell ref="E455:G455"/>
    <mergeCell ref="J455:L455"/>
    <mergeCell ref="J456:L456"/>
    <mergeCell ref="D457:G457"/>
    <mergeCell ref="I457:L457"/>
    <mergeCell ref="E458:G458"/>
    <mergeCell ref="E460:G460"/>
    <mergeCell ref="D463:G463"/>
    <mergeCell ref="I463:L463"/>
    <mergeCell ref="E464:G464"/>
    <mergeCell ref="E466:G466"/>
    <mergeCell ref="D469:G469"/>
    <mergeCell ref="I469:L469"/>
    <mergeCell ref="D475:G475"/>
    <mergeCell ref="I475:L475"/>
    <mergeCell ref="E476:G476"/>
    <mergeCell ref="E478:G478"/>
    <mergeCell ref="D482:G482"/>
    <mergeCell ref="I482:L482"/>
    <mergeCell ref="E483:G483"/>
    <mergeCell ref="E485:G485"/>
    <mergeCell ref="D489:G489"/>
    <mergeCell ref="I489:L489"/>
    <mergeCell ref="E490:G490"/>
    <mergeCell ref="E492:G492"/>
    <mergeCell ref="B497:B516"/>
    <mergeCell ref="D497:G497"/>
    <mergeCell ref="I497:L497"/>
    <mergeCell ref="E498:G498"/>
    <mergeCell ref="J499:L499"/>
    <mergeCell ref="D502:G502"/>
    <mergeCell ref="I502:L502"/>
    <mergeCell ref="E503:G503"/>
    <mergeCell ref="J504:L504"/>
    <mergeCell ref="E505:G505"/>
    <mergeCell ref="J509:L509"/>
    <mergeCell ref="D511:G511"/>
    <mergeCell ref="E512:G512"/>
    <mergeCell ref="E514:G514"/>
    <mergeCell ref="D518:G518"/>
    <mergeCell ref="I518:L518"/>
    <mergeCell ref="B519:B524"/>
    <mergeCell ref="E519:G519"/>
    <mergeCell ref="J520:L520"/>
    <mergeCell ref="E521:G521"/>
    <mergeCell ref="J522:L522"/>
    <mergeCell ref="B525:B530"/>
    <mergeCell ref="D525:G525"/>
    <mergeCell ref="I525:L525"/>
    <mergeCell ref="E526:G526"/>
    <mergeCell ref="E528:G528"/>
    <mergeCell ref="C531:G531"/>
    <mergeCell ref="A532:A536"/>
    <mergeCell ref="I532:M532"/>
    <mergeCell ref="E533:G533"/>
    <mergeCell ref="J533:L533"/>
    <mergeCell ref="E535:G535"/>
    <mergeCell ref="J535:L535"/>
    <mergeCell ref="J536:L536"/>
    <mergeCell ref="A537:A541"/>
    <mergeCell ref="I537:M537"/>
    <mergeCell ref="E538:G538"/>
    <mergeCell ref="E539:G539"/>
    <mergeCell ref="E540:G540"/>
    <mergeCell ref="J540:L540"/>
    <mergeCell ref="E541:G541"/>
    <mergeCell ref="J541:L541"/>
    <mergeCell ref="J557:L557"/>
    <mergeCell ref="C542:G542"/>
    <mergeCell ref="E543:G543"/>
    <mergeCell ref="J543:L543"/>
    <mergeCell ref="E545:G545"/>
    <mergeCell ref="J545:L545"/>
    <mergeCell ref="E550:G550"/>
    <mergeCell ref="J550:L550"/>
    <mergeCell ref="J558:L558"/>
    <mergeCell ref="J561:L561"/>
    <mergeCell ref="D568:G568"/>
    <mergeCell ref="C569:G569"/>
    <mergeCell ref="I573:L573"/>
    <mergeCell ref="J551:L551"/>
    <mergeCell ref="F553:G553"/>
    <mergeCell ref="J554:L554"/>
    <mergeCell ref="J555:L555"/>
    <mergeCell ref="J556:L5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6.421875" style="0" customWidth="1"/>
    <col min="2" max="2" width="8.00390625" style="0" customWidth="1"/>
    <col min="3" max="3" width="39.28125" style="0" customWidth="1"/>
    <col min="4" max="5" width="12.7109375" style="0" customWidth="1"/>
    <col min="6" max="6" width="15.140625" style="0" customWidth="1"/>
    <col min="7" max="7" width="12.140625" style="0" customWidth="1"/>
  </cols>
  <sheetData>
    <row r="1" spans="1:14" ht="15">
      <c r="A1" s="1"/>
      <c r="B1" s="1"/>
      <c r="C1" s="1281" t="s">
        <v>790</v>
      </c>
      <c r="D1" s="1282"/>
      <c r="E1" s="1282"/>
      <c r="F1" s="1282"/>
      <c r="G1" s="1282"/>
      <c r="H1" s="1282"/>
      <c r="I1" s="1282"/>
      <c r="J1" s="1282"/>
      <c r="K1" s="1282"/>
      <c r="L1" s="1282"/>
      <c r="M1" s="1282"/>
      <c r="N1" s="1282"/>
    </row>
    <row r="2" spans="1:6" ht="15">
      <c r="A2" s="1278" t="s">
        <v>179</v>
      </c>
      <c r="B2" s="1278"/>
      <c r="C2" s="1278"/>
      <c r="D2" s="1278"/>
      <c r="E2" s="1278"/>
      <c r="F2" s="1278"/>
    </row>
    <row r="3" spans="1:6" ht="15">
      <c r="A3" s="1278" t="s">
        <v>695</v>
      </c>
      <c r="B3" s="1278"/>
      <c r="C3" s="1278"/>
      <c r="D3" s="1278"/>
      <c r="E3" s="1278"/>
      <c r="F3" s="1278"/>
    </row>
    <row r="5" spans="1:6" ht="15.75">
      <c r="A5" s="2" t="s">
        <v>0</v>
      </c>
      <c r="B5" s="2"/>
      <c r="C5" s="2"/>
      <c r="D5" s="2"/>
      <c r="E5" s="2"/>
      <c r="F5" s="2"/>
    </row>
    <row r="6" spans="1:6" ht="16.5" thickBot="1">
      <c r="A6" s="6"/>
      <c r="B6" s="6"/>
      <c r="C6" s="6"/>
      <c r="D6" s="1283" t="s">
        <v>1</v>
      </c>
      <c r="E6" s="1283"/>
      <c r="F6" s="1283"/>
    </row>
    <row r="7" spans="1:6" ht="72" thickBot="1">
      <c r="A7" s="7" t="s">
        <v>2</v>
      </c>
      <c r="B7" s="8" t="s">
        <v>3</v>
      </c>
      <c r="C7" s="3" t="s">
        <v>4</v>
      </c>
      <c r="D7" s="3" t="s">
        <v>791</v>
      </c>
      <c r="E7" s="623" t="s">
        <v>792</v>
      </c>
      <c r="F7" s="9" t="s">
        <v>793</v>
      </c>
    </row>
    <row r="8" spans="1:6" ht="15.75" thickBot="1">
      <c r="A8" s="10">
        <v>1</v>
      </c>
      <c r="B8" s="12">
        <v>2</v>
      </c>
      <c r="C8" s="12">
        <v>3</v>
      </c>
      <c r="D8" s="12">
        <v>4</v>
      </c>
      <c r="E8" s="624">
        <v>5</v>
      </c>
      <c r="F8" s="13">
        <v>6</v>
      </c>
    </row>
    <row r="9" spans="1:6" ht="15">
      <c r="A9" s="14" t="s">
        <v>5</v>
      </c>
      <c r="B9" s="106" t="s">
        <v>6</v>
      </c>
      <c r="C9" s="107" t="s">
        <v>7</v>
      </c>
      <c r="D9" s="148"/>
      <c r="E9" s="1256"/>
      <c r="F9" s="111"/>
    </row>
    <row r="10" spans="1:6" ht="15">
      <c r="A10" s="114" t="s">
        <v>8</v>
      </c>
      <c r="B10" s="108"/>
      <c r="C10" s="38" t="s">
        <v>9</v>
      </c>
      <c r="D10" s="149"/>
      <c r="E10" s="1257"/>
      <c r="F10" s="112"/>
    </row>
    <row r="11" spans="1:6" ht="15">
      <c r="A11" s="114" t="s">
        <v>10</v>
      </c>
      <c r="B11" s="108"/>
      <c r="C11" s="67" t="s">
        <v>11</v>
      </c>
      <c r="D11" s="150"/>
      <c r="E11" s="625"/>
      <c r="F11" s="26"/>
    </row>
    <row r="12" spans="1:6" ht="15">
      <c r="A12" s="114" t="s">
        <v>12</v>
      </c>
      <c r="B12" s="108"/>
      <c r="C12" s="67" t="s">
        <v>13</v>
      </c>
      <c r="D12" s="150">
        <v>20571</v>
      </c>
      <c r="E12" s="625"/>
      <c r="F12" s="26">
        <v>20571</v>
      </c>
    </row>
    <row r="13" spans="1:6" ht="15">
      <c r="A13" s="114" t="s">
        <v>14</v>
      </c>
      <c r="B13" s="108"/>
      <c r="C13" s="67" t="s">
        <v>15</v>
      </c>
      <c r="D13" s="150"/>
      <c r="E13" s="625"/>
      <c r="F13" s="26"/>
    </row>
    <row r="14" spans="1:6" ht="15">
      <c r="A14" s="114"/>
      <c r="B14" s="520"/>
      <c r="C14" s="95" t="s">
        <v>17</v>
      </c>
      <c r="D14" s="521"/>
      <c r="E14" s="626"/>
      <c r="F14" s="79"/>
    </row>
    <row r="15" spans="1:6" ht="26.25" thickBot="1">
      <c r="A15" s="114" t="s">
        <v>16</v>
      </c>
      <c r="B15" s="105"/>
      <c r="C15" s="102" t="s">
        <v>373</v>
      </c>
      <c r="D15" s="151"/>
      <c r="E15" s="1258"/>
      <c r="F15" s="62"/>
    </row>
    <row r="16" spans="1:8" ht="15.75" thickBot="1">
      <c r="A16" s="114" t="s">
        <v>18</v>
      </c>
      <c r="B16" s="18"/>
      <c r="C16" s="19" t="s">
        <v>19</v>
      </c>
      <c r="D16" s="152">
        <f>SUM(D11:D15)</f>
        <v>20571</v>
      </c>
      <c r="E16" s="627"/>
      <c r="F16" s="20">
        <f>SUM(F11:F15)</f>
        <v>20571</v>
      </c>
      <c r="H16" s="522"/>
    </row>
    <row r="17" spans="1:6" ht="15">
      <c r="A17" s="114" t="s">
        <v>20</v>
      </c>
      <c r="B17" s="126"/>
      <c r="C17" s="35" t="s">
        <v>21</v>
      </c>
      <c r="D17" s="153"/>
      <c r="E17" s="1259"/>
      <c r="F17" s="111"/>
    </row>
    <row r="18" spans="1:6" ht="15">
      <c r="A18" s="114" t="s">
        <v>22</v>
      </c>
      <c r="B18" s="45"/>
      <c r="C18" s="40" t="s">
        <v>23</v>
      </c>
      <c r="D18" s="145">
        <v>80000</v>
      </c>
      <c r="E18" s="628"/>
      <c r="F18" s="50">
        <v>80000</v>
      </c>
    </row>
    <row r="19" spans="1:6" ht="15">
      <c r="A19" s="114" t="s">
        <v>24</v>
      </c>
      <c r="B19" s="23"/>
      <c r="C19" s="24" t="s">
        <v>25</v>
      </c>
      <c r="D19" s="141">
        <v>8500</v>
      </c>
      <c r="E19" s="629"/>
      <c r="F19" s="26">
        <v>8500</v>
      </c>
    </row>
    <row r="20" spans="1:6" ht="26.25" thickBot="1">
      <c r="A20" s="114" t="s">
        <v>26</v>
      </c>
      <c r="B20" s="27"/>
      <c r="C20" s="28" t="s">
        <v>27</v>
      </c>
      <c r="D20" s="154">
        <v>2000</v>
      </c>
      <c r="E20" s="1260"/>
      <c r="F20" s="29">
        <v>2000</v>
      </c>
    </row>
    <row r="21" spans="1:6" ht="15.75" thickBot="1">
      <c r="A21" s="114" t="s">
        <v>28</v>
      </c>
      <c r="B21" s="140"/>
      <c r="C21" s="86" t="s">
        <v>683</v>
      </c>
      <c r="D21" s="154"/>
      <c r="E21" s="1260"/>
      <c r="F21" s="29"/>
    </row>
    <row r="22" spans="1:6" ht="26.25" thickBot="1">
      <c r="A22" s="114" t="s">
        <v>30</v>
      </c>
      <c r="B22" s="30"/>
      <c r="C22" s="31" t="s">
        <v>29</v>
      </c>
      <c r="D22" s="163">
        <f>SUM(D18:D21)</f>
        <v>90500</v>
      </c>
      <c r="E22" s="1261"/>
      <c r="F22" s="33">
        <f>SUM(F18:F20)</f>
        <v>90500</v>
      </c>
    </row>
    <row r="23" spans="1:6" ht="15.75" thickBot="1">
      <c r="A23" s="114" t="s">
        <v>32</v>
      </c>
      <c r="B23" s="30"/>
      <c r="C23" s="32" t="s">
        <v>31</v>
      </c>
      <c r="D23" s="523">
        <f>SUM(D16+D22)</f>
        <v>111071</v>
      </c>
      <c r="E23" s="1262"/>
      <c r="F23" s="33">
        <f>SUM(F16+F22)</f>
        <v>111071</v>
      </c>
    </row>
    <row r="24" spans="1:6" ht="15">
      <c r="A24" s="114" t="s">
        <v>35</v>
      </c>
      <c r="B24" s="34" t="s">
        <v>33</v>
      </c>
      <c r="C24" s="35" t="s">
        <v>34</v>
      </c>
      <c r="D24" s="156"/>
      <c r="E24" s="1263"/>
      <c r="F24" s="36"/>
    </row>
    <row r="25" spans="1:6" ht="15">
      <c r="A25" s="114" t="s">
        <v>35</v>
      </c>
      <c r="B25" s="37"/>
      <c r="C25" s="38" t="s">
        <v>36</v>
      </c>
      <c r="D25" s="157"/>
      <c r="E25" s="630"/>
      <c r="F25" s="39"/>
    </row>
    <row r="26" spans="1:6" ht="15">
      <c r="A26" s="114" t="s">
        <v>37</v>
      </c>
      <c r="B26" s="23"/>
      <c r="C26" s="40" t="s">
        <v>38</v>
      </c>
      <c r="D26" s="150">
        <v>397190</v>
      </c>
      <c r="E26" s="625"/>
      <c r="F26" s="26">
        <v>397190</v>
      </c>
    </row>
    <row r="27" spans="1:6" ht="15">
      <c r="A27" s="114" t="s">
        <v>39</v>
      </c>
      <c r="B27" s="23"/>
      <c r="C27" s="24" t="s">
        <v>40</v>
      </c>
      <c r="D27" s="150"/>
      <c r="E27" s="625"/>
      <c r="F27" s="132"/>
    </row>
    <row r="28" spans="1:6" ht="15">
      <c r="A28" s="114" t="s">
        <v>41</v>
      </c>
      <c r="B28" s="23"/>
      <c r="C28" s="24" t="s">
        <v>42</v>
      </c>
      <c r="D28" s="150">
        <v>58000</v>
      </c>
      <c r="E28" s="625"/>
      <c r="F28" s="26">
        <v>58000</v>
      </c>
    </row>
    <row r="29" spans="1:6" ht="25.5">
      <c r="A29" s="114" t="s">
        <v>43</v>
      </c>
      <c r="B29" s="23"/>
      <c r="C29" s="41" t="s">
        <v>44</v>
      </c>
      <c r="D29" s="150"/>
      <c r="E29" s="625"/>
      <c r="F29" s="127"/>
    </row>
    <row r="30" spans="1:6" ht="15">
      <c r="A30" s="114"/>
      <c r="B30" s="42"/>
      <c r="C30" s="41" t="s">
        <v>734</v>
      </c>
      <c r="D30" s="171"/>
      <c r="E30" s="639"/>
      <c r="F30" s="1240"/>
    </row>
    <row r="31" spans="1:6" ht="15.75" thickBot="1">
      <c r="A31" s="114" t="s">
        <v>45</v>
      </c>
      <c r="B31" s="83"/>
      <c r="C31" s="28" t="s">
        <v>684</v>
      </c>
      <c r="D31" s="158"/>
      <c r="E31" s="1264"/>
      <c r="F31" s="128"/>
    </row>
    <row r="32" spans="1:6" ht="26.25" thickBot="1">
      <c r="A32" s="114" t="s">
        <v>47</v>
      </c>
      <c r="B32" s="43"/>
      <c r="C32" s="44" t="s">
        <v>48</v>
      </c>
      <c r="D32" s="155">
        <f>SUM(D26:D31)</f>
        <v>455190</v>
      </c>
      <c r="E32" s="1261"/>
      <c r="F32" s="33">
        <f>SUM(F26:F31)</f>
        <v>455190</v>
      </c>
    </row>
    <row r="33" spans="1:6" ht="15">
      <c r="A33" s="114" t="s">
        <v>49</v>
      </c>
      <c r="B33" s="126" t="s">
        <v>50</v>
      </c>
      <c r="C33" s="35" t="s">
        <v>51</v>
      </c>
      <c r="D33" s="153"/>
      <c r="E33" s="1259"/>
      <c r="F33" s="111"/>
    </row>
    <row r="34" spans="1:6" ht="25.5">
      <c r="A34" s="114" t="s">
        <v>52</v>
      </c>
      <c r="B34" s="45"/>
      <c r="C34" s="40" t="s">
        <v>53</v>
      </c>
      <c r="D34" s="145">
        <v>6000</v>
      </c>
      <c r="E34" s="628"/>
      <c r="F34" s="46">
        <v>6000</v>
      </c>
    </row>
    <row r="35" spans="1:6" ht="25.5">
      <c r="A35" s="114" t="s">
        <v>54</v>
      </c>
      <c r="B35" s="23"/>
      <c r="C35" s="24" t="s">
        <v>55</v>
      </c>
      <c r="D35" s="141"/>
      <c r="E35" s="629"/>
      <c r="F35" s="25"/>
    </row>
    <row r="36" spans="1:6" ht="15.75" thickBot="1">
      <c r="A36" s="114" t="s">
        <v>56</v>
      </c>
      <c r="B36" s="56"/>
      <c r="C36" s="81" t="s">
        <v>57</v>
      </c>
      <c r="D36" s="159"/>
      <c r="E36" s="631"/>
      <c r="F36" s="97"/>
    </row>
    <row r="37" spans="1:6" ht="15.75" thickBot="1">
      <c r="A37" s="114" t="s">
        <v>58</v>
      </c>
      <c r="B37" s="47"/>
      <c r="C37" s="90" t="s">
        <v>59</v>
      </c>
      <c r="D37" s="160">
        <f>SUM(D34:D36)</f>
        <v>6000</v>
      </c>
      <c r="E37" s="1265"/>
      <c r="F37" s="20">
        <f>SUM(F34:F36)</f>
        <v>6000</v>
      </c>
    </row>
    <row r="38" spans="1:6" ht="15">
      <c r="A38" s="114" t="s">
        <v>60</v>
      </c>
      <c r="B38" s="48" t="s">
        <v>61</v>
      </c>
      <c r="C38" s="49" t="s">
        <v>62</v>
      </c>
      <c r="D38" s="145"/>
      <c r="E38" s="628"/>
      <c r="F38" s="50"/>
    </row>
    <row r="39" spans="1:6" ht="15">
      <c r="A39" s="114" t="s">
        <v>63</v>
      </c>
      <c r="B39" s="51"/>
      <c r="C39" s="49" t="s">
        <v>64</v>
      </c>
      <c r="D39" s="145">
        <v>84501</v>
      </c>
      <c r="E39" s="628"/>
      <c r="F39" s="50">
        <v>84501</v>
      </c>
    </row>
    <row r="40" spans="1:6" ht="15">
      <c r="A40" s="114" t="s">
        <v>65</v>
      </c>
      <c r="B40" s="51"/>
      <c r="C40" s="49" t="s">
        <v>66</v>
      </c>
      <c r="D40" s="161">
        <v>13632</v>
      </c>
      <c r="E40" s="632"/>
      <c r="F40" s="52">
        <v>13632</v>
      </c>
    </row>
    <row r="41" spans="1:6" ht="15.75" thickBot="1">
      <c r="A41" s="114" t="s">
        <v>67</v>
      </c>
      <c r="B41" s="53"/>
      <c r="C41" s="54" t="s">
        <v>68</v>
      </c>
      <c r="D41" s="143">
        <v>1017832</v>
      </c>
      <c r="E41" s="1266"/>
      <c r="F41" s="55">
        <v>1017832</v>
      </c>
    </row>
    <row r="42" spans="1:6" ht="15.75" thickBot="1">
      <c r="A42" s="114" t="s">
        <v>69</v>
      </c>
      <c r="B42" s="56"/>
      <c r="C42" s="57" t="s">
        <v>70</v>
      </c>
      <c r="D42" s="157">
        <f>SUM(D39+D41)</f>
        <v>1102333</v>
      </c>
      <c r="E42" s="630"/>
      <c r="F42" s="39">
        <f>SUM(F39+F41)</f>
        <v>1102333</v>
      </c>
    </row>
    <row r="43" spans="1:6" ht="15.75" thickBot="1">
      <c r="A43" s="114" t="s">
        <v>71</v>
      </c>
      <c r="B43" s="21" t="s">
        <v>72</v>
      </c>
      <c r="C43" s="19" t="s">
        <v>73</v>
      </c>
      <c r="D43" s="162"/>
      <c r="E43" s="633"/>
      <c r="F43" s="22"/>
    </row>
    <row r="44" spans="1:6" ht="25.5">
      <c r="A44" s="114" t="s">
        <v>74</v>
      </c>
      <c r="B44" s="58"/>
      <c r="C44" s="59" t="s">
        <v>75</v>
      </c>
      <c r="D44" s="145"/>
      <c r="E44" s="628"/>
      <c r="F44" s="129"/>
    </row>
    <row r="45" spans="1:6" ht="26.25" thickBot="1">
      <c r="A45" s="114" t="s">
        <v>76</v>
      </c>
      <c r="B45" s="60"/>
      <c r="C45" s="61" t="s">
        <v>77</v>
      </c>
      <c r="D45" s="143">
        <v>3000</v>
      </c>
      <c r="E45" s="1266"/>
      <c r="F45" s="62">
        <v>3000</v>
      </c>
    </row>
    <row r="46" spans="1:6" ht="15.75" thickBot="1">
      <c r="A46" s="114" t="s">
        <v>78</v>
      </c>
      <c r="B46" s="63"/>
      <c r="C46" s="64" t="s">
        <v>79</v>
      </c>
      <c r="D46" s="163">
        <f>SUM(D44:D45)</f>
        <v>3000</v>
      </c>
      <c r="E46" s="634"/>
      <c r="F46" s="20">
        <f>SUM(F45)</f>
        <v>3000</v>
      </c>
    </row>
    <row r="47" spans="1:6" ht="15">
      <c r="A47" s="114" t="s">
        <v>80</v>
      </c>
      <c r="B47" s="37" t="s">
        <v>81</v>
      </c>
      <c r="C47" s="65" t="s">
        <v>82</v>
      </c>
      <c r="D47" s="157"/>
      <c r="E47" s="630"/>
      <c r="F47" s="39"/>
    </row>
    <row r="48" spans="1:6" ht="15">
      <c r="A48" s="114" t="s">
        <v>83</v>
      </c>
      <c r="B48" s="66"/>
      <c r="C48" s="67" t="s">
        <v>84</v>
      </c>
      <c r="D48" s="150"/>
      <c r="E48" s="625"/>
      <c r="F48" s="26"/>
    </row>
    <row r="49" spans="1:6" ht="15.75" thickBot="1">
      <c r="A49" s="114" t="s">
        <v>85</v>
      </c>
      <c r="B49" s="88"/>
      <c r="C49" s="68" t="s">
        <v>86</v>
      </c>
      <c r="D49" s="158"/>
      <c r="E49" s="1264"/>
      <c r="F49" s="62">
        <f>SUM(D49)</f>
        <v>0</v>
      </c>
    </row>
    <row r="50" spans="1:6" ht="15">
      <c r="A50" s="114" t="s">
        <v>87</v>
      </c>
      <c r="B50" s="37"/>
      <c r="C50" s="65" t="s">
        <v>88</v>
      </c>
      <c r="D50" s="157">
        <f>SUM(D48:D49)</f>
        <v>0</v>
      </c>
      <c r="E50" s="630"/>
      <c r="F50" s="39">
        <f>SUM(F48:F49)</f>
        <v>0</v>
      </c>
    </row>
    <row r="51" spans="1:6" ht="15.75" thickBot="1">
      <c r="A51" s="114"/>
      <c r="B51" s="37" t="s">
        <v>92</v>
      </c>
      <c r="C51" s="65" t="s">
        <v>685</v>
      </c>
      <c r="D51" s="521">
        <v>6500</v>
      </c>
      <c r="E51" s="626"/>
      <c r="F51" s="82">
        <v>6500</v>
      </c>
    </row>
    <row r="52" spans="1:6" ht="15.75" thickBot="1">
      <c r="A52" s="114" t="s">
        <v>89</v>
      </c>
      <c r="B52" s="21"/>
      <c r="C52" s="64" t="s">
        <v>90</v>
      </c>
      <c r="D52" s="162">
        <f>SUM(D23+D32+D37+D42+D46+D50+D51)</f>
        <v>1684094</v>
      </c>
      <c r="E52" s="633"/>
      <c r="F52" s="20">
        <f>SUM(F23+F32+F37+F42+F46+F50+F51)</f>
        <v>1684094</v>
      </c>
    </row>
    <row r="53" spans="1:6" ht="25.5">
      <c r="A53" s="114" t="s">
        <v>91</v>
      </c>
      <c r="B53" s="91" t="s">
        <v>105</v>
      </c>
      <c r="C53" s="16" t="s">
        <v>93</v>
      </c>
      <c r="D53" s="89"/>
      <c r="E53" s="1267"/>
      <c r="F53" s="92"/>
    </row>
    <row r="54" spans="1:6" ht="15">
      <c r="A54" s="114" t="s">
        <v>94</v>
      </c>
      <c r="B54" s="66"/>
      <c r="C54" s="67" t="s">
        <v>95</v>
      </c>
      <c r="D54" s="164"/>
      <c r="E54" s="635"/>
      <c r="F54" s="104"/>
    </row>
    <row r="55" spans="1:6" ht="15">
      <c r="A55" s="114" t="s">
        <v>96</v>
      </c>
      <c r="B55" s="66"/>
      <c r="C55" s="67" t="s">
        <v>97</v>
      </c>
      <c r="D55" s="165"/>
      <c r="E55" s="636"/>
      <c r="F55" s="118"/>
    </row>
    <row r="56" spans="1:6" ht="15.75" thickBot="1">
      <c r="A56" s="114" t="s">
        <v>98</v>
      </c>
      <c r="B56" s="109"/>
      <c r="C56" s="68" t="s">
        <v>99</v>
      </c>
      <c r="D56" s="1268">
        <v>88000</v>
      </c>
      <c r="E56" s="1269">
        <v>22124</v>
      </c>
      <c r="F56" s="113">
        <f>SUM(D56:E56)</f>
        <v>110124</v>
      </c>
    </row>
    <row r="57" spans="1:6" ht="15.75" thickBot="1">
      <c r="A57" s="114" t="s">
        <v>100</v>
      </c>
      <c r="B57" s="21"/>
      <c r="C57" s="19" t="s">
        <v>101</v>
      </c>
      <c r="D57" s="167">
        <f>SUM(D54:D56)</f>
        <v>88000</v>
      </c>
      <c r="E57" s="1270">
        <f>SUM(E54:E56)</f>
        <v>22124</v>
      </c>
      <c r="F57" s="69">
        <f>SUM(F54:F56)</f>
        <v>110124</v>
      </c>
    </row>
    <row r="58" spans="1:6" ht="25.5">
      <c r="A58" s="114" t="s">
        <v>102</v>
      </c>
      <c r="B58" s="37"/>
      <c r="C58" s="16" t="s">
        <v>103</v>
      </c>
      <c r="D58" s="168"/>
      <c r="E58" s="637"/>
      <c r="F58" s="94"/>
    </row>
    <row r="59" spans="1:6" ht="15">
      <c r="A59" s="114" t="s">
        <v>104</v>
      </c>
      <c r="B59" s="66" t="s">
        <v>114</v>
      </c>
      <c r="C59" s="38" t="s">
        <v>106</v>
      </c>
      <c r="D59" s="165"/>
      <c r="E59" s="636"/>
      <c r="F59" s="100"/>
    </row>
    <row r="60" spans="1:6" ht="15">
      <c r="A60" s="114" t="s">
        <v>107</v>
      </c>
      <c r="B60" s="66"/>
      <c r="C60" s="67" t="s">
        <v>108</v>
      </c>
      <c r="D60" s="165"/>
      <c r="E60" s="636"/>
      <c r="F60" s="118"/>
    </row>
    <row r="61" spans="1:6" ht="15.75" thickBot="1">
      <c r="A61" s="114" t="s">
        <v>109</v>
      </c>
      <c r="B61" s="109"/>
      <c r="C61" s="68" t="s">
        <v>110</v>
      </c>
      <c r="D61" s="166"/>
      <c r="E61" s="1271"/>
      <c r="F61" s="119"/>
    </row>
    <row r="62" spans="1:6" ht="26.25" thickBot="1">
      <c r="A62" s="114" t="s">
        <v>111</v>
      </c>
      <c r="B62" s="110"/>
      <c r="C62" s="101" t="s">
        <v>112</v>
      </c>
      <c r="D62" s="167"/>
      <c r="E62" s="1270"/>
      <c r="F62" s="120"/>
    </row>
    <row r="63" spans="1:6" ht="15">
      <c r="A63" s="114" t="s">
        <v>113</v>
      </c>
      <c r="B63" s="37" t="s">
        <v>121</v>
      </c>
      <c r="C63" s="93" t="s">
        <v>115</v>
      </c>
      <c r="D63" s="168"/>
      <c r="E63" s="637"/>
      <c r="F63" s="94"/>
    </row>
    <row r="64" spans="1:6" ht="15">
      <c r="A64" s="114" t="s">
        <v>116</v>
      </c>
      <c r="B64" s="66"/>
      <c r="C64" s="67" t="s">
        <v>108</v>
      </c>
      <c r="D64" s="165"/>
      <c r="E64" s="636"/>
      <c r="F64" s="118"/>
    </row>
    <row r="65" spans="1:6" ht="15.75" thickBot="1">
      <c r="A65" s="114" t="s">
        <v>117</v>
      </c>
      <c r="B65" s="110"/>
      <c r="C65" s="102" t="s">
        <v>110</v>
      </c>
      <c r="D65" s="167"/>
      <c r="E65" s="1270"/>
      <c r="F65" s="121"/>
    </row>
    <row r="66" spans="1:6" ht="15.75" thickBot="1">
      <c r="A66" s="114" t="s">
        <v>118</v>
      </c>
      <c r="B66" s="110"/>
      <c r="C66" s="101" t="s">
        <v>119</v>
      </c>
      <c r="D66" s="167"/>
      <c r="E66" s="1270"/>
      <c r="F66" s="120"/>
    </row>
    <row r="67" spans="1:6" ht="15.75" thickBot="1">
      <c r="A67" s="114" t="s">
        <v>120</v>
      </c>
      <c r="B67" s="37" t="s">
        <v>121</v>
      </c>
      <c r="C67" s="65" t="s">
        <v>122</v>
      </c>
      <c r="D67" s="168"/>
      <c r="E67" s="637"/>
      <c r="F67" s="94"/>
    </row>
    <row r="68" spans="1:6" ht="15">
      <c r="A68" s="114" t="s">
        <v>123</v>
      </c>
      <c r="B68" s="34"/>
      <c r="C68" s="35" t="s">
        <v>124</v>
      </c>
      <c r="D68" s="169"/>
      <c r="E68" s="1272"/>
      <c r="F68" s="70"/>
    </row>
    <row r="69" spans="1:6" ht="15">
      <c r="A69" s="114" t="s">
        <v>125</v>
      </c>
      <c r="B69" s="87"/>
      <c r="C69" s="67" t="s">
        <v>126</v>
      </c>
      <c r="D69" s="164"/>
      <c r="E69" s="635"/>
      <c r="F69" s="104"/>
    </row>
    <row r="70" spans="1:6" ht="15">
      <c r="A70" s="114" t="s">
        <v>127</v>
      </c>
      <c r="B70" s="37"/>
      <c r="C70" s="95" t="s">
        <v>128</v>
      </c>
      <c r="D70" s="170"/>
      <c r="E70" s="638"/>
      <c r="F70" s="124"/>
    </row>
    <row r="71" spans="1:6" ht="15">
      <c r="A71" s="114" t="s">
        <v>129</v>
      </c>
      <c r="B71" s="122"/>
      <c r="C71" s="41" t="s">
        <v>130</v>
      </c>
      <c r="D71" s="171"/>
      <c r="E71" s="639"/>
      <c r="F71" s="97"/>
    </row>
    <row r="72" spans="1:6" ht="15">
      <c r="A72" s="114" t="s">
        <v>131</v>
      </c>
      <c r="B72" s="123"/>
      <c r="C72" s="67" t="s">
        <v>132</v>
      </c>
      <c r="D72" s="150">
        <v>21968</v>
      </c>
      <c r="E72" s="625"/>
      <c r="F72" s="25">
        <v>21968</v>
      </c>
    </row>
    <row r="73" spans="1:6" ht="15.75" thickBot="1">
      <c r="A73" s="114" t="s">
        <v>133</v>
      </c>
      <c r="B73" s="96"/>
      <c r="C73" s="95" t="s">
        <v>134</v>
      </c>
      <c r="D73" s="151"/>
      <c r="E73" s="1258"/>
      <c r="F73" s="125"/>
    </row>
    <row r="74" spans="1:6" ht="15.75" thickBot="1">
      <c r="A74" s="114" t="s">
        <v>135</v>
      </c>
      <c r="B74" s="63"/>
      <c r="C74" s="75" t="s">
        <v>136</v>
      </c>
      <c r="D74" s="163">
        <f>SUM(D69:D73)</f>
        <v>21968</v>
      </c>
      <c r="E74" s="634"/>
      <c r="F74" s="20">
        <f>SUM(F69:F73)</f>
        <v>21968</v>
      </c>
    </row>
    <row r="75" spans="1:6" ht="15.75" thickBot="1">
      <c r="A75" s="114">
        <v>63</v>
      </c>
      <c r="B75" s="71"/>
      <c r="C75" s="1232" t="s">
        <v>687</v>
      </c>
      <c r="D75" s="157"/>
      <c r="E75" s="630"/>
      <c r="F75" s="39"/>
    </row>
    <row r="76" spans="1:6" ht="15.75" thickBot="1">
      <c r="A76" s="114" t="s">
        <v>137</v>
      </c>
      <c r="B76" s="71"/>
      <c r="C76" s="16" t="s">
        <v>555</v>
      </c>
      <c r="D76" s="157">
        <v>-188960</v>
      </c>
      <c r="E76" s="630"/>
      <c r="F76" s="39">
        <v>-188960</v>
      </c>
    </row>
    <row r="77" spans="1:6" ht="15.75" thickBot="1">
      <c r="A77" s="114" t="s">
        <v>138</v>
      </c>
      <c r="B77" s="72"/>
      <c r="C77" s="64" t="s">
        <v>139</v>
      </c>
      <c r="D77" s="162">
        <f>SUM(D52+D57+D63+D74+D76+D75)</f>
        <v>1605102</v>
      </c>
      <c r="E77" s="162">
        <f>SUM(E52+E57+E63+E74+E76+E75)</f>
        <v>22124</v>
      </c>
      <c r="F77" s="22">
        <f>SUM(F52+F57+F74+F76)</f>
        <v>1627226</v>
      </c>
    </row>
    <row r="78" spans="1:6" ht="15.75">
      <c r="A78" s="76"/>
      <c r="B78" s="76"/>
      <c r="C78" s="77"/>
      <c r="D78" s="4"/>
      <c r="E78" s="4"/>
      <c r="F78" s="4"/>
    </row>
    <row r="79" spans="1:6" ht="15.75">
      <c r="A79" s="76"/>
      <c r="B79" s="76"/>
      <c r="C79" s="77"/>
      <c r="D79" s="4"/>
      <c r="E79" s="4"/>
      <c r="F79" s="4"/>
    </row>
    <row r="80" spans="1:6" ht="15.75">
      <c r="A80" s="76"/>
      <c r="B80" s="76"/>
      <c r="C80" s="77"/>
      <c r="D80" s="4"/>
      <c r="E80" s="4"/>
      <c r="F80" s="4"/>
    </row>
    <row r="81" spans="1:6" ht="15">
      <c r="A81" s="1"/>
      <c r="B81" s="1"/>
      <c r="C81" s="1"/>
      <c r="D81" s="1280"/>
      <c r="E81" s="1280"/>
      <c r="F81" s="1280"/>
    </row>
    <row r="82" spans="1:6" ht="15">
      <c r="A82" s="1278" t="s">
        <v>356</v>
      </c>
      <c r="B82" s="1278"/>
      <c r="C82" s="1278"/>
      <c r="D82" s="1278"/>
      <c r="E82" s="1278"/>
      <c r="F82" s="1278"/>
    </row>
    <row r="83" spans="1:6" ht="15">
      <c r="A83" s="1278" t="s">
        <v>695</v>
      </c>
      <c r="B83" s="1278"/>
      <c r="C83" s="1278"/>
      <c r="D83" s="1278"/>
      <c r="E83" s="1278"/>
      <c r="F83" s="1278"/>
    </row>
    <row r="84" spans="1:6" ht="15.75">
      <c r="A84" s="5"/>
      <c r="B84" s="5"/>
      <c r="C84" s="5"/>
      <c r="D84" s="5"/>
      <c r="E84" s="5"/>
      <c r="F84" s="5"/>
    </row>
    <row r="85" spans="1:6" ht="15.75">
      <c r="A85" s="2" t="s">
        <v>140</v>
      </c>
      <c r="B85" s="2"/>
      <c r="C85" s="2"/>
      <c r="D85" s="2"/>
      <c r="E85" s="2"/>
      <c r="F85" s="2"/>
    </row>
    <row r="86" spans="1:6" ht="16.5" thickBot="1">
      <c r="A86" s="6"/>
      <c r="B86" s="6"/>
      <c r="C86" s="6"/>
      <c r="D86" s="1283" t="s">
        <v>1</v>
      </c>
      <c r="E86" s="1283"/>
      <c r="F86" s="1283"/>
    </row>
    <row r="87" spans="1:6" ht="57.75" thickBot="1">
      <c r="A87" s="7" t="s">
        <v>141</v>
      </c>
      <c r="B87" s="8" t="s">
        <v>142</v>
      </c>
      <c r="C87" s="3" t="s">
        <v>143</v>
      </c>
      <c r="D87" s="3" t="s">
        <v>794</v>
      </c>
      <c r="E87" s="623" t="s">
        <v>792</v>
      </c>
      <c r="F87" s="9" t="s">
        <v>793</v>
      </c>
    </row>
    <row r="88" spans="1:6" ht="15.75" thickBot="1">
      <c r="A88" s="10">
        <v>1</v>
      </c>
      <c r="B88" s="11">
        <v>2</v>
      </c>
      <c r="C88" s="12">
        <v>3</v>
      </c>
      <c r="D88" s="12">
        <v>4</v>
      </c>
      <c r="E88" s="624">
        <v>5</v>
      </c>
      <c r="F88" s="13">
        <v>6</v>
      </c>
    </row>
    <row r="89" spans="1:6" ht="15.75" thickBot="1">
      <c r="A89" s="115" t="s">
        <v>5</v>
      </c>
      <c r="B89" s="15" t="s">
        <v>6</v>
      </c>
      <c r="C89" s="16" t="s">
        <v>144</v>
      </c>
      <c r="D89" s="89"/>
      <c r="E89" s="1267"/>
      <c r="F89" s="17"/>
    </row>
    <row r="90" spans="1:6" ht="15">
      <c r="A90" s="116" t="s">
        <v>8</v>
      </c>
      <c r="B90" s="78"/>
      <c r="C90" s="73" t="s">
        <v>145</v>
      </c>
      <c r="D90" s="172">
        <v>61733</v>
      </c>
      <c r="E90" s="1273"/>
      <c r="F90" s="74">
        <v>61733</v>
      </c>
    </row>
    <row r="91" spans="1:6" ht="15">
      <c r="A91" s="116" t="s">
        <v>10</v>
      </c>
      <c r="B91" s="23"/>
      <c r="C91" s="24" t="s">
        <v>146</v>
      </c>
      <c r="D91" s="141">
        <v>16489</v>
      </c>
      <c r="E91" s="629"/>
      <c r="F91" s="26">
        <v>16489</v>
      </c>
    </row>
    <row r="92" spans="1:6" ht="15">
      <c r="A92" s="116" t="s">
        <v>12</v>
      </c>
      <c r="B92" s="23"/>
      <c r="C92" s="24" t="s">
        <v>147</v>
      </c>
      <c r="D92" s="159">
        <v>165572</v>
      </c>
      <c r="E92" s="631"/>
      <c r="F92" s="79">
        <v>165572</v>
      </c>
    </row>
    <row r="93" spans="1:6" ht="15">
      <c r="A93" s="116" t="s">
        <v>14</v>
      </c>
      <c r="B93" s="23"/>
      <c r="C93" s="24" t="s">
        <v>148</v>
      </c>
      <c r="D93" s="159"/>
      <c r="E93" s="631"/>
      <c r="F93" s="79"/>
    </row>
    <row r="94" spans="1:6" ht="15">
      <c r="A94" s="116" t="s">
        <v>16</v>
      </c>
      <c r="B94" s="23"/>
      <c r="C94" s="24" t="s">
        <v>149</v>
      </c>
      <c r="D94" s="159">
        <v>255726</v>
      </c>
      <c r="E94" s="631">
        <v>7000</v>
      </c>
      <c r="F94" s="79">
        <f>SUM(D94:E94)</f>
        <v>262726</v>
      </c>
    </row>
    <row r="95" spans="1:6" ht="15">
      <c r="A95" s="116" t="s">
        <v>18</v>
      </c>
      <c r="B95" s="56"/>
      <c r="C95" s="80" t="s">
        <v>150</v>
      </c>
      <c r="D95" s="159">
        <v>9000</v>
      </c>
      <c r="E95" s="631"/>
      <c r="F95" s="79">
        <v>9000</v>
      </c>
    </row>
    <row r="96" spans="1:6" ht="15">
      <c r="A96" s="116" t="s">
        <v>20</v>
      </c>
      <c r="B96" s="23"/>
      <c r="C96" s="24" t="s">
        <v>151</v>
      </c>
      <c r="D96" s="159">
        <v>9500</v>
      </c>
      <c r="E96" s="631"/>
      <c r="F96" s="79">
        <v>9500</v>
      </c>
    </row>
    <row r="97" spans="1:6" ht="15">
      <c r="A97" s="116"/>
      <c r="B97" s="42"/>
      <c r="C97" s="41" t="s">
        <v>374</v>
      </c>
      <c r="D97" s="159"/>
      <c r="E97" s="631"/>
      <c r="F97" s="79"/>
    </row>
    <row r="98" spans="1:6" ht="15">
      <c r="A98" s="116" t="s">
        <v>22</v>
      </c>
      <c r="B98" s="42"/>
      <c r="C98" s="41" t="s">
        <v>375</v>
      </c>
      <c r="D98" s="159"/>
      <c r="E98" s="631"/>
      <c r="F98" s="97"/>
    </row>
    <row r="99" spans="1:6" ht="26.25" thickBot="1">
      <c r="A99" s="116" t="s">
        <v>24</v>
      </c>
      <c r="B99" s="27"/>
      <c r="C99" s="28" t="s">
        <v>376</v>
      </c>
      <c r="D99" s="143"/>
      <c r="E99" s="143"/>
      <c r="F99" s="130"/>
    </row>
    <row r="100" spans="1:6" ht="15.75" thickBot="1">
      <c r="A100" s="116" t="s">
        <v>26</v>
      </c>
      <c r="B100" s="43"/>
      <c r="C100" s="44" t="s">
        <v>152</v>
      </c>
      <c r="D100" s="157">
        <f>SUM(D90:D99)</f>
        <v>518020</v>
      </c>
      <c r="E100" s="157">
        <f>SUM(E90:E99)</f>
        <v>7000</v>
      </c>
      <c r="F100" s="39">
        <f>SUM(F90:F99)</f>
        <v>525020</v>
      </c>
    </row>
    <row r="101" spans="1:6" ht="15.75" thickBot="1">
      <c r="A101" s="116" t="s">
        <v>28</v>
      </c>
      <c r="B101" s="21" t="s">
        <v>33</v>
      </c>
      <c r="C101" s="19" t="s">
        <v>153</v>
      </c>
      <c r="D101" s="162"/>
      <c r="E101" s="633"/>
      <c r="F101" s="22"/>
    </row>
    <row r="102" spans="1:6" ht="15">
      <c r="A102" s="116" t="s">
        <v>30</v>
      </c>
      <c r="B102" s="45"/>
      <c r="C102" s="40" t="s">
        <v>154</v>
      </c>
      <c r="D102" s="145"/>
      <c r="E102" s="628"/>
      <c r="F102" s="46"/>
    </row>
    <row r="103" spans="1:6" ht="15">
      <c r="A103" s="116" t="s">
        <v>32</v>
      </c>
      <c r="B103" s="23"/>
      <c r="C103" s="24" t="s">
        <v>155</v>
      </c>
      <c r="D103" s="141">
        <v>1045359</v>
      </c>
      <c r="E103" s="629"/>
      <c r="F103" s="26">
        <v>1045359</v>
      </c>
    </row>
    <row r="104" spans="1:6" ht="15">
      <c r="A104" s="116" t="s">
        <v>35</v>
      </c>
      <c r="B104" s="23"/>
      <c r="C104" s="24" t="s">
        <v>156</v>
      </c>
      <c r="D104" s="141"/>
      <c r="E104" s="629"/>
      <c r="F104" s="26"/>
    </row>
    <row r="105" spans="1:6" ht="25.5">
      <c r="A105" s="116" t="s">
        <v>37</v>
      </c>
      <c r="B105" s="23"/>
      <c r="C105" s="24" t="s">
        <v>157</v>
      </c>
      <c r="D105" s="141"/>
      <c r="E105" s="629"/>
      <c r="F105" s="26"/>
    </row>
    <row r="106" spans="1:6" ht="15">
      <c r="A106" s="116"/>
      <c r="B106" s="23"/>
      <c r="C106" s="24" t="s">
        <v>735</v>
      </c>
      <c r="D106" s="141"/>
      <c r="E106" s="629"/>
      <c r="F106" s="26"/>
    </row>
    <row r="107" spans="1:6" ht="15">
      <c r="A107" s="116" t="s">
        <v>39</v>
      </c>
      <c r="B107" s="131"/>
      <c r="C107" s="24" t="s">
        <v>378</v>
      </c>
      <c r="D107" s="141"/>
      <c r="E107" s="629"/>
      <c r="F107" s="132"/>
    </row>
    <row r="108" spans="1:6" ht="26.25" thickBot="1">
      <c r="A108" s="116" t="s">
        <v>41</v>
      </c>
      <c r="B108" s="43"/>
      <c r="C108" s="86" t="s">
        <v>379</v>
      </c>
      <c r="D108" s="173"/>
      <c r="E108" s="640"/>
      <c r="F108" s="82"/>
    </row>
    <row r="109" spans="1:6" ht="26.25" thickBot="1">
      <c r="A109" s="116" t="s">
        <v>43</v>
      </c>
      <c r="B109" s="30"/>
      <c r="C109" s="19" t="s">
        <v>158</v>
      </c>
      <c r="D109" s="163">
        <f>SUM(D102:D108)</f>
        <v>1045359</v>
      </c>
      <c r="E109" s="163">
        <f>SUM(E102:E108)</f>
        <v>0</v>
      </c>
      <c r="F109" s="20">
        <f>SUM(F102:F108)</f>
        <v>1045359</v>
      </c>
    </row>
    <row r="110" spans="1:6" ht="15.75" thickBot="1">
      <c r="A110" s="116" t="s">
        <v>45</v>
      </c>
      <c r="B110" s="21" t="s">
        <v>50</v>
      </c>
      <c r="C110" s="19" t="s">
        <v>159</v>
      </c>
      <c r="D110" s="162"/>
      <c r="E110" s="633"/>
      <c r="F110" s="22"/>
    </row>
    <row r="111" spans="1:6" ht="15">
      <c r="A111" s="116" t="s">
        <v>47</v>
      </c>
      <c r="B111" s="45"/>
      <c r="C111" s="40" t="s">
        <v>160</v>
      </c>
      <c r="D111" s="145">
        <v>5723</v>
      </c>
      <c r="E111" s="628"/>
      <c r="F111" s="46">
        <f>SUM(D111:E111)</f>
        <v>5723</v>
      </c>
    </row>
    <row r="112" spans="1:6" ht="15">
      <c r="A112" s="116" t="s">
        <v>49</v>
      </c>
      <c r="B112" s="43"/>
      <c r="C112" s="24" t="s">
        <v>161</v>
      </c>
      <c r="D112" s="173"/>
      <c r="E112" s="640"/>
      <c r="F112" s="82"/>
    </row>
    <row r="113" spans="1:6" ht="15.75" thickBot="1">
      <c r="A113" s="116" t="s">
        <v>52</v>
      </c>
      <c r="B113" s="27"/>
      <c r="C113" s="24" t="s">
        <v>162</v>
      </c>
      <c r="D113" s="143"/>
      <c r="E113" s="1266">
        <v>15124</v>
      </c>
      <c r="F113" s="62">
        <f>SUM(D113:E113)</f>
        <v>15124</v>
      </c>
    </row>
    <row r="114" spans="1:6" ht="15.75" thickBot="1">
      <c r="A114" s="116" t="s">
        <v>54</v>
      </c>
      <c r="B114" s="133"/>
      <c r="C114" s="19" t="s">
        <v>163</v>
      </c>
      <c r="D114" s="163">
        <v>5723</v>
      </c>
      <c r="E114" s="634">
        <f>SUM(E111:E113)</f>
        <v>15124</v>
      </c>
      <c r="F114" s="20">
        <f>SUM(F111:F113)</f>
        <v>20847</v>
      </c>
    </row>
    <row r="115" spans="1:6" ht="15.75" thickBot="1">
      <c r="A115" s="116" t="s">
        <v>56</v>
      </c>
      <c r="B115" s="43"/>
      <c r="C115" s="101" t="s">
        <v>164</v>
      </c>
      <c r="D115" s="157">
        <f>SUM(D100+D109+D114)</f>
        <v>1569102</v>
      </c>
      <c r="E115" s="157">
        <f>SUM(E100+E109+E114)</f>
        <v>22124</v>
      </c>
      <c r="F115" s="39">
        <f>SUM(F100+F109+F114)</f>
        <v>1591226</v>
      </c>
    </row>
    <row r="116" spans="1:6" ht="15.75" thickBot="1">
      <c r="A116" s="116" t="s">
        <v>58</v>
      </c>
      <c r="B116" s="21"/>
      <c r="C116" s="19" t="s">
        <v>165</v>
      </c>
      <c r="D116" s="152"/>
      <c r="E116" s="627"/>
      <c r="F116" s="84"/>
    </row>
    <row r="117" spans="1:6" ht="15">
      <c r="A117" s="116" t="s">
        <v>60</v>
      </c>
      <c r="B117" s="126" t="s">
        <v>61</v>
      </c>
      <c r="C117" s="35" t="s">
        <v>439</v>
      </c>
      <c r="D117" s="175"/>
      <c r="E117" s="1274"/>
      <c r="F117" s="644"/>
    </row>
    <row r="118" spans="1:6" ht="15">
      <c r="A118" s="116" t="s">
        <v>63</v>
      </c>
      <c r="B118" s="146"/>
      <c r="C118" s="641" t="s">
        <v>108</v>
      </c>
      <c r="D118" s="642"/>
      <c r="E118" s="1053"/>
      <c r="F118" s="643"/>
    </row>
    <row r="119" spans="1:6" ht="15.75" thickBot="1">
      <c r="A119" s="116" t="s">
        <v>65</v>
      </c>
      <c r="B119" s="37"/>
      <c r="C119" s="95" t="s">
        <v>110</v>
      </c>
      <c r="D119" s="176"/>
      <c r="E119" s="1275"/>
      <c r="F119" s="136"/>
    </row>
    <row r="120" spans="1:6" ht="15.75" thickBot="1">
      <c r="A120" s="116" t="s">
        <v>67</v>
      </c>
      <c r="B120" s="91"/>
      <c r="C120" s="16" t="s">
        <v>441</v>
      </c>
      <c r="D120" s="174">
        <f>SUM(D117:D119)</f>
        <v>0</v>
      </c>
      <c r="E120" s="1276"/>
      <c r="F120" s="134">
        <f>SUM(F117:F119)</f>
        <v>0</v>
      </c>
    </row>
    <row r="121" spans="1:6" ht="15.75" thickBot="1">
      <c r="A121" s="116" t="s">
        <v>69</v>
      </c>
      <c r="B121" s="91" t="s">
        <v>72</v>
      </c>
      <c r="C121" s="16" t="s">
        <v>166</v>
      </c>
      <c r="D121" s="174"/>
      <c r="E121" s="1276"/>
      <c r="F121" s="98"/>
    </row>
    <row r="122" spans="1:6" ht="15">
      <c r="A122" s="116" t="s">
        <v>71</v>
      </c>
      <c r="B122" s="126"/>
      <c r="C122" s="85" t="s">
        <v>108</v>
      </c>
      <c r="D122" s="175"/>
      <c r="E122" s="1274"/>
      <c r="F122" s="135"/>
    </row>
    <row r="123" spans="1:6" ht="15.75" thickBot="1">
      <c r="A123" s="116" t="s">
        <v>74</v>
      </c>
      <c r="B123" s="37"/>
      <c r="C123" s="95" t="s">
        <v>110</v>
      </c>
      <c r="D123" s="176"/>
      <c r="E123" s="1275"/>
      <c r="F123" s="136"/>
    </row>
    <row r="124" spans="1:6" ht="15.75" thickBot="1">
      <c r="A124" s="116" t="s">
        <v>76</v>
      </c>
      <c r="B124" s="91"/>
      <c r="C124" s="16" t="s">
        <v>167</v>
      </c>
      <c r="D124" s="174"/>
      <c r="E124" s="1276"/>
      <c r="F124" s="134"/>
    </row>
    <row r="125" spans="1:6" ht="15.75" thickBot="1">
      <c r="A125" s="116" t="s">
        <v>78</v>
      </c>
      <c r="B125" s="91" t="s">
        <v>81</v>
      </c>
      <c r="C125" s="16" t="s">
        <v>122</v>
      </c>
      <c r="D125" s="174"/>
      <c r="E125" s="1276"/>
      <c r="F125" s="98"/>
    </row>
    <row r="126" spans="1:6" ht="15">
      <c r="A126" s="116" t="s">
        <v>80</v>
      </c>
      <c r="B126" s="91"/>
      <c r="C126" s="99" t="s">
        <v>168</v>
      </c>
      <c r="D126" s="177"/>
      <c r="E126" s="1277"/>
      <c r="F126" s="103"/>
    </row>
    <row r="127" spans="1:6" ht="15">
      <c r="A127" s="116" t="s">
        <v>83</v>
      </c>
      <c r="B127" s="66"/>
      <c r="C127" s="67" t="s">
        <v>169</v>
      </c>
      <c r="D127" s="164"/>
      <c r="E127" s="635"/>
      <c r="F127" s="104"/>
    </row>
    <row r="128" spans="1:6" ht="15">
      <c r="A128" s="116" t="s">
        <v>85</v>
      </c>
      <c r="B128" s="66"/>
      <c r="C128" s="67" t="s">
        <v>170</v>
      </c>
      <c r="D128" s="164"/>
      <c r="E128" s="635"/>
      <c r="F128" s="137"/>
    </row>
    <row r="129" spans="1:6" ht="15">
      <c r="A129" s="116" t="s">
        <v>87</v>
      </c>
      <c r="B129" s="23"/>
      <c r="C129" s="24" t="s">
        <v>171</v>
      </c>
      <c r="D129" s="141"/>
      <c r="E129" s="629"/>
      <c r="F129" s="25"/>
    </row>
    <row r="130" spans="1:6" ht="15">
      <c r="A130" s="116" t="s">
        <v>89</v>
      </c>
      <c r="B130" s="43"/>
      <c r="C130" s="95" t="s">
        <v>172</v>
      </c>
      <c r="D130" s="173">
        <v>36000</v>
      </c>
      <c r="E130" s="640"/>
      <c r="F130" s="138">
        <v>36000</v>
      </c>
    </row>
    <row r="131" spans="1:6" ht="15.75" thickBot="1">
      <c r="A131" s="116" t="s">
        <v>91</v>
      </c>
      <c r="B131" s="83"/>
      <c r="C131" s="68" t="s">
        <v>173</v>
      </c>
      <c r="D131" s="143"/>
      <c r="E131" s="1266"/>
      <c r="F131" s="55"/>
    </row>
    <row r="132" spans="1:6" ht="15.75" thickBot="1">
      <c r="A132" s="116" t="s">
        <v>94</v>
      </c>
      <c r="B132" s="133"/>
      <c r="C132" s="75" t="s">
        <v>174</v>
      </c>
      <c r="D132" s="147">
        <f>SUM(D127:D131)</f>
        <v>36000</v>
      </c>
      <c r="E132" s="147"/>
      <c r="F132" s="147">
        <f>SUM(F126:F131)</f>
        <v>36000</v>
      </c>
    </row>
    <row r="133" spans="1:6" ht="15">
      <c r="A133" s="139" t="s">
        <v>96</v>
      </c>
      <c r="B133" s="146" t="s">
        <v>92</v>
      </c>
      <c r="C133" s="144" t="s">
        <v>175</v>
      </c>
      <c r="D133" s="145"/>
      <c r="E133" s="145"/>
      <c r="F133" s="145"/>
    </row>
    <row r="134" spans="1:6" ht="15.75" thickBot="1">
      <c r="A134" s="117" t="s">
        <v>98</v>
      </c>
      <c r="B134" s="88" t="s">
        <v>105</v>
      </c>
      <c r="C134" s="1233" t="s">
        <v>686</v>
      </c>
      <c r="D134" s="1234"/>
      <c r="E134" s="1234"/>
      <c r="F134" s="1234"/>
    </row>
    <row r="135" spans="1:6" ht="15.75" thickBot="1">
      <c r="A135" s="142" t="s">
        <v>100</v>
      </c>
      <c r="B135" s="110" t="s">
        <v>114</v>
      </c>
      <c r="C135" s="32" t="s">
        <v>555</v>
      </c>
      <c r="D135" s="155"/>
      <c r="E135" s="155"/>
      <c r="F135" s="163"/>
    </row>
    <row r="136" spans="1:6" ht="15.75" thickBot="1">
      <c r="A136" s="142" t="s">
        <v>102</v>
      </c>
      <c r="B136" s="140"/>
      <c r="C136" s="101" t="s">
        <v>177</v>
      </c>
      <c r="D136" s="155">
        <f>SUM(D115+D120+D132+D134+D135)</f>
        <v>1605102</v>
      </c>
      <c r="E136" s="155">
        <f>SUM(E115+E120+E132+E134+E135)</f>
        <v>22124</v>
      </c>
      <c r="F136" s="33">
        <f>SUM(F115+F120+F132+F135)</f>
        <v>1627226</v>
      </c>
    </row>
  </sheetData>
  <sheetProtection/>
  <mergeCells count="8">
    <mergeCell ref="A83:F83"/>
    <mergeCell ref="D86:F86"/>
    <mergeCell ref="C1:N1"/>
    <mergeCell ref="A2:F2"/>
    <mergeCell ref="A3:F3"/>
    <mergeCell ref="D6:F6"/>
    <mergeCell ref="D81:F81"/>
    <mergeCell ref="A82:F8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82"/>
  <sheetViews>
    <sheetView zoomScalePageLayoutView="0" workbookViewId="0" topLeftCell="A1">
      <selection activeCell="H60" sqref="H60"/>
    </sheetView>
  </sheetViews>
  <sheetFormatPr defaultColWidth="9.140625" defaultRowHeight="15"/>
  <cols>
    <col min="1" max="1" width="6.28125" style="1" customWidth="1"/>
    <col min="2" max="2" width="62.28125" style="1" customWidth="1"/>
    <col min="3" max="3" width="14.57421875" style="1" customWidth="1"/>
    <col min="4" max="4" width="10.7109375" style="1" hidden="1" customWidth="1"/>
    <col min="5" max="5" width="13.7109375" style="1" customWidth="1"/>
    <col min="6" max="6" width="0.13671875" style="1" customWidth="1"/>
    <col min="7" max="7" width="9.140625" style="1" customWidth="1"/>
    <col min="8" max="8" width="28.00390625" style="1" customWidth="1"/>
    <col min="9" max="9" width="15.7109375" style="1" customWidth="1"/>
    <col min="10" max="10" width="13.8515625" style="1" customWidth="1"/>
    <col min="11" max="11" width="15.8515625" style="1" customWidth="1"/>
    <col min="12" max="12" width="13.57421875" style="1" customWidth="1"/>
    <col min="13" max="13" width="10.57421875" style="1" customWidth="1"/>
    <col min="14" max="14" width="16.7109375" style="1" customWidth="1"/>
    <col min="15" max="16384" width="9.140625" style="1" customWidth="1"/>
  </cols>
  <sheetData>
    <row r="1" spans="1:11" ht="15">
      <c r="A1" s="1281" t="s">
        <v>780</v>
      </c>
      <c r="B1" s="1296"/>
      <c r="C1" s="1296"/>
      <c r="D1" s="1296"/>
      <c r="E1" s="1296"/>
      <c r="F1" s="1296"/>
      <c r="G1" s="1296"/>
      <c r="H1" s="1296"/>
      <c r="I1" s="1296"/>
      <c r="J1" s="1296"/>
      <c r="K1" s="1296"/>
    </row>
    <row r="2" spans="1:7" ht="15.75">
      <c r="A2" s="912"/>
      <c r="B2" s="912"/>
      <c r="C2" s="913"/>
      <c r="D2" s="914"/>
      <c r="E2" s="914"/>
      <c r="F2" s="914"/>
      <c r="G2" s="911"/>
    </row>
    <row r="3" spans="1:7" ht="15.75">
      <c r="A3" s="1406" t="s">
        <v>725</v>
      </c>
      <c r="B3" s="1406"/>
      <c r="C3" s="1406"/>
      <c r="D3" s="1406"/>
      <c r="E3" s="1406"/>
      <c r="F3" s="1406"/>
      <c r="G3" s="911"/>
    </row>
    <row r="4" spans="1:7" ht="15.75">
      <c r="A4" s="912"/>
      <c r="B4" s="912" t="s">
        <v>559</v>
      </c>
      <c r="C4" s="913"/>
      <c r="D4" s="914"/>
      <c r="E4" s="914"/>
      <c r="F4" s="914"/>
      <c r="G4" s="911"/>
    </row>
    <row r="5" spans="1:7" ht="15.75">
      <c r="A5" s="912"/>
      <c r="B5" s="912"/>
      <c r="C5" s="913"/>
      <c r="D5" s="914"/>
      <c r="E5" s="914"/>
      <c r="F5" s="914"/>
      <c r="G5" s="911"/>
    </row>
    <row r="6" spans="1:16" ht="0.75" customHeight="1" hidden="1">
      <c r="A6" s="966"/>
      <c r="B6" s="966"/>
      <c r="C6" s="967"/>
      <c r="D6" s="967"/>
      <c r="E6" s="952"/>
      <c r="F6" s="952"/>
      <c r="G6" s="911"/>
      <c r="H6" s="976"/>
      <c r="I6" s="976"/>
      <c r="J6" s="976"/>
      <c r="K6" s="976"/>
      <c r="L6" s="976"/>
      <c r="M6" s="976"/>
      <c r="N6" s="976"/>
      <c r="O6" s="392"/>
      <c r="P6" s="392"/>
    </row>
    <row r="7" spans="1:16" ht="15.75" hidden="1">
      <c r="A7" s="966"/>
      <c r="B7" s="966"/>
      <c r="C7" s="966"/>
      <c r="D7" s="967"/>
      <c r="E7" s="968"/>
      <c r="F7" s="968"/>
      <c r="G7" s="911"/>
      <c r="H7" s="392"/>
      <c r="I7" s="392"/>
      <c r="J7" s="392"/>
      <c r="K7" s="392"/>
      <c r="L7" s="392"/>
      <c r="M7" s="392"/>
      <c r="N7" s="392"/>
      <c r="O7" s="392"/>
      <c r="P7" s="392"/>
    </row>
    <row r="8" spans="1:16" ht="15.75" hidden="1">
      <c r="A8" s="966"/>
      <c r="B8" s="966"/>
      <c r="C8" s="966"/>
      <c r="D8" s="968"/>
      <c r="E8" s="968"/>
      <c r="F8" s="968"/>
      <c r="G8" s="911"/>
      <c r="H8" s="392"/>
      <c r="I8" s="392"/>
      <c r="J8" s="392"/>
      <c r="K8" s="392"/>
      <c r="L8" s="392"/>
      <c r="M8" s="392"/>
      <c r="N8" s="392"/>
      <c r="O8" s="392"/>
      <c r="P8" s="392"/>
    </row>
    <row r="9" spans="1:16" ht="15.75" hidden="1">
      <c r="A9" s="969"/>
      <c r="B9" s="969"/>
      <c r="C9" s="966"/>
      <c r="D9" s="968"/>
      <c r="E9" s="968"/>
      <c r="F9" s="968"/>
      <c r="G9" s="911"/>
      <c r="H9" s="392"/>
      <c r="I9" s="392"/>
      <c r="J9" s="392"/>
      <c r="K9" s="392"/>
      <c r="L9" s="392"/>
      <c r="M9" s="392"/>
      <c r="N9" s="392"/>
      <c r="O9" s="392"/>
      <c r="P9" s="392"/>
    </row>
    <row r="10" spans="1:16" ht="15.75" hidden="1">
      <c r="A10" s="969"/>
      <c r="B10" s="969"/>
      <c r="C10" s="966"/>
      <c r="D10" s="968"/>
      <c r="E10" s="968"/>
      <c r="F10" s="968"/>
      <c r="G10" s="911"/>
      <c r="H10" s="392"/>
      <c r="I10" s="392"/>
      <c r="J10" s="392"/>
      <c r="K10" s="392"/>
      <c r="L10" s="392"/>
      <c r="M10" s="392"/>
      <c r="N10" s="392"/>
      <c r="O10" s="392"/>
      <c r="P10" s="392"/>
    </row>
    <row r="11" spans="1:16" ht="15.75" hidden="1">
      <c r="A11" s="970"/>
      <c r="B11" s="971"/>
      <c r="C11" s="972"/>
      <c r="D11" s="972"/>
      <c r="E11" s="972"/>
      <c r="F11" s="973"/>
      <c r="G11" s="911"/>
      <c r="H11" s="392"/>
      <c r="I11" s="392"/>
      <c r="J11" s="392"/>
      <c r="K11" s="392"/>
      <c r="L11" s="392"/>
      <c r="M11" s="392"/>
      <c r="N11" s="392"/>
      <c r="O11" s="392"/>
      <c r="P11" s="392"/>
    </row>
    <row r="12" spans="1:16" ht="15.75" hidden="1">
      <c r="A12" s="970"/>
      <c r="B12" s="971"/>
      <c r="C12" s="967"/>
      <c r="D12" s="952"/>
      <c r="E12" s="952"/>
      <c r="F12" s="952"/>
      <c r="G12" s="911"/>
      <c r="H12" s="392"/>
      <c r="I12" s="392"/>
      <c r="J12" s="392"/>
      <c r="K12" s="392"/>
      <c r="L12" s="392"/>
      <c r="M12" s="392"/>
      <c r="N12" s="392"/>
      <c r="O12" s="392"/>
      <c r="P12" s="392"/>
    </row>
    <row r="13" spans="1:16" ht="15.75" hidden="1">
      <c r="A13" s="970"/>
      <c r="B13" s="971"/>
      <c r="C13" s="967"/>
      <c r="D13" s="952"/>
      <c r="E13" s="952"/>
      <c r="F13" s="952"/>
      <c r="G13" s="911"/>
      <c r="H13" s="976"/>
      <c r="I13" s="977"/>
      <c r="J13" s="977"/>
      <c r="K13" s="977"/>
      <c r="L13" s="977"/>
      <c r="M13" s="977"/>
      <c r="N13" s="977"/>
      <c r="O13" s="392"/>
      <c r="P13" s="392"/>
    </row>
    <row r="14" spans="1:7" ht="15.75" hidden="1">
      <c r="A14" s="970"/>
      <c r="B14" s="971"/>
      <c r="C14" s="967"/>
      <c r="D14" s="952"/>
      <c r="E14" s="952"/>
      <c r="F14" s="952"/>
      <c r="G14" s="911"/>
    </row>
    <row r="15" spans="1:7" ht="15.75" hidden="1">
      <c r="A15" s="970"/>
      <c r="B15" s="971"/>
      <c r="C15" s="967"/>
      <c r="D15" s="952"/>
      <c r="E15" s="952"/>
      <c r="F15" s="952"/>
      <c r="G15" s="911"/>
    </row>
    <row r="16" spans="1:7" ht="15.75" hidden="1">
      <c r="A16" s="970"/>
      <c r="B16" s="971"/>
      <c r="C16" s="967"/>
      <c r="D16" s="952"/>
      <c r="E16" s="952"/>
      <c r="F16" s="952"/>
      <c r="G16" s="911"/>
    </row>
    <row r="17" spans="1:7" ht="15.75" hidden="1">
      <c r="A17" s="970"/>
      <c r="B17" s="971"/>
      <c r="C17" s="967"/>
      <c r="D17" s="952"/>
      <c r="E17" s="952"/>
      <c r="F17" s="952"/>
      <c r="G17" s="911"/>
    </row>
    <row r="18" spans="1:7" ht="15.75" hidden="1">
      <c r="A18" s="970"/>
      <c r="B18" s="971"/>
      <c r="C18" s="972"/>
      <c r="D18" s="972"/>
      <c r="E18" s="972"/>
      <c r="F18" s="972"/>
      <c r="G18" s="911"/>
    </row>
    <row r="19" spans="1:7" ht="15.75" hidden="1">
      <c r="A19" s="970"/>
      <c r="B19" s="971"/>
      <c r="C19" s="967"/>
      <c r="D19" s="952"/>
      <c r="E19" s="952"/>
      <c r="F19" s="952"/>
      <c r="G19" s="911"/>
    </row>
    <row r="20" spans="1:7" ht="15.75" hidden="1">
      <c r="A20" s="970"/>
      <c r="B20" s="971"/>
      <c r="C20" s="967"/>
      <c r="D20" s="952"/>
      <c r="E20" s="952"/>
      <c r="F20" s="952"/>
      <c r="G20" s="911"/>
    </row>
    <row r="21" spans="1:7" ht="15.75" hidden="1">
      <c r="A21" s="970"/>
      <c r="B21" s="971"/>
      <c r="C21" s="967"/>
      <c r="D21" s="952"/>
      <c r="E21" s="952"/>
      <c r="F21" s="952"/>
      <c r="G21" s="911"/>
    </row>
    <row r="22" spans="1:7" ht="15.75" hidden="1">
      <c r="A22" s="970"/>
      <c r="B22" s="971"/>
      <c r="C22" s="967"/>
      <c r="D22" s="952"/>
      <c r="E22" s="952"/>
      <c r="F22" s="952"/>
      <c r="G22" s="911"/>
    </row>
    <row r="23" spans="1:7" ht="15.75" hidden="1">
      <c r="A23" s="970"/>
      <c r="B23" s="971"/>
      <c r="C23" s="967"/>
      <c r="D23" s="952"/>
      <c r="E23" s="952"/>
      <c r="F23" s="952"/>
      <c r="G23" s="911"/>
    </row>
    <row r="24" spans="1:7" ht="15.75" hidden="1">
      <c r="A24" s="970"/>
      <c r="B24" s="971"/>
      <c r="C24" s="967"/>
      <c r="D24" s="952"/>
      <c r="E24" s="952"/>
      <c r="F24" s="952"/>
      <c r="G24" s="911"/>
    </row>
    <row r="25" spans="1:7" ht="15.75" hidden="1">
      <c r="A25" s="970"/>
      <c r="B25" s="971"/>
      <c r="C25" s="972"/>
      <c r="D25" s="974"/>
      <c r="E25" s="974"/>
      <c r="F25" s="974"/>
      <c r="G25" s="911"/>
    </row>
    <row r="26" spans="1:7" ht="15.75" hidden="1">
      <c r="A26" s="970"/>
      <c r="B26" s="971"/>
      <c r="C26" s="972"/>
      <c r="D26" s="972"/>
      <c r="E26" s="972"/>
      <c r="F26" s="973"/>
      <c r="G26" s="911"/>
    </row>
    <row r="27" spans="1:7" ht="15.75" hidden="1">
      <c r="A27" s="970"/>
      <c r="B27" s="971"/>
      <c r="C27" s="972"/>
      <c r="D27" s="952"/>
      <c r="E27" s="974"/>
      <c r="F27" s="952"/>
      <c r="G27" s="911"/>
    </row>
    <row r="28" spans="1:7" ht="15.75" hidden="1">
      <c r="A28" s="970"/>
      <c r="B28" s="971"/>
      <c r="C28" s="972"/>
      <c r="D28" s="952"/>
      <c r="E28" s="974"/>
      <c r="F28" s="952"/>
      <c r="G28" s="911"/>
    </row>
    <row r="29" spans="1:7" ht="1.5" customHeight="1" hidden="1">
      <c r="A29" s="970"/>
      <c r="B29" s="971"/>
      <c r="C29" s="967"/>
      <c r="D29" s="952"/>
      <c r="E29" s="952"/>
      <c r="F29" s="952"/>
      <c r="G29" s="911"/>
    </row>
    <row r="30" spans="1:7" ht="15.75" hidden="1">
      <c r="A30" s="970"/>
      <c r="B30" s="971"/>
      <c r="C30" s="972"/>
      <c r="D30" s="974"/>
      <c r="E30" s="975"/>
      <c r="F30" s="975"/>
      <c r="G30" s="911"/>
    </row>
    <row r="31" spans="1:7" ht="15.75" hidden="1">
      <c r="A31" s="969"/>
      <c r="B31" s="969"/>
      <c r="C31" s="972"/>
      <c r="D31" s="972"/>
      <c r="E31" s="972"/>
      <c r="F31" s="973"/>
      <c r="G31" s="911"/>
    </row>
    <row r="32" spans="1:7" ht="15.75" hidden="1">
      <c r="A32" s="969"/>
      <c r="B32" s="969"/>
      <c r="C32" s="972"/>
      <c r="D32" s="972"/>
      <c r="E32" s="972"/>
      <c r="F32" s="973"/>
      <c r="G32" s="911"/>
    </row>
    <row r="33" spans="1:7" ht="15.75" hidden="1">
      <c r="A33" s="969"/>
      <c r="B33" s="969"/>
      <c r="C33" s="972"/>
      <c r="D33" s="972"/>
      <c r="E33" s="972"/>
      <c r="F33" s="973"/>
      <c r="G33" s="911"/>
    </row>
    <row r="34" spans="1:7" ht="15.75" hidden="1">
      <c r="A34" s="969"/>
      <c r="B34" s="969"/>
      <c r="C34" s="978"/>
      <c r="D34" s="979"/>
      <c r="E34" s="968"/>
      <c r="F34" s="968"/>
      <c r="G34" s="911"/>
    </row>
    <row r="35" spans="1:7" ht="18.75" customHeight="1" hidden="1">
      <c r="A35" s="969"/>
      <c r="B35" s="971"/>
      <c r="C35" s="978"/>
      <c r="D35" s="979"/>
      <c r="E35" s="980"/>
      <c r="F35" s="968"/>
      <c r="G35" s="911"/>
    </row>
    <row r="36" spans="1:7" ht="0.75" customHeight="1" hidden="1">
      <c r="A36" s="969"/>
      <c r="B36" s="971"/>
      <c r="C36" s="981"/>
      <c r="D36" s="979"/>
      <c r="E36" s="968"/>
      <c r="F36" s="968"/>
      <c r="G36" s="911"/>
    </row>
    <row r="37" spans="1:7" ht="16.5" customHeight="1" hidden="1">
      <c r="A37" s="969"/>
      <c r="B37" s="971"/>
      <c r="C37" s="981"/>
      <c r="D37" s="979"/>
      <c r="E37" s="968"/>
      <c r="F37" s="968"/>
      <c r="G37" s="911"/>
    </row>
    <row r="38" spans="1:7" ht="18" customHeight="1" hidden="1">
      <c r="A38" s="969"/>
      <c r="B38" s="971"/>
      <c r="C38" s="981"/>
      <c r="D38" s="979"/>
      <c r="E38" s="968"/>
      <c r="F38" s="968"/>
      <c r="G38" s="911"/>
    </row>
    <row r="39" spans="1:7" ht="19.5" customHeight="1" hidden="1">
      <c r="A39" s="969"/>
      <c r="B39" s="971"/>
      <c r="C39" s="981"/>
      <c r="D39" s="979"/>
      <c r="E39" s="968"/>
      <c r="F39" s="968"/>
      <c r="G39" s="911"/>
    </row>
    <row r="40" spans="1:7" ht="0.75" customHeight="1" hidden="1">
      <c r="A40" s="969"/>
      <c r="B40" s="971"/>
      <c r="C40" s="981"/>
      <c r="D40" s="979"/>
      <c r="E40" s="968"/>
      <c r="F40" s="968"/>
      <c r="G40" s="911"/>
    </row>
    <row r="41" spans="1:7" ht="0.75" customHeight="1" hidden="1">
      <c r="A41" s="969"/>
      <c r="B41" s="971"/>
      <c r="C41" s="981"/>
      <c r="D41" s="979"/>
      <c r="E41" s="968"/>
      <c r="F41" s="968"/>
      <c r="G41" s="911"/>
    </row>
    <row r="42" spans="1:7" ht="0.75" customHeight="1" hidden="1">
      <c r="A42" s="969"/>
      <c r="B42" s="971"/>
      <c r="C42" s="981"/>
      <c r="D42" s="979"/>
      <c r="E42" s="968"/>
      <c r="F42" s="968"/>
      <c r="G42" s="911"/>
    </row>
    <row r="43" spans="1:7" ht="18" customHeight="1" hidden="1">
      <c r="A43" s="969"/>
      <c r="B43" s="971"/>
      <c r="C43" s="981"/>
      <c r="D43" s="979"/>
      <c r="E43" s="968"/>
      <c r="F43" s="968"/>
      <c r="G43" s="911"/>
    </row>
    <row r="44" spans="1:7" ht="16.5" customHeight="1" hidden="1">
      <c r="A44" s="969"/>
      <c r="B44" s="971"/>
      <c r="C44" s="981"/>
      <c r="D44" s="979"/>
      <c r="E44" s="968"/>
      <c r="F44" s="968"/>
      <c r="G44" s="911"/>
    </row>
    <row r="45" spans="1:7" ht="19.5" customHeight="1" hidden="1">
      <c r="A45" s="969"/>
      <c r="B45" s="971"/>
      <c r="C45" s="981"/>
      <c r="D45" s="979"/>
      <c r="E45" s="968"/>
      <c r="F45" s="968"/>
      <c r="G45" s="911"/>
    </row>
    <row r="46" spans="1:7" ht="15.75" hidden="1">
      <c r="A46" s="969"/>
      <c r="B46" s="971"/>
      <c r="C46" s="978"/>
      <c r="D46" s="979"/>
      <c r="E46" s="980"/>
      <c r="F46" s="968"/>
      <c r="G46" s="911"/>
    </row>
    <row r="47" spans="1:7" ht="15.75" hidden="1">
      <c r="A47" s="969"/>
      <c r="B47" s="971"/>
      <c r="C47" s="978"/>
      <c r="D47" s="982"/>
      <c r="E47" s="982"/>
      <c r="F47" s="982"/>
      <c r="G47" s="911"/>
    </row>
    <row r="48" spans="1:7" ht="15.75">
      <c r="A48" s="918" t="s">
        <v>6</v>
      </c>
      <c r="B48" s="918" t="s">
        <v>541</v>
      </c>
      <c r="C48" s="983">
        <v>41275</v>
      </c>
      <c r="D48" s="920"/>
      <c r="E48" s="984" t="s">
        <v>628</v>
      </c>
      <c r="F48" s="920"/>
      <c r="G48" s="911"/>
    </row>
    <row r="49" spans="1:7" ht="15.75">
      <c r="A49" s="921" t="s">
        <v>259</v>
      </c>
      <c r="B49" s="922" t="s">
        <v>542</v>
      </c>
      <c r="C49" s="919"/>
      <c r="D49" s="920"/>
      <c r="E49" s="920"/>
      <c r="F49" s="920"/>
      <c r="G49" s="911"/>
    </row>
    <row r="50" spans="1:7" ht="15.75" hidden="1">
      <c r="A50" s="921"/>
      <c r="B50" s="922"/>
      <c r="C50" s="919"/>
      <c r="D50" s="920"/>
      <c r="E50" s="920"/>
      <c r="F50" s="920"/>
      <c r="G50" s="911"/>
    </row>
    <row r="51" spans="1:7" ht="15.75">
      <c r="A51" s="921"/>
      <c r="B51" s="922" t="s">
        <v>543</v>
      </c>
      <c r="C51" s="919"/>
      <c r="D51" s="920"/>
      <c r="E51" s="920"/>
      <c r="F51" s="920"/>
      <c r="G51" s="911"/>
    </row>
    <row r="52" spans="1:7" ht="15.75">
      <c r="A52" s="921"/>
      <c r="B52" s="922" t="s">
        <v>544</v>
      </c>
      <c r="C52" s="919">
        <v>1</v>
      </c>
      <c r="D52" s="920"/>
      <c r="E52" s="920">
        <v>1</v>
      </c>
      <c r="F52" s="920"/>
      <c r="G52" s="911"/>
    </row>
    <row r="53" spans="1:7" ht="15.75">
      <c r="A53" s="921"/>
      <c r="B53" s="922" t="s">
        <v>545</v>
      </c>
      <c r="C53" s="919"/>
      <c r="D53" s="920"/>
      <c r="E53" s="920"/>
      <c r="F53" s="920"/>
      <c r="G53" s="911"/>
    </row>
    <row r="54" spans="1:7" ht="15.75">
      <c r="A54" s="921"/>
      <c r="B54" s="922" t="s">
        <v>546</v>
      </c>
      <c r="C54" s="928">
        <v>16</v>
      </c>
      <c r="D54" s="920"/>
      <c r="E54" s="920">
        <v>16</v>
      </c>
      <c r="F54" s="920"/>
      <c r="G54" s="911"/>
    </row>
    <row r="55" spans="1:7" ht="15.75">
      <c r="A55" s="921"/>
      <c r="B55" s="922" t="s">
        <v>547</v>
      </c>
      <c r="C55" s="928">
        <v>1</v>
      </c>
      <c r="D55" s="920"/>
      <c r="E55" s="920">
        <v>1</v>
      </c>
      <c r="F55" s="920"/>
      <c r="G55" s="911"/>
    </row>
    <row r="56" spans="1:7" ht="0.75" customHeight="1">
      <c r="A56" s="921"/>
      <c r="B56" s="932"/>
      <c r="C56" s="929"/>
      <c r="D56" s="930"/>
      <c r="E56" s="930"/>
      <c r="F56" s="930"/>
      <c r="G56" s="911"/>
    </row>
    <row r="57" spans="1:7" ht="15.75">
      <c r="A57" s="921"/>
      <c r="B57" s="933" t="s">
        <v>266</v>
      </c>
      <c r="C57" s="934">
        <f>SUM(C51:C56)</f>
        <v>18</v>
      </c>
      <c r="D57" s="935"/>
      <c r="E57" s="936">
        <f>SUM(E51:E56)</f>
        <v>18</v>
      </c>
      <c r="F57" s="935"/>
      <c r="G57" s="911"/>
    </row>
    <row r="58" spans="1:7" ht="15.75" hidden="1">
      <c r="A58" s="921"/>
      <c r="B58" s="937"/>
      <c r="C58" s="916"/>
      <c r="D58" s="917"/>
      <c r="E58" s="917"/>
      <c r="F58" s="917"/>
      <c r="G58" s="911"/>
    </row>
    <row r="59" spans="1:7" ht="15.75" hidden="1">
      <c r="A59" s="921"/>
      <c r="B59" s="922"/>
      <c r="C59" s="919"/>
      <c r="D59" s="920"/>
      <c r="E59" s="920"/>
      <c r="F59" s="920"/>
      <c r="G59" s="911"/>
    </row>
    <row r="60" spans="1:7" ht="15.75">
      <c r="A60" s="921" t="s">
        <v>262</v>
      </c>
      <c r="B60" s="922" t="s">
        <v>585</v>
      </c>
      <c r="C60" s="938">
        <v>1</v>
      </c>
      <c r="D60" s="920"/>
      <c r="E60" s="927">
        <v>1</v>
      </c>
      <c r="F60" s="920"/>
      <c r="G60" s="911"/>
    </row>
    <row r="61" spans="1:7" ht="15.75">
      <c r="A61" s="921"/>
      <c r="B61" s="922"/>
      <c r="C61" s="938"/>
      <c r="D61" s="920"/>
      <c r="E61" s="927"/>
      <c r="F61" s="920"/>
      <c r="G61" s="911"/>
    </row>
    <row r="62" spans="1:7" ht="0.75" customHeight="1" thickBot="1">
      <c r="A62" s="921"/>
      <c r="B62" s="922"/>
      <c r="C62" s="919"/>
      <c r="D62" s="931"/>
      <c r="E62" s="920"/>
      <c r="F62" s="920"/>
      <c r="G62" s="911"/>
    </row>
    <row r="63" spans="1:7" ht="16.5" thickBot="1">
      <c r="A63" s="918" t="s">
        <v>508</v>
      </c>
      <c r="B63" s="918"/>
      <c r="C63" s="939">
        <f>SUM(C58:C62,C57)</f>
        <v>19</v>
      </c>
      <c r="D63" s="915"/>
      <c r="E63" s="940">
        <f>SUM(E60,E57,E61)</f>
        <v>19</v>
      </c>
      <c r="F63" s="940"/>
      <c r="G63" s="911"/>
    </row>
    <row r="64" spans="1:7" ht="16.5" thickBot="1">
      <c r="A64" s="918" t="s">
        <v>571</v>
      </c>
      <c r="B64" s="918"/>
      <c r="C64" s="1128">
        <f>SUM(C63,C47)</f>
        <v>19</v>
      </c>
      <c r="D64" s="1128"/>
      <c r="E64" s="1128">
        <f>SUM(E63,E47)</f>
        <v>19</v>
      </c>
      <c r="F64" s="924"/>
      <c r="G64" s="911"/>
    </row>
    <row r="65" spans="1:7" ht="15.75">
      <c r="A65" s="1127"/>
      <c r="B65" s="969"/>
      <c r="C65" s="972"/>
      <c r="D65" s="972"/>
      <c r="E65" s="972"/>
      <c r="F65" s="945"/>
      <c r="G65" s="1008"/>
    </row>
    <row r="66" spans="1:7" ht="15.75">
      <c r="A66" s="970"/>
      <c r="B66" s="971"/>
      <c r="C66" s="967"/>
      <c r="D66" s="967"/>
      <c r="E66" s="967"/>
      <c r="F66" s="1129"/>
      <c r="G66" s="1008"/>
    </row>
    <row r="67" spans="1:7" ht="16.5" thickBot="1">
      <c r="A67" s="970"/>
      <c r="B67" s="971"/>
      <c r="C67" s="967"/>
      <c r="D67" s="972"/>
      <c r="E67" s="967"/>
      <c r="F67" s="1130"/>
      <c r="G67" s="1008"/>
    </row>
    <row r="68" spans="1:7" ht="16.5" thickBot="1">
      <c r="A68" s="969"/>
      <c r="B68" s="971"/>
      <c r="C68" s="967"/>
      <c r="D68" s="972"/>
      <c r="E68" s="967"/>
      <c r="F68" s="1131"/>
      <c r="G68" s="1008"/>
    </row>
    <row r="69" spans="1:7" ht="15.75">
      <c r="A69" s="1419"/>
      <c r="B69" s="1419"/>
      <c r="C69" s="952"/>
      <c r="D69" s="952"/>
      <c r="E69" s="952"/>
      <c r="F69" s="952"/>
      <c r="G69" s="911"/>
    </row>
    <row r="70" spans="1:7" ht="15.75">
      <c r="A70" s="1008"/>
      <c r="B70" s="1008"/>
      <c r="C70" s="952"/>
      <c r="D70" s="952"/>
      <c r="E70" s="952"/>
      <c r="F70" s="952"/>
      <c r="G70" s="911"/>
    </row>
    <row r="71" spans="1:7" ht="15.75">
      <c r="A71" s="1008"/>
      <c r="B71" s="1008"/>
      <c r="C71" s="974"/>
      <c r="D71" s="974"/>
      <c r="E71" s="952"/>
      <c r="F71" s="952"/>
      <c r="G71" s="911"/>
    </row>
    <row r="72" spans="1:7" ht="15.75">
      <c r="A72" s="911"/>
      <c r="B72" s="911"/>
      <c r="C72" s="914"/>
      <c r="D72" s="914"/>
      <c r="E72" s="914"/>
      <c r="F72" s="914"/>
      <c r="G72" s="911"/>
    </row>
    <row r="73" spans="1:7" ht="15.75">
      <c r="A73" s="911"/>
      <c r="B73" s="957"/>
      <c r="C73" s="914"/>
      <c r="D73" s="914"/>
      <c r="E73" s="914"/>
      <c r="F73" s="914"/>
      <c r="G73" s="911"/>
    </row>
    <row r="74" spans="1:7" ht="15.75">
      <c r="A74" s="911"/>
      <c r="B74" s="911"/>
      <c r="C74" s="914"/>
      <c r="D74" s="914"/>
      <c r="E74" s="914"/>
      <c r="F74" s="914"/>
      <c r="G74" s="911"/>
    </row>
    <row r="75" spans="1:7" ht="15.75">
      <c r="A75" s="911"/>
      <c r="B75" s="911"/>
      <c r="C75" s="914"/>
      <c r="D75" s="914"/>
      <c r="E75" s="914"/>
      <c r="F75" s="914"/>
      <c r="G75" s="911"/>
    </row>
    <row r="76" spans="1:7" ht="15.75">
      <c r="A76" s="911"/>
      <c r="B76" s="957"/>
      <c r="C76" s="914"/>
      <c r="D76" s="914"/>
      <c r="E76" s="914"/>
      <c r="F76" s="914"/>
      <c r="G76" s="911"/>
    </row>
    <row r="77" spans="1:7" ht="15.75">
      <c r="A77" s="911"/>
      <c r="B77" s="911"/>
      <c r="C77" s="914"/>
      <c r="D77" s="914"/>
      <c r="E77" s="914"/>
      <c r="F77" s="914"/>
      <c r="G77" s="911"/>
    </row>
    <row r="78" spans="1:7" ht="15.75">
      <c r="A78" s="911"/>
      <c r="B78" s="911"/>
      <c r="C78" s="914"/>
      <c r="D78" s="914"/>
      <c r="E78" s="914"/>
      <c r="F78" s="914"/>
      <c r="G78" s="911"/>
    </row>
    <row r="79" spans="1:7" ht="15.75">
      <c r="A79" s="911"/>
      <c r="B79" s="911"/>
      <c r="C79" s="914"/>
      <c r="D79" s="914"/>
      <c r="E79" s="914"/>
      <c r="F79" s="914"/>
      <c r="G79" s="911"/>
    </row>
    <row r="80" spans="1:7" ht="15.75">
      <c r="A80" s="911"/>
      <c r="B80" s="911"/>
      <c r="C80" s="914"/>
      <c r="D80" s="914"/>
      <c r="E80" s="914"/>
      <c r="F80" s="914"/>
      <c r="G80" s="911"/>
    </row>
    <row r="81" spans="1:7" ht="15.75">
      <c r="A81" s="911"/>
      <c r="B81" s="911"/>
      <c r="C81" s="914"/>
      <c r="D81" s="914"/>
      <c r="E81" s="914"/>
      <c r="F81" s="914"/>
      <c r="G81" s="911"/>
    </row>
    <row r="82" spans="1:7" ht="15.75">
      <c r="A82" s="911"/>
      <c r="B82" s="911"/>
      <c r="C82" s="914"/>
      <c r="D82" s="914"/>
      <c r="E82" s="914"/>
      <c r="F82" s="914"/>
      <c r="G82" s="911"/>
    </row>
  </sheetData>
  <sheetProtection/>
  <mergeCells count="3">
    <mergeCell ref="A3:F3"/>
    <mergeCell ref="A69:B69"/>
    <mergeCell ref="A1:K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31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6.421875" style="0" customWidth="1"/>
    <col min="2" max="2" width="8.00390625" style="0" customWidth="1"/>
    <col min="3" max="3" width="39.28125" style="0" customWidth="1"/>
    <col min="4" max="4" width="12.7109375" style="0" customWidth="1"/>
    <col min="5" max="5" width="15.140625" style="0" customWidth="1"/>
    <col min="6" max="6" width="12.140625" style="0" customWidth="1"/>
  </cols>
  <sheetData>
    <row r="1" spans="1:13" ht="15">
      <c r="A1" s="1"/>
      <c r="B1" s="1"/>
      <c r="C1" s="1281" t="s">
        <v>781</v>
      </c>
      <c r="D1" s="1296"/>
      <c r="E1" s="1296"/>
      <c r="F1" s="1296"/>
      <c r="G1" s="1296"/>
      <c r="H1" s="1296"/>
      <c r="I1" s="1296"/>
      <c r="J1" s="1296"/>
      <c r="K1" s="1296"/>
      <c r="L1" s="1296"/>
      <c r="M1" s="1296"/>
    </row>
    <row r="2" spans="1:5" ht="15">
      <c r="A2" s="1278" t="s">
        <v>179</v>
      </c>
      <c r="B2" s="1278"/>
      <c r="C2" s="1278"/>
      <c r="D2" s="1278"/>
      <c r="E2" s="1278"/>
    </row>
    <row r="3" spans="1:5" ht="15">
      <c r="A3" s="1278" t="s">
        <v>695</v>
      </c>
      <c r="B3" s="1278"/>
      <c r="C3" s="1278"/>
      <c r="D3" s="1278"/>
      <c r="E3" s="1278"/>
    </row>
    <row r="4" ht="15">
      <c r="C4" t="s">
        <v>565</v>
      </c>
    </row>
    <row r="5" spans="1:5" ht="15.75">
      <c r="A5" s="2" t="s">
        <v>0</v>
      </c>
      <c r="B5" s="2"/>
      <c r="C5" s="2"/>
      <c r="D5" s="2"/>
      <c r="E5" s="2"/>
    </row>
    <row r="6" spans="1:5" ht="16.5" thickBot="1">
      <c r="A6" s="6"/>
      <c r="B6" s="6"/>
      <c r="C6" s="6"/>
      <c r="D6" s="1283" t="s">
        <v>1</v>
      </c>
      <c r="E6" s="1283"/>
    </row>
    <row r="7" spans="1:5" ht="72" thickBot="1">
      <c r="A7" s="7" t="s">
        <v>2</v>
      </c>
      <c r="B7" s="8" t="s">
        <v>3</v>
      </c>
      <c r="C7" s="3" t="s">
        <v>4</v>
      </c>
      <c r="D7" s="3" t="s">
        <v>702</v>
      </c>
      <c r="E7" s="9" t="s">
        <v>635</v>
      </c>
    </row>
    <row r="8" spans="1:5" ht="15.75" thickBot="1">
      <c r="A8" s="10">
        <v>1</v>
      </c>
      <c r="B8" s="12">
        <v>2</v>
      </c>
      <c r="C8" s="12">
        <v>3</v>
      </c>
      <c r="D8" s="12">
        <v>4</v>
      </c>
      <c r="E8" s="13">
        <v>5</v>
      </c>
    </row>
    <row r="9" spans="1:5" ht="15">
      <c r="A9" s="14" t="s">
        <v>5</v>
      </c>
      <c r="B9" s="106" t="s">
        <v>6</v>
      </c>
      <c r="C9" s="107" t="s">
        <v>7</v>
      </c>
      <c r="D9" s="148"/>
      <c r="E9" s="111"/>
    </row>
    <row r="10" spans="1:5" ht="15">
      <c r="A10" s="114" t="s">
        <v>8</v>
      </c>
      <c r="B10" s="108"/>
      <c r="C10" s="38" t="s">
        <v>9</v>
      </c>
      <c r="D10" s="149"/>
      <c r="E10" s="112"/>
    </row>
    <row r="11" spans="1:5" ht="15">
      <c r="A11" s="114" t="s">
        <v>10</v>
      </c>
      <c r="B11" s="108"/>
      <c r="C11" s="67" t="s">
        <v>11</v>
      </c>
      <c r="D11" s="150"/>
      <c r="E11" s="26"/>
    </row>
    <row r="12" spans="1:5" ht="15">
      <c r="A12" s="114" t="s">
        <v>12</v>
      </c>
      <c r="B12" s="108"/>
      <c r="C12" s="67" t="s">
        <v>13</v>
      </c>
      <c r="D12" s="150">
        <v>164</v>
      </c>
      <c r="E12" s="26">
        <v>200</v>
      </c>
    </row>
    <row r="13" spans="1:5" ht="15">
      <c r="A13" s="114" t="s">
        <v>14</v>
      </c>
      <c r="B13" s="108"/>
      <c r="C13" s="67" t="s">
        <v>15</v>
      </c>
      <c r="D13" s="150"/>
      <c r="E13" s="26"/>
    </row>
    <row r="14" spans="1:5" ht="15">
      <c r="A14" s="114"/>
      <c r="B14" s="520"/>
      <c r="C14" s="95" t="s">
        <v>17</v>
      </c>
      <c r="D14" s="521">
        <v>1</v>
      </c>
      <c r="E14" s="79"/>
    </row>
    <row r="15" spans="1:5" ht="26.25" thickBot="1">
      <c r="A15" s="114" t="s">
        <v>16</v>
      </c>
      <c r="B15" s="105"/>
      <c r="C15" s="102" t="s">
        <v>373</v>
      </c>
      <c r="D15" s="151"/>
      <c r="E15" s="62"/>
    </row>
    <row r="16" spans="1:7" ht="15.75" thickBot="1">
      <c r="A16" s="114" t="s">
        <v>18</v>
      </c>
      <c r="B16" s="18"/>
      <c r="C16" s="19" t="s">
        <v>19</v>
      </c>
      <c r="D16" s="152">
        <f>SUM(D11:D15)</f>
        <v>165</v>
      </c>
      <c r="E16" s="20">
        <f>SUM(E11:E15)</f>
        <v>200</v>
      </c>
      <c r="G16" s="522"/>
    </row>
    <row r="17" spans="1:5" ht="15">
      <c r="A17" s="114" t="s">
        <v>20</v>
      </c>
      <c r="B17" s="126"/>
      <c r="C17" s="35" t="s">
        <v>21</v>
      </c>
      <c r="D17" s="153"/>
      <c r="E17" s="111"/>
    </row>
    <row r="18" spans="1:5" ht="15">
      <c r="A18" s="114" t="s">
        <v>22</v>
      </c>
      <c r="B18" s="45"/>
      <c r="C18" s="40" t="s">
        <v>23</v>
      </c>
      <c r="D18" s="145"/>
      <c r="E18" s="50"/>
    </row>
    <row r="19" spans="1:5" ht="15">
      <c r="A19" s="114" t="s">
        <v>24</v>
      </c>
      <c r="B19" s="23"/>
      <c r="C19" s="24" t="s">
        <v>25</v>
      </c>
      <c r="D19" s="141"/>
      <c r="E19" s="26"/>
    </row>
    <row r="20" spans="1:5" ht="26.25" thickBot="1">
      <c r="A20" s="114" t="s">
        <v>26</v>
      </c>
      <c r="B20" s="27"/>
      <c r="C20" s="28" t="s">
        <v>27</v>
      </c>
      <c r="D20" s="154"/>
      <c r="E20" s="29"/>
    </row>
    <row r="21" spans="1:5" ht="26.25" thickBot="1">
      <c r="A21" s="114" t="s">
        <v>28</v>
      </c>
      <c r="B21" s="30"/>
      <c r="C21" s="31" t="s">
        <v>29</v>
      </c>
      <c r="D21" s="163">
        <f>SUM(D18:D20)</f>
        <v>0</v>
      </c>
      <c r="E21" s="33">
        <f>SUM(E18:E20)</f>
        <v>0</v>
      </c>
    </row>
    <row r="22" spans="1:5" ht="15.75" thickBot="1">
      <c r="A22" s="114" t="s">
        <v>30</v>
      </c>
      <c r="B22" s="30"/>
      <c r="C22" s="32" t="s">
        <v>31</v>
      </c>
      <c r="D22" s="523">
        <f>SUM(D16+D21)</f>
        <v>165</v>
      </c>
      <c r="E22" s="33">
        <f>SUM(E16+E21)</f>
        <v>200</v>
      </c>
    </row>
    <row r="23" spans="1:5" ht="15">
      <c r="A23" s="114" t="s">
        <v>32</v>
      </c>
      <c r="B23" s="34" t="s">
        <v>33</v>
      </c>
      <c r="C23" s="35" t="s">
        <v>34</v>
      </c>
      <c r="D23" s="156"/>
      <c r="E23" s="36"/>
    </row>
    <row r="24" spans="1:5" ht="15">
      <c r="A24" s="114" t="s">
        <v>35</v>
      </c>
      <c r="B24" s="37"/>
      <c r="C24" s="38" t="s">
        <v>36</v>
      </c>
      <c r="D24" s="157"/>
      <c r="E24" s="39"/>
    </row>
    <row r="25" spans="1:5" ht="15">
      <c r="A25" s="114" t="s">
        <v>37</v>
      </c>
      <c r="B25" s="23"/>
      <c r="C25" s="40" t="s">
        <v>38</v>
      </c>
      <c r="D25" s="150"/>
      <c r="E25" s="26"/>
    </row>
    <row r="26" spans="1:5" ht="15">
      <c r="A26" s="114" t="s">
        <v>39</v>
      </c>
      <c r="B26" s="23"/>
      <c r="C26" s="24" t="s">
        <v>40</v>
      </c>
      <c r="D26" s="150"/>
      <c r="E26" s="132"/>
    </row>
    <row r="27" spans="1:5" ht="15">
      <c r="A27" s="114" t="s">
        <v>41</v>
      </c>
      <c r="B27" s="23"/>
      <c r="C27" s="24" t="s">
        <v>42</v>
      </c>
      <c r="D27" s="150"/>
      <c r="E27" s="26"/>
    </row>
    <row r="28" spans="1:5" ht="25.5">
      <c r="A28" s="114" t="s">
        <v>43</v>
      </c>
      <c r="B28" s="23"/>
      <c r="C28" s="41" t="s">
        <v>44</v>
      </c>
      <c r="D28" s="150"/>
      <c r="E28" s="127"/>
    </row>
    <row r="29" spans="1:5" ht="15.75" thickBot="1">
      <c r="A29" s="114" t="s">
        <v>45</v>
      </c>
      <c r="B29" s="83"/>
      <c r="C29" s="28" t="s">
        <v>46</v>
      </c>
      <c r="D29" s="158"/>
      <c r="E29" s="128"/>
    </row>
    <row r="30" spans="1:5" ht="26.25" thickBot="1">
      <c r="A30" s="114" t="s">
        <v>47</v>
      </c>
      <c r="B30" s="43"/>
      <c r="C30" s="44" t="s">
        <v>48</v>
      </c>
      <c r="D30" s="155">
        <f>SUM(D25:D29)</f>
        <v>0</v>
      </c>
      <c r="E30" s="33">
        <f>SUM(E25:E29)</f>
        <v>0</v>
      </c>
    </row>
    <row r="31" spans="1:5" ht="15">
      <c r="A31" s="114" t="s">
        <v>49</v>
      </c>
      <c r="B31" s="126" t="s">
        <v>50</v>
      </c>
      <c r="C31" s="35" t="s">
        <v>51</v>
      </c>
      <c r="D31" s="153"/>
      <c r="E31" s="111"/>
    </row>
    <row r="32" spans="1:5" ht="25.5">
      <c r="A32" s="114" t="s">
        <v>52</v>
      </c>
      <c r="B32" s="45"/>
      <c r="C32" s="40" t="s">
        <v>53</v>
      </c>
      <c r="D32" s="145"/>
      <c r="E32" s="46"/>
    </row>
    <row r="33" spans="1:5" ht="25.5">
      <c r="A33" s="114" t="s">
        <v>54</v>
      </c>
      <c r="B33" s="23"/>
      <c r="C33" s="24" t="s">
        <v>55</v>
      </c>
      <c r="D33" s="141"/>
      <c r="E33" s="25"/>
    </row>
    <row r="34" spans="1:5" ht="15.75" thickBot="1">
      <c r="A34" s="114" t="s">
        <v>56</v>
      </c>
      <c r="B34" s="56"/>
      <c r="C34" s="81" t="s">
        <v>57</v>
      </c>
      <c r="D34" s="159"/>
      <c r="E34" s="97"/>
    </row>
    <row r="35" spans="1:5" ht="15.75" thickBot="1">
      <c r="A35" s="114" t="s">
        <v>58</v>
      </c>
      <c r="B35" s="47"/>
      <c r="C35" s="90" t="s">
        <v>59</v>
      </c>
      <c r="D35" s="160">
        <f>SUM(D32:D34)</f>
        <v>0</v>
      </c>
      <c r="E35" s="20">
        <f>SUM(E32:E34)</f>
        <v>0</v>
      </c>
    </row>
    <row r="36" spans="1:5" ht="15">
      <c r="A36" s="114" t="s">
        <v>60</v>
      </c>
      <c r="B36" s="48" t="s">
        <v>61</v>
      </c>
      <c r="C36" s="49" t="s">
        <v>62</v>
      </c>
      <c r="D36" s="145"/>
      <c r="E36" s="50"/>
    </row>
    <row r="37" spans="1:5" ht="15">
      <c r="A37" s="114" t="s">
        <v>63</v>
      </c>
      <c r="B37" s="51"/>
      <c r="C37" s="49" t="s">
        <v>64</v>
      </c>
      <c r="D37" s="145"/>
      <c r="E37" s="50"/>
    </row>
    <row r="38" spans="1:5" ht="15">
      <c r="A38" s="114" t="s">
        <v>65</v>
      </c>
      <c r="B38" s="51"/>
      <c r="C38" s="49" t="s">
        <v>66</v>
      </c>
      <c r="D38" s="161"/>
      <c r="E38" s="52"/>
    </row>
    <row r="39" spans="1:5" ht="15.75" thickBot="1">
      <c r="A39" s="114" t="s">
        <v>67</v>
      </c>
      <c r="B39" s="53"/>
      <c r="C39" s="54" t="s">
        <v>68</v>
      </c>
      <c r="D39" s="143"/>
      <c r="E39" s="55"/>
    </row>
    <row r="40" spans="1:5" ht="15.75" thickBot="1">
      <c r="A40" s="114" t="s">
        <v>69</v>
      </c>
      <c r="B40" s="56"/>
      <c r="C40" s="57" t="s">
        <v>70</v>
      </c>
      <c r="D40" s="157">
        <f>SUM(D37+D39)</f>
        <v>0</v>
      </c>
      <c r="E40" s="39">
        <f>SUM(E37+E39)</f>
        <v>0</v>
      </c>
    </row>
    <row r="41" spans="1:5" ht="15.75" thickBot="1">
      <c r="A41" s="114" t="s">
        <v>71</v>
      </c>
      <c r="B41" s="21" t="s">
        <v>72</v>
      </c>
      <c r="C41" s="19" t="s">
        <v>73</v>
      </c>
      <c r="D41" s="162"/>
      <c r="E41" s="22"/>
    </row>
    <row r="42" spans="1:5" ht="25.5">
      <c r="A42" s="114" t="s">
        <v>74</v>
      </c>
      <c r="B42" s="58"/>
      <c r="C42" s="59" t="s">
        <v>75</v>
      </c>
      <c r="D42" s="145"/>
      <c r="E42" s="129"/>
    </row>
    <row r="43" spans="1:5" ht="26.25" thickBot="1">
      <c r="A43" s="114" t="s">
        <v>76</v>
      </c>
      <c r="B43" s="60"/>
      <c r="C43" s="61" t="s">
        <v>77</v>
      </c>
      <c r="D43" s="143"/>
      <c r="E43" s="62"/>
    </row>
    <row r="44" spans="1:5" ht="15.75" thickBot="1">
      <c r="A44" s="114" t="s">
        <v>78</v>
      </c>
      <c r="B44" s="63"/>
      <c r="C44" s="64" t="s">
        <v>79</v>
      </c>
      <c r="D44" s="163">
        <f>SUM(D42:D43)</f>
        <v>0</v>
      </c>
      <c r="E44" s="20">
        <f>SUM(E43)</f>
        <v>0</v>
      </c>
    </row>
    <row r="45" spans="1:5" ht="15">
      <c r="A45" s="114" t="s">
        <v>80</v>
      </c>
      <c r="B45" s="37" t="s">
        <v>81</v>
      </c>
      <c r="C45" s="65" t="s">
        <v>82</v>
      </c>
      <c r="D45" s="157"/>
      <c r="E45" s="39"/>
    </row>
    <row r="46" spans="1:5" ht="15">
      <c r="A46" s="114" t="s">
        <v>83</v>
      </c>
      <c r="B46" s="66"/>
      <c r="C46" s="67" t="s">
        <v>84</v>
      </c>
      <c r="D46" s="150"/>
      <c r="E46" s="26"/>
    </row>
    <row r="47" spans="1:5" ht="15.75" thickBot="1">
      <c r="A47" s="114" t="s">
        <v>85</v>
      </c>
      <c r="B47" s="88"/>
      <c r="C47" s="68" t="s">
        <v>86</v>
      </c>
      <c r="D47" s="158"/>
      <c r="E47" s="62">
        <f>SUM(D47)</f>
        <v>0</v>
      </c>
    </row>
    <row r="48" spans="1:5" ht="15.75" thickBot="1">
      <c r="A48" s="114" t="s">
        <v>87</v>
      </c>
      <c r="B48" s="37"/>
      <c r="C48" s="65" t="s">
        <v>88</v>
      </c>
      <c r="D48" s="157">
        <f>SUM(D46:D47)</f>
        <v>0</v>
      </c>
      <c r="E48" s="39"/>
    </row>
    <row r="49" spans="1:5" ht="15.75" thickBot="1">
      <c r="A49" s="114" t="s">
        <v>89</v>
      </c>
      <c r="B49" s="21"/>
      <c r="C49" s="64" t="s">
        <v>90</v>
      </c>
      <c r="D49" s="162">
        <f>SUM(D22+D30+D35+D40+D44+D48)</f>
        <v>165</v>
      </c>
      <c r="E49" s="20">
        <f>SUM(E22+E30+E35+E40+E44+E48)</f>
        <v>200</v>
      </c>
    </row>
    <row r="50" spans="1:5" ht="25.5">
      <c r="A50" s="114" t="s">
        <v>91</v>
      </c>
      <c r="B50" s="91" t="s">
        <v>92</v>
      </c>
      <c r="C50" s="16" t="s">
        <v>93</v>
      </c>
      <c r="D50" s="89"/>
      <c r="E50" s="92"/>
    </row>
    <row r="51" spans="1:5" ht="15">
      <c r="A51" s="114" t="s">
        <v>94</v>
      </c>
      <c r="B51" s="66"/>
      <c r="C51" s="67" t="s">
        <v>95</v>
      </c>
      <c r="D51" s="164"/>
      <c r="E51" s="104"/>
    </row>
    <row r="52" spans="1:5" ht="15">
      <c r="A52" s="114" t="s">
        <v>96</v>
      </c>
      <c r="B52" s="66"/>
      <c r="C52" s="67" t="s">
        <v>97</v>
      </c>
      <c r="D52" s="165"/>
      <c r="E52" s="118"/>
    </row>
    <row r="53" spans="1:5" ht="15.75" thickBot="1">
      <c r="A53" s="114" t="s">
        <v>98</v>
      </c>
      <c r="B53" s="109"/>
      <c r="C53" s="68" t="s">
        <v>99</v>
      </c>
      <c r="D53" s="166"/>
      <c r="E53" s="113"/>
    </row>
    <row r="54" spans="1:5" ht="15.75" thickBot="1">
      <c r="A54" s="114" t="s">
        <v>100</v>
      </c>
      <c r="B54" s="21"/>
      <c r="C54" s="19" t="s">
        <v>101</v>
      </c>
      <c r="D54" s="167"/>
      <c r="E54" s="69">
        <f>SUM(E51:E53)</f>
        <v>0</v>
      </c>
    </row>
    <row r="55" spans="1:5" ht="25.5">
      <c r="A55" s="114" t="s">
        <v>102</v>
      </c>
      <c r="B55" s="37"/>
      <c r="C55" s="16" t="s">
        <v>103</v>
      </c>
      <c r="D55" s="168"/>
      <c r="E55" s="94"/>
    </row>
    <row r="56" spans="1:5" ht="15">
      <c r="A56" s="114" t="s">
        <v>104</v>
      </c>
      <c r="B56" s="66" t="s">
        <v>105</v>
      </c>
      <c r="C56" s="38" t="s">
        <v>106</v>
      </c>
      <c r="D56" s="165"/>
      <c r="E56" s="100"/>
    </row>
    <row r="57" spans="1:5" ht="15">
      <c r="A57" s="114" t="s">
        <v>107</v>
      </c>
      <c r="B57" s="66"/>
      <c r="C57" s="67" t="s">
        <v>108</v>
      </c>
      <c r="D57" s="165"/>
      <c r="E57" s="118"/>
    </row>
    <row r="58" spans="1:5" ht="15.75" thickBot="1">
      <c r="A58" s="114" t="s">
        <v>109</v>
      </c>
      <c r="B58" s="109"/>
      <c r="C58" s="68" t="s">
        <v>110</v>
      </c>
      <c r="D58" s="166"/>
      <c r="E58" s="119"/>
    </row>
    <row r="59" spans="1:5" ht="26.25" thickBot="1">
      <c r="A59" s="114" t="s">
        <v>111</v>
      </c>
      <c r="B59" s="110"/>
      <c r="C59" s="101" t="s">
        <v>112</v>
      </c>
      <c r="D59" s="167"/>
      <c r="E59" s="120"/>
    </row>
    <row r="60" spans="1:5" ht="15">
      <c r="A60" s="114" t="s">
        <v>113</v>
      </c>
      <c r="B60" s="37" t="s">
        <v>114</v>
      </c>
      <c r="C60" s="93" t="s">
        <v>115</v>
      </c>
      <c r="D60" s="168"/>
      <c r="E60" s="94"/>
    </row>
    <row r="61" spans="1:5" ht="15">
      <c r="A61" s="114" t="s">
        <v>116</v>
      </c>
      <c r="B61" s="66"/>
      <c r="C61" s="67" t="s">
        <v>108</v>
      </c>
      <c r="D61" s="165"/>
      <c r="E61" s="118"/>
    </row>
    <row r="62" spans="1:5" ht="15.75" thickBot="1">
      <c r="A62" s="114" t="s">
        <v>117</v>
      </c>
      <c r="B62" s="110"/>
      <c r="C62" s="102" t="s">
        <v>110</v>
      </c>
      <c r="D62" s="167"/>
      <c r="E62" s="121"/>
    </row>
    <row r="63" spans="1:5" ht="15.75" thickBot="1">
      <c r="A63" s="114" t="s">
        <v>118</v>
      </c>
      <c r="B63" s="110"/>
      <c r="C63" s="101" t="s">
        <v>119</v>
      </c>
      <c r="D63" s="167"/>
      <c r="E63" s="120"/>
    </row>
    <row r="64" spans="1:5" ht="15.75" thickBot="1">
      <c r="A64" s="114" t="s">
        <v>120</v>
      </c>
      <c r="B64" s="37" t="s">
        <v>121</v>
      </c>
      <c r="C64" s="65" t="s">
        <v>122</v>
      </c>
      <c r="D64" s="168"/>
      <c r="E64" s="94"/>
    </row>
    <row r="65" spans="1:5" ht="15">
      <c r="A65" s="114" t="s">
        <v>123</v>
      </c>
      <c r="B65" s="34"/>
      <c r="C65" s="35" t="s">
        <v>124</v>
      </c>
      <c r="D65" s="169"/>
      <c r="E65" s="70"/>
    </row>
    <row r="66" spans="1:5" ht="15">
      <c r="A66" s="114" t="s">
        <v>125</v>
      </c>
      <c r="B66" s="87"/>
      <c r="C66" s="67" t="s">
        <v>126</v>
      </c>
      <c r="D66" s="164"/>
      <c r="E66" s="104"/>
    </row>
    <row r="67" spans="1:5" ht="15">
      <c r="A67" s="114" t="s">
        <v>127</v>
      </c>
      <c r="B67" s="37"/>
      <c r="C67" s="95" t="s">
        <v>128</v>
      </c>
      <c r="D67" s="170"/>
      <c r="E67" s="124"/>
    </row>
    <row r="68" spans="1:5" ht="15">
      <c r="A68" s="114" t="s">
        <v>129</v>
      </c>
      <c r="B68" s="122"/>
      <c r="C68" s="41" t="s">
        <v>130</v>
      </c>
      <c r="D68" s="171"/>
      <c r="E68" s="97"/>
    </row>
    <row r="69" spans="1:5" ht="15">
      <c r="A69" s="114" t="s">
        <v>131</v>
      </c>
      <c r="B69" s="123"/>
      <c r="C69" s="67" t="s">
        <v>132</v>
      </c>
      <c r="D69" s="150"/>
      <c r="E69" s="25"/>
    </row>
    <row r="70" spans="1:5" ht="15.75" thickBot="1">
      <c r="A70" s="114" t="s">
        <v>133</v>
      </c>
      <c r="B70" s="96"/>
      <c r="C70" s="95" t="s">
        <v>134</v>
      </c>
      <c r="D70" s="151"/>
      <c r="E70" s="125"/>
    </row>
    <row r="71" spans="1:5" ht="15.75" thickBot="1">
      <c r="A71" s="114" t="s">
        <v>135</v>
      </c>
      <c r="B71" s="63"/>
      <c r="C71" s="75" t="s">
        <v>136</v>
      </c>
      <c r="D71" s="163">
        <f>SUM(D66:D70)</f>
        <v>0</v>
      </c>
      <c r="E71" s="20">
        <f>SUM(E66:E70)</f>
        <v>0</v>
      </c>
    </row>
    <row r="72" spans="1:5" ht="15.75" thickBot="1">
      <c r="A72" s="114" t="s">
        <v>137</v>
      </c>
      <c r="B72" s="71"/>
      <c r="C72" s="16" t="s">
        <v>494</v>
      </c>
      <c r="D72" s="157">
        <v>8776</v>
      </c>
      <c r="E72" s="39">
        <v>8887</v>
      </c>
    </row>
    <row r="73" spans="1:5" ht="15.75" thickBot="1">
      <c r="A73" s="114" t="s">
        <v>138</v>
      </c>
      <c r="B73" s="72"/>
      <c r="C73" s="64" t="s">
        <v>139</v>
      </c>
      <c r="D73" s="162">
        <f>SUM(D49+D71+D72)</f>
        <v>8941</v>
      </c>
      <c r="E73" s="22">
        <f>SUM(E49+E54+E71+E72)</f>
        <v>9087</v>
      </c>
    </row>
    <row r="74" spans="1:5" ht="15.75">
      <c r="A74" s="76"/>
      <c r="B74" s="76"/>
      <c r="C74" s="77"/>
      <c r="D74" s="4"/>
      <c r="E74" s="4"/>
    </row>
    <row r="75" spans="1:5" ht="15.75">
      <c r="A75" s="76"/>
      <c r="B75" s="76"/>
      <c r="C75" s="77"/>
      <c r="D75" s="4"/>
      <c r="E75" s="4"/>
    </row>
    <row r="76" spans="1:5" ht="9" customHeight="1" hidden="1">
      <c r="A76" s="76"/>
      <c r="B76" s="76"/>
      <c r="C76" s="77"/>
      <c r="D76" s="4"/>
      <c r="E76" s="4"/>
    </row>
    <row r="77" spans="1:5" ht="15" hidden="1">
      <c r="A77" s="1"/>
      <c r="B77" s="1"/>
      <c r="C77" s="1"/>
      <c r="D77" s="1280" t="s">
        <v>178</v>
      </c>
      <c r="E77" s="1280"/>
    </row>
    <row r="78" spans="1:5" ht="15">
      <c r="A78" s="1278" t="s">
        <v>356</v>
      </c>
      <c r="B78" s="1278"/>
      <c r="C78" s="1278"/>
      <c r="D78" s="1278"/>
      <c r="E78" s="1278"/>
    </row>
    <row r="79" spans="1:5" ht="15">
      <c r="A79" s="1278" t="s">
        <v>695</v>
      </c>
      <c r="B79" s="1278"/>
      <c r="C79" s="1278"/>
      <c r="D79" s="1278"/>
      <c r="E79" s="1278"/>
    </row>
    <row r="80" spans="1:5" ht="15.75">
      <c r="A80" s="5"/>
      <c r="B80" s="5"/>
      <c r="C80" s="5" t="s">
        <v>565</v>
      </c>
      <c r="D80" s="5"/>
      <c r="E80" s="5"/>
    </row>
    <row r="81" spans="1:5" ht="15.75">
      <c r="A81" s="2" t="s">
        <v>140</v>
      </c>
      <c r="B81" s="2"/>
      <c r="C81" s="2"/>
      <c r="D81" s="2"/>
      <c r="E81" s="2"/>
    </row>
    <row r="82" spans="1:5" ht="16.5" thickBot="1">
      <c r="A82" s="6"/>
      <c r="B82" s="6"/>
      <c r="C82" s="6"/>
      <c r="D82" s="1283" t="s">
        <v>1</v>
      </c>
      <c r="E82" s="1283"/>
    </row>
    <row r="83" spans="1:5" ht="72" thickBot="1">
      <c r="A83" s="7" t="s">
        <v>141</v>
      </c>
      <c r="B83" s="8" t="s">
        <v>142</v>
      </c>
      <c r="C83" s="3" t="s">
        <v>143</v>
      </c>
      <c r="D83" s="3" t="s">
        <v>702</v>
      </c>
      <c r="E83" s="9" t="s">
        <v>635</v>
      </c>
    </row>
    <row r="84" spans="1:5" ht="15.75" thickBot="1">
      <c r="A84" s="10">
        <v>1</v>
      </c>
      <c r="B84" s="11">
        <v>2</v>
      </c>
      <c r="C84" s="12">
        <v>3</v>
      </c>
      <c r="D84" s="12">
        <v>4</v>
      </c>
      <c r="E84" s="13">
        <v>5</v>
      </c>
    </row>
    <row r="85" spans="1:5" ht="15.75" thickBot="1">
      <c r="A85" s="115" t="s">
        <v>5</v>
      </c>
      <c r="B85" s="15" t="s">
        <v>6</v>
      </c>
      <c r="C85" s="16" t="s">
        <v>144</v>
      </c>
      <c r="D85" s="89"/>
      <c r="E85" s="17"/>
    </row>
    <row r="86" spans="1:5" ht="15">
      <c r="A86" s="116" t="s">
        <v>8</v>
      </c>
      <c r="B86" s="78"/>
      <c r="C86" s="73" t="s">
        <v>145</v>
      </c>
      <c r="D86" s="172">
        <v>5062</v>
      </c>
      <c r="E86" s="74">
        <v>4925</v>
      </c>
    </row>
    <row r="87" spans="1:5" ht="15">
      <c r="A87" s="116" t="s">
        <v>10</v>
      </c>
      <c r="B87" s="23"/>
      <c r="C87" s="24" t="s">
        <v>146</v>
      </c>
      <c r="D87" s="141">
        <v>1351</v>
      </c>
      <c r="E87" s="26">
        <v>1297</v>
      </c>
    </row>
    <row r="88" spans="1:5" ht="15">
      <c r="A88" s="116" t="s">
        <v>12</v>
      </c>
      <c r="B88" s="23"/>
      <c r="C88" s="24" t="s">
        <v>147</v>
      </c>
      <c r="D88" s="159">
        <v>2277</v>
      </c>
      <c r="E88" s="79">
        <v>2700</v>
      </c>
    </row>
    <row r="89" spans="1:5" ht="15">
      <c r="A89" s="116" t="s">
        <v>14</v>
      </c>
      <c r="B89" s="23"/>
      <c r="C89" s="24" t="s">
        <v>148</v>
      </c>
      <c r="D89" s="159"/>
      <c r="E89" s="79"/>
    </row>
    <row r="90" spans="1:5" ht="15">
      <c r="A90" s="116" t="s">
        <v>16</v>
      </c>
      <c r="B90" s="23"/>
      <c r="C90" s="24" t="s">
        <v>149</v>
      </c>
      <c r="D90" s="159"/>
      <c r="E90" s="79"/>
    </row>
    <row r="91" spans="1:5" ht="15">
      <c r="A91" s="116" t="s">
        <v>18</v>
      </c>
      <c r="B91" s="56"/>
      <c r="C91" s="80" t="s">
        <v>150</v>
      </c>
      <c r="D91" s="159"/>
      <c r="E91" s="79"/>
    </row>
    <row r="92" spans="1:5" ht="15">
      <c r="A92" s="116" t="s">
        <v>20</v>
      </c>
      <c r="B92" s="23"/>
      <c r="C92" s="24" t="s">
        <v>151</v>
      </c>
      <c r="D92" s="159"/>
      <c r="E92" s="79"/>
    </row>
    <row r="93" spans="1:5" ht="15">
      <c r="A93" s="116"/>
      <c r="B93" s="42"/>
      <c r="C93" s="41" t="s">
        <v>374</v>
      </c>
      <c r="D93" s="159"/>
      <c r="E93" s="79"/>
    </row>
    <row r="94" spans="1:5" ht="15">
      <c r="A94" s="116" t="s">
        <v>22</v>
      </c>
      <c r="B94" s="42"/>
      <c r="C94" s="41" t="s">
        <v>375</v>
      </c>
      <c r="D94" s="159"/>
      <c r="E94" s="97"/>
    </row>
    <row r="95" spans="1:5" ht="26.25" thickBot="1">
      <c r="A95" s="116" t="s">
        <v>24</v>
      </c>
      <c r="B95" s="27"/>
      <c r="C95" s="28" t="s">
        <v>376</v>
      </c>
      <c r="D95" s="143"/>
      <c r="E95" s="130"/>
    </row>
    <row r="96" spans="1:5" ht="15.75" thickBot="1">
      <c r="A96" s="116" t="s">
        <v>26</v>
      </c>
      <c r="B96" s="43"/>
      <c r="C96" s="44" t="s">
        <v>152</v>
      </c>
      <c r="D96" s="157">
        <f>SUM(D86:D95)</f>
        <v>8690</v>
      </c>
      <c r="E96" s="39">
        <f>SUM(E86:E95)</f>
        <v>8922</v>
      </c>
    </row>
    <row r="97" spans="1:5" ht="15.75" thickBot="1">
      <c r="A97" s="116" t="s">
        <v>28</v>
      </c>
      <c r="B97" s="21" t="s">
        <v>33</v>
      </c>
      <c r="C97" s="19" t="s">
        <v>153</v>
      </c>
      <c r="D97" s="162"/>
      <c r="E97" s="22"/>
    </row>
    <row r="98" spans="1:5" ht="15">
      <c r="A98" s="116" t="s">
        <v>30</v>
      </c>
      <c r="B98" s="45"/>
      <c r="C98" s="40" t="s">
        <v>154</v>
      </c>
      <c r="D98" s="145"/>
      <c r="E98" s="46"/>
    </row>
    <row r="99" spans="1:5" ht="15">
      <c r="A99" s="116" t="s">
        <v>32</v>
      </c>
      <c r="B99" s="23"/>
      <c r="C99" s="24" t="s">
        <v>155</v>
      </c>
      <c r="D99" s="141"/>
      <c r="E99" s="26">
        <v>165</v>
      </c>
    </row>
    <row r="100" spans="1:5" ht="15">
      <c r="A100" s="116" t="s">
        <v>35</v>
      </c>
      <c r="B100" s="23"/>
      <c r="C100" s="24" t="s">
        <v>156</v>
      </c>
      <c r="D100" s="141"/>
      <c r="E100" s="26"/>
    </row>
    <row r="101" spans="1:5" ht="25.5">
      <c r="A101" s="116" t="s">
        <v>37</v>
      </c>
      <c r="B101" s="23"/>
      <c r="C101" s="24" t="s">
        <v>157</v>
      </c>
      <c r="D101" s="141"/>
      <c r="E101" s="26"/>
    </row>
    <row r="102" spans="1:5" ht="15">
      <c r="A102" s="116"/>
      <c r="B102" s="23"/>
      <c r="C102" s="24" t="s">
        <v>377</v>
      </c>
      <c r="D102" s="141"/>
      <c r="E102" s="26"/>
    </row>
    <row r="103" spans="1:5" ht="15">
      <c r="A103" s="116" t="s">
        <v>39</v>
      </c>
      <c r="B103" s="131"/>
      <c r="C103" s="24" t="s">
        <v>378</v>
      </c>
      <c r="D103" s="141"/>
      <c r="E103" s="132"/>
    </row>
    <row r="104" spans="1:5" ht="26.25" thickBot="1">
      <c r="A104" s="116" t="s">
        <v>41</v>
      </c>
      <c r="B104" s="43"/>
      <c r="C104" s="86" t="s">
        <v>379</v>
      </c>
      <c r="D104" s="173"/>
      <c r="E104" s="82"/>
    </row>
    <row r="105" spans="1:5" ht="26.25" thickBot="1">
      <c r="A105" s="116" t="s">
        <v>43</v>
      </c>
      <c r="B105" s="30"/>
      <c r="C105" s="19" t="s">
        <v>158</v>
      </c>
      <c r="D105" s="163">
        <f>SUM(D98:D104)</f>
        <v>0</v>
      </c>
      <c r="E105" s="20">
        <f>SUM(E98:E104)</f>
        <v>165</v>
      </c>
    </row>
    <row r="106" spans="1:5" ht="15.75" thickBot="1">
      <c r="A106" s="116" t="s">
        <v>45</v>
      </c>
      <c r="B106" s="21" t="s">
        <v>50</v>
      </c>
      <c r="C106" s="19" t="s">
        <v>159</v>
      </c>
      <c r="D106" s="162"/>
      <c r="E106" s="22"/>
    </row>
    <row r="107" spans="1:5" ht="15">
      <c r="A107" s="116" t="s">
        <v>47</v>
      </c>
      <c r="B107" s="45"/>
      <c r="C107" s="40" t="s">
        <v>160</v>
      </c>
      <c r="D107" s="145"/>
      <c r="E107" s="46"/>
    </row>
    <row r="108" spans="1:5" ht="15">
      <c r="A108" s="116" t="s">
        <v>49</v>
      </c>
      <c r="B108" s="43"/>
      <c r="C108" s="24" t="s">
        <v>161</v>
      </c>
      <c r="D108" s="173"/>
      <c r="E108" s="82"/>
    </row>
    <row r="109" spans="1:5" ht="15.75" thickBot="1">
      <c r="A109" s="116" t="s">
        <v>52</v>
      </c>
      <c r="B109" s="27"/>
      <c r="C109" s="24" t="s">
        <v>162</v>
      </c>
      <c r="D109" s="143"/>
      <c r="E109" s="62"/>
    </row>
    <row r="110" spans="1:5" ht="15.75" thickBot="1">
      <c r="A110" s="116" t="s">
        <v>54</v>
      </c>
      <c r="B110" s="133"/>
      <c r="C110" s="19" t="s">
        <v>163</v>
      </c>
      <c r="D110" s="163">
        <v>0</v>
      </c>
      <c r="E110" s="20">
        <f>SUM(E107:E109)</f>
        <v>0</v>
      </c>
    </row>
    <row r="111" spans="1:5" ht="15.75" thickBot="1">
      <c r="A111" s="116" t="s">
        <v>56</v>
      </c>
      <c r="B111" s="43"/>
      <c r="C111" s="101" t="s">
        <v>164</v>
      </c>
      <c r="D111" s="157">
        <f>SUM(D96+D105+D110)</f>
        <v>8690</v>
      </c>
      <c r="E111" s="39">
        <f>SUM(E96+E105+E110)</f>
        <v>9087</v>
      </c>
    </row>
    <row r="112" spans="1:5" ht="15.75" thickBot="1">
      <c r="A112" s="116" t="s">
        <v>58</v>
      </c>
      <c r="B112" s="21"/>
      <c r="C112" s="19" t="s">
        <v>165</v>
      </c>
      <c r="D112" s="152"/>
      <c r="E112" s="84"/>
    </row>
    <row r="113" spans="1:5" ht="15">
      <c r="A113" s="116" t="s">
        <v>60</v>
      </c>
      <c r="B113" s="126" t="s">
        <v>61</v>
      </c>
      <c r="C113" s="35" t="s">
        <v>439</v>
      </c>
      <c r="D113" s="175"/>
      <c r="E113" s="644"/>
    </row>
    <row r="114" spans="1:5" ht="15">
      <c r="A114" s="116" t="s">
        <v>63</v>
      </c>
      <c r="B114" s="146"/>
      <c r="C114" s="641" t="s">
        <v>108</v>
      </c>
      <c r="D114" s="642"/>
      <c r="E114" s="643"/>
    </row>
    <row r="115" spans="1:5" ht="15.75" thickBot="1">
      <c r="A115" s="116" t="s">
        <v>65</v>
      </c>
      <c r="B115" s="37"/>
      <c r="C115" s="95" t="s">
        <v>110</v>
      </c>
      <c r="D115" s="176"/>
      <c r="E115" s="136"/>
    </row>
    <row r="116" spans="1:5" ht="15.75" thickBot="1">
      <c r="A116" s="116" t="s">
        <v>67</v>
      </c>
      <c r="B116" s="91"/>
      <c r="C116" s="16" t="s">
        <v>441</v>
      </c>
      <c r="D116" s="174">
        <f>SUM(D113:D115)</f>
        <v>0</v>
      </c>
      <c r="E116" s="134">
        <f>SUM(E113:E115)</f>
        <v>0</v>
      </c>
    </row>
    <row r="117" spans="1:5" ht="15.75" thickBot="1">
      <c r="A117" s="116" t="s">
        <v>69</v>
      </c>
      <c r="B117" s="91" t="s">
        <v>72</v>
      </c>
      <c r="C117" s="16" t="s">
        <v>166</v>
      </c>
      <c r="D117" s="174"/>
      <c r="E117" s="98"/>
    </row>
    <row r="118" spans="1:5" ht="15">
      <c r="A118" s="116" t="s">
        <v>71</v>
      </c>
      <c r="B118" s="126"/>
      <c r="C118" s="85" t="s">
        <v>108</v>
      </c>
      <c r="D118" s="175"/>
      <c r="E118" s="135"/>
    </row>
    <row r="119" spans="1:5" ht="15.75" thickBot="1">
      <c r="A119" s="116" t="s">
        <v>74</v>
      </c>
      <c r="B119" s="37"/>
      <c r="C119" s="95" t="s">
        <v>110</v>
      </c>
      <c r="D119" s="176"/>
      <c r="E119" s="136"/>
    </row>
    <row r="120" spans="1:5" ht="15.75" thickBot="1">
      <c r="A120" s="116" t="s">
        <v>76</v>
      </c>
      <c r="B120" s="91"/>
      <c r="C120" s="16" t="s">
        <v>167</v>
      </c>
      <c r="D120" s="174"/>
      <c r="E120" s="134"/>
    </row>
    <row r="121" spans="1:5" ht="15.75" thickBot="1">
      <c r="A121" s="116" t="s">
        <v>78</v>
      </c>
      <c r="B121" s="91" t="s">
        <v>81</v>
      </c>
      <c r="C121" s="16" t="s">
        <v>122</v>
      </c>
      <c r="D121" s="174"/>
      <c r="E121" s="98"/>
    </row>
    <row r="122" spans="1:5" ht="15">
      <c r="A122" s="116" t="s">
        <v>80</v>
      </c>
      <c r="B122" s="91"/>
      <c r="C122" s="99" t="s">
        <v>168</v>
      </c>
      <c r="D122" s="177"/>
      <c r="E122" s="103"/>
    </row>
    <row r="123" spans="1:5" ht="15">
      <c r="A123" s="116" t="s">
        <v>83</v>
      </c>
      <c r="B123" s="66"/>
      <c r="C123" s="67" t="s">
        <v>169</v>
      </c>
      <c r="D123" s="164"/>
      <c r="E123" s="104"/>
    </row>
    <row r="124" spans="1:5" ht="15">
      <c r="A124" s="116" t="s">
        <v>85</v>
      </c>
      <c r="B124" s="66"/>
      <c r="C124" s="67" t="s">
        <v>170</v>
      </c>
      <c r="D124" s="164"/>
      <c r="E124" s="137"/>
    </row>
    <row r="125" spans="1:5" ht="15">
      <c r="A125" s="116" t="s">
        <v>87</v>
      </c>
      <c r="B125" s="23"/>
      <c r="C125" s="24" t="s">
        <v>171</v>
      </c>
      <c r="D125" s="141"/>
      <c r="E125" s="25"/>
    </row>
    <row r="126" spans="1:5" ht="15">
      <c r="A126" s="116" t="s">
        <v>89</v>
      </c>
      <c r="B126" s="43"/>
      <c r="C126" s="95" t="s">
        <v>172</v>
      </c>
      <c r="D126" s="173"/>
      <c r="E126" s="138"/>
    </row>
    <row r="127" spans="1:5" ht="15.75" thickBot="1">
      <c r="A127" s="116" t="s">
        <v>91</v>
      </c>
      <c r="B127" s="83"/>
      <c r="C127" s="68" t="s">
        <v>173</v>
      </c>
      <c r="D127" s="143"/>
      <c r="E127" s="55"/>
    </row>
    <row r="128" spans="1:5" ht="15.75" thickBot="1">
      <c r="A128" s="116" t="s">
        <v>94</v>
      </c>
      <c r="B128" s="133"/>
      <c r="C128" s="75" t="s">
        <v>174</v>
      </c>
      <c r="D128" s="147">
        <f>SUM(D123:D127)</f>
        <v>0</v>
      </c>
      <c r="E128" s="147">
        <f>SUM(E122:E127)</f>
        <v>0</v>
      </c>
    </row>
    <row r="129" spans="1:5" ht="15">
      <c r="A129" s="139"/>
      <c r="B129" s="146" t="s">
        <v>92</v>
      </c>
      <c r="C129" s="144" t="s">
        <v>175</v>
      </c>
      <c r="D129" s="145"/>
      <c r="E129" s="145"/>
    </row>
    <row r="130" spans="1:5" ht="15.75" thickBot="1">
      <c r="A130" s="117"/>
      <c r="B130" s="83"/>
      <c r="C130" s="28" t="s">
        <v>176</v>
      </c>
      <c r="D130" s="143"/>
      <c r="E130" s="143"/>
    </row>
    <row r="131" spans="1:5" ht="15.75" thickBot="1">
      <c r="A131" s="142" t="s">
        <v>96</v>
      </c>
      <c r="B131" s="140"/>
      <c r="C131" s="101" t="s">
        <v>177</v>
      </c>
      <c r="D131" s="155">
        <f>SUM(D111+D116+D128)</f>
        <v>8690</v>
      </c>
      <c r="E131" s="33">
        <f>SUM(E111+E116+E128)</f>
        <v>9087</v>
      </c>
    </row>
  </sheetData>
  <sheetProtection/>
  <mergeCells count="8">
    <mergeCell ref="C1:M1"/>
    <mergeCell ref="A79:E79"/>
    <mergeCell ref="D82:E82"/>
    <mergeCell ref="A2:E2"/>
    <mergeCell ref="A3:E3"/>
    <mergeCell ref="D6:E6"/>
    <mergeCell ref="D77:E77"/>
    <mergeCell ref="A78:E7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7.8515625" style="0" customWidth="1"/>
    <col min="2" max="2" width="11.7109375" style="0" customWidth="1"/>
    <col min="3" max="3" width="12.7109375" style="0" customWidth="1"/>
    <col min="4" max="4" width="33.7109375" style="0" customWidth="1"/>
    <col min="5" max="5" width="11.28125" style="0" customWidth="1"/>
    <col min="6" max="6" width="11.7109375" style="0" customWidth="1"/>
  </cols>
  <sheetData>
    <row r="1" spans="1:14" ht="15">
      <c r="A1" s="178"/>
      <c r="B1" s="178"/>
      <c r="C1" s="178"/>
      <c r="D1" s="1281" t="s">
        <v>782</v>
      </c>
      <c r="E1" s="1296"/>
      <c r="F1" s="1296"/>
      <c r="G1" s="1296"/>
      <c r="H1" s="1296"/>
      <c r="I1" s="1296"/>
      <c r="J1" s="1296"/>
      <c r="K1" s="1296"/>
      <c r="L1" s="1296"/>
      <c r="M1" s="1296"/>
      <c r="N1" s="1296"/>
    </row>
    <row r="2" spans="1:6" ht="25.5">
      <c r="A2" s="179" t="s">
        <v>568</v>
      </c>
      <c r="B2" s="180"/>
      <c r="C2" s="180"/>
      <c r="D2" s="180"/>
      <c r="E2" s="180"/>
      <c r="F2" s="180"/>
    </row>
    <row r="3" spans="1:6" ht="15.75" thickBot="1">
      <c r="A3" s="181"/>
      <c r="B3" s="182"/>
      <c r="C3" s="182"/>
      <c r="D3" s="182"/>
      <c r="E3" s="182"/>
      <c r="F3" s="183" t="s">
        <v>1</v>
      </c>
    </row>
    <row r="4" spans="1:6" ht="15.75" thickBot="1">
      <c r="A4" s="184" t="s">
        <v>205</v>
      </c>
      <c r="B4" s="185"/>
      <c r="C4" s="185"/>
      <c r="D4" s="184" t="s">
        <v>206</v>
      </c>
      <c r="E4" s="185"/>
      <c r="F4" s="186"/>
    </row>
    <row r="5" spans="1:6" ht="26.25" thickBot="1">
      <c r="A5" s="187" t="s">
        <v>207</v>
      </c>
      <c r="B5" s="188" t="s">
        <v>703</v>
      </c>
      <c r="C5" s="188" t="s">
        <v>704</v>
      </c>
      <c r="D5" s="187" t="s">
        <v>207</v>
      </c>
      <c r="E5" s="188" t="s">
        <v>703</v>
      </c>
      <c r="F5" s="188" t="s">
        <v>704</v>
      </c>
    </row>
    <row r="6" spans="1:6" ht="30" customHeight="1">
      <c r="A6" s="189" t="s">
        <v>208</v>
      </c>
      <c r="B6" s="190">
        <v>165</v>
      </c>
      <c r="C6" s="191">
        <v>200</v>
      </c>
      <c r="D6" s="192" t="s">
        <v>201</v>
      </c>
      <c r="E6" s="190">
        <v>5062</v>
      </c>
      <c r="F6" s="193">
        <v>4925</v>
      </c>
    </row>
    <row r="7" spans="1:6" ht="24" customHeight="1">
      <c r="A7" s="194" t="s">
        <v>209</v>
      </c>
      <c r="B7" s="195"/>
      <c r="C7" s="196"/>
      <c r="D7" s="197" t="s">
        <v>210</v>
      </c>
      <c r="E7" s="195">
        <v>1351</v>
      </c>
      <c r="F7" s="198">
        <v>1297</v>
      </c>
    </row>
    <row r="8" spans="1:6" ht="33" customHeight="1">
      <c r="A8" s="194" t="s">
        <v>211</v>
      </c>
      <c r="B8" s="195"/>
      <c r="C8" s="196"/>
      <c r="D8" s="197" t="s">
        <v>202</v>
      </c>
      <c r="E8" s="195">
        <v>2277</v>
      </c>
      <c r="F8" s="198">
        <v>2700</v>
      </c>
    </row>
    <row r="9" spans="1:6" ht="21.75" customHeight="1">
      <c r="A9" s="194" t="s">
        <v>186</v>
      </c>
      <c r="B9" s="195"/>
      <c r="C9" s="196"/>
      <c r="D9" s="197" t="s">
        <v>182</v>
      </c>
      <c r="E9" s="195"/>
      <c r="F9" s="198"/>
    </row>
    <row r="10" spans="1:6" ht="32.25" customHeight="1">
      <c r="A10" s="194" t="s">
        <v>212</v>
      </c>
      <c r="B10" s="195"/>
      <c r="C10" s="199">
        <v>0</v>
      </c>
      <c r="D10" s="200" t="s">
        <v>213</v>
      </c>
      <c r="E10" s="195"/>
      <c r="F10" s="198"/>
    </row>
    <row r="11" spans="1:6" ht="27" customHeight="1">
      <c r="A11" s="194" t="s">
        <v>214</v>
      </c>
      <c r="B11" s="195"/>
      <c r="C11" s="199">
        <v>0</v>
      </c>
      <c r="D11" s="197" t="s">
        <v>183</v>
      </c>
      <c r="E11" s="195"/>
      <c r="F11" s="198"/>
    </row>
    <row r="12" spans="1:6" ht="26.25" customHeight="1">
      <c r="A12" s="201" t="s">
        <v>215</v>
      </c>
      <c r="B12" s="195"/>
      <c r="C12" s="196"/>
      <c r="D12" s="197" t="s">
        <v>193</v>
      </c>
      <c r="E12" s="195"/>
      <c r="F12" s="198"/>
    </row>
    <row r="13" spans="1:6" ht="26.25" customHeight="1">
      <c r="A13" s="201" t="s">
        <v>197</v>
      </c>
      <c r="B13" s="195"/>
      <c r="C13" s="199"/>
      <c r="D13" s="197" t="s">
        <v>192</v>
      </c>
      <c r="E13" s="195"/>
      <c r="F13" s="198"/>
    </row>
    <row r="14" spans="1:6" ht="36" customHeight="1">
      <c r="A14" s="201" t="s">
        <v>216</v>
      </c>
      <c r="B14" s="195"/>
      <c r="C14" s="199">
        <v>0</v>
      </c>
      <c r="D14" s="197" t="s">
        <v>217</v>
      </c>
      <c r="E14" s="195"/>
      <c r="F14" s="202"/>
    </row>
    <row r="15" spans="1:6" ht="24.75" customHeight="1">
      <c r="A15" s="201" t="s">
        <v>218</v>
      </c>
      <c r="B15" s="195"/>
      <c r="C15" s="199"/>
      <c r="D15" s="197" t="s">
        <v>219</v>
      </c>
      <c r="E15" s="195"/>
      <c r="F15" s="202">
        <v>0</v>
      </c>
    </row>
    <row r="16" spans="1:6" ht="21.75" customHeight="1">
      <c r="A16" s="201" t="s">
        <v>494</v>
      </c>
      <c r="B16" s="195">
        <v>8776</v>
      </c>
      <c r="C16" s="196">
        <v>8887</v>
      </c>
      <c r="D16" s="201" t="s">
        <v>220</v>
      </c>
      <c r="E16" s="195"/>
      <c r="F16" s="198"/>
    </row>
    <row r="17" spans="1:6" ht="29.25" customHeight="1">
      <c r="A17" s="201"/>
      <c r="B17" s="195"/>
      <c r="C17" s="196"/>
      <c r="D17" s="201" t="s">
        <v>221</v>
      </c>
      <c r="E17" s="195"/>
      <c r="F17" s="198"/>
    </row>
    <row r="18" spans="1:6" ht="22.5" customHeight="1" thickBot="1">
      <c r="A18" s="203"/>
      <c r="B18" s="204"/>
      <c r="C18" s="205"/>
      <c r="D18" s="203" t="s">
        <v>439</v>
      </c>
      <c r="E18" s="204"/>
      <c r="F18" s="206"/>
    </row>
    <row r="19" spans="1:6" ht="21.75" customHeight="1" thickBot="1">
      <c r="A19" s="207" t="s">
        <v>222</v>
      </c>
      <c r="B19" s="208">
        <f>SUM(B6:B17)</f>
        <v>8941</v>
      </c>
      <c r="C19" s="209">
        <f>SUM(C6:C17)</f>
        <v>9087</v>
      </c>
      <c r="D19" s="207" t="s">
        <v>222</v>
      </c>
      <c r="E19" s="208">
        <f>SUM(E6:E18)</f>
        <v>8690</v>
      </c>
      <c r="F19" s="210">
        <f>SUM(F6:F18)</f>
        <v>8922</v>
      </c>
    </row>
    <row r="20" spans="1:6" ht="15.75" thickBot="1">
      <c r="A20" s="211" t="s">
        <v>223</v>
      </c>
      <c r="B20" s="212">
        <f>SUM(E19-B19)</f>
        <v>-251</v>
      </c>
      <c r="C20" s="213">
        <f>SUM(F19-C19)</f>
        <v>-165</v>
      </c>
      <c r="D20" s="211" t="s">
        <v>224</v>
      </c>
      <c r="E20" s="212"/>
      <c r="F20" s="214"/>
    </row>
    <row r="21" spans="1:6" ht="15">
      <c r="A21" s="178"/>
      <c r="B21" s="178"/>
      <c r="C21" s="178"/>
      <c r="D21" s="178"/>
      <c r="E21" s="178"/>
      <c r="F21" s="178"/>
    </row>
    <row r="22" spans="1:6" ht="15">
      <c r="A22" s="178"/>
      <c r="B22" s="178"/>
      <c r="C22" s="178"/>
      <c r="D22" s="178"/>
      <c r="E22" s="1284"/>
      <c r="F22" s="1284"/>
    </row>
    <row r="23" spans="1:6" ht="25.5">
      <c r="A23" s="179" t="s">
        <v>569</v>
      </c>
      <c r="B23" s="180"/>
      <c r="C23" s="180"/>
      <c r="D23" s="180"/>
      <c r="E23" s="180"/>
      <c r="F23" s="180"/>
    </row>
    <row r="24" spans="1:6" ht="15.75" thickBot="1">
      <c r="A24" s="181"/>
      <c r="B24" s="182"/>
      <c r="C24" s="182"/>
      <c r="D24" s="182"/>
      <c r="E24" s="182"/>
      <c r="F24" s="183" t="s">
        <v>1</v>
      </c>
    </row>
    <row r="25" spans="1:6" ht="15.75" thickBot="1">
      <c r="A25" s="184" t="s">
        <v>205</v>
      </c>
      <c r="B25" s="185"/>
      <c r="C25" s="185"/>
      <c r="D25" s="184" t="s">
        <v>206</v>
      </c>
      <c r="E25" s="185"/>
      <c r="F25" s="186"/>
    </row>
    <row r="26" spans="1:6" ht="26.25" thickBot="1">
      <c r="A26" s="187" t="s">
        <v>207</v>
      </c>
      <c r="B26" s="188" t="s">
        <v>703</v>
      </c>
      <c r="C26" s="188" t="s">
        <v>704</v>
      </c>
      <c r="D26" s="187" t="s">
        <v>207</v>
      </c>
      <c r="E26" s="188" t="s">
        <v>703</v>
      </c>
      <c r="F26" s="188" t="s">
        <v>704</v>
      </c>
    </row>
    <row r="27" spans="1:6" ht="26.25" customHeight="1">
      <c r="A27" s="215" t="s">
        <v>198</v>
      </c>
      <c r="B27" s="190"/>
      <c r="C27" s="190"/>
      <c r="D27" s="189" t="s">
        <v>184</v>
      </c>
      <c r="E27" s="190"/>
      <c r="F27" s="193"/>
    </row>
    <row r="28" spans="1:6" ht="30" customHeight="1">
      <c r="A28" s="194" t="s">
        <v>199</v>
      </c>
      <c r="B28" s="195"/>
      <c r="C28" s="195"/>
      <c r="D28" s="194" t="s">
        <v>226</v>
      </c>
      <c r="E28" s="195"/>
      <c r="F28" s="198">
        <v>165</v>
      </c>
    </row>
    <row r="29" spans="1:6" ht="24.75" customHeight="1">
      <c r="A29" s="194" t="s">
        <v>191</v>
      </c>
      <c r="B29" s="195"/>
      <c r="C29" s="195"/>
      <c r="D29" s="194" t="s">
        <v>194</v>
      </c>
      <c r="E29" s="195"/>
      <c r="F29" s="198"/>
    </row>
    <row r="30" spans="1:6" ht="29.25" customHeight="1">
      <c r="A30" s="194" t="s">
        <v>227</v>
      </c>
      <c r="B30" s="195"/>
      <c r="C30" s="195"/>
      <c r="D30" s="194" t="s">
        <v>190</v>
      </c>
      <c r="E30" s="195"/>
      <c r="F30" s="198"/>
    </row>
    <row r="31" spans="1:6" ht="29.25" customHeight="1">
      <c r="A31" s="194" t="s">
        <v>189</v>
      </c>
      <c r="B31" s="195"/>
      <c r="C31" s="195"/>
      <c r="D31" s="194" t="s">
        <v>228</v>
      </c>
      <c r="E31" s="195"/>
      <c r="F31" s="198"/>
    </row>
    <row r="32" spans="1:6" ht="32.25" customHeight="1">
      <c r="A32" s="194" t="s">
        <v>181</v>
      </c>
      <c r="B32" s="195"/>
      <c r="C32" s="195"/>
      <c r="D32" s="194" t="s">
        <v>229</v>
      </c>
      <c r="E32" s="195"/>
      <c r="F32" s="198"/>
    </row>
    <row r="33" spans="1:6" ht="37.5" customHeight="1">
      <c r="A33" s="194" t="s">
        <v>230</v>
      </c>
      <c r="B33" s="195"/>
      <c r="C33" s="195"/>
      <c r="D33" s="194" t="s">
        <v>231</v>
      </c>
      <c r="E33" s="195"/>
      <c r="F33" s="198"/>
    </row>
    <row r="34" spans="1:6" ht="33.75" customHeight="1">
      <c r="A34" s="194" t="s">
        <v>232</v>
      </c>
      <c r="B34" s="195"/>
      <c r="C34" s="195"/>
      <c r="D34" s="201" t="s">
        <v>233</v>
      </c>
      <c r="E34" s="195"/>
      <c r="F34" s="198"/>
    </row>
    <row r="35" spans="1:6" ht="27" customHeight="1">
      <c r="A35" s="194" t="s">
        <v>197</v>
      </c>
      <c r="B35" s="195"/>
      <c r="C35" s="195"/>
      <c r="D35" s="194" t="s">
        <v>234</v>
      </c>
      <c r="E35" s="195"/>
      <c r="F35" s="198"/>
    </row>
    <row r="36" spans="1:6" ht="32.25" customHeight="1">
      <c r="A36" s="194" t="s">
        <v>200</v>
      </c>
      <c r="B36" s="195"/>
      <c r="C36" s="216">
        <v>0</v>
      </c>
      <c r="D36" s="194"/>
      <c r="E36" s="195"/>
      <c r="F36" s="198"/>
    </row>
    <row r="37" spans="1:6" ht="24" customHeight="1" thickBot="1">
      <c r="A37" s="194" t="s">
        <v>235</v>
      </c>
      <c r="B37" s="195"/>
      <c r="C37" s="195"/>
      <c r="D37" s="201"/>
      <c r="E37" s="195"/>
      <c r="F37" s="198"/>
    </row>
    <row r="38" spans="1:6" ht="15.75" thickBot="1">
      <c r="A38" s="207" t="s">
        <v>222</v>
      </c>
      <c r="B38" s="208">
        <f>SUM(B27:B37)</f>
        <v>0</v>
      </c>
      <c r="C38" s="208">
        <f>SUM(C27:C37)</f>
        <v>0</v>
      </c>
      <c r="D38" s="207" t="s">
        <v>222</v>
      </c>
      <c r="E38" s="208">
        <f>SUM(E27:E37)</f>
        <v>0</v>
      </c>
      <c r="F38" s="210">
        <f>SUM(F27:F37)</f>
        <v>165</v>
      </c>
    </row>
    <row r="39" spans="1:6" ht="15.75" thickBot="1">
      <c r="A39" s="211" t="s">
        <v>223</v>
      </c>
      <c r="B39" s="212"/>
      <c r="C39" s="212"/>
      <c r="D39" s="211" t="s">
        <v>224</v>
      </c>
      <c r="E39" s="212">
        <f>SUM(B38-E38)</f>
        <v>0</v>
      </c>
      <c r="F39" s="217">
        <f>SUM(C38-F38)</f>
        <v>-165</v>
      </c>
    </row>
  </sheetData>
  <sheetProtection/>
  <mergeCells count="2">
    <mergeCell ref="E22:F22"/>
    <mergeCell ref="D1:N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82"/>
  <sheetViews>
    <sheetView zoomScalePageLayoutView="0" workbookViewId="0" topLeftCell="A1">
      <selection activeCell="B53" sqref="B53"/>
    </sheetView>
  </sheetViews>
  <sheetFormatPr defaultColWidth="9.140625" defaultRowHeight="15"/>
  <cols>
    <col min="1" max="1" width="6.28125" style="1" customWidth="1"/>
    <col min="2" max="2" width="62.28125" style="1" customWidth="1"/>
    <col min="3" max="3" width="13.140625" style="1" customWidth="1"/>
    <col min="4" max="4" width="1.8515625" style="1" hidden="1" customWidth="1"/>
    <col min="5" max="5" width="13.8515625" style="1" customWidth="1"/>
    <col min="6" max="6" width="9.140625" style="1" hidden="1" customWidth="1"/>
    <col min="7" max="7" width="9.140625" style="1" customWidth="1"/>
    <col min="8" max="8" width="28.00390625" style="1" customWidth="1"/>
    <col min="9" max="9" width="15.7109375" style="1" customWidth="1"/>
    <col min="10" max="10" width="13.8515625" style="1" customWidth="1"/>
    <col min="11" max="11" width="15.8515625" style="1" customWidth="1"/>
    <col min="12" max="12" width="13.57421875" style="1" customWidth="1"/>
    <col min="13" max="13" width="10.57421875" style="1" customWidth="1"/>
    <col min="14" max="14" width="16.7109375" style="1" customWidth="1"/>
    <col min="15" max="16384" width="9.140625" style="1" customWidth="1"/>
  </cols>
  <sheetData>
    <row r="1" spans="1:11" ht="15">
      <c r="A1" s="1281" t="s">
        <v>783</v>
      </c>
      <c r="B1" s="1296"/>
      <c r="C1" s="1296"/>
      <c r="D1" s="1296"/>
      <c r="E1" s="1296"/>
      <c r="F1" s="1296"/>
      <c r="G1" s="1296"/>
      <c r="H1" s="1296"/>
      <c r="I1" s="1296"/>
      <c r="J1" s="1296"/>
      <c r="K1" s="1296"/>
    </row>
    <row r="2" spans="1:7" ht="15.75">
      <c r="A2" s="912"/>
      <c r="B2" s="912"/>
      <c r="C2" s="913"/>
      <c r="D2" s="914"/>
      <c r="E2" s="914"/>
      <c r="F2" s="914"/>
      <c r="G2" s="911"/>
    </row>
    <row r="3" spans="1:7" ht="15.75">
      <c r="A3" s="1406" t="s">
        <v>726</v>
      </c>
      <c r="B3" s="1406"/>
      <c r="C3" s="1406"/>
      <c r="D3" s="1406"/>
      <c r="E3" s="1406"/>
      <c r="F3" s="1406"/>
      <c r="G3" s="911"/>
    </row>
    <row r="4" spans="1:7" ht="15.75">
      <c r="A4" s="912"/>
      <c r="B4" s="912" t="s">
        <v>565</v>
      </c>
      <c r="C4" s="913"/>
      <c r="D4" s="914"/>
      <c r="E4" s="914"/>
      <c r="F4" s="914"/>
      <c r="G4" s="911"/>
    </row>
    <row r="5" spans="1:7" ht="15.75">
      <c r="A5" s="912"/>
      <c r="B5" s="912"/>
      <c r="C5" s="913"/>
      <c r="D5" s="914"/>
      <c r="E5" s="914"/>
      <c r="F5" s="914"/>
      <c r="G5" s="911"/>
    </row>
    <row r="6" spans="1:16" ht="15.75">
      <c r="A6" s="987" t="s">
        <v>271</v>
      </c>
      <c r="B6" s="987" t="s">
        <v>561</v>
      </c>
      <c r="C6" s="988" t="s">
        <v>723</v>
      </c>
      <c r="D6" s="988"/>
      <c r="E6" s="1010" t="s">
        <v>727</v>
      </c>
      <c r="F6" s="989"/>
      <c r="G6" s="911"/>
      <c r="H6" s="976"/>
      <c r="I6" s="976"/>
      <c r="J6" s="976"/>
      <c r="K6" s="976"/>
      <c r="L6" s="976"/>
      <c r="M6" s="976"/>
      <c r="N6" s="976"/>
      <c r="O6" s="392"/>
      <c r="P6" s="392"/>
    </row>
    <row r="7" spans="1:16" ht="15.75">
      <c r="A7" s="990"/>
      <c r="B7" s="990"/>
      <c r="C7" s="990" t="s">
        <v>562</v>
      </c>
      <c r="D7" s="991"/>
      <c r="E7" s="915" t="s">
        <v>566</v>
      </c>
      <c r="F7" s="915"/>
      <c r="G7" s="911"/>
      <c r="H7" s="392"/>
      <c r="I7" s="392"/>
      <c r="J7" s="392"/>
      <c r="K7" s="392"/>
      <c r="L7" s="392"/>
      <c r="M7" s="392"/>
      <c r="N7" s="392"/>
      <c r="O7" s="392"/>
      <c r="P7" s="392"/>
    </row>
    <row r="8" spans="1:16" ht="15.75">
      <c r="A8" s="916" t="s">
        <v>274</v>
      </c>
      <c r="B8" s="916"/>
      <c r="C8" s="916" t="s">
        <v>563</v>
      </c>
      <c r="D8" s="917"/>
      <c r="E8" s="917" t="s">
        <v>567</v>
      </c>
      <c r="F8" s="917"/>
      <c r="G8" s="911"/>
      <c r="H8" s="392"/>
      <c r="I8" s="392"/>
      <c r="J8" s="392"/>
      <c r="K8" s="392"/>
      <c r="L8" s="392"/>
      <c r="M8" s="392"/>
      <c r="N8" s="392"/>
      <c r="O8" s="392"/>
      <c r="P8" s="392"/>
    </row>
    <row r="9" spans="1:16" ht="15" customHeight="1">
      <c r="A9" s="918"/>
      <c r="B9" s="918"/>
      <c r="C9" s="919"/>
      <c r="D9" s="920"/>
      <c r="E9" s="920"/>
      <c r="F9" s="920"/>
      <c r="G9" s="911"/>
      <c r="H9" s="392"/>
      <c r="I9" s="392"/>
      <c r="J9" s="392"/>
      <c r="K9" s="392"/>
      <c r="L9" s="392"/>
      <c r="M9" s="392"/>
      <c r="N9" s="392"/>
      <c r="O9" s="392"/>
      <c r="P9" s="392"/>
    </row>
    <row r="10" spans="1:16" ht="15.75" hidden="1">
      <c r="A10" s="918"/>
      <c r="B10" s="918"/>
      <c r="C10" s="919"/>
      <c r="D10" s="920"/>
      <c r="E10" s="920"/>
      <c r="F10" s="920"/>
      <c r="G10" s="911"/>
      <c r="H10" s="392"/>
      <c r="I10" s="392"/>
      <c r="J10" s="392"/>
      <c r="K10" s="392"/>
      <c r="L10" s="392"/>
      <c r="M10" s="392"/>
      <c r="N10" s="392"/>
      <c r="O10" s="392"/>
      <c r="P10" s="392"/>
    </row>
    <row r="11" spans="1:16" ht="0.75" customHeight="1" hidden="1">
      <c r="A11" s="921"/>
      <c r="B11" s="922"/>
      <c r="C11" s="992"/>
      <c r="D11" s="992"/>
      <c r="E11" s="992"/>
      <c r="F11" s="993"/>
      <c r="G11" s="911"/>
      <c r="H11" s="392"/>
      <c r="I11" s="392"/>
      <c r="J11" s="392"/>
      <c r="K11" s="392"/>
      <c r="L11" s="392"/>
      <c r="M11" s="392"/>
      <c r="N11" s="392"/>
      <c r="O11" s="392"/>
      <c r="P11" s="392"/>
    </row>
    <row r="12" spans="1:16" ht="15.75" hidden="1">
      <c r="A12" s="921"/>
      <c r="B12" s="922"/>
      <c r="C12" s="923"/>
      <c r="D12" s="994"/>
      <c r="E12" s="994"/>
      <c r="F12" s="994"/>
      <c r="G12" s="911"/>
      <c r="H12" s="392"/>
      <c r="I12" s="392"/>
      <c r="J12" s="392"/>
      <c r="K12" s="392"/>
      <c r="L12" s="392"/>
      <c r="M12" s="392"/>
      <c r="N12" s="392"/>
      <c r="O12" s="392"/>
      <c r="P12" s="392"/>
    </row>
    <row r="13" spans="1:16" ht="15.75" hidden="1">
      <c r="A13" s="921"/>
      <c r="B13" s="922"/>
      <c r="C13" s="923"/>
      <c r="D13" s="994"/>
      <c r="E13" s="994"/>
      <c r="F13" s="994"/>
      <c r="G13" s="911"/>
      <c r="H13" s="976"/>
      <c r="I13" s="977"/>
      <c r="J13" s="977"/>
      <c r="K13" s="977"/>
      <c r="L13" s="977"/>
      <c r="M13" s="977"/>
      <c r="N13" s="977"/>
      <c r="O13" s="392"/>
      <c r="P13" s="392"/>
    </row>
    <row r="14" spans="1:7" ht="15.75" hidden="1">
      <c r="A14" s="921"/>
      <c r="B14" s="922"/>
      <c r="C14" s="923"/>
      <c r="D14" s="994"/>
      <c r="E14" s="994"/>
      <c r="F14" s="994"/>
      <c r="G14" s="911"/>
    </row>
    <row r="15" spans="1:7" ht="15.75" hidden="1">
      <c r="A15" s="921"/>
      <c r="B15" s="922"/>
      <c r="C15" s="923"/>
      <c r="D15" s="994"/>
      <c r="E15" s="994"/>
      <c r="F15" s="994"/>
      <c r="G15" s="911"/>
    </row>
    <row r="16" spans="1:7" ht="15.75" hidden="1">
      <c r="A16" s="921"/>
      <c r="B16" s="922"/>
      <c r="C16" s="923"/>
      <c r="D16" s="994"/>
      <c r="E16" s="994"/>
      <c r="F16" s="994"/>
      <c r="G16" s="911"/>
    </row>
    <row r="17" spans="1:7" ht="15.75" hidden="1">
      <c r="A17" s="921"/>
      <c r="B17" s="922"/>
      <c r="C17" s="923"/>
      <c r="D17" s="994"/>
      <c r="E17" s="994"/>
      <c r="F17" s="994"/>
      <c r="G17" s="911"/>
    </row>
    <row r="18" spans="1:7" ht="15.75" hidden="1">
      <c r="A18" s="921"/>
      <c r="B18" s="922"/>
      <c r="C18" s="992"/>
      <c r="D18" s="992"/>
      <c r="E18" s="992"/>
      <c r="F18" s="992"/>
      <c r="G18" s="911"/>
    </row>
    <row r="19" spans="1:7" ht="15.75" hidden="1">
      <c r="A19" s="921"/>
      <c r="B19" s="922"/>
      <c r="C19" s="923"/>
      <c r="D19" s="994"/>
      <c r="E19" s="994"/>
      <c r="F19" s="994"/>
      <c r="G19" s="911"/>
    </row>
    <row r="20" spans="1:7" ht="15.75" hidden="1">
      <c r="A20" s="921"/>
      <c r="B20" s="922"/>
      <c r="C20" s="923"/>
      <c r="D20" s="994"/>
      <c r="E20" s="994"/>
      <c r="F20" s="994"/>
      <c r="G20" s="911"/>
    </row>
    <row r="21" spans="1:7" ht="15.75" hidden="1">
      <c r="A21" s="921"/>
      <c r="B21" s="922"/>
      <c r="C21" s="923"/>
      <c r="D21" s="994"/>
      <c r="E21" s="994"/>
      <c r="F21" s="994"/>
      <c r="G21" s="911"/>
    </row>
    <row r="22" spans="1:7" ht="15.75" hidden="1">
      <c r="A22" s="921"/>
      <c r="B22" s="922"/>
      <c r="C22" s="923"/>
      <c r="D22" s="994"/>
      <c r="E22" s="994"/>
      <c r="F22" s="994"/>
      <c r="G22" s="911"/>
    </row>
    <row r="23" spans="1:7" ht="15.75" hidden="1">
      <c r="A23" s="921"/>
      <c r="B23" s="922"/>
      <c r="C23" s="923"/>
      <c r="D23" s="994"/>
      <c r="E23" s="994"/>
      <c r="F23" s="994"/>
      <c r="G23" s="911"/>
    </row>
    <row r="24" spans="1:7" ht="15.75" hidden="1">
      <c r="A24" s="921"/>
      <c r="B24" s="922"/>
      <c r="C24" s="923"/>
      <c r="D24" s="989"/>
      <c r="E24" s="994"/>
      <c r="F24" s="994"/>
      <c r="G24" s="911"/>
    </row>
    <row r="25" spans="1:7" ht="15.75" hidden="1">
      <c r="A25" s="921"/>
      <c r="B25" s="922"/>
      <c r="C25" s="992"/>
      <c r="D25" s="995"/>
      <c r="E25" s="996"/>
      <c r="F25" s="996"/>
      <c r="G25" s="911"/>
    </row>
    <row r="26" spans="1:7" ht="15.75" hidden="1">
      <c r="A26" s="921"/>
      <c r="B26" s="922"/>
      <c r="C26" s="992"/>
      <c r="D26" s="992"/>
      <c r="E26" s="992"/>
      <c r="F26" s="993"/>
      <c r="G26" s="911"/>
    </row>
    <row r="27" spans="1:7" ht="15.75" hidden="1">
      <c r="A27" s="921"/>
      <c r="B27" s="922"/>
      <c r="C27" s="992"/>
      <c r="D27" s="989"/>
      <c r="E27" s="996"/>
      <c r="F27" s="994"/>
      <c r="G27" s="911"/>
    </row>
    <row r="28" spans="1:7" ht="15.75" hidden="1">
      <c r="A28" s="921"/>
      <c r="B28" s="922"/>
      <c r="C28" s="992"/>
      <c r="D28" s="989"/>
      <c r="E28" s="996"/>
      <c r="F28" s="994"/>
      <c r="G28" s="911"/>
    </row>
    <row r="29" spans="1:7" ht="1.5" customHeight="1" hidden="1">
      <c r="A29" s="921"/>
      <c r="B29" s="922"/>
      <c r="C29" s="923"/>
      <c r="D29" s="989"/>
      <c r="E29" s="994"/>
      <c r="F29" s="994"/>
      <c r="G29" s="911"/>
    </row>
    <row r="30" spans="1:7" ht="15.75" hidden="1">
      <c r="A30" s="921"/>
      <c r="B30" s="922"/>
      <c r="C30" s="992"/>
      <c r="D30" s="995"/>
      <c r="E30" s="997"/>
      <c r="F30" s="997"/>
      <c r="G30" s="911"/>
    </row>
    <row r="31" spans="1:7" ht="16.5" hidden="1" thickBot="1">
      <c r="A31" s="998"/>
      <c r="B31" s="998"/>
      <c r="C31" s="924"/>
      <c r="D31" s="924"/>
      <c r="E31" s="924"/>
      <c r="F31" s="925"/>
      <c r="G31" s="911"/>
    </row>
    <row r="32" spans="1:7" ht="15.75" hidden="1">
      <c r="A32" s="999"/>
      <c r="B32" s="999"/>
      <c r="C32" s="926"/>
      <c r="D32" s="926"/>
      <c r="E32" s="926"/>
      <c r="F32" s="1000"/>
      <c r="G32" s="911"/>
    </row>
    <row r="33" spans="1:7" ht="15.75" hidden="1">
      <c r="A33" s="999"/>
      <c r="B33" s="999"/>
      <c r="C33" s="926"/>
      <c r="D33" s="926"/>
      <c r="E33" s="926"/>
      <c r="F33" s="1000"/>
      <c r="G33" s="911"/>
    </row>
    <row r="34" spans="1:7" ht="15.75">
      <c r="A34" s="918" t="s">
        <v>6</v>
      </c>
      <c r="B34" s="918" t="s">
        <v>564</v>
      </c>
      <c r="C34" s="1001"/>
      <c r="D34" s="1002"/>
      <c r="E34" s="920"/>
      <c r="F34" s="920"/>
      <c r="G34" s="911"/>
    </row>
    <row r="35" spans="1:7" ht="18.75" customHeight="1">
      <c r="A35" s="918"/>
      <c r="B35" s="922" t="s">
        <v>565</v>
      </c>
      <c r="C35" s="1001">
        <v>2</v>
      </c>
      <c r="D35" s="1002"/>
      <c r="E35" s="927">
        <v>2</v>
      </c>
      <c r="F35" s="920"/>
      <c r="G35" s="911"/>
    </row>
    <row r="36" spans="1:7" ht="0.75" customHeight="1" hidden="1">
      <c r="A36" s="918"/>
      <c r="B36" s="922"/>
      <c r="C36" s="928"/>
      <c r="D36" s="1002"/>
      <c r="E36" s="920"/>
      <c r="F36" s="920"/>
      <c r="G36" s="911"/>
    </row>
    <row r="37" spans="1:7" ht="16.5" customHeight="1">
      <c r="A37" s="918" t="s">
        <v>586</v>
      </c>
      <c r="B37" s="922" t="s">
        <v>587</v>
      </c>
      <c r="C37" s="929">
        <v>1</v>
      </c>
      <c r="D37" s="1003"/>
      <c r="E37" s="930">
        <v>1</v>
      </c>
      <c r="F37" s="930"/>
      <c r="G37" s="911"/>
    </row>
    <row r="38" spans="1:7" ht="1.5" customHeight="1">
      <c r="A38" s="918"/>
      <c r="B38" s="922"/>
      <c r="C38" s="929"/>
      <c r="D38" s="1003"/>
      <c r="E38" s="930"/>
      <c r="F38" s="930"/>
      <c r="G38" s="911"/>
    </row>
    <row r="39" spans="1:7" ht="19.5" customHeight="1" hidden="1">
      <c r="A39" s="918"/>
      <c r="B39" s="922"/>
      <c r="C39" s="929"/>
      <c r="D39" s="1003"/>
      <c r="E39" s="930"/>
      <c r="F39" s="930"/>
      <c r="G39" s="911"/>
    </row>
    <row r="40" spans="1:7" ht="0.75" customHeight="1" hidden="1">
      <c r="A40" s="918"/>
      <c r="B40" s="922"/>
      <c r="C40" s="929"/>
      <c r="D40" s="1003"/>
      <c r="E40" s="930"/>
      <c r="F40" s="930"/>
      <c r="G40" s="911"/>
    </row>
    <row r="41" spans="1:7" ht="0.75" customHeight="1" hidden="1">
      <c r="A41" s="918"/>
      <c r="B41" s="922"/>
      <c r="C41" s="929"/>
      <c r="D41" s="1003"/>
      <c r="E41" s="930"/>
      <c r="F41" s="930"/>
      <c r="G41" s="911"/>
    </row>
    <row r="42" spans="1:7" ht="0.75" customHeight="1" hidden="1">
      <c r="A42" s="918"/>
      <c r="B42" s="922"/>
      <c r="C42" s="929"/>
      <c r="D42" s="1003"/>
      <c r="E42" s="930"/>
      <c r="F42" s="930"/>
      <c r="G42" s="911"/>
    </row>
    <row r="43" spans="1:7" ht="18" customHeight="1" hidden="1">
      <c r="A43" s="918"/>
      <c r="B43" s="922"/>
      <c r="C43" s="929"/>
      <c r="D43" s="1003"/>
      <c r="E43" s="930"/>
      <c r="F43" s="930"/>
      <c r="G43" s="911"/>
    </row>
    <row r="44" spans="1:7" ht="16.5" customHeight="1" hidden="1">
      <c r="A44" s="918"/>
      <c r="B44" s="922"/>
      <c r="C44" s="929"/>
      <c r="D44" s="1003"/>
      <c r="E44" s="930"/>
      <c r="F44" s="930"/>
      <c r="G44" s="911"/>
    </row>
    <row r="45" spans="1:7" ht="19.5" customHeight="1" hidden="1">
      <c r="A45" s="918"/>
      <c r="B45" s="922"/>
      <c r="C45" s="929"/>
      <c r="D45" s="1003"/>
      <c r="E45" s="930"/>
      <c r="F45" s="930"/>
      <c r="G45" s="911"/>
    </row>
    <row r="46" spans="1:7" ht="16.5" thickBot="1">
      <c r="A46" s="918"/>
      <c r="B46" s="922"/>
      <c r="C46" s="1004"/>
      <c r="D46" s="1005"/>
      <c r="E46" s="1006"/>
      <c r="F46" s="931"/>
      <c r="G46" s="911"/>
    </row>
    <row r="47" spans="1:7" ht="15.75">
      <c r="A47" s="918" t="s">
        <v>560</v>
      </c>
      <c r="B47" s="922"/>
      <c r="C47" s="1001">
        <f>SUM(C35+C37)</f>
        <v>3</v>
      </c>
      <c r="D47" s="1009"/>
      <c r="E47" s="1009">
        <f>SUM(E35+E37)</f>
        <v>3</v>
      </c>
      <c r="F47" s="1009"/>
      <c r="G47" s="911"/>
    </row>
    <row r="48" spans="1:7" ht="15.75">
      <c r="A48" s="969"/>
      <c r="B48" s="969"/>
      <c r="C48" s="966"/>
      <c r="D48" s="968"/>
      <c r="E48" s="968"/>
      <c r="F48" s="968"/>
      <c r="G48" s="911"/>
    </row>
    <row r="49" spans="1:7" ht="15.75">
      <c r="A49" s="970"/>
      <c r="B49" s="971"/>
      <c r="C49" s="966"/>
      <c r="D49" s="968"/>
      <c r="E49" s="968"/>
      <c r="F49" s="968"/>
      <c r="G49" s="911"/>
    </row>
    <row r="50" spans="1:7" ht="15.75" hidden="1">
      <c r="A50" s="970"/>
      <c r="B50" s="971"/>
      <c r="C50" s="966"/>
      <c r="D50" s="968"/>
      <c r="E50" s="968"/>
      <c r="F50" s="968"/>
      <c r="G50" s="911"/>
    </row>
    <row r="51" spans="1:7" ht="15.75">
      <c r="A51" s="970"/>
      <c r="B51" s="971"/>
      <c r="C51" s="966"/>
      <c r="D51" s="968"/>
      <c r="E51" s="968"/>
      <c r="F51" s="968"/>
      <c r="G51" s="911"/>
    </row>
    <row r="52" spans="1:7" ht="15.75">
      <c r="A52" s="970"/>
      <c r="B52" s="971"/>
      <c r="C52" s="966"/>
      <c r="D52" s="968"/>
      <c r="E52" s="968"/>
      <c r="F52" s="968"/>
      <c r="G52" s="911"/>
    </row>
    <row r="53" spans="1:7" ht="15.75">
      <c r="A53" s="970"/>
      <c r="B53" s="971"/>
      <c r="C53" s="966"/>
      <c r="D53" s="968"/>
      <c r="E53" s="968"/>
      <c r="F53" s="968"/>
      <c r="G53" s="911"/>
    </row>
    <row r="54" spans="1:7" ht="15.75">
      <c r="A54" s="970"/>
      <c r="B54" s="971"/>
      <c r="C54" s="981"/>
      <c r="D54" s="968"/>
      <c r="E54" s="968"/>
      <c r="F54" s="968"/>
      <c r="G54" s="911"/>
    </row>
    <row r="55" spans="1:7" ht="15.75">
      <c r="A55" s="970"/>
      <c r="B55" s="971"/>
      <c r="C55" s="981"/>
      <c r="D55" s="968"/>
      <c r="E55" s="968"/>
      <c r="F55" s="968"/>
      <c r="G55" s="911"/>
    </row>
    <row r="56" spans="1:7" ht="0.75" customHeight="1">
      <c r="A56" s="970"/>
      <c r="B56" s="971"/>
      <c r="C56" s="981"/>
      <c r="D56" s="968"/>
      <c r="E56" s="968"/>
      <c r="F56" s="968"/>
      <c r="G56" s="911"/>
    </row>
    <row r="57" spans="1:7" ht="15.75">
      <c r="A57" s="970"/>
      <c r="B57" s="971"/>
      <c r="C57" s="1007"/>
      <c r="D57" s="968"/>
      <c r="E57" s="980"/>
      <c r="F57" s="968"/>
      <c r="G57" s="911"/>
    </row>
    <row r="58" spans="1:7" ht="15.75" hidden="1">
      <c r="A58" s="970"/>
      <c r="B58" s="971"/>
      <c r="C58" s="966"/>
      <c r="D58" s="968"/>
      <c r="E58" s="968"/>
      <c r="F58" s="968"/>
      <c r="G58" s="911"/>
    </row>
    <row r="59" spans="1:7" ht="15.75" hidden="1">
      <c r="A59" s="970"/>
      <c r="B59" s="971"/>
      <c r="C59" s="966"/>
      <c r="D59" s="968"/>
      <c r="E59" s="968"/>
      <c r="F59" s="968"/>
      <c r="G59" s="911"/>
    </row>
    <row r="60" spans="1:7" ht="15.75">
      <c r="A60" s="970"/>
      <c r="B60" s="971"/>
      <c r="C60" s="1007"/>
      <c r="D60" s="968"/>
      <c r="E60" s="980"/>
      <c r="F60" s="968"/>
      <c r="G60" s="911"/>
    </row>
    <row r="61" spans="1:7" ht="15.75">
      <c r="A61" s="970"/>
      <c r="B61" s="971"/>
      <c r="C61" s="1007"/>
      <c r="D61" s="968"/>
      <c r="E61" s="980"/>
      <c r="F61" s="968"/>
      <c r="G61" s="911"/>
    </row>
    <row r="62" spans="1:7" ht="0.75" customHeight="1">
      <c r="A62" s="970"/>
      <c r="B62" s="971"/>
      <c r="C62" s="966"/>
      <c r="D62" s="968"/>
      <c r="E62" s="968"/>
      <c r="F62" s="968"/>
      <c r="G62" s="911"/>
    </row>
    <row r="63" spans="1:7" ht="15.75">
      <c r="A63" s="969"/>
      <c r="B63" s="969"/>
      <c r="C63" s="1007"/>
      <c r="D63" s="968"/>
      <c r="E63" s="980"/>
      <c r="F63" s="980"/>
      <c r="G63" s="911"/>
    </row>
    <row r="64" spans="1:7" ht="15.75">
      <c r="A64" s="969"/>
      <c r="B64" s="969"/>
      <c r="C64" s="973"/>
      <c r="D64" s="973"/>
      <c r="E64" s="973"/>
      <c r="F64" s="972"/>
      <c r="G64" s="911"/>
    </row>
    <row r="65" spans="1:7" ht="15.75">
      <c r="A65" s="969"/>
      <c r="B65" s="969"/>
      <c r="C65" s="972"/>
      <c r="D65" s="972"/>
      <c r="E65" s="972"/>
      <c r="F65" s="972"/>
      <c r="G65" s="911"/>
    </row>
    <row r="66" spans="1:7" ht="15.75">
      <c r="A66" s="970"/>
      <c r="B66" s="971"/>
      <c r="C66" s="967"/>
      <c r="D66" s="967"/>
      <c r="E66" s="967"/>
      <c r="F66" s="967"/>
      <c r="G66" s="911"/>
    </row>
    <row r="67" spans="1:7" ht="15.75">
      <c r="A67" s="970"/>
      <c r="B67" s="971"/>
      <c r="C67" s="967"/>
      <c r="D67" s="972"/>
      <c r="E67" s="967"/>
      <c r="F67" s="967"/>
      <c r="G67" s="911"/>
    </row>
    <row r="68" spans="1:7" ht="15.75">
      <c r="A68" s="969"/>
      <c r="B68" s="971"/>
      <c r="C68" s="967"/>
      <c r="D68" s="972"/>
      <c r="E68" s="967"/>
      <c r="F68" s="967"/>
      <c r="G68" s="911"/>
    </row>
    <row r="69" spans="1:7" ht="15.75">
      <c r="A69" s="1419"/>
      <c r="B69" s="1419"/>
      <c r="C69" s="952"/>
      <c r="D69" s="952"/>
      <c r="E69" s="952"/>
      <c r="F69" s="952"/>
      <c r="G69" s="911"/>
    </row>
    <row r="70" spans="1:7" ht="15.75">
      <c r="A70" s="1008"/>
      <c r="B70" s="1008"/>
      <c r="C70" s="952"/>
      <c r="D70" s="952"/>
      <c r="E70" s="952"/>
      <c r="F70" s="952"/>
      <c r="G70" s="911"/>
    </row>
    <row r="71" spans="1:7" ht="15.75">
      <c r="A71" s="1008"/>
      <c r="B71" s="1008"/>
      <c r="C71" s="974"/>
      <c r="D71" s="974"/>
      <c r="E71" s="952"/>
      <c r="F71" s="952"/>
      <c r="G71" s="911"/>
    </row>
    <row r="72" spans="1:7" ht="15.75">
      <c r="A72" s="911"/>
      <c r="B72" s="911"/>
      <c r="C72" s="914"/>
      <c r="D72" s="914"/>
      <c r="E72" s="914"/>
      <c r="F72" s="914"/>
      <c r="G72" s="911"/>
    </row>
    <row r="73" spans="1:7" ht="15.75">
      <c r="A73" s="911"/>
      <c r="B73" s="957"/>
      <c r="C73" s="914"/>
      <c r="D73" s="914"/>
      <c r="E73" s="914"/>
      <c r="F73" s="914"/>
      <c r="G73" s="911"/>
    </row>
    <row r="74" spans="1:7" ht="15.75">
      <c r="A74" s="911"/>
      <c r="B74" s="911"/>
      <c r="C74" s="914"/>
      <c r="D74" s="914"/>
      <c r="E74" s="914"/>
      <c r="F74" s="914"/>
      <c r="G74" s="911"/>
    </row>
    <row r="75" spans="1:7" ht="15.75">
      <c r="A75" s="911"/>
      <c r="B75" s="911"/>
      <c r="C75" s="914"/>
      <c r="D75" s="914"/>
      <c r="E75" s="914"/>
      <c r="F75" s="914"/>
      <c r="G75" s="911"/>
    </row>
    <row r="76" spans="1:7" ht="15.75">
      <c r="A76" s="911"/>
      <c r="B76" s="957"/>
      <c r="C76" s="914"/>
      <c r="D76" s="914"/>
      <c r="E76" s="914"/>
      <c r="F76" s="914"/>
      <c r="G76" s="911"/>
    </row>
    <row r="77" spans="1:7" ht="15.75">
      <c r="A77" s="911"/>
      <c r="B77" s="911"/>
      <c r="C77" s="914"/>
      <c r="D77" s="914"/>
      <c r="E77" s="914"/>
      <c r="F77" s="914"/>
      <c r="G77" s="911"/>
    </row>
    <row r="78" spans="1:7" ht="15.75">
      <c r="A78" s="911"/>
      <c r="B78" s="911"/>
      <c r="C78" s="914"/>
      <c r="D78" s="914"/>
      <c r="E78" s="914"/>
      <c r="F78" s="914"/>
      <c r="G78" s="911"/>
    </row>
    <row r="79" spans="1:7" ht="15.75">
      <c r="A79" s="911"/>
      <c r="B79" s="911"/>
      <c r="C79" s="914"/>
      <c r="D79" s="914"/>
      <c r="E79" s="914"/>
      <c r="F79" s="914"/>
      <c r="G79" s="911"/>
    </row>
    <row r="80" spans="1:7" ht="15.75">
      <c r="A80" s="911"/>
      <c r="B80" s="911"/>
      <c r="C80" s="914"/>
      <c r="D80" s="914"/>
      <c r="E80" s="914"/>
      <c r="F80" s="914"/>
      <c r="G80" s="911"/>
    </row>
    <row r="81" spans="1:7" ht="15.75">
      <c r="A81" s="911"/>
      <c r="B81" s="911"/>
      <c r="C81" s="914"/>
      <c r="D81" s="914"/>
      <c r="E81" s="914"/>
      <c r="F81" s="914"/>
      <c r="G81" s="911"/>
    </row>
    <row r="82" spans="1:7" ht="15.75">
      <c r="A82" s="911"/>
      <c r="B82" s="911"/>
      <c r="C82" s="914"/>
      <c r="D82" s="914"/>
      <c r="E82" s="914"/>
      <c r="F82" s="914"/>
      <c r="G82" s="911"/>
    </row>
  </sheetData>
  <sheetProtection/>
  <mergeCells count="3">
    <mergeCell ref="A3:F3"/>
    <mergeCell ref="A69:B69"/>
    <mergeCell ref="A1:K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131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6.421875" style="0" customWidth="1"/>
    <col min="2" max="2" width="8.00390625" style="0" customWidth="1"/>
    <col min="3" max="3" width="39.28125" style="0" customWidth="1"/>
    <col min="4" max="4" width="12.7109375" style="0" customWidth="1"/>
    <col min="5" max="5" width="15.140625" style="0" customWidth="1"/>
    <col min="6" max="6" width="12.140625" style="0" customWidth="1"/>
  </cols>
  <sheetData>
    <row r="1" spans="1:13" ht="15">
      <c r="A1" s="1"/>
      <c r="B1" s="1"/>
      <c r="C1" s="1281" t="s">
        <v>784</v>
      </c>
      <c r="D1" s="1296"/>
      <c r="E1" s="1296"/>
      <c r="F1" s="1296"/>
      <c r="G1" s="1296"/>
      <c r="H1" s="1296"/>
      <c r="I1" s="1296"/>
      <c r="J1" s="1296"/>
      <c r="K1" s="1296"/>
      <c r="L1" s="1296"/>
      <c r="M1" s="1296"/>
    </row>
    <row r="2" spans="1:5" ht="15">
      <c r="A2" s="1278" t="s">
        <v>179</v>
      </c>
      <c r="B2" s="1278"/>
      <c r="C2" s="1278"/>
      <c r="D2" s="1278"/>
      <c r="E2" s="1278"/>
    </row>
    <row r="3" spans="1:5" ht="15">
      <c r="A3" s="1278" t="s">
        <v>620</v>
      </c>
      <c r="B3" s="1278"/>
      <c r="C3" s="1278"/>
      <c r="D3" s="1278"/>
      <c r="E3" s="1278"/>
    </row>
    <row r="4" ht="15">
      <c r="C4" t="s">
        <v>630</v>
      </c>
    </row>
    <row r="5" spans="1:5" ht="15.75">
      <c r="A5" s="2" t="s">
        <v>0</v>
      </c>
      <c r="B5" s="2"/>
      <c r="C5" s="2"/>
      <c r="D5" s="2"/>
      <c r="E5" s="2"/>
    </row>
    <row r="6" spans="1:5" ht="16.5" thickBot="1">
      <c r="A6" s="6"/>
      <c r="B6" s="6"/>
      <c r="C6" s="6"/>
      <c r="D6" s="1283" t="s">
        <v>1</v>
      </c>
      <c r="E6" s="1283"/>
    </row>
    <row r="7" spans="1:5" ht="72" thickBot="1">
      <c r="A7" s="7" t="s">
        <v>2</v>
      </c>
      <c r="B7" s="8" t="s">
        <v>3</v>
      </c>
      <c r="C7" s="3" t="s">
        <v>4</v>
      </c>
      <c r="D7" s="3" t="s">
        <v>702</v>
      </c>
      <c r="E7" s="9" t="s">
        <v>635</v>
      </c>
    </row>
    <row r="8" spans="1:5" ht="15.75" thickBot="1">
      <c r="A8" s="10">
        <v>1</v>
      </c>
      <c r="B8" s="12">
        <v>2</v>
      </c>
      <c r="C8" s="12">
        <v>3</v>
      </c>
      <c r="D8" s="12">
        <v>4</v>
      </c>
      <c r="E8" s="13">
        <v>5</v>
      </c>
    </row>
    <row r="9" spans="1:5" ht="15">
      <c r="A9" s="14" t="s">
        <v>5</v>
      </c>
      <c r="B9" s="106" t="s">
        <v>6</v>
      </c>
      <c r="C9" s="107" t="s">
        <v>7</v>
      </c>
      <c r="D9" s="148"/>
      <c r="E9" s="111"/>
    </row>
    <row r="10" spans="1:5" ht="15">
      <c r="A10" s="114" t="s">
        <v>8</v>
      </c>
      <c r="B10" s="108"/>
      <c r="C10" s="38" t="s">
        <v>9</v>
      </c>
      <c r="D10" s="149"/>
      <c r="E10" s="112"/>
    </row>
    <row r="11" spans="1:5" ht="15">
      <c r="A11" s="114" t="s">
        <v>10</v>
      </c>
      <c r="B11" s="108"/>
      <c r="C11" s="67" t="s">
        <v>11</v>
      </c>
      <c r="D11" s="150"/>
      <c r="E11" s="26"/>
    </row>
    <row r="12" spans="1:5" ht="15">
      <c r="A12" s="114" t="s">
        <v>12</v>
      </c>
      <c r="B12" s="108"/>
      <c r="C12" s="67" t="s">
        <v>13</v>
      </c>
      <c r="D12" s="150">
        <v>4732</v>
      </c>
      <c r="E12" s="26">
        <v>3000</v>
      </c>
    </row>
    <row r="13" spans="1:5" ht="15">
      <c r="A13" s="114" t="s">
        <v>14</v>
      </c>
      <c r="B13" s="108"/>
      <c r="C13" s="67" t="s">
        <v>15</v>
      </c>
      <c r="D13" s="150"/>
      <c r="E13" s="26"/>
    </row>
    <row r="14" spans="1:5" ht="15">
      <c r="A14" s="114"/>
      <c r="B14" s="520"/>
      <c r="C14" s="95" t="s">
        <v>17</v>
      </c>
      <c r="D14" s="521"/>
      <c r="E14" s="79"/>
    </row>
    <row r="15" spans="1:5" ht="26.25" thickBot="1">
      <c r="A15" s="114" t="s">
        <v>16</v>
      </c>
      <c r="B15" s="105"/>
      <c r="C15" s="102" t="s">
        <v>373</v>
      </c>
      <c r="D15" s="151"/>
      <c r="E15" s="62"/>
    </row>
    <row r="16" spans="1:7" ht="15.75" thickBot="1">
      <c r="A16" s="114" t="s">
        <v>18</v>
      </c>
      <c r="B16" s="18"/>
      <c r="C16" s="19" t="s">
        <v>19</v>
      </c>
      <c r="D16" s="152">
        <f>SUM(D11:D15)</f>
        <v>4732</v>
      </c>
      <c r="E16" s="20">
        <f>SUM(E11:E15)</f>
        <v>3000</v>
      </c>
      <c r="G16" s="522"/>
    </row>
    <row r="17" spans="1:5" ht="15">
      <c r="A17" s="114" t="s">
        <v>20</v>
      </c>
      <c r="B17" s="126"/>
      <c r="C17" s="35" t="s">
        <v>21</v>
      </c>
      <c r="D17" s="153"/>
      <c r="E17" s="111"/>
    </row>
    <row r="18" spans="1:5" ht="15">
      <c r="A18" s="114" t="s">
        <v>22</v>
      </c>
      <c r="B18" s="45"/>
      <c r="C18" s="40" t="s">
        <v>23</v>
      </c>
      <c r="D18" s="145"/>
      <c r="E18" s="50"/>
    </row>
    <row r="19" spans="1:5" ht="15">
      <c r="A19" s="114" t="s">
        <v>24</v>
      </c>
      <c r="B19" s="23"/>
      <c r="C19" s="24" t="s">
        <v>25</v>
      </c>
      <c r="D19" s="141"/>
      <c r="E19" s="26"/>
    </row>
    <row r="20" spans="1:5" ht="26.25" thickBot="1">
      <c r="A20" s="114" t="s">
        <v>26</v>
      </c>
      <c r="B20" s="27"/>
      <c r="C20" s="28" t="s">
        <v>27</v>
      </c>
      <c r="D20" s="154"/>
      <c r="E20" s="29"/>
    </row>
    <row r="21" spans="1:5" ht="26.25" thickBot="1">
      <c r="A21" s="114" t="s">
        <v>28</v>
      </c>
      <c r="B21" s="30"/>
      <c r="C21" s="31" t="s">
        <v>29</v>
      </c>
      <c r="D21" s="163">
        <f>SUM(D18:D20)</f>
        <v>0</v>
      </c>
      <c r="E21" s="33">
        <f>SUM(E18:E20)</f>
        <v>0</v>
      </c>
    </row>
    <row r="22" spans="1:5" ht="15.75" thickBot="1">
      <c r="A22" s="114" t="s">
        <v>30</v>
      </c>
      <c r="B22" s="30"/>
      <c r="C22" s="32" t="s">
        <v>31</v>
      </c>
      <c r="D22" s="523">
        <f>SUM(D16+D21)</f>
        <v>4732</v>
      </c>
      <c r="E22" s="33">
        <f>SUM(E16+E21)</f>
        <v>3000</v>
      </c>
    </row>
    <row r="23" spans="1:5" ht="15">
      <c r="A23" s="114" t="s">
        <v>32</v>
      </c>
      <c r="B23" s="34" t="s">
        <v>33</v>
      </c>
      <c r="C23" s="35" t="s">
        <v>34</v>
      </c>
      <c r="D23" s="156"/>
      <c r="E23" s="36"/>
    </row>
    <row r="24" spans="1:5" ht="15">
      <c r="A24" s="114" t="s">
        <v>35</v>
      </c>
      <c r="B24" s="37"/>
      <c r="C24" s="38" t="s">
        <v>36</v>
      </c>
      <c r="D24" s="157"/>
      <c r="E24" s="39"/>
    </row>
    <row r="25" spans="1:5" ht="15">
      <c r="A25" s="114" t="s">
        <v>37</v>
      </c>
      <c r="B25" s="23"/>
      <c r="C25" s="40" t="s">
        <v>38</v>
      </c>
      <c r="D25" s="150"/>
      <c r="E25" s="26"/>
    </row>
    <row r="26" spans="1:5" ht="15">
      <c r="A26" s="114" t="s">
        <v>39</v>
      </c>
      <c r="B26" s="23"/>
      <c r="C26" s="24" t="s">
        <v>40</v>
      </c>
      <c r="D26" s="150"/>
      <c r="E26" s="132"/>
    </row>
    <row r="27" spans="1:5" ht="15">
      <c r="A27" s="114" t="s">
        <v>41</v>
      </c>
      <c r="B27" s="23"/>
      <c r="C27" s="24" t="s">
        <v>42</v>
      </c>
      <c r="D27" s="150"/>
      <c r="E27" s="26"/>
    </row>
    <row r="28" spans="1:5" ht="25.5">
      <c r="A28" s="114" t="s">
        <v>43</v>
      </c>
      <c r="B28" s="23"/>
      <c r="C28" s="41" t="s">
        <v>44</v>
      </c>
      <c r="D28" s="150"/>
      <c r="E28" s="127"/>
    </row>
    <row r="29" spans="1:5" ht="15.75" thickBot="1">
      <c r="A29" s="114" t="s">
        <v>45</v>
      </c>
      <c r="B29" s="83"/>
      <c r="C29" s="28" t="s">
        <v>46</v>
      </c>
      <c r="D29" s="158"/>
      <c r="E29" s="128"/>
    </row>
    <row r="30" spans="1:5" ht="26.25" thickBot="1">
      <c r="A30" s="114" t="s">
        <v>47</v>
      </c>
      <c r="B30" s="43"/>
      <c r="C30" s="44" t="s">
        <v>48</v>
      </c>
      <c r="D30" s="155">
        <f>SUM(D25:D29)</f>
        <v>0</v>
      </c>
      <c r="E30" s="33">
        <f>SUM(E25:E29)</f>
        <v>0</v>
      </c>
    </row>
    <row r="31" spans="1:5" ht="15">
      <c r="A31" s="114" t="s">
        <v>49</v>
      </c>
      <c r="B31" s="126" t="s">
        <v>50</v>
      </c>
      <c r="C31" s="35" t="s">
        <v>51</v>
      </c>
      <c r="D31" s="153"/>
      <c r="E31" s="111"/>
    </row>
    <row r="32" spans="1:5" ht="25.5">
      <c r="A32" s="114" t="s">
        <v>52</v>
      </c>
      <c r="B32" s="45"/>
      <c r="C32" s="40" t="s">
        <v>53</v>
      </c>
      <c r="D32" s="145"/>
      <c r="E32" s="46"/>
    </row>
    <row r="33" spans="1:5" ht="25.5">
      <c r="A33" s="114" t="s">
        <v>54</v>
      </c>
      <c r="B33" s="23"/>
      <c r="C33" s="24" t="s">
        <v>55</v>
      </c>
      <c r="D33" s="141"/>
      <c r="E33" s="25"/>
    </row>
    <row r="34" spans="1:5" ht="15.75" thickBot="1">
      <c r="A34" s="114" t="s">
        <v>56</v>
      </c>
      <c r="B34" s="56"/>
      <c r="C34" s="81" t="s">
        <v>57</v>
      </c>
      <c r="D34" s="159"/>
      <c r="E34" s="97"/>
    </row>
    <row r="35" spans="1:5" ht="15.75" thickBot="1">
      <c r="A35" s="114" t="s">
        <v>58</v>
      </c>
      <c r="B35" s="47"/>
      <c r="C35" s="90" t="s">
        <v>59</v>
      </c>
      <c r="D35" s="160">
        <f>SUM(D32:D34)</f>
        <v>0</v>
      </c>
      <c r="E35" s="20">
        <f>SUM(E32:E34)</f>
        <v>0</v>
      </c>
    </row>
    <row r="36" spans="1:5" ht="15">
      <c r="A36" s="114" t="s">
        <v>60</v>
      </c>
      <c r="B36" s="48" t="s">
        <v>61</v>
      </c>
      <c r="C36" s="49" t="s">
        <v>62</v>
      </c>
      <c r="D36" s="145"/>
      <c r="E36" s="50"/>
    </row>
    <row r="37" spans="1:5" ht="15">
      <c r="A37" s="114" t="s">
        <v>63</v>
      </c>
      <c r="B37" s="51"/>
      <c r="C37" s="49" t="s">
        <v>64</v>
      </c>
      <c r="D37" s="145"/>
      <c r="E37" s="50"/>
    </row>
    <row r="38" spans="1:5" ht="15">
      <c r="A38" s="114" t="s">
        <v>65</v>
      </c>
      <c r="B38" s="51"/>
      <c r="C38" s="49" t="s">
        <v>66</v>
      </c>
      <c r="D38" s="161"/>
      <c r="E38" s="52"/>
    </row>
    <row r="39" spans="1:5" ht="15.75" thickBot="1">
      <c r="A39" s="114" t="s">
        <v>67</v>
      </c>
      <c r="B39" s="53"/>
      <c r="C39" s="54" t="s">
        <v>68</v>
      </c>
      <c r="D39" s="143"/>
      <c r="E39" s="55"/>
    </row>
    <row r="40" spans="1:5" ht="15.75" thickBot="1">
      <c r="A40" s="114" t="s">
        <v>69</v>
      </c>
      <c r="B40" s="56"/>
      <c r="C40" s="57" t="s">
        <v>70</v>
      </c>
      <c r="D40" s="157">
        <f>SUM(D37+D39)</f>
        <v>0</v>
      </c>
      <c r="E40" s="39">
        <f>SUM(E37+E39)</f>
        <v>0</v>
      </c>
    </row>
    <row r="41" spans="1:5" ht="15.75" thickBot="1">
      <c r="A41" s="114" t="s">
        <v>71</v>
      </c>
      <c r="B41" s="21" t="s">
        <v>72</v>
      </c>
      <c r="C41" s="19" t="s">
        <v>73</v>
      </c>
      <c r="D41" s="162"/>
      <c r="E41" s="22"/>
    </row>
    <row r="42" spans="1:5" ht="25.5">
      <c r="A42" s="114" t="s">
        <v>74</v>
      </c>
      <c r="B42" s="58"/>
      <c r="C42" s="59" t="s">
        <v>75</v>
      </c>
      <c r="D42" s="145"/>
      <c r="E42" s="129"/>
    </row>
    <row r="43" spans="1:5" ht="26.25" thickBot="1">
      <c r="A43" s="114" t="s">
        <v>76</v>
      </c>
      <c r="B43" s="60"/>
      <c r="C43" s="61" t="s">
        <v>77</v>
      </c>
      <c r="D43" s="143"/>
      <c r="E43" s="62"/>
    </row>
    <row r="44" spans="1:5" ht="15.75" thickBot="1">
      <c r="A44" s="114" t="s">
        <v>78</v>
      </c>
      <c r="B44" s="63"/>
      <c r="C44" s="64" t="s">
        <v>79</v>
      </c>
      <c r="D44" s="163">
        <f>SUM(D42:D43)</f>
        <v>0</v>
      </c>
      <c r="E44" s="20">
        <f>SUM(E43)</f>
        <v>0</v>
      </c>
    </row>
    <row r="45" spans="1:5" ht="15">
      <c r="A45" s="114" t="s">
        <v>80</v>
      </c>
      <c r="B45" s="37" t="s">
        <v>81</v>
      </c>
      <c r="C45" s="65" t="s">
        <v>82</v>
      </c>
      <c r="D45" s="157"/>
      <c r="E45" s="39"/>
    </row>
    <row r="46" spans="1:5" ht="15">
      <c r="A46" s="114" t="s">
        <v>83</v>
      </c>
      <c r="B46" s="66"/>
      <c r="C46" s="67" t="s">
        <v>84</v>
      </c>
      <c r="D46" s="150"/>
      <c r="E46" s="26"/>
    </row>
    <row r="47" spans="1:5" ht="15.75" thickBot="1">
      <c r="A47" s="114" t="s">
        <v>85</v>
      </c>
      <c r="B47" s="88"/>
      <c r="C47" s="68" t="s">
        <v>86</v>
      </c>
      <c r="D47" s="158"/>
      <c r="E47" s="62">
        <f>SUM(D47)</f>
        <v>0</v>
      </c>
    </row>
    <row r="48" spans="1:5" ht="15.75" thickBot="1">
      <c r="A48" s="114" t="s">
        <v>87</v>
      </c>
      <c r="B48" s="37"/>
      <c r="C48" s="65" t="s">
        <v>88</v>
      </c>
      <c r="D48" s="157">
        <f>SUM(D46:D47)</f>
        <v>0</v>
      </c>
      <c r="E48" s="39"/>
    </row>
    <row r="49" spans="1:5" ht="15.75" thickBot="1">
      <c r="A49" s="114" t="s">
        <v>89</v>
      </c>
      <c r="B49" s="21"/>
      <c r="C49" s="64" t="s">
        <v>90</v>
      </c>
      <c r="D49" s="162">
        <f>SUM(D22+D30+D35+D40+D44+D48)</f>
        <v>4732</v>
      </c>
      <c r="E49" s="20">
        <f>SUM(E22+E30+E35+E40+E44+E48)</f>
        <v>3000</v>
      </c>
    </row>
    <row r="50" spans="1:5" ht="25.5">
      <c r="A50" s="114" t="s">
        <v>91</v>
      </c>
      <c r="B50" s="91" t="s">
        <v>92</v>
      </c>
      <c r="C50" s="16" t="s">
        <v>93</v>
      </c>
      <c r="D50" s="89"/>
      <c r="E50" s="92"/>
    </row>
    <row r="51" spans="1:5" ht="15">
      <c r="A51" s="114" t="s">
        <v>94</v>
      </c>
      <c r="B51" s="66"/>
      <c r="C51" s="67" t="s">
        <v>95</v>
      </c>
      <c r="D51" s="164"/>
      <c r="E51" s="104"/>
    </row>
    <row r="52" spans="1:5" ht="15">
      <c r="A52" s="114" t="s">
        <v>96</v>
      </c>
      <c r="B52" s="66"/>
      <c r="C52" s="67" t="s">
        <v>97</v>
      </c>
      <c r="D52" s="165"/>
      <c r="E52" s="118"/>
    </row>
    <row r="53" spans="1:5" ht="15.75" thickBot="1">
      <c r="A53" s="114" t="s">
        <v>98</v>
      </c>
      <c r="B53" s="109"/>
      <c r="C53" s="68" t="s">
        <v>99</v>
      </c>
      <c r="D53" s="166"/>
      <c r="E53" s="113"/>
    </row>
    <row r="54" spans="1:5" ht="15.75" thickBot="1">
      <c r="A54" s="114" t="s">
        <v>100</v>
      </c>
      <c r="B54" s="21"/>
      <c r="C54" s="19" t="s">
        <v>101</v>
      </c>
      <c r="D54" s="167"/>
      <c r="E54" s="69">
        <f>SUM(E51:E53)</f>
        <v>0</v>
      </c>
    </row>
    <row r="55" spans="1:5" ht="25.5">
      <c r="A55" s="114" t="s">
        <v>102</v>
      </c>
      <c r="B55" s="37"/>
      <c r="C55" s="16" t="s">
        <v>103</v>
      </c>
      <c r="D55" s="168"/>
      <c r="E55" s="94"/>
    </row>
    <row r="56" spans="1:5" ht="15">
      <c r="A56" s="114" t="s">
        <v>104</v>
      </c>
      <c r="B56" s="66" t="s">
        <v>105</v>
      </c>
      <c r="C56" s="38" t="s">
        <v>106</v>
      </c>
      <c r="D56" s="165"/>
      <c r="E56" s="100"/>
    </row>
    <row r="57" spans="1:5" ht="15">
      <c r="A57" s="114" t="s">
        <v>107</v>
      </c>
      <c r="B57" s="66"/>
      <c r="C57" s="67" t="s">
        <v>108</v>
      </c>
      <c r="D57" s="165"/>
      <c r="E57" s="118"/>
    </row>
    <row r="58" spans="1:5" ht="15.75" thickBot="1">
      <c r="A58" s="114" t="s">
        <v>109</v>
      </c>
      <c r="B58" s="109"/>
      <c r="C58" s="68" t="s">
        <v>110</v>
      </c>
      <c r="D58" s="166"/>
      <c r="E58" s="119"/>
    </row>
    <row r="59" spans="1:5" ht="26.25" thickBot="1">
      <c r="A59" s="114" t="s">
        <v>111</v>
      </c>
      <c r="B59" s="110"/>
      <c r="C59" s="101" t="s">
        <v>112</v>
      </c>
      <c r="D59" s="167"/>
      <c r="E59" s="120"/>
    </row>
    <row r="60" spans="1:5" ht="15">
      <c r="A60" s="114" t="s">
        <v>113</v>
      </c>
      <c r="B60" s="37" t="s">
        <v>114</v>
      </c>
      <c r="C60" s="93" t="s">
        <v>115</v>
      </c>
      <c r="D60" s="168"/>
      <c r="E60" s="94"/>
    </row>
    <row r="61" spans="1:5" ht="15">
      <c r="A61" s="114" t="s">
        <v>116</v>
      </c>
      <c r="B61" s="66"/>
      <c r="C61" s="67" t="s">
        <v>108</v>
      </c>
      <c r="D61" s="165"/>
      <c r="E61" s="118"/>
    </row>
    <row r="62" spans="1:5" ht="15.75" thickBot="1">
      <c r="A62" s="114" t="s">
        <v>117</v>
      </c>
      <c r="B62" s="110"/>
      <c r="C62" s="102" t="s">
        <v>110</v>
      </c>
      <c r="D62" s="167"/>
      <c r="E62" s="121"/>
    </row>
    <row r="63" spans="1:5" ht="15.75" thickBot="1">
      <c r="A63" s="114" t="s">
        <v>118</v>
      </c>
      <c r="B63" s="110"/>
      <c r="C63" s="101" t="s">
        <v>119</v>
      </c>
      <c r="D63" s="167"/>
      <c r="E63" s="120"/>
    </row>
    <row r="64" spans="1:5" ht="15.75" thickBot="1">
      <c r="A64" s="114" t="s">
        <v>120</v>
      </c>
      <c r="B64" s="37" t="s">
        <v>121</v>
      </c>
      <c r="C64" s="65" t="s">
        <v>122</v>
      </c>
      <c r="D64" s="168"/>
      <c r="E64" s="94"/>
    </row>
    <row r="65" spans="1:5" ht="15">
      <c r="A65" s="114" t="s">
        <v>123</v>
      </c>
      <c r="B65" s="34"/>
      <c r="C65" s="35" t="s">
        <v>124</v>
      </c>
      <c r="D65" s="169"/>
      <c r="E65" s="70"/>
    </row>
    <row r="66" spans="1:5" ht="15">
      <c r="A66" s="114" t="s">
        <v>125</v>
      </c>
      <c r="B66" s="87"/>
      <c r="C66" s="67" t="s">
        <v>126</v>
      </c>
      <c r="D66" s="164"/>
      <c r="E66" s="104"/>
    </row>
    <row r="67" spans="1:5" ht="15">
      <c r="A67" s="114" t="s">
        <v>127</v>
      </c>
      <c r="B67" s="37"/>
      <c r="C67" s="95" t="s">
        <v>128</v>
      </c>
      <c r="D67" s="170"/>
      <c r="E67" s="124"/>
    </row>
    <row r="68" spans="1:5" ht="15">
      <c r="A68" s="114" t="s">
        <v>129</v>
      </c>
      <c r="B68" s="122"/>
      <c r="C68" s="41" t="s">
        <v>130</v>
      </c>
      <c r="D68" s="171"/>
      <c r="E68" s="97"/>
    </row>
    <row r="69" spans="1:5" ht="15">
      <c r="A69" s="114" t="s">
        <v>131</v>
      </c>
      <c r="B69" s="123"/>
      <c r="C69" s="67" t="s">
        <v>132</v>
      </c>
      <c r="D69" s="150"/>
      <c r="E69" s="25"/>
    </row>
    <row r="70" spans="1:5" ht="15.75" thickBot="1">
      <c r="A70" s="114" t="s">
        <v>133</v>
      </c>
      <c r="B70" s="96"/>
      <c r="C70" s="95" t="s">
        <v>134</v>
      </c>
      <c r="D70" s="151"/>
      <c r="E70" s="125"/>
    </row>
    <row r="71" spans="1:5" ht="15.75" thickBot="1">
      <c r="A71" s="114" t="s">
        <v>135</v>
      </c>
      <c r="B71" s="63"/>
      <c r="C71" s="75" t="s">
        <v>136</v>
      </c>
      <c r="D71" s="163">
        <f>SUM(D66:D70)</f>
        <v>0</v>
      </c>
      <c r="E71" s="20">
        <f>SUM(E66:E70)</f>
        <v>0</v>
      </c>
    </row>
    <row r="72" spans="1:5" ht="15.75" thickBot="1">
      <c r="A72" s="114" t="s">
        <v>137</v>
      </c>
      <c r="B72" s="71"/>
      <c r="C72" s="16" t="s">
        <v>494</v>
      </c>
      <c r="D72" s="157">
        <v>7201</v>
      </c>
      <c r="E72" s="39">
        <v>7941</v>
      </c>
    </row>
    <row r="73" spans="1:5" ht="15.75" thickBot="1">
      <c r="A73" s="114" t="s">
        <v>138</v>
      </c>
      <c r="B73" s="72"/>
      <c r="C73" s="64" t="s">
        <v>139</v>
      </c>
      <c r="D73" s="162">
        <f>SUM(D49+D71+D72)</f>
        <v>11933</v>
      </c>
      <c r="E73" s="22">
        <f>SUM(E49+E54+E71+E72)</f>
        <v>10941</v>
      </c>
    </row>
    <row r="74" spans="1:5" ht="15.75">
      <c r="A74" s="76"/>
      <c r="B74" s="76"/>
      <c r="C74" s="77"/>
      <c r="D74" s="4"/>
      <c r="E74" s="4"/>
    </row>
    <row r="75" spans="1:5" ht="15.75">
      <c r="A75" s="76"/>
      <c r="B75" s="76"/>
      <c r="C75" s="77"/>
      <c r="D75" s="4"/>
      <c r="E75" s="4"/>
    </row>
    <row r="76" spans="1:5" ht="9" customHeight="1" hidden="1">
      <c r="A76" s="76"/>
      <c r="B76" s="76"/>
      <c r="C76" s="77"/>
      <c r="D76" s="4"/>
      <c r="E76" s="4"/>
    </row>
    <row r="77" spans="1:5" ht="15" hidden="1">
      <c r="A77" s="1"/>
      <c r="B77" s="1"/>
      <c r="C77" s="1"/>
      <c r="D77" s="1280" t="s">
        <v>178</v>
      </c>
      <c r="E77" s="1280"/>
    </row>
    <row r="78" spans="1:5" ht="15">
      <c r="A78" s="1278" t="s">
        <v>356</v>
      </c>
      <c r="B78" s="1278"/>
      <c r="C78" s="1278"/>
      <c r="D78" s="1278"/>
      <c r="E78" s="1278"/>
    </row>
    <row r="79" spans="1:5" ht="15">
      <c r="A79" s="1278" t="s">
        <v>695</v>
      </c>
      <c r="B79" s="1278"/>
      <c r="C79" s="1278"/>
      <c r="D79" s="1278"/>
      <c r="E79" s="1278"/>
    </row>
    <row r="80" spans="1:5" ht="15.75">
      <c r="A80" s="5"/>
      <c r="B80" s="5"/>
      <c r="C80" s="5" t="s">
        <v>630</v>
      </c>
      <c r="D80" s="5"/>
      <c r="E80" s="5"/>
    </row>
    <row r="81" spans="1:5" ht="15.75">
      <c r="A81" s="2" t="s">
        <v>140</v>
      </c>
      <c r="B81" s="2"/>
      <c r="C81" s="2"/>
      <c r="D81" s="2"/>
      <c r="E81" s="2"/>
    </row>
    <row r="82" spans="1:5" ht="16.5" thickBot="1">
      <c r="A82" s="6"/>
      <c r="B82" s="6"/>
      <c r="C82" s="6"/>
      <c r="D82" s="1283" t="s">
        <v>1</v>
      </c>
      <c r="E82" s="1283"/>
    </row>
    <row r="83" spans="1:5" ht="72" thickBot="1">
      <c r="A83" s="7" t="s">
        <v>141</v>
      </c>
      <c r="B83" s="8" t="s">
        <v>142</v>
      </c>
      <c r="C83" s="3" t="s">
        <v>143</v>
      </c>
      <c r="D83" s="3" t="s">
        <v>702</v>
      </c>
      <c r="E83" s="9" t="s">
        <v>635</v>
      </c>
    </row>
    <row r="84" spans="1:5" ht="15.75" thickBot="1">
      <c r="A84" s="10">
        <v>1</v>
      </c>
      <c r="B84" s="11">
        <v>2</v>
      </c>
      <c r="C84" s="12">
        <v>3</v>
      </c>
      <c r="D84" s="12">
        <v>4</v>
      </c>
      <c r="E84" s="13">
        <v>5</v>
      </c>
    </row>
    <row r="85" spans="1:5" ht="15.75" thickBot="1">
      <c r="A85" s="115" t="s">
        <v>5</v>
      </c>
      <c r="B85" s="15" t="s">
        <v>6</v>
      </c>
      <c r="C85" s="16" t="s">
        <v>144</v>
      </c>
      <c r="D85" s="89"/>
      <c r="E85" s="17"/>
    </row>
    <row r="86" spans="1:5" ht="15">
      <c r="A86" s="116" t="s">
        <v>8</v>
      </c>
      <c r="B86" s="78"/>
      <c r="C86" s="73" t="s">
        <v>145</v>
      </c>
      <c r="D86" s="172">
        <v>4796</v>
      </c>
      <c r="E86" s="74">
        <v>6776</v>
      </c>
    </row>
    <row r="87" spans="1:5" ht="15">
      <c r="A87" s="116" t="s">
        <v>10</v>
      </c>
      <c r="B87" s="23"/>
      <c r="C87" s="24" t="s">
        <v>146</v>
      </c>
      <c r="D87" s="141">
        <v>954</v>
      </c>
      <c r="E87" s="26">
        <v>1765</v>
      </c>
    </row>
    <row r="88" spans="1:5" ht="15">
      <c r="A88" s="116" t="s">
        <v>12</v>
      </c>
      <c r="B88" s="23"/>
      <c r="C88" s="24" t="s">
        <v>147</v>
      </c>
      <c r="D88" s="159">
        <v>2625</v>
      </c>
      <c r="E88" s="79">
        <v>2400</v>
      </c>
    </row>
    <row r="89" spans="1:5" ht="15">
      <c r="A89" s="116" t="s">
        <v>14</v>
      </c>
      <c r="B89" s="23"/>
      <c r="C89" s="24" t="s">
        <v>148</v>
      </c>
      <c r="D89" s="159"/>
      <c r="E89" s="79"/>
    </row>
    <row r="90" spans="1:5" ht="15">
      <c r="A90" s="116" t="s">
        <v>16</v>
      </c>
      <c r="B90" s="23"/>
      <c r="C90" s="24" t="s">
        <v>149</v>
      </c>
      <c r="D90" s="159"/>
      <c r="E90" s="79"/>
    </row>
    <row r="91" spans="1:5" ht="15">
      <c r="A91" s="116" t="s">
        <v>18</v>
      </c>
      <c r="B91" s="56"/>
      <c r="C91" s="80" t="s">
        <v>150</v>
      </c>
      <c r="D91" s="159"/>
      <c r="E91" s="79"/>
    </row>
    <row r="92" spans="1:5" ht="15">
      <c r="A92" s="116" t="s">
        <v>20</v>
      </c>
      <c r="B92" s="23"/>
      <c r="C92" s="24" t="s">
        <v>151</v>
      </c>
      <c r="D92" s="159"/>
      <c r="E92" s="79"/>
    </row>
    <row r="93" spans="1:5" ht="15">
      <c r="A93" s="116"/>
      <c r="B93" s="42"/>
      <c r="C93" s="41" t="s">
        <v>374</v>
      </c>
      <c r="D93" s="159"/>
      <c r="E93" s="79"/>
    </row>
    <row r="94" spans="1:5" ht="15">
      <c r="A94" s="116" t="s">
        <v>22</v>
      </c>
      <c r="B94" s="42"/>
      <c r="C94" s="41" t="s">
        <v>375</v>
      </c>
      <c r="D94" s="159"/>
      <c r="E94" s="97"/>
    </row>
    <row r="95" spans="1:5" ht="26.25" thickBot="1">
      <c r="A95" s="116" t="s">
        <v>24</v>
      </c>
      <c r="B95" s="27"/>
      <c r="C95" s="28" t="s">
        <v>376</v>
      </c>
      <c r="D95" s="143"/>
      <c r="E95" s="130"/>
    </row>
    <row r="96" spans="1:5" ht="15.75" thickBot="1">
      <c r="A96" s="116" t="s">
        <v>26</v>
      </c>
      <c r="B96" s="43"/>
      <c r="C96" s="44" t="s">
        <v>152</v>
      </c>
      <c r="D96" s="157">
        <f>SUM(D86:D95)</f>
        <v>8375</v>
      </c>
      <c r="E96" s="39">
        <f>SUM(E86:E95)</f>
        <v>10941</v>
      </c>
    </row>
    <row r="97" spans="1:5" ht="15.75" thickBot="1">
      <c r="A97" s="116" t="s">
        <v>28</v>
      </c>
      <c r="B97" s="21" t="s">
        <v>33</v>
      </c>
      <c r="C97" s="19" t="s">
        <v>153</v>
      </c>
      <c r="D97" s="162"/>
      <c r="E97" s="22"/>
    </row>
    <row r="98" spans="1:5" ht="15">
      <c r="A98" s="116" t="s">
        <v>30</v>
      </c>
      <c r="B98" s="45"/>
      <c r="C98" s="40" t="s">
        <v>154</v>
      </c>
      <c r="D98" s="145"/>
      <c r="E98" s="46"/>
    </row>
    <row r="99" spans="1:5" ht="15">
      <c r="A99" s="116" t="s">
        <v>32</v>
      </c>
      <c r="B99" s="23"/>
      <c r="C99" s="24" t="s">
        <v>155</v>
      </c>
      <c r="D99" s="141"/>
      <c r="E99" s="26"/>
    </row>
    <row r="100" spans="1:5" ht="15">
      <c r="A100" s="116" t="s">
        <v>35</v>
      </c>
      <c r="B100" s="23"/>
      <c r="C100" s="24" t="s">
        <v>156</v>
      </c>
      <c r="D100" s="141"/>
      <c r="E100" s="26"/>
    </row>
    <row r="101" spans="1:5" ht="25.5">
      <c r="A101" s="116" t="s">
        <v>37</v>
      </c>
      <c r="B101" s="23"/>
      <c r="C101" s="24" t="s">
        <v>157</v>
      </c>
      <c r="D101" s="141"/>
      <c r="E101" s="26"/>
    </row>
    <row r="102" spans="1:5" ht="15">
      <c r="A102" s="116"/>
      <c r="B102" s="23"/>
      <c r="C102" s="24" t="s">
        <v>377</v>
      </c>
      <c r="D102" s="141"/>
      <c r="E102" s="26"/>
    </row>
    <row r="103" spans="1:5" ht="15">
      <c r="A103" s="116" t="s">
        <v>39</v>
      </c>
      <c r="B103" s="131"/>
      <c r="C103" s="24" t="s">
        <v>378</v>
      </c>
      <c r="D103" s="141"/>
      <c r="E103" s="132"/>
    </row>
    <row r="104" spans="1:5" ht="26.25" thickBot="1">
      <c r="A104" s="116" t="s">
        <v>41</v>
      </c>
      <c r="B104" s="43"/>
      <c r="C104" s="86" t="s">
        <v>379</v>
      </c>
      <c r="D104" s="173"/>
      <c r="E104" s="82"/>
    </row>
    <row r="105" spans="1:5" ht="26.25" thickBot="1">
      <c r="A105" s="116" t="s">
        <v>43</v>
      </c>
      <c r="B105" s="30"/>
      <c r="C105" s="19" t="s">
        <v>158</v>
      </c>
      <c r="D105" s="163">
        <f>SUM(D98:D104)</f>
        <v>0</v>
      </c>
      <c r="E105" s="20">
        <f>SUM(E98:E104)</f>
        <v>0</v>
      </c>
    </row>
    <row r="106" spans="1:5" ht="15.75" thickBot="1">
      <c r="A106" s="116" t="s">
        <v>45</v>
      </c>
      <c r="B106" s="21" t="s">
        <v>50</v>
      </c>
      <c r="C106" s="19" t="s">
        <v>159</v>
      </c>
      <c r="D106" s="162"/>
      <c r="E106" s="22"/>
    </row>
    <row r="107" spans="1:5" ht="15">
      <c r="A107" s="116" t="s">
        <v>47</v>
      </c>
      <c r="B107" s="45"/>
      <c r="C107" s="40" t="s">
        <v>160</v>
      </c>
      <c r="D107" s="145"/>
      <c r="E107" s="46"/>
    </row>
    <row r="108" spans="1:5" ht="15">
      <c r="A108" s="116" t="s">
        <v>49</v>
      </c>
      <c r="B108" s="43"/>
      <c r="C108" s="24" t="s">
        <v>161</v>
      </c>
      <c r="D108" s="173"/>
      <c r="E108" s="82"/>
    </row>
    <row r="109" spans="1:5" ht="15.75" thickBot="1">
      <c r="A109" s="116" t="s">
        <v>52</v>
      </c>
      <c r="B109" s="27"/>
      <c r="C109" s="24" t="s">
        <v>162</v>
      </c>
      <c r="D109" s="143"/>
      <c r="E109" s="62"/>
    </row>
    <row r="110" spans="1:5" ht="15.75" thickBot="1">
      <c r="A110" s="116" t="s">
        <v>54</v>
      </c>
      <c r="B110" s="133"/>
      <c r="C110" s="19" t="s">
        <v>163</v>
      </c>
      <c r="D110" s="163">
        <v>0</v>
      </c>
      <c r="E110" s="20">
        <f>SUM(E107:E109)</f>
        <v>0</v>
      </c>
    </row>
    <row r="111" spans="1:5" ht="15.75" thickBot="1">
      <c r="A111" s="116" t="s">
        <v>56</v>
      </c>
      <c r="B111" s="43"/>
      <c r="C111" s="101" t="s">
        <v>164</v>
      </c>
      <c r="D111" s="157">
        <f>SUM(D96+D105+D110)</f>
        <v>8375</v>
      </c>
      <c r="E111" s="39">
        <f>SUM(E96+E105+E110)</f>
        <v>10941</v>
      </c>
    </row>
    <row r="112" spans="1:5" ht="15.75" thickBot="1">
      <c r="A112" s="116" t="s">
        <v>58</v>
      </c>
      <c r="B112" s="21"/>
      <c r="C112" s="19" t="s">
        <v>165</v>
      </c>
      <c r="D112" s="152"/>
      <c r="E112" s="84"/>
    </row>
    <row r="113" spans="1:5" ht="15">
      <c r="A113" s="116" t="s">
        <v>60</v>
      </c>
      <c r="B113" s="126" t="s">
        <v>61</v>
      </c>
      <c r="C113" s="35" t="s">
        <v>439</v>
      </c>
      <c r="D113" s="175"/>
      <c r="E113" s="644"/>
    </row>
    <row r="114" spans="1:5" ht="15">
      <c r="A114" s="116" t="s">
        <v>63</v>
      </c>
      <c r="B114" s="146"/>
      <c r="C114" s="641" t="s">
        <v>108</v>
      </c>
      <c r="D114" s="642"/>
      <c r="E114" s="643"/>
    </row>
    <row r="115" spans="1:5" ht="15.75" thickBot="1">
      <c r="A115" s="116" t="s">
        <v>65</v>
      </c>
      <c r="B115" s="37"/>
      <c r="C115" s="95" t="s">
        <v>110</v>
      </c>
      <c r="D115" s="176"/>
      <c r="E115" s="136"/>
    </row>
    <row r="116" spans="1:5" ht="15.75" thickBot="1">
      <c r="A116" s="116" t="s">
        <v>67</v>
      </c>
      <c r="B116" s="91"/>
      <c r="C116" s="16" t="s">
        <v>441</v>
      </c>
      <c r="D116" s="174">
        <f>SUM(D113:D115)</f>
        <v>0</v>
      </c>
      <c r="E116" s="134">
        <f>SUM(E113:E115)</f>
        <v>0</v>
      </c>
    </row>
    <row r="117" spans="1:5" ht="15.75" thickBot="1">
      <c r="A117" s="116" t="s">
        <v>69</v>
      </c>
      <c r="B117" s="91" t="s">
        <v>72</v>
      </c>
      <c r="C117" s="16" t="s">
        <v>166</v>
      </c>
      <c r="D117" s="174"/>
      <c r="E117" s="98"/>
    </row>
    <row r="118" spans="1:5" ht="15">
      <c r="A118" s="116" t="s">
        <v>71</v>
      </c>
      <c r="B118" s="126"/>
      <c r="C118" s="85" t="s">
        <v>108</v>
      </c>
      <c r="D118" s="175"/>
      <c r="E118" s="135"/>
    </row>
    <row r="119" spans="1:5" ht="15.75" thickBot="1">
      <c r="A119" s="116" t="s">
        <v>74</v>
      </c>
      <c r="B119" s="37"/>
      <c r="C119" s="95" t="s">
        <v>110</v>
      </c>
      <c r="D119" s="176"/>
      <c r="E119" s="136"/>
    </row>
    <row r="120" spans="1:5" ht="15.75" thickBot="1">
      <c r="A120" s="116" t="s">
        <v>76</v>
      </c>
      <c r="B120" s="91"/>
      <c r="C120" s="16" t="s">
        <v>167</v>
      </c>
      <c r="D120" s="174"/>
      <c r="E120" s="134"/>
    </row>
    <row r="121" spans="1:5" ht="15.75" thickBot="1">
      <c r="A121" s="116" t="s">
        <v>78</v>
      </c>
      <c r="B121" s="91" t="s">
        <v>81</v>
      </c>
      <c r="C121" s="16" t="s">
        <v>122</v>
      </c>
      <c r="D121" s="174"/>
      <c r="E121" s="98"/>
    </row>
    <row r="122" spans="1:5" ht="15">
      <c r="A122" s="116" t="s">
        <v>80</v>
      </c>
      <c r="B122" s="91"/>
      <c r="C122" s="99" t="s">
        <v>168</v>
      </c>
      <c r="D122" s="177"/>
      <c r="E122" s="103"/>
    </row>
    <row r="123" spans="1:5" ht="15">
      <c r="A123" s="116" t="s">
        <v>83</v>
      </c>
      <c r="B123" s="66"/>
      <c r="C123" s="67" t="s">
        <v>169</v>
      </c>
      <c r="D123" s="164"/>
      <c r="E123" s="104"/>
    </row>
    <row r="124" spans="1:5" ht="15">
      <c r="A124" s="116" t="s">
        <v>85</v>
      </c>
      <c r="B124" s="66"/>
      <c r="C124" s="67" t="s">
        <v>170</v>
      </c>
      <c r="D124" s="164"/>
      <c r="E124" s="137"/>
    </row>
    <row r="125" spans="1:5" ht="15">
      <c r="A125" s="116" t="s">
        <v>87</v>
      </c>
      <c r="B125" s="23"/>
      <c r="C125" s="24" t="s">
        <v>171</v>
      </c>
      <c r="D125" s="141"/>
      <c r="E125" s="25"/>
    </row>
    <row r="126" spans="1:5" ht="15">
      <c r="A126" s="116" t="s">
        <v>89</v>
      </c>
      <c r="B126" s="43"/>
      <c r="C126" s="95" t="s">
        <v>172</v>
      </c>
      <c r="D126" s="173"/>
      <c r="E126" s="138"/>
    </row>
    <row r="127" spans="1:5" ht="15.75" thickBot="1">
      <c r="A127" s="116" t="s">
        <v>91</v>
      </c>
      <c r="B127" s="83"/>
      <c r="C127" s="68" t="s">
        <v>173</v>
      </c>
      <c r="D127" s="143"/>
      <c r="E127" s="55"/>
    </row>
    <row r="128" spans="1:5" ht="15.75" thickBot="1">
      <c r="A128" s="116" t="s">
        <v>94</v>
      </c>
      <c r="B128" s="133"/>
      <c r="C128" s="75" t="s">
        <v>174</v>
      </c>
      <c r="D128" s="147">
        <f>SUM(D123:D127)</f>
        <v>0</v>
      </c>
      <c r="E128" s="147">
        <f>SUM(E122:E127)</f>
        <v>0</v>
      </c>
    </row>
    <row r="129" spans="1:5" ht="15">
      <c r="A129" s="139"/>
      <c r="B129" s="146" t="s">
        <v>92</v>
      </c>
      <c r="C129" s="144" t="s">
        <v>175</v>
      </c>
      <c r="D129" s="145"/>
      <c r="E129" s="145"/>
    </row>
    <row r="130" spans="1:5" ht="15.75" thickBot="1">
      <c r="A130" s="117"/>
      <c r="B130" s="83"/>
      <c r="C130" s="28" t="s">
        <v>176</v>
      </c>
      <c r="D130" s="143"/>
      <c r="E130" s="143"/>
    </row>
    <row r="131" spans="1:5" ht="15.75" thickBot="1">
      <c r="A131" s="142" t="s">
        <v>96</v>
      </c>
      <c r="B131" s="140"/>
      <c r="C131" s="101" t="s">
        <v>177</v>
      </c>
      <c r="D131" s="155">
        <f>SUM(D111+D116+D128)</f>
        <v>8375</v>
      </c>
      <c r="E131" s="33">
        <f>SUM(E111+E116+E128)</f>
        <v>10941</v>
      </c>
    </row>
  </sheetData>
  <sheetProtection/>
  <mergeCells count="8">
    <mergeCell ref="C1:M1"/>
    <mergeCell ref="A79:E79"/>
    <mergeCell ref="D82:E82"/>
    <mergeCell ref="A2:E2"/>
    <mergeCell ref="A3:E3"/>
    <mergeCell ref="D6:E6"/>
    <mergeCell ref="D77:E77"/>
    <mergeCell ref="A78:E7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37.8515625" style="0" customWidth="1"/>
    <col min="2" max="2" width="11.7109375" style="0" customWidth="1"/>
    <col min="3" max="3" width="12.7109375" style="0" customWidth="1"/>
    <col min="4" max="4" width="33.7109375" style="0" customWidth="1"/>
    <col min="5" max="5" width="11.28125" style="0" customWidth="1"/>
    <col min="6" max="6" width="11.7109375" style="0" customWidth="1"/>
  </cols>
  <sheetData>
    <row r="1" spans="1:14" ht="15">
      <c r="A1" s="178"/>
      <c r="B1" s="178"/>
      <c r="C1" s="178"/>
      <c r="D1" s="1281" t="s">
        <v>785</v>
      </c>
      <c r="E1" s="1296"/>
      <c r="F1" s="1296"/>
      <c r="G1" s="1296"/>
      <c r="H1" s="1296"/>
      <c r="I1" s="1296"/>
      <c r="J1" s="1296"/>
      <c r="K1" s="1296"/>
      <c r="L1" s="1296"/>
      <c r="M1" s="1296"/>
      <c r="N1" s="1296"/>
    </row>
    <row r="2" spans="1:6" ht="25.5">
      <c r="A2" s="179" t="s">
        <v>632</v>
      </c>
      <c r="B2" s="180"/>
      <c r="C2" s="180"/>
      <c r="D2" s="180"/>
      <c r="E2" s="180"/>
      <c r="F2" s="180"/>
    </row>
    <row r="3" spans="1:6" ht="15.75" thickBot="1">
      <c r="A3" s="181"/>
      <c r="B3" s="182"/>
      <c r="C3" s="182"/>
      <c r="D3" s="182"/>
      <c r="E3" s="182"/>
      <c r="F3" s="183" t="s">
        <v>1</v>
      </c>
    </row>
    <row r="4" spans="1:6" ht="15.75" thickBot="1">
      <c r="A4" s="184" t="s">
        <v>205</v>
      </c>
      <c r="B4" s="185"/>
      <c r="C4" s="185"/>
      <c r="D4" s="184" t="s">
        <v>206</v>
      </c>
      <c r="E4" s="185"/>
      <c r="F4" s="186"/>
    </row>
    <row r="5" spans="1:6" ht="26.25" thickBot="1">
      <c r="A5" s="187" t="s">
        <v>207</v>
      </c>
      <c r="B5" s="188" t="s">
        <v>703</v>
      </c>
      <c r="C5" s="188" t="s">
        <v>704</v>
      </c>
      <c r="D5" s="187" t="s">
        <v>207</v>
      </c>
      <c r="E5" s="188" t="s">
        <v>703</v>
      </c>
      <c r="F5" s="188" t="s">
        <v>704</v>
      </c>
    </row>
    <row r="6" spans="1:6" ht="30" customHeight="1">
      <c r="A6" s="189" t="s">
        <v>208</v>
      </c>
      <c r="B6" s="190">
        <v>4732</v>
      </c>
      <c r="C6" s="191">
        <v>3000</v>
      </c>
      <c r="D6" s="192" t="s">
        <v>201</v>
      </c>
      <c r="E6" s="190">
        <v>4796</v>
      </c>
      <c r="F6" s="193">
        <v>6776</v>
      </c>
    </row>
    <row r="7" spans="1:6" ht="24" customHeight="1">
      <c r="A7" s="194" t="s">
        <v>209</v>
      </c>
      <c r="B7" s="195"/>
      <c r="C7" s="196"/>
      <c r="D7" s="197" t="s">
        <v>210</v>
      </c>
      <c r="E7" s="195">
        <v>954</v>
      </c>
      <c r="F7" s="198">
        <v>1765</v>
      </c>
    </row>
    <row r="8" spans="1:6" ht="33" customHeight="1">
      <c r="A8" s="194" t="s">
        <v>211</v>
      </c>
      <c r="B8" s="195"/>
      <c r="C8" s="196"/>
      <c r="D8" s="197" t="s">
        <v>202</v>
      </c>
      <c r="E8" s="195">
        <v>2625</v>
      </c>
      <c r="F8" s="198">
        <v>2400</v>
      </c>
    </row>
    <row r="9" spans="1:6" ht="21.75" customHeight="1">
      <c r="A9" s="194" t="s">
        <v>186</v>
      </c>
      <c r="B9" s="195"/>
      <c r="C9" s="196"/>
      <c r="D9" s="197" t="s">
        <v>182</v>
      </c>
      <c r="E9" s="195"/>
      <c r="F9" s="198"/>
    </row>
    <row r="10" spans="1:6" ht="32.25" customHeight="1">
      <c r="A10" s="194" t="s">
        <v>212</v>
      </c>
      <c r="B10" s="195"/>
      <c r="C10" s="199">
        <v>0</v>
      </c>
      <c r="D10" s="200" t="s">
        <v>213</v>
      </c>
      <c r="E10" s="195"/>
      <c r="F10" s="198"/>
    </row>
    <row r="11" spans="1:6" ht="27" customHeight="1">
      <c r="A11" s="194" t="s">
        <v>214</v>
      </c>
      <c r="B11" s="195"/>
      <c r="C11" s="199">
        <v>0</v>
      </c>
      <c r="D11" s="197" t="s">
        <v>183</v>
      </c>
      <c r="E11" s="195"/>
      <c r="F11" s="198"/>
    </row>
    <row r="12" spans="1:6" ht="26.25" customHeight="1">
      <c r="A12" s="201" t="s">
        <v>215</v>
      </c>
      <c r="B12" s="195"/>
      <c r="C12" s="196"/>
      <c r="D12" s="197" t="s">
        <v>193</v>
      </c>
      <c r="E12" s="195"/>
      <c r="F12" s="198"/>
    </row>
    <row r="13" spans="1:6" ht="26.25" customHeight="1">
      <c r="A13" s="201" t="s">
        <v>197</v>
      </c>
      <c r="B13" s="195"/>
      <c r="C13" s="199"/>
      <c r="D13" s="197" t="s">
        <v>192</v>
      </c>
      <c r="E13" s="195"/>
      <c r="F13" s="198"/>
    </row>
    <row r="14" spans="1:6" ht="36" customHeight="1">
      <c r="A14" s="201" t="s">
        <v>216</v>
      </c>
      <c r="B14" s="195"/>
      <c r="C14" s="199">
        <v>0</v>
      </c>
      <c r="D14" s="197" t="s">
        <v>217</v>
      </c>
      <c r="E14" s="195"/>
      <c r="F14" s="202"/>
    </row>
    <row r="15" spans="1:6" ht="24.75" customHeight="1">
      <c r="A15" s="201" t="s">
        <v>218</v>
      </c>
      <c r="B15" s="195"/>
      <c r="C15" s="199"/>
      <c r="D15" s="197" t="s">
        <v>219</v>
      </c>
      <c r="E15" s="195"/>
      <c r="F15" s="202">
        <v>0</v>
      </c>
    </row>
    <row r="16" spans="1:6" ht="21.75" customHeight="1">
      <c r="A16" s="201" t="s">
        <v>494</v>
      </c>
      <c r="B16" s="195">
        <v>7201</v>
      </c>
      <c r="C16" s="196">
        <v>7941</v>
      </c>
      <c r="D16" s="201" t="s">
        <v>220</v>
      </c>
      <c r="E16" s="195"/>
      <c r="F16" s="198"/>
    </row>
    <row r="17" spans="1:6" ht="29.25" customHeight="1">
      <c r="A17" s="201"/>
      <c r="B17" s="195"/>
      <c r="C17" s="196"/>
      <c r="D17" s="201" t="s">
        <v>221</v>
      </c>
      <c r="E17" s="195"/>
      <c r="F17" s="198"/>
    </row>
    <row r="18" spans="1:6" ht="22.5" customHeight="1" thickBot="1">
      <c r="A18" s="203"/>
      <c r="B18" s="204"/>
      <c r="C18" s="205"/>
      <c r="D18" s="203" t="s">
        <v>439</v>
      </c>
      <c r="E18" s="204"/>
      <c r="F18" s="206"/>
    </row>
    <row r="19" spans="1:6" ht="21.75" customHeight="1" thickBot="1">
      <c r="A19" s="207" t="s">
        <v>222</v>
      </c>
      <c r="B19" s="208">
        <f>SUM(B6:B17)</f>
        <v>11933</v>
      </c>
      <c r="C19" s="209">
        <f>SUM(C6:C17)</f>
        <v>10941</v>
      </c>
      <c r="D19" s="207" t="s">
        <v>222</v>
      </c>
      <c r="E19" s="208">
        <f>SUM(E6:E18)</f>
        <v>8375</v>
      </c>
      <c r="F19" s="210">
        <f>SUM(F6:F18)</f>
        <v>10941</v>
      </c>
    </row>
    <row r="20" spans="1:6" ht="15.75" thickBot="1">
      <c r="A20" s="211" t="s">
        <v>223</v>
      </c>
      <c r="B20" s="212">
        <f>SUM(E19-B19)</f>
        <v>-3558</v>
      </c>
      <c r="C20" s="213">
        <f>SUM(F19-C19)</f>
        <v>0</v>
      </c>
      <c r="D20" s="211" t="s">
        <v>224</v>
      </c>
      <c r="E20" s="212"/>
      <c r="F20" s="214"/>
    </row>
    <row r="21" spans="1:6" ht="15">
      <c r="A21" s="178"/>
      <c r="B21" s="178"/>
      <c r="C21" s="178"/>
      <c r="D21" s="178"/>
      <c r="E21" s="178"/>
      <c r="F21" s="178"/>
    </row>
    <row r="22" spans="1:6" ht="15">
      <c r="A22" s="178"/>
      <c r="B22" s="178"/>
      <c r="C22" s="178"/>
      <c r="D22" s="178"/>
      <c r="E22" s="1284"/>
      <c r="F22" s="1284"/>
    </row>
    <row r="23" spans="1:6" ht="25.5">
      <c r="A23" s="179" t="s">
        <v>631</v>
      </c>
      <c r="B23" s="180"/>
      <c r="C23" s="180"/>
      <c r="D23" s="180"/>
      <c r="E23" s="180"/>
      <c r="F23" s="180"/>
    </row>
    <row r="24" spans="1:6" ht="15.75" thickBot="1">
      <c r="A24" s="181"/>
      <c r="B24" s="182"/>
      <c r="C24" s="182"/>
      <c r="D24" s="182"/>
      <c r="E24" s="182"/>
      <c r="F24" s="183" t="s">
        <v>1</v>
      </c>
    </row>
    <row r="25" spans="1:6" ht="15.75" thickBot="1">
      <c r="A25" s="184" t="s">
        <v>205</v>
      </c>
      <c r="B25" s="185"/>
      <c r="C25" s="185"/>
      <c r="D25" s="184" t="s">
        <v>206</v>
      </c>
      <c r="E25" s="185"/>
      <c r="F25" s="186"/>
    </row>
    <row r="26" spans="1:6" ht="26.25" thickBot="1">
      <c r="A26" s="187" t="s">
        <v>207</v>
      </c>
      <c r="B26" s="188" t="s">
        <v>703</v>
      </c>
      <c r="C26" s="188" t="s">
        <v>704</v>
      </c>
      <c r="D26" s="187" t="s">
        <v>207</v>
      </c>
      <c r="E26" s="188" t="s">
        <v>703</v>
      </c>
      <c r="F26" s="188" t="s">
        <v>704</v>
      </c>
    </row>
    <row r="27" spans="1:6" ht="26.25" customHeight="1">
      <c r="A27" s="215" t="s">
        <v>198</v>
      </c>
      <c r="B27" s="190"/>
      <c r="C27" s="190"/>
      <c r="D27" s="189" t="s">
        <v>184</v>
      </c>
      <c r="E27" s="190"/>
      <c r="F27" s="193"/>
    </row>
    <row r="28" spans="1:6" ht="30" customHeight="1">
      <c r="A28" s="194" t="s">
        <v>199</v>
      </c>
      <c r="B28" s="195"/>
      <c r="C28" s="195"/>
      <c r="D28" s="194" t="s">
        <v>226</v>
      </c>
      <c r="E28" s="195"/>
      <c r="F28" s="198"/>
    </row>
    <row r="29" spans="1:6" ht="24.75" customHeight="1">
      <c r="A29" s="194" t="s">
        <v>191</v>
      </c>
      <c r="B29" s="195"/>
      <c r="C29" s="195"/>
      <c r="D29" s="194" t="s">
        <v>194</v>
      </c>
      <c r="E29" s="195"/>
      <c r="F29" s="198"/>
    </row>
    <row r="30" spans="1:6" ht="29.25" customHeight="1">
      <c r="A30" s="194" t="s">
        <v>227</v>
      </c>
      <c r="B30" s="195"/>
      <c r="C30" s="195"/>
      <c r="D30" s="194" t="s">
        <v>190</v>
      </c>
      <c r="E30" s="195"/>
      <c r="F30" s="198"/>
    </row>
    <row r="31" spans="1:6" ht="29.25" customHeight="1">
      <c r="A31" s="194" t="s">
        <v>189</v>
      </c>
      <c r="B31" s="195"/>
      <c r="C31" s="195"/>
      <c r="D31" s="194" t="s">
        <v>228</v>
      </c>
      <c r="E31" s="195"/>
      <c r="F31" s="198"/>
    </row>
    <row r="32" spans="1:6" ht="32.25" customHeight="1">
      <c r="A32" s="194" t="s">
        <v>181</v>
      </c>
      <c r="B32" s="195"/>
      <c r="C32" s="195"/>
      <c r="D32" s="194" t="s">
        <v>229</v>
      </c>
      <c r="E32" s="195"/>
      <c r="F32" s="198"/>
    </row>
    <row r="33" spans="1:6" ht="37.5" customHeight="1">
      <c r="A33" s="194" t="s">
        <v>230</v>
      </c>
      <c r="B33" s="195"/>
      <c r="C33" s="195"/>
      <c r="D33" s="194" t="s">
        <v>231</v>
      </c>
      <c r="E33" s="195"/>
      <c r="F33" s="198"/>
    </row>
    <row r="34" spans="1:6" ht="33.75" customHeight="1">
      <c r="A34" s="194" t="s">
        <v>232</v>
      </c>
      <c r="B34" s="195"/>
      <c r="C34" s="195"/>
      <c r="D34" s="201" t="s">
        <v>233</v>
      </c>
      <c r="E34" s="195"/>
      <c r="F34" s="198"/>
    </row>
    <row r="35" spans="1:6" ht="27" customHeight="1">
      <c r="A35" s="194" t="s">
        <v>197</v>
      </c>
      <c r="B35" s="195"/>
      <c r="C35" s="195"/>
      <c r="D35" s="194" t="s">
        <v>234</v>
      </c>
      <c r="E35" s="195"/>
      <c r="F35" s="198"/>
    </row>
    <row r="36" spans="1:6" ht="32.25" customHeight="1">
      <c r="A36" s="194" t="s">
        <v>200</v>
      </c>
      <c r="B36" s="195"/>
      <c r="C36" s="216">
        <v>0</v>
      </c>
      <c r="D36" s="194"/>
      <c r="E36" s="195"/>
      <c r="F36" s="198"/>
    </row>
    <row r="37" spans="1:6" ht="24" customHeight="1" thickBot="1">
      <c r="A37" s="194" t="s">
        <v>235</v>
      </c>
      <c r="B37" s="195"/>
      <c r="C37" s="195"/>
      <c r="D37" s="201"/>
      <c r="E37" s="195"/>
      <c r="F37" s="198"/>
    </row>
    <row r="38" spans="1:6" ht="15.75" thickBot="1">
      <c r="A38" s="207" t="s">
        <v>222</v>
      </c>
      <c r="B38" s="208">
        <f>SUM(B27:B37)</f>
        <v>0</v>
      </c>
      <c r="C38" s="208">
        <f>SUM(C27:C37)</f>
        <v>0</v>
      </c>
      <c r="D38" s="207" t="s">
        <v>222</v>
      </c>
      <c r="E38" s="208">
        <f>SUM(E27:E37)</f>
        <v>0</v>
      </c>
      <c r="F38" s="210">
        <f>SUM(F27:F37)</f>
        <v>0</v>
      </c>
    </row>
    <row r="39" spans="1:6" ht="15.75" thickBot="1">
      <c r="A39" s="211" t="s">
        <v>223</v>
      </c>
      <c r="B39" s="212"/>
      <c r="C39" s="212"/>
      <c r="D39" s="211" t="s">
        <v>224</v>
      </c>
      <c r="E39" s="212">
        <f>SUM(B38-E38)</f>
        <v>0</v>
      </c>
      <c r="F39" s="217">
        <f>SUM(C38-F38)</f>
        <v>0</v>
      </c>
    </row>
  </sheetData>
  <sheetProtection/>
  <mergeCells count="2">
    <mergeCell ref="E22:F22"/>
    <mergeCell ref="D1:N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82"/>
  <sheetViews>
    <sheetView zoomScalePageLayoutView="0" workbookViewId="0" topLeftCell="A1">
      <selection activeCell="E57" sqref="E57"/>
    </sheetView>
  </sheetViews>
  <sheetFormatPr defaultColWidth="9.140625" defaultRowHeight="15"/>
  <cols>
    <col min="1" max="1" width="6.28125" style="1" customWidth="1"/>
    <col min="2" max="2" width="62.28125" style="1" customWidth="1"/>
    <col min="3" max="3" width="13.140625" style="1" customWidth="1"/>
    <col min="4" max="4" width="1.8515625" style="1" hidden="1" customWidth="1"/>
    <col min="5" max="5" width="13.8515625" style="1" customWidth="1"/>
    <col min="6" max="6" width="9.140625" style="1" hidden="1" customWidth="1"/>
    <col min="7" max="7" width="9.140625" style="1" customWidth="1"/>
    <col min="8" max="8" width="28.00390625" style="1" customWidth="1"/>
    <col min="9" max="9" width="15.7109375" style="1" customWidth="1"/>
    <col min="10" max="10" width="13.8515625" style="1" customWidth="1"/>
    <col min="11" max="11" width="15.8515625" style="1" customWidth="1"/>
    <col min="12" max="12" width="13.57421875" style="1" customWidth="1"/>
    <col min="13" max="13" width="10.57421875" style="1" customWidth="1"/>
    <col min="14" max="14" width="16.7109375" style="1" customWidth="1"/>
    <col min="15" max="16384" width="9.140625" style="1" customWidth="1"/>
  </cols>
  <sheetData>
    <row r="1" spans="1:12" ht="15.75">
      <c r="A1" s="1253"/>
      <c r="B1" s="1281" t="s">
        <v>786</v>
      </c>
      <c r="C1" s="1296"/>
      <c r="D1" s="1296"/>
      <c r="E1" s="1296"/>
      <c r="F1" s="1296"/>
      <c r="G1" s="1296"/>
      <c r="H1" s="1296"/>
      <c r="I1" s="1296"/>
      <c r="J1" s="1296"/>
      <c r="K1" s="1296"/>
      <c r="L1" s="1296"/>
    </row>
    <row r="2" spans="1:7" ht="15.75">
      <c r="A2" s="912"/>
      <c r="B2" s="912"/>
      <c r="C2" s="913"/>
      <c r="D2" s="914"/>
      <c r="E2" s="914"/>
      <c r="F2" s="914"/>
      <c r="G2" s="911"/>
    </row>
    <row r="3" spans="1:7" ht="15.75">
      <c r="A3" s="1406" t="s">
        <v>726</v>
      </c>
      <c r="B3" s="1406"/>
      <c r="C3" s="1406"/>
      <c r="D3" s="1406"/>
      <c r="E3" s="1406"/>
      <c r="F3" s="1406"/>
      <c r="G3" s="911"/>
    </row>
    <row r="4" spans="1:7" ht="15.75">
      <c r="A4" s="912"/>
      <c r="B4" s="912" t="s">
        <v>630</v>
      </c>
      <c r="C4" s="913"/>
      <c r="D4" s="914"/>
      <c r="E4" s="914"/>
      <c r="F4" s="914"/>
      <c r="G4" s="911"/>
    </row>
    <row r="5" spans="1:7" ht="15.75">
      <c r="A5" s="912"/>
      <c r="B5" s="912"/>
      <c r="C5" s="913"/>
      <c r="D5" s="914"/>
      <c r="E5" s="914"/>
      <c r="F5" s="914"/>
      <c r="G5" s="911"/>
    </row>
    <row r="6" spans="1:16" ht="15.75">
      <c r="A6" s="987" t="s">
        <v>271</v>
      </c>
      <c r="B6" s="987" t="s">
        <v>561</v>
      </c>
      <c r="C6" s="988" t="s">
        <v>723</v>
      </c>
      <c r="D6" s="988"/>
      <c r="E6" s="1010" t="s">
        <v>727</v>
      </c>
      <c r="F6" s="989"/>
      <c r="G6" s="911"/>
      <c r="H6" s="976"/>
      <c r="I6" s="976"/>
      <c r="J6" s="976"/>
      <c r="K6" s="976"/>
      <c r="L6" s="976"/>
      <c r="M6" s="976"/>
      <c r="N6" s="976"/>
      <c r="O6" s="392"/>
      <c r="P6" s="392"/>
    </row>
    <row r="7" spans="1:16" ht="15.75">
      <c r="A7" s="990"/>
      <c r="B7" s="990"/>
      <c r="C7" s="990" t="s">
        <v>562</v>
      </c>
      <c r="D7" s="991"/>
      <c r="E7" s="915" t="s">
        <v>566</v>
      </c>
      <c r="F7" s="915"/>
      <c r="G7" s="911"/>
      <c r="H7" s="392"/>
      <c r="I7" s="392"/>
      <c r="J7" s="392"/>
      <c r="K7" s="392"/>
      <c r="L7" s="392"/>
      <c r="M7" s="392"/>
      <c r="N7" s="392"/>
      <c r="O7" s="392"/>
      <c r="P7" s="392"/>
    </row>
    <row r="8" spans="1:16" ht="15.75">
      <c r="A8" s="916" t="s">
        <v>274</v>
      </c>
      <c r="B8" s="916"/>
      <c r="C8" s="916" t="s">
        <v>563</v>
      </c>
      <c r="D8" s="917"/>
      <c r="E8" s="917" t="s">
        <v>567</v>
      </c>
      <c r="F8" s="917"/>
      <c r="G8" s="911"/>
      <c r="H8" s="392"/>
      <c r="I8" s="392"/>
      <c r="J8" s="392"/>
      <c r="K8" s="392"/>
      <c r="L8" s="392"/>
      <c r="M8" s="392"/>
      <c r="N8" s="392"/>
      <c r="O8" s="392"/>
      <c r="P8" s="392"/>
    </row>
    <row r="9" spans="1:16" ht="15" customHeight="1">
      <c r="A9" s="918"/>
      <c r="B9" s="918"/>
      <c r="C9" s="919"/>
      <c r="D9" s="920"/>
      <c r="E9" s="920"/>
      <c r="F9" s="920"/>
      <c r="G9" s="911"/>
      <c r="H9" s="392"/>
      <c r="I9" s="392"/>
      <c r="J9" s="392"/>
      <c r="K9" s="392"/>
      <c r="L9" s="392"/>
      <c r="M9" s="392"/>
      <c r="N9" s="392"/>
      <c r="O9" s="392"/>
      <c r="P9" s="392"/>
    </row>
    <row r="10" spans="1:16" ht="15.75" hidden="1">
      <c r="A10" s="918"/>
      <c r="B10" s="918"/>
      <c r="C10" s="919"/>
      <c r="D10" s="920"/>
      <c r="E10" s="920"/>
      <c r="F10" s="920"/>
      <c r="G10" s="911"/>
      <c r="H10" s="392"/>
      <c r="I10" s="392"/>
      <c r="J10" s="392"/>
      <c r="K10" s="392"/>
      <c r="L10" s="392"/>
      <c r="M10" s="392"/>
      <c r="N10" s="392"/>
      <c r="O10" s="392"/>
      <c r="P10" s="392"/>
    </row>
    <row r="11" spans="1:16" ht="0.75" customHeight="1" hidden="1">
      <c r="A11" s="921"/>
      <c r="B11" s="922"/>
      <c r="C11" s="992"/>
      <c r="D11" s="992"/>
      <c r="E11" s="992"/>
      <c r="F11" s="993"/>
      <c r="G11" s="911"/>
      <c r="H11" s="392"/>
      <c r="I11" s="392"/>
      <c r="J11" s="392"/>
      <c r="K11" s="392"/>
      <c r="L11" s="392"/>
      <c r="M11" s="392"/>
      <c r="N11" s="392"/>
      <c r="O11" s="392"/>
      <c r="P11" s="392"/>
    </row>
    <row r="12" spans="1:16" ht="15.75" hidden="1">
      <c r="A12" s="921"/>
      <c r="B12" s="922"/>
      <c r="C12" s="923"/>
      <c r="D12" s="994"/>
      <c r="E12" s="994"/>
      <c r="F12" s="994"/>
      <c r="G12" s="911"/>
      <c r="H12" s="392"/>
      <c r="I12" s="392"/>
      <c r="J12" s="392"/>
      <c r="K12" s="392"/>
      <c r="L12" s="392"/>
      <c r="M12" s="392"/>
      <c r="N12" s="392"/>
      <c r="O12" s="392"/>
      <c r="P12" s="392"/>
    </row>
    <row r="13" spans="1:16" ht="15.75" hidden="1">
      <c r="A13" s="921"/>
      <c r="B13" s="922"/>
      <c r="C13" s="923"/>
      <c r="D13" s="994"/>
      <c r="E13" s="994"/>
      <c r="F13" s="994"/>
      <c r="G13" s="911"/>
      <c r="H13" s="976"/>
      <c r="I13" s="977"/>
      <c r="J13" s="977"/>
      <c r="K13" s="977"/>
      <c r="L13" s="977"/>
      <c r="M13" s="977"/>
      <c r="N13" s="977"/>
      <c r="O13" s="392"/>
      <c r="P13" s="392"/>
    </row>
    <row r="14" spans="1:7" ht="15.75" hidden="1">
      <c r="A14" s="921"/>
      <c r="B14" s="922"/>
      <c r="C14" s="923"/>
      <c r="D14" s="994"/>
      <c r="E14" s="994"/>
      <c r="F14" s="994"/>
      <c r="G14" s="911"/>
    </row>
    <row r="15" spans="1:7" ht="15.75" hidden="1">
      <c r="A15" s="921"/>
      <c r="B15" s="922"/>
      <c r="C15" s="923"/>
      <c r="D15" s="994"/>
      <c r="E15" s="994"/>
      <c r="F15" s="994"/>
      <c r="G15" s="911"/>
    </row>
    <row r="16" spans="1:7" ht="15.75" hidden="1">
      <c r="A16" s="921"/>
      <c r="B16" s="922"/>
      <c r="C16" s="923"/>
      <c r="D16" s="994"/>
      <c r="E16" s="994"/>
      <c r="F16" s="994"/>
      <c r="G16" s="911"/>
    </row>
    <row r="17" spans="1:7" ht="15.75" hidden="1">
      <c r="A17" s="921"/>
      <c r="B17" s="922"/>
      <c r="C17" s="923"/>
      <c r="D17" s="994"/>
      <c r="E17" s="994"/>
      <c r="F17" s="994"/>
      <c r="G17" s="911"/>
    </row>
    <row r="18" spans="1:7" ht="15.75" hidden="1">
      <c r="A18" s="921"/>
      <c r="B18" s="922"/>
      <c r="C18" s="992"/>
      <c r="D18" s="992"/>
      <c r="E18" s="992"/>
      <c r="F18" s="992"/>
      <c r="G18" s="911"/>
    </row>
    <row r="19" spans="1:7" ht="15.75" hidden="1">
      <c r="A19" s="921"/>
      <c r="B19" s="922"/>
      <c r="C19" s="923"/>
      <c r="D19" s="994"/>
      <c r="E19" s="994"/>
      <c r="F19" s="994"/>
      <c r="G19" s="911"/>
    </row>
    <row r="20" spans="1:7" ht="15.75" hidden="1">
      <c r="A20" s="921"/>
      <c r="B20" s="922"/>
      <c r="C20" s="923"/>
      <c r="D20" s="994"/>
      <c r="E20" s="994"/>
      <c r="F20" s="994"/>
      <c r="G20" s="911"/>
    </row>
    <row r="21" spans="1:7" ht="15.75" hidden="1">
      <c r="A21" s="921"/>
      <c r="B21" s="922"/>
      <c r="C21" s="923"/>
      <c r="D21" s="994"/>
      <c r="E21" s="994"/>
      <c r="F21" s="994"/>
      <c r="G21" s="911"/>
    </row>
    <row r="22" spans="1:7" ht="15.75" hidden="1">
      <c r="A22" s="921"/>
      <c r="B22" s="922"/>
      <c r="C22" s="923"/>
      <c r="D22" s="994"/>
      <c r="E22" s="994"/>
      <c r="F22" s="994"/>
      <c r="G22" s="911"/>
    </row>
    <row r="23" spans="1:7" ht="15.75" hidden="1">
      <c r="A23" s="921"/>
      <c r="B23" s="922"/>
      <c r="C23" s="923"/>
      <c r="D23" s="994"/>
      <c r="E23" s="994"/>
      <c r="F23" s="994"/>
      <c r="G23" s="911"/>
    </row>
    <row r="24" spans="1:7" ht="15.75" hidden="1">
      <c r="A24" s="921"/>
      <c r="B24" s="922"/>
      <c r="C24" s="923"/>
      <c r="D24" s="989"/>
      <c r="E24" s="994"/>
      <c r="F24" s="994"/>
      <c r="G24" s="911"/>
    </row>
    <row r="25" spans="1:7" ht="15.75" hidden="1">
      <c r="A25" s="921"/>
      <c r="B25" s="922"/>
      <c r="C25" s="992"/>
      <c r="D25" s="995"/>
      <c r="E25" s="996"/>
      <c r="F25" s="996"/>
      <c r="G25" s="911"/>
    </row>
    <row r="26" spans="1:7" ht="15.75" hidden="1">
      <c r="A26" s="921"/>
      <c r="B26" s="922"/>
      <c r="C26" s="992"/>
      <c r="D26" s="992"/>
      <c r="E26" s="992"/>
      <c r="F26" s="993"/>
      <c r="G26" s="911"/>
    </row>
    <row r="27" spans="1:7" ht="15.75" hidden="1">
      <c r="A27" s="921"/>
      <c r="B27" s="922"/>
      <c r="C27" s="992"/>
      <c r="D27" s="989"/>
      <c r="E27" s="996"/>
      <c r="F27" s="994"/>
      <c r="G27" s="911"/>
    </row>
    <row r="28" spans="1:7" ht="15.75" hidden="1">
      <c r="A28" s="921"/>
      <c r="B28" s="922"/>
      <c r="C28" s="992"/>
      <c r="D28" s="989"/>
      <c r="E28" s="996"/>
      <c r="F28" s="994"/>
      <c r="G28" s="911"/>
    </row>
    <row r="29" spans="1:7" ht="1.5" customHeight="1" hidden="1">
      <c r="A29" s="921"/>
      <c r="B29" s="922"/>
      <c r="C29" s="923"/>
      <c r="D29" s="989"/>
      <c r="E29" s="994"/>
      <c r="F29" s="994"/>
      <c r="G29" s="911"/>
    </row>
    <row r="30" spans="1:7" ht="15.75" hidden="1">
      <c r="A30" s="921"/>
      <c r="B30" s="922"/>
      <c r="C30" s="992"/>
      <c r="D30" s="995"/>
      <c r="E30" s="997"/>
      <c r="F30" s="997"/>
      <c r="G30" s="911"/>
    </row>
    <row r="31" spans="1:7" ht="16.5" hidden="1" thickBot="1">
      <c r="A31" s="998"/>
      <c r="B31" s="998"/>
      <c r="C31" s="924"/>
      <c r="D31" s="924"/>
      <c r="E31" s="924"/>
      <c r="F31" s="925"/>
      <c r="G31" s="911"/>
    </row>
    <row r="32" spans="1:7" ht="15.75" hidden="1">
      <c r="A32" s="999"/>
      <c r="B32" s="999"/>
      <c r="C32" s="926"/>
      <c r="D32" s="926"/>
      <c r="E32" s="926"/>
      <c r="F32" s="1000"/>
      <c r="G32" s="911"/>
    </row>
    <row r="33" spans="1:7" ht="15.75" hidden="1">
      <c r="A33" s="999"/>
      <c r="B33" s="999"/>
      <c r="C33" s="926"/>
      <c r="D33" s="926"/>
      <c r="E33" s="926"/>
      <c r="F33" s="1000"/>
      <c r="G33" s="911"/>
    </row>
    <row r="34" spans="1:7" ht="15.75">
      <c r="A34" s="918" t="s">
        <v>6</v>
      </c>
      <c r="B34" s="918" t="s">
        <v>564</v>
      </c>
      <c r="C34" s="1001"/>
      <c r="D34" s="1002"/>
      <c r="E34" s="920"/>
      <c r="F34" s="920"/>
      <c r="G34" s="911"/>
    </row>
    <row r="35" spans="1:7" ht="18.75" customHeight="1">
      <c r="A35" s="918"/>
      <c r="B35" s="922" t="s">
        <v>630</v>
      </c>
      <c r="C35" s="1001">
        <v>4</v>
      </c>
      <c r="D35" s="1002"/>
      <c r="E35" s="927">
        <v>4</v>
      </c>
      <c r="F35" s="920"/>
      <c r="G35" s="911"/>
    </row>
    <row r="36" spans="1:7" ht="0.75" customHeight="1" hidden="1">
      <c r="A36" s="918"/>
      <c r="B36" s="922"/>
      <c r="C36" s="928"/>
      <c r="D36" s="1002"/>
      <c r="E36" s="920"/>
      <c r="F36" s="920"/>
      <c r="G36" s="911"/>
    </row>
    <row r="37" spans="1:7" ht="16.5" customHeight="1">
      <c r="A37" s="918" t="s">
        <v>586</v>
      </c>
      <c r="B37" s="922" t="s">
        <v>587</v>
      </c>
      <c r="C37" s="929">
        <v>1</v>
      </c>
      <c r="D37" s="1003"/>
      <c r="E37" s="930">
        <v>1</v>
      </c>
      <c r="F37" s="930"/>
      <c r="G37" s="911"/>
    </row>
    <row r="38" spans="1:7" ht="1.5" customHeight="1">
      <c r="A38" s="918"/>
      <c r="B38" s="922"/>
      <c r="C38" s="929"/>
      <c r="D38" s="1003"/>
      <c r="E38" s="930"/>
      <c r="F38" s="930"/>
      <c r="G38" s="911"/>
    </row>
    <row r="39" spans="1:7" ht="19.5" customHeight="1" hidden="1">
      <c r="A39" s="918"/>
      <c r="B39" s="922"/>
      <c r="C39" s="929"/>
      <c r="D39" s="1003"/>
      <c r="E39" s="930"/>
      <c r="F39" s="930"/>
      <c r="G39" s="911"/>
    </row>
    <row r="40" spans="1:7" ht="0.75" customHeight="1" hidden="1">
      <c r="A40" s="918"/>
      <c r="B40" s="922"/>
      <c r="C40" s="929"/>
      <c r="D40" s="1003"/>
      <c r="E40" s="930"/>
      <c r="F40" s="930"/>
      <c r="G40" s="911"/>
    </row>
    <row r="41" spans="1:7" ht="0.75" customHeight="1" hidden="1">
      <c r="A41" s="918"/>
      <c r="B41" s="922"/>
      <c r="C41" s="929"/>
      <c r="D41" s="1003"/>
      <c r="E41" s="930"/>
      <c r="F41" s="930"/>
      <c r="G41" s="911"/>
    </row>
    <row r="42" spans="1:7" ht="0.75" customHeight="1" hidden="1">
      <c r="A42" s="918"/>
      <c r="B42" s="922"/>
      <c r="C42" s="929"/>
      <c r="D42" s="1003"/>
      <c r="E42" s="930"/>
      <c r="F42" s="930"/>
      <c r="G42" s="911"/>
    </row>
    <row r="43" spans="1:7" ht="18" customHeight="1" hidden="1">
      <c r="A43" s="918"/>
      <c r="B43" s="922"/>
      <c r="C43" s="929"/>
      <c r="D43" s="1003"/>
      <c r="E43" s="930"/>
      <c r="F43" s="930"/>
      <c r="G43" s="911"/>
    </row>
    <row r="44" spans="1:7" ht="16.5" customHeight="1" hidden="1">
      <c r="A44" s="918"/>
      <c r="B44" s="922"/>
      <c r="C44" s="929"/>
      <c r="D44" s="1003"/>
      <c r="E44" s="930"/>
      <c r="F44" s="930"/>
      <c r="G44" s="911"/>
    </row>
    <row r="45" spans="1:7" ht="19.5" customHeight="1" hidden="1">
      <c r="A45" s="918"/>
      <c r="B45" s="922"/>
      <c r="C45" s="929"/>
      <c r="D45" s="1003"/>
      <c r="E45" s="930"/>
      <c r="F45" s="930"/>
      <c r="G45" s="911"/>
    </row>
    <row r="46" spans="1:7" ht="16.5" thickBot="1">
      <c r="A46" s="918"/>
      <c r="B46" s="922"/>
      <c r="C46" s="1004"/>
      <c r="D46" s="1005"/>
      <c r="E46" s="1006"/>
      <c r="F46" s="931"/>
      <c r="G46" s="911"/>
    </row>
    <row r="47" spans="1:7" ht="15.75">
      <c r="A47" s="918" t="s">
        <v>560</v>
      </c>
      <c r="B47" s="922"/>
      <c r="C47" s="1001">
        <f>SUM(C35+C37)</f>
        <v>5</v>
      </c>
      <c r="D47" s="1009"/>
      <c r="E47" s="1009">
        <f>SUM(E35+E37)</f>
        <v>5</v>
      </c>
      <c r="F47" s="1009"/>
      <c r="G47" s="911"/>
    </row>
    <row r="48" spans="1:7" ht="15.75">
      <c r="A48" s="969"/>
      <c r="B48" s="969"/>
      <c r="C48" s="966"/>
      <c r="D48" s="968"/>
      <c r="E48" s="968"/>
      <c r="F48" s="968"/>
      <c r="G48" s="911"/>
    </row>
    <row r="49" spans="1:7" ht="15.75">
      <c r="A49" s="970"/>
      <c r="B49" s="971"/>
      <c r="C49" s="966"/>
      <c r="D49" s="968"/>
      <c r="E49" s="968"/>
      <c r="F49" s="968"/>
      <c r="G49" s="911"/>
    </row>
    <row r="50" spans="1:7" ht="15.75" hidden="1">
      <c r="A50" s="970"/>
      <c r="B50" s="971"/>
      <c r="C50" s="966"/>
      <c r="D50" s="968"/>
      <c r="E50" s="968"/>
      <c r="F50" s="968"/>
      <c r="G50" s="911"/>
    </row>
    <row r="51" spans="1:7" ht="15.75">
      <c r="A51" s="970"/>
      <c r="B51" s="971"/>
      <c r="C51" s="966"/>
      <c r="D51" s="968"/>
      <c r="E51" s="968"/>
      <c r="F51" s="968"/>
      <c r="G51" s="911"/>
    </row>
    <row r="52" spans="1:7" ht="15.75">
      <c r="A52" s="970"/>
      <c r="B52" s="971"/>
      <c r="C52" s="966"/>
      <c r="D52" s="968"/>
      <c r="E52" s="968"/>
      <c r="F52" s="968"/>
      <c r="G52" s="911"/>
    </row>
    <row r="53" spans="1:7" ht="15.75">
      <c r="A53" s="970"/>
      <c r="B53" s="971"/>
      <c r="C53" s="966"/>
      <c r="D53" s="968"/>
      <c r="E53" s="968"/>
      <c r="F53" s="968"/>
      <c r="G53" s="911"/>
    </row>
    <row r="54" spans="1:7" ht="15.75">
      <c r="A54" s="970"/>
      <c r="B54" s="971"/>
      <c r="C54" s="981"/>
      <c r="D54" s="968"/>
      <c r="E54" s="968"/>
      <c r="F54" s="968"/>
      <c r="G54" s="911"/>
    </row>
    <row r="55" spans="1:7" ht="15.75">
      <c r="A55" s="970"/>
      <c r="B55" s="971"/>
      <c r="C55" s="981"/>
      <c r="D55" s="968"/>
      <c r="E55" s="968"/>
      <c r="F55" s="968"/>
      <c r="G55" s="911"/>
    </row>
    <row r="56" spans="1:7" ht="0.75" customHeight="1">
      <c r="A56" s="970"/>
      <c r="B56" s="971"/>
      <c r="C56" s="981"/>
      <c r="D56" s="968"/>
      <c r="E56" s="968"/>
      <c r="F56" s="968"/>
      <c r="G56" s="911"/>
    </row>
    <row r="57" spans="1:7" ht="15.75">
      <c r="A57" s="970"/>
      <c r="B57" s="971"/>
      <c r="C57" s="1007"/>
      <c r="D57" s="968"/>
      <c r="E57" s="980"/>
      <c r="F57" s="968"/>
      <c r="G57" s="911"/>
    </row>
    <row r="58" spans="1:7" ht="15.75" hidden="1">
      <c r="A58" s="970"/>
      <c r="B58" s="971"/>
      <c r="C58" s="966"/>
      <c r="D58" s="968"/>
      <c r="E58" s="968"/>
      <c r="F58" s="968"/>
      <c r="G58" s="911"/>
    </row>
    <row r="59" spans="1:7" ht="15.75" hidden="1">
      <c r="A59" s="970"/>
      <c r="B59" s="971"/>
      <c r="C59" s="966"/>
      <c r="D59" s="968"/>
      <c r="E59" s="968"/>
      <c r="F59" s="968"/>
      <c r="G59" s="911"/>
    </row>
    <row r="60" spans="1:7" ht="15.75">
      <c r="A60" s="970"/>
      <c r="B60" s="971"/>
      <c r="C60" s="1007"/>
      <c r="D60" s="968"/>
      <c r="E60" s="980"/>
      <c r="F60" s="968"/>
      <c r="G60" s="911"/>
    </row>
    <row r="61" spans="1:7" ht="15.75">
      <c r="A61" s="970"/>
      <c r="B61" s="971"/>
      <c r="C61" s="1007"/>
      <c r="D61" s="968"/>
      <c r="E61" s="980"/>
      <c r="F61" s="968"/>
      <c r="G61" s="911"/>
    </row>
    <row r="62" spans="1:7" ht="0.75" customHeight="1">
      <c r="A62" s="970"/>
      <c r="B62" s="971"/>
      <c r="C62" s="966"/>
      <c r="D62" s="968"/>
      <c r="E62" s="968"/>
      <c r="F62" s="968"/>
      <c r="G62" s="911"/>
    </row>
    <row r="63" spans="1:7" ht="15.75">
      <c r="A63" s="969"/>
      <c r="B63" s="969"/>
      <c r="C63" s="1007"/>
      <c r="D63" s="968"/>
      <c r="E63" s="980"/>
      <c r="F63" s="980"/>
      <c r="G63" s="911"/>
    </row>
    <row r="64" spans="1:7" ht="15.75">
      <c r="A64" s="969"/>
      <c r="B64" s="969"/>
      <c r="C64" s="973"/>
      <c r="D64" s="973"/>
      <c r="E64" s="973"/>
      <c r="F64" s="972"/>
      <c r="G64" s="911"/>
    </row>
    <row r="65" spans="1:7" ht="15.75">
      <c r="A65" s="969"/>
      <c r="B65" s="969"/>
      <c r="C65" s="972"/>
      <c r="D65" s="972"/>
      <c r="E65" s="972"/>
      <c r="F65" s="972"/>
      <c r="G65" s="911"/>
    </row>
    <row r="66" spans="1:7" ht="15.75">
      <c r="A66" s="970"/>
      <c r="B66" s="971"/>
      <c r="C66" s="967"/>
      <c r="D66" s="967"/>
      <c r="E66" s="967"/>
      <c r="F66" s="967"/>
      <c r="G66" s="911"/>
    </row>
    <row r="67" spans="1:7" ht="15.75">
      <c r="A67" s="970"/>
      <c r="B67" s="971"/>
      <c r="C67" s="967"/>
      <c r="D67" s="972"/>
      <c r="E67" s="967"/>
      <c r="F67" s="967"/>
      <c r="G67" s="911"/>
    </row>
    <row r="68" spans="1:7" ht="15.75">
      <c r="A68" s="969"/>
      <c r="B68" s="971"/>
      <c r="C68" s="967"/>
      <c r="D68" s="972"/>
      <c r="E68" s="967"/>
      <c r="F68" s="967"/>
      <c r="G68" s="911"/>
    </row>
    <row r="69" spans="1:7" ht="15.75">
      <c r="A69" s="1419"/>
      <c r="B69" s="1419"/>
      <c r="C69" s="952"/>
      <c r="D69" s="952"/>
      <c r="E69" s="952"/>
      <c r="F69" s="952"/>
      <c r="G69" s="911"/>
    </row>
    <row r="70" spans="1:7" ht="15.75">
      <c r="A70" s="1008"/>
      <c r="B70" s="1008"/>
      <c r="C70" s="952"/>
      <c r="D70" s="952"/>
      <c r="E70" s="952"/>
      <c r="F70" s="952"/>
      <c r="G70" s="911"/>
    </row>
    <row r="71" spans="1:7" ht="15.75">
      <c r="A71" s="1008"/>
      <c r="B71" s="1008"/>
      <c r="C71" s="974"/>
      <c r="D71" s="974"/>
      <c r="E71" s="952"/>
      <c r="F71" s="952"/>
      <c r="G71" s="911"/>
    </row>
    <row r="72" spans="1:7" ht="15.75">
      <c r="A72" s="911"/>
      <c r="B72" s="911"/>
      <c r="C72" s="914"/>
      <c r="D72" s="914"/>
      <c r="E72" s="914"/>
      <c r="F72" s="914"/>
      <c r="G72" s="911"/>
    </row>
    <row r="73" spans="1:7" ht="15.75">
      <c r="A73" s="911"/>
      <c r="B73" s="957"/>
      <c r="C73" s="914"/>
      <c r="D73" s="914"/>
      <c r="E73" s="914"/>
      <c r="F73" s="914"/>
      <c r="G73" s="911"/>
    </row>
    <row r="74" spans="1:7" ht="15.75">
      <c r="A74" s="911"/>
      <c r="B74" s="911"/>
      <c r="C74" s="914"/>
      <c r="D74" s="914"/>
      <c r="E74" s="914"/>
      <c r="F74" s="914"/>
      <c r="G74" s="911"/>
    </row>
    <row r="75" spans="1:7" ht="15.75">
      <c r="A75" s="911"/>
      <c r="B75" s="911"/>
      <c r="C75" s="914"/>
      <c r="D75" s="914"/>
      <c r="E75" s="914"/>
      <c r="F75" s="914"/>
      <c r="G75" s="911"/>
    </row>
    <row r="76" spans="1:7" ht="15.75">
      <c r="A76" s="911"/>
      <c r="B76" s="957"/>
      <c r="C76" s="914"/>
      <c r="D76" s="914"/>
      <c r="E76" s="914"/>
      <c r="F76" s="914"/>
      <c r="G76" s="911"/>
    </row>
    <row r="77" spans="1:7" ht="15.75">
      <c r="A77" s="911"/>
      <c r="B77" s="911"/>
      <c r="C77" s="914"/>
      <c r="D77" s="914"/>
      <c r="E77" s="914"/>
      <c r="F77" s="914"/>
      <c r="G77" s="911"/>
    </row>
    <row r="78" spans="1:7" ht="15.75">
      <c r="A78" s="911"/>
      <c r="B78" s="911"/>
      <c r="C78" s="914"/>
      <c r="D78" s="914"/>
      <c r="E78" s="914"/>
      <c r="F78" s="914"/>
      <c r="G78" s="911"/>
    </row>
    <row r="79" spans="1:7" ht="15.75">
      <c r="A79" s="911"/>
      <c r="B79" s="911"/>
      <c r="C79" s="914"/>
      <c r="D79" s="914"/>
      <c r="E79" s="914"/>
      <c r="F79" s="914"/>
      <c r="G79" s="911"/>
    </row>
    <row r="80" spans="1:7" ht="15.75">
      <c r="A80" s="911"/>
      <c r="B80" s="911"/>
      <c r="C80" s="914"/>
      <c r="D80" s="914"/>
      <c r="E80" s="914"/>
      <c r="F80" s="914"/>
      <c r="G80" s="911"/>
    </row>
    <row r="81" spans="1:7" ht="15.75">
      <c r="A81" s="911"/>
      <c r="B81" s="911"/>
      <c r="C81" s="914"/>
      <c r="D81" s="914"/>
      <c r="E81" s="914"/>
      <c r="F81" s="914"/>
      <c r="G81" s="911"/>
    </row>
    <row r="82" spans="1:7" ht="15.75">
      <c r="A82" s="911"/>
      <c r="B82" s="911"/>
      <c r="C82" s="914"/>
      <c r="D82" s="914"/>
      <c r="E82" s="914"/>
      <c r="F82" s="914"/>
      <c r="G82" s="911"/>
    </row>
  </sheetData>
  <sheetProtection/>
  <mergeCells count="3">
    <mergeCell ref="A3:F3"/>
    <mergeCell ref="A69:B69"/>
    <mergeCell ref="B1:L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37.8515625" style="0" customWidth="1"/>
    <col min="2" max="2" width="11.7109375" style="0" customWidth="1"/>
    <col min="3" max="3" width="12.7109375" style="0" customWidth="1"/>
    <col min="4" max="4" width="33.7109375" style="0" customWidth="1"/>
    <col min="5" max="5" width="11.28125" style="0" customWidth="1"/>
    <col min="6" max="6" width="11.7109375" style="0" customWidth="1"/>
  </cols>
  <sheetData>
    <row r="1" spans="1:15" ht="15">
      <c r="A1" s="178"/>
      <c r="B1" s="1281" t="s">
        <v>795</v>
      </c>
      <c r="C1" s="1282"/>
      <c r="D1" s="1282"/>
      <c r="E1" s="1282"/>
      <c r="F1" s="1282"/>
      <c r="G1" s="1282"/>
      <c r="H1" s="1282"/>
      <c r="I1" s="1282"/>
      <c r="J1" s="1282"/>
      <c r="K1" s="1282"/>
      <c r="L1" s="1282"/>
      <c r="M1" s="1282"/>
      <c r="N1" s="1282"/>
      <c r="O1" s="1282"/>
    </row>
    <row r="2" spans="1:6" ht="25.5">
      <c r="A2" s="179" t="s">
        <v>204</v>
      </c>
      <c r="B2" s="180"/>
      <c r="C2" s="180"/>
      <c r="D2" s="180"/>
      <c r="E2" s="180"/>
      <c r="F2" s="180"/>
    </row>
    <row r="3" spans="1:6" ht="15.75" thickBot="1">
      <c r="A3" s="181"/>
      <c r="B3" s="182"/>
      <c r="C3" s="182"/>
      <c r="D3" s="182"/>
      <c r="E3" s="182"/>
      <c r="F3" s="183" t="s">
        <v>1</v>
      </c>
    </row>
    <row r="4" spans="1:6" ht="15.75" thickBot="1">
      <c r="A4" s="184" t="s">
        <v>205</v>
      </c>
      <c r="B4" s="185"/>
      <c r="C4" s="185"/>
      <c r="D4" s="184" t="s">
        <v>206</v>
      </c>
      <c r="E4" s="185"/>
      <c r="F4" s="186"/>
    </row>
    <row r="5" spans="1:6" ht="26.25" thickBot="1">
      <c r="A5" s="187" t="s">
        <v>207</v>
      </c>
      <c r="B5" s="188" t="s">
        <v>796</v>
      </c>
      <c r="C5" s="188" t="s">
        <v>797</v>
      </c>
      <c r="D5" s="187" t="s">
        <v>207</v>
      </c>
      <c r="E5" s="188" t="s">
        <v>794</v>
      </c>
      <c r="F5" s="188" t="s">
        <v>797</v>
      </c>
    </row>
    <row r="6" spans="1:6" ht="30" customHeight="1">
      <c r="A6" s="189" t="s">
        <v>208</v>
      </c>
      <c r="B6" s="190">
        <v>20571</v>
      </c>
      <c r="C6" s="191">
        <v>20571</v>
      </c>
      <c r="D6" s="192" t="s">
        <v>201</v>
      </c>
      <c r="E6" s="190">
        <v>61733</v>
      </c>
      <c r="F6" s="193">
        <v>61733</v>
      </c>
    </row>
    <row r="7" spans="1:6" ht="24" customHeight="1">
      <c r="A7" s="194" t="s">
        <v>209</v>
      </c>
      <c r="B7" s="195">
        <v>90500</v>
      </c>
      <c r="C7" s="196">
        <v>90500</v>
      </c>
      <c r="D7" s="197" t="s">
        <v>210</v>
      </c>
      <c r="E7" s="195">
        <v>16489</v>
      </c>
      <c r="F7" s="198">
        <v>16489</v>
      </c>
    </row>
    <row r="8" spans="1:6" ht="33" customHeight="1">
      <c r="A8" s="194" t="s">
        <v>211</v>
      </c>
      <c r="B8" s="195">
        <v>455190</v>
      </c>
      <c r="C8" s="196">
        <v>455190</v>
      </c>
      <c r="D8" s="197" t="s">
        <v>202</v>
      </c>
      <c r="E8" s="195">
        <v>165572</v>
      </c>
      <c r="F8" s="198">
        <v>165572</v>
      </c>
    </row>
    <row r="9" spans="1:6" ht="21.75" customHeight="1">
      <c r="A9" s="194" t="s">
        <v>186</v>
      </c>
      <c r="B9" s="195">
        <v>84501</v>
      </c>
      <c r="C9" s="196">
        <v>84501</v>
      </c>
      <c r="D9" s="197" t="s">
        <v>182</v>
      </c>
      <c r="E9" s="195"/>
      <c r="F9" s="198"/>
    </row>
    <row r="10" spans="1:6" ht="32.25" customHeight="1">
      <c r="A10" s="194" t="s">
        <v>212</v>
      </c>
      <c r="B10" s="195"/>
      <c r="C10" s="199">
        <v>0</v>
      </c>
      <c r="D10" s="200" t="s">
        <v>213</v>
      </c>
      <c r="E10" s="195">
        <v>255726</v>
      </c>
      <c r="F10" s="198">
        <v>262726</v>
      </c>
    </row>
    <row r="11" spans="1:6" ht="27" customHeight="1">
      <c r="A11" s="194" t="s">
        <v>214</v>
      </c>
      <c r="B11" s="195"/>
      <c r="C11" s="199"/>
      <c r="D11" s="197" t="s">
        <v>183</v>
      </c>
      <c r="E11" s="195">
        <v>9000</v>
      </c>
      <c r="F11" s="198">
        <v>9000</v>
      </c>
    </row>
    <row r="12" spans="1:6" ht="26.25" customHeight="1">
      <c r="A12" s="201" t="s">
        <v>215</v>
      </c>
      <c r="B12" s="195"/>
      <c r="C12" s="196"/>
      <c r="D12" s="197" t="s">
        <v>193</v>
      </c>
      <c r="E12" s="195"/>
      <c r="F12" s="198"/>
    </row>
    <row r="13" spans="1:6" ht="26.25" customHeight="1">
      <c r="A13" s="201" t="s">
        <v>197</v>
      </c>
      <c r="B13" s="195"/>
      <c r="C13" s="199"/>
      <c r="D13" s="197" t="s">
        <v>192</v>
      </c>
      <c r="E13" s="195">
        <v>9500</v>
      </c>
      <c r="F13" s="198">
        <v>9500</v>
      </c>
    </row>
    <row r="14" spans="1:6" ht="36" customHeight="1">
      <c r="A14" s="201" t="s">
        <v>216</v>
      </c>
      <c r="B14" s="195"/>
      <c r="C14" s="199">
        <v>0</v>
      </c>
      <c r="D14" s="197" t="s">
        <v>217</v>
      </c>
      <c r="E14" s="195"/>
      <c r="F14" s="202"/>
    </row>
    <row r="15" spans="1:6" ht="24.75" customHeight="1">
      <c r="A15" s="201" t="s">
        <v>218</v>
      </c>
      <c r="B15" s="195"/>
      <c r="C15" s="199"/>
      <c r="D15" s="197" t="s">
        <v>219</v>
      </c>
      <c r="E15" s="195"/>
      <c r="F15" s="202">
        <v>0</v>
      </c>
    </row>
    <row r="16" spans="1:6" ht="21.75" customHeight="1">
      <c r="A16" s="201" t="s">
        <v>439</v>
      </c>
      <c r="B16" s="195">
        <v>-188960</v>
      </c>
      <c r="C16" s="196">
        <v>-188960</v>
      </c>
      <c r="D16" s="201" t="s">
        <v>220</v>
      </c>
      <c r="E16" s="195">
        <v>5723</v>
      </c>
      <c r="F16" s="198"/>
    </row>
    <row r="17" spans="1:6" ht="29.25" customHeight="1">
      <c r="A17" s="201" t="s">
        <v>685</v>
      </c>
      <c r="B17" s="195">
        <v>6500</v>
      </c>
      <c r="C17" s="196">
        <v>6500</v>
      </c>
      <c r="D17" s="201" t="s">
        <v>221</v>
      </c>
      <c r="E17" s="195"/>
      <c r="F17" s="198"/>
    </row>
    <row r="18" spans="1:6" ht="22.5" customHeight="1">
      <c r="A18" s="1249" t="s">
        <v>687</v>
      </c>
      <c r="B18" s="204"/>
      <c r="C18" s="205"/>
      <c r="D18" s="203" t="s">
        <v>439</v>
      </c>
      <c r="E18" s="204"/>
      <c r="F18" s="206"/>
    </row>
    <row r="19" spans="1:6" ht="22.5" customHeight="1">
      <c r="A19" s="195"/>
      <c r="B19" s="195"/>
      <c r="C19" s="195"/>
      <c r="D19" s="195" t="s">
        <v>686</v>
      </c>
      <c r="E19" s="195"/>
      <c r="F19" s="216"/>
    </row>
    <row r="20" spans="1:6" ht="21.75" customHeight="1" thickBot="1">
      <c r="A20" s="211" t="s">
        <v>222</v>
      </c>
      <c r="B20" s="1250">
        <f>SUM(B6:B18)</f>
        <v>468302</v>
      </c>
      <c r="C20" s="1251">
        <f>SUM(C6:C17)</f>
        <v>468302</v>
      </c>
      <c r="D20" s="211" t="s">
        <v>222</v>
      </c>
      <c r="E20" s="1250">
        <f>SUM(E6:E19)</f>
        <v>523743</v>
      </c>
      <c r="F20" s="1252">
        <f>SUM(F6:F18)</f>
        <v>525020</v>
      </c>
    </row>
    <row r="21" spans="1:6" ht="15.75" thickBot="1">
      <c r="A21" s="211" t="s">
        <v>223</v>
      </c>
      <c r="B21" s="212">
        <f>SUM(E20-B20)</f>
        <v>55441</v>
      </c>
      <c r="C21" s="213">
        <f>SUM(F20-C20)</f>
        <v>56718</v>
      </c>
      <c r="D21" s="211" t="s">
        <v>224</v>
      </c>
      <c r="E21" s="212"/>
      <c r="F21" s="214"/>
    </row>
    <row r="22" spans="1:6" ht="15">
      <c r="A22" s="178"/>
      <c r="B22" s="178"/>
      <c r="C22" s="178"/>
      <c r="D22" s="178"/>
      <c r="E22" s="178"/>
      <c r="F22" s="178"/>
    </row>
    <row r="23" spans="1:6" ht="15">
      <c r="A23" s="178"/>
      <c r="B23" s="178"/>
      <c r="C23" s="178"/>
      <c r="D23" s="178"/>
      <c r="E23" s="1284"/>
      <c r="F23" s="1284"/>
    </row>
    <row r="24" spans="1:6" ht="25.5">
      <c r="A24" s="179" t="s">
        <v>225</v>
      </c>
      <c r="B24" s="180"/>
      <c r="C24" s="180"/>
      <c r="D24" s="180"/>
      <c r="E24" s="180"/>
      <c r="F24" s="180"/>
    </row>
    <row r="25" spans="1:6" ht="15.75" thickBot="1">
      <c r="A25" s="181"/>
      <c r="B25" s="182"/>
      <c r="C25" s="182"/>
      <c r="D25" s="182"/>
      <c r="E25" s="182"/>
      <c r="F25" s="183" t="s">
        <v>1</v>
      </c>
    </row>
    <row r="26" spans="1:6" ht="15.75" thickBot="1">
      <c r="A26" s="184" t="s">
        <v>205</v>
      </c>
      <c r="B26" s="185"/>
      <c r="C26" s="185"/>
      <c r="D26" s="184" t="s">
        <v>206</v>
      </c>
      <c r="E26" s="185"/>
      <c r="F26" s="186"/>
    </row>
    <row r="27" spans="1:6" ht="26.25" thickBot="1">
      <c r="A27" s="187" t="s">
        <v>207</v>
      </c>
      <c r="B27" s="188" t="s">
        <v>798</v>
      </c>
      <c r="C27" s="188" t="s">
        <v>797</v>
      </c>
      <c r="D27" s="187" t="s">
        <v>207</v>
      </c>
      <c r="E27" s="188" t="s">
        <v>799</v>
      </c>
      <c r="F27" s="188" t="s">
        <v>797</v>
      </c>
    </row>
    <row r="28" spans="1:6" ht="26.25" customHeight="1">
      <c r="A28" s="215" t="s">
        <v>198</v>
      </c>
      <c r="B28" s="190">
        <v>6000</v>
      </c>
      <c r="C28" s="190">
        <v>6000</v>
      </c>
      <c r="D28" s="189" t="s">
        <v>184</v>
      </c>
      <c r="E28" s="190"/>
      <c r="F28" s="193"/>
    </row>
    <row r="29" spans="1:6" ht="30" customHeight="1">
      <c r="A29" s="194" t="s">
        <v>199</v>
      </c>
      <c r="B29" s="195"/>
      <c r="C29" s="195"/>
      <c r="D29" s="194" t="s">
        <v>226</v>
      </c>
      <c r="E29" s="195">
        <v>1045539</v>
      </c>
      <c r="F29" s="198">
        <v>1045359</v>
      </c>
    </row>
    <row r="30" spans="1:6" ht="24.75" customHeight="1">
      <c r="A30" s="194" t="s">
        <v>191</v>
      </c>
      <c r="B30" s="195"/>
      <c r="C30" s="195"/>
      <c r="D30" s="194" t="s">
        <v>194</v>
      </c>
      <c r="E30" s="195"/>
      <c r="F30" s="198"/>
    </row>
    <row r="31" spans="1:6" ht="29.25" customHeight="1">
      <c r="A31" s="194" t="s">
        <v>227</v>
      </c>
      <c r="B31" s="195"/>
      <c r="C31" s="195"/>
      <c r="D31" s="194" t="s">
        <v>190</v>
      </c>
      <c r="E31" s="195"/>
      <c r="F31" s="198"/>
    </row>
    <row r="32" spans="1:6" ht="29.25" customHeight="1">
      <c r="A32" s="194" t="s">
        <v>189</v>
      </c>
      <c r="B32" s="195">
        <v>1017832</v>
      </c>
      <c r="C32" s="195">
        <v>1017832</v>
      </c>
      <c r="D32" s="194" t="s">
        <v>738</v>
      </c>
      <c r="E32" s="195"/>
      <c r="F32" s="198"/>
    </row>
    <row r="33" spans="1:6" ht="32.25" customHeight="1">
      <c r="A33" s="194" t="s">
        <v>181</v>
      </c>
      <c r="B33" s="195">
        <v>3000</v>
      </c>
      <c r="C33" s="195">
        <v>3000</v>
      </c>
      <c r="D33" s="194" t="s">
        <v>229</v>
      </c>
      <c r="E33" s="195"/>
      <c r="F33" s="198"/>
    </row>
    <row r="34" spans="1:6" ht="37.5" customHeight="1">
      <c r="A34" s="194" t="s">
        <v>230</v>
      </c>
      <c r="B34" s="195"/>
      <c r="C34" s="195"/>
      <c r="D34" s="194" t="s">
        <v>231</v>
      </c>
      <c r="E34" s="195"/>
      <c r="F34" s="198">
        <v>15124</v>
      </c>
    </row>
    <row r="35" spans="1:6" ht="33.75" customHeight="1">
      <c r="A35" s="194" t="s">
        <v>232</v>
      </c>
      <c r="B35" s="195"/>
      <c r="C35" s="195"/>
      <c r="D35" s="201" t="s">
        <v>233</v>
      </c>
      <c r="E35" s="195"/>
      <c r="F35" s="198"/>
    </row>
    <row r="36" spans="1:6" ht="27" customHeight="1">
      <c r="A36" s="194" t="s">
        <v>197</v>
      </c>
      <c r="B36" s="195">
        <v>88000</v>
      </c>
      <c r="C36" s="195">
        <v>110124</v>
      </c>
      <c r="D36" s="194" t="s">
        <v>234</v>
      </c>
      <c r="E36" s="195">
        <v>36000</v>
      </c>
      <c r="F36" s="198">
        <v>36000</v>
      </c>
    </row>
    <row r="37" spans="1:6" ht="32.25" customHeight="1">
      <c r="A37" s="194" t="s">
        <v>200</v>
      </c>
      <c r="B37" s="195"/>
      <c r="C37" s="216">
        <v>0</v>
      </c>
      <c r="D37" s="194"/>
      <c r="E37" s="195"/>
      <c r="F37" s="198"/>
    </row>
    <row r="38" spans="1:6" ht="24" customHeight="1">
      <c r="A38" s="194" t="s">
        <v>235</v>
      </c>
      <c r="B38" s="195">
        <v>21968</v>
      </c>
      <c r="C38" s="195">
        <v>21968</v>
      </c>
      <c r="D38" s="201"/>
      <c r="E38" s="195"/>
      <c r="F38" s="198"/>
    </row>
    <row r="39" spans="1:6" ht="24" customHeight="1" thickBot="1">
      <c r="A39" s="1247" t="s">
        <v>555</v>
      </c>
      <c r="B39" s="204"/>
      <c r="C39" s="204"/>
      <c r="D39" s="203"/>
      <c r="E39" s="204"/>
      <c r="F39" s="1248"/>
    </row>
    <row r="40" spans="1:6" ht="15.75" thickBot="1">
      <c r="A40" s="207" t="s">
        <v>222</v>
      </c>
      <c r="B40" s="208">
        <f>SUM(B28:B38)</f>
        <v>1136800</v>
      </c>
      <c r="C40" s="208">
        <f>SUM(C28:C38)</f>
        <v>1158924</v>
      </c>
      <c r="D40" s="207" t="s">
        <v>222</v>
      </c>
      <c r="E40" s="208">
        <f>SUM(E28:E38)</f>
        <v>1081539</v>
      </c>
      <c r="F40" s="210">
        <f>SUM(F28:F38)</f>
        <v>1096483</v>
      </c>
    </row>
    <row r="41" spans="1:6" ht="15.75" thickBot="1">
      <c r="A41" s="211" t="s">
        <v>223</v>
      </c>
      <c r="B41" s="212"/>
      <c r="C41" s="212"/>
      <c r="D41" s="211" t="s">
        <v>224</v>
      </c>
      <c r="E41" s="212">
        <f>SUM(B40-E40)</f>
        <v>55261</v>
      </c>
      <c r="F41" s="217">
        <f>SUM(C40-F40)</f>
        <v>62441</v>
      </c>
    </row>
  </sheetData>
  <sheetProtection/>
  <mergeCells count="2">
    <mergeCell ref="B1:O1"/>
    <mergeCell ref="E23:F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4.7109375" style="1136" customWidth="1"/>
    <col min="2" max="3" width="3.140625" style="1136" customWidth="1"/>
    <col min="4" max="4" width="65.140625" style="223" customWidth="1"/>
    <col min="5" max="5" width="11.8515625" style="1194" customWidth="1"/>
    <col min="6" max="16384" width="9.140625" style="223" customWidth="1"/>
  </cols>
  <sheetData>
    <row r="1" spans="4:13" ht="15">
      <c r="D1" s="1281" t="s">
        <v>764</v>
      </c>
      <c r="E1" s="1296"/>
      <c r="F1" s="1296"/>
      <c r="G1" s="1296"/>
      <c r="H1" s="1296"/>
      <c r="I1" s="1296"/>
      <c r="J1" s="1296"/>
      <c r="K1" s="1296"/>
      <c r="L1" s="1296"/>
      <c r="M1" s="1296"/>
    </row>
    <row r="2" spans="1:5" ht="12.75">
      <c r="A2" s="1285" t="s">
        <v>588</v>
      </c>
      <c r="B2" s="1285"/>
      <c r="C2" s="1285"/>
      <c r="D2" s="1285"/>
      <c r="E2" s="1285"/>
    </row>
    <row r="3" ht="12.75">
      <c r="E3" s="1137" t="s">
        <v>1</v>
      </c>
    </row>
    <row r="4" spans="1:5" ht="12.75">
      <c r="A4" s="1286" t="s">
        <v>589</v>
      </c>
      <c r="B4" s="1287"/>
      <c r="C4" s="1288"/>
      <c r="D4" s="1138" t="s">
        <v>207</v>
      </c>
      <c r="E4" s="1139" t="s">
        <v>705</v>
      </c>
    </row>
    <row r="5" spans="1:5" ht="12.75">
      <c r="A5" s="1140"/>
      <c r="B5" s="1141"/>
      <c r="C5" s="1142"/>
      <c r="D5" s="1143"/>
      <c r="E5" s="1144" t="s">
        <v>180</v>
      </c>
    </row>
    <row r="6" spans="1:5" ht="12.75">
      <c r="A6" s="1289" t="s">
        <v>616</v>
      </c>
      <c r="B6" s="1290"/>
      <c r="C6" s="1290"/>
      <c r="D6" s="1290"/>
      <c r="E6" s="1291"/>
    </row>
    <row r="7" spans="1:5" ht="12.75">
      <c r="A7" s="1145" t="s">
        <v>6</v>
      </c>
      <c r="B7" s="1292" t="s">
        <v>209</v>
      </c>
      <c r="C7" s="1292"/>
      <c r="D7" s="1292"/>
      <c r="E7" s="1146"/>
    </row>
    <row r="8" spans="1:5" ht="12.75">
      <c r="A8" s="1147"/>
      <c r="B8" s="1147" t="s">
        <v>259</v>
      </c>
      <c r="C8" s="1147"/>
      <c r="D8" s="1148" t="s">
        <v>484</v>
      </c>
      <c r="E8" s="1149"/>
    </row>
    <row r="9" spans="1:5" ht="12.75">
      <c r="A9" s="1147"/>
      <c r="B9" s="1147"/>
      <c r="C9" s="1147" t="s">
        <v>259</v>
      </c>
      <c r="D9" s="1150" t="s">
        <v>590</v>
      </c>
      <c r="E9" s="1151">
        <v>55000</v>
      </c>
    </row>
    <row r="10" spans="1:5" ht="12.75">
      <c r="A10" s="1147"/>
      <c r="B10" s="1147"/>
      <c r="C10" s="1147" t="s">
        <v>262</v>
      </c>
      <c r="D10" s="1150" t="s">
        <v>591</v>
      </c>
      <c r="E10" s="1151">
        <v>3000</v>
      </c>
    </row>
    <row r="11" spans="1:5" ht="12.75">
      <c r="A11" s="1147"/>
      <c r="B11" s="1147"/>
      <c r="C11" s="1147" t="s">
        <v>263</v>
      </c>
      <c r="D11" s="1150" t="s">
        <v>592</v>
      </c>
      <c r="E11" s="1151">
        <v>12000</v>
      </c>
    </row>
    <row r="12" spans="1:5" ht="12.75" hidden="1">
      <c r="A12" s="1147"/>
      <c r="B12" s="1147"/>
      <c r="C12" s="1147"/>
      <c r="D12" s="1150"/>
      <c r="E12" s="1151"/>
    </row>
    <row r="13" spans="1:5" ht="12.75">
      <c r="A13" s="1147"/>
      <c r="B13" s="1147"/>
      <c r="C13" s="1147" t="s">
        <v>264</v>
      </c>
      <c r="D13" s="1150" t="s">
        <v>593</v>
      </c>
      <c r="E13" s="1152">
        <v>10000</v>
      </c>
    </row>
    <row r="14" spans="1:5" ht="12.75">
      <c r="A14" s="1147"/>
      <c r="B14" s="1147"/>
      <c r="C14" s="1147"/>
      <c r="D14" s="1150" t="s">
        <v>594</v>
      </c>
      <c r="E14" s="1153">
        <f>SUM(E9:E13)</f>
        <v>80000</v>
      </c>
    </row>
    <row r="15" spans="1:5" ht="12.75">
      <c r="A15" s="1147"/>
      <c r="B15" s="1147" t="s">
        <v>262</v>
      </c>
      <c r="C15" s="1147"/>
      <c r="D15" s="1148" t="s">
        <v>485</v>
      </c>
      <c r="E15" s="1154"/>
    </row>
    <row r="16" spans="1:5" ht="0.75" customHeight="1">
      <c r="A16" s="1147"/>
      <c r="B16" s="1147"/>
      <c r="C16" s="1147"/>
      <c r="D16" s="1150"/>
      <c r="E16" s="1151"/>
    </row>
    <row r="17" spans="1:5" ht="12.75" hidden="1">
      <c r="A17" s="1147"/>
      <c r="B17" s="1147"/>
      <c r="C17" s="1147"/>
      <c r="D17" s="1150"/>
      <c r="E17" s="1152"/>
    </row>
    <row r="18" spans="1:5" ht="12.75" hidden="1">
      <c r="A18" s="1147"/>
      <c r="B18" s="1147"/>
      <c r="C18" s="1147"/>
      <c r="D18" s="1150"/>
      <c r="E18" s="1151"/>
    </row>
    <row r="19" spans="1:5" ht="12.75">
      <c r="A19" s="1147"/>
      <c r="B19" s="1147"/>
      <c r="C19" s="1147" t="s">
        <v>259</v>
      </c>
      <c r="D19" s="1150" t="s">
        <v>269</v>
      </c>
      <c r="E19" s="1154">
        <v>8400</v>
      </c>
    </row>
    <row r="20" spans="1:7" ht="12.75">
      <c r="A20" s="1147"/>
      <c r="B20" s="1147"/>
      <c r="C20" s="1147" t="s">
        <v>262</v>
      </c>
      <c r="D20" s="1150" t="s">
        <v>270</v>
      </c>
      <c r="E20" s="1152">
        <v>100</v>
      </c>
      <c r="G20" s="1136"/>
    </row>
    <row r="21" spans="1:5" ht="12.75">
      <c r="A21" s="1147"/>
      <c r="B21" s="1147"/>
      <c r="C21" s="1147"/>
      <c r="D21" s="1150" t="s">
        <v>595</v>
      </c>
      <c r="E21" s="1151">
        <f>SUM(E19:E20)</f>
        <v>8500</v>
      </c>
    </row>
    <row r="22" spans="1:5" ht="12.75">
      <c r="A22" s="1147"/>
      <c r="B22" s="1147"/>
      <c r="C22" s="1147"/>
      <c r="D22" s="1150" t="s">
        <v>596</v>
      </c>
      <c r="E22" s="1153">
        <f>SUM(E21,E18)</f>
        <v>8500</v>
      </c>
    </row>
    <row r="23" spans="1:5" ht="12.75">
      <c r="A23" s="1147"/>
      <c r="B23" s="1147" t="s">
        <v>263</v>
      </c>
      <c r="C23" s="1155"/>
      <c r="D23" s="1156" t="s">
        <v>597</v>
      </c>
      <c r="E23" s="1157"/>
    </row>
    <row r="24" spans="1:5" ht="12.75">
      <c r="A24" s="1147"/>
      <c r="B24" s="1147"/>
      <c r="C24" s="1155" t="s">
        <v>259</v>
      </c>
      <c r="D24" s="1158" t="s">
        <v>598</v>
      </c>
      <c r="E24" s="1151">
        <v>2000</v>
      </c>
    </row>
    <row r="25" spans="1:5" ht="12.75">
      <c r="A25" s="1147"/>
      <c r="B25" s="1147"/>
      <c r="C25" s="1155" t="s">
        <v>262</v>
      </c>
      <c r="D25" s="1158" t="s">
        <v>599</v>
      </c>
      <c r="E25" s="1159"/>
    </row>
    <row r="26" spans="1:5" ht="12.75">
      <c r="A26" s="1147"/>
      <c r="B26" s="1147"/>
      <c r="C26" s="1155"/>
      <c r="D26" s="1158" t="s">
        <v>600</v>
      </c>
      <c r="E26" s="1153">
        <f>SUM(E24:E25)</f>
        <v>2000</v>
      </c>
    </row>
    <row r="27" spans="1:5" ht="12.75">
      <c r="A27" s="1145" t="s">
        <v>33</v>
      </c>
      <c r="B27" s="1293" t="s">
        <v>601</v>
      </c>
      <c r="C27" s="1294"/>
      <c r="D27" s="1295"/>
      <c r="E27" s="1157"/>
    </row>
    <row r="28" spans="1:5" ht="12.75">
      <c r="A28" s="1147"/>
      <c r="B28" s="1147" t="s">
        <v>259</v>
      </c>
      <c r="C28" s="1155"/>
      <c r="D28" s="1156" t="s">
        <v>198</v>
      </c>
      <c r="E28" s="1160"/>
    </row>
    <row r="29" spans="1:5" ht="12.75">
      <c r="A29" s="1147"/>
      <c r="B29" s="1147"/>
      <c r="C29" s="1155" t="s">
        <v>259</v>
      </c>
      <c r="D29" s="1158" t="s">
        <v>602</v>
      </c>
      <c r="E29" s="1160"/>
    </row>
    <row r="30" spans="1:5" ht="12.75">
      <c r="A30" s="1147"/>
      <c r="B30" s="1147"/>
      <c r="C30" s="1155"/>
      <c r="D30" s="1158" t="s">
        <v>603</v>
      </c>
      <c r="E30" s="1152">
        <v>6000</v>
      </c>
    </row>
    <row r="31" spans="1:5" ht="12.75">
      <c r="A31" s="1147"/>
      <c r="B31" s="1147"/>
      <c r="C31" s="1155"/>
      <c r="D31" s="1158" t="s">
        <v>604</v>
      </c>
      <c r="E31" s="1153">
        <f>SUM(E28:E30)</f>
        <v>6000</v>
      </c>
    </row>
    <row r="32" spans="1:5" ht="12.75">
      <c r="A32" s="1147"/>
      <c r="B32" s="1147" t="s">
        <v>262</v>
      </c>
      <c r="C32" s="1155"/>
      <c r="D32" s="1156" t="s">
        <v>199</v>
      </c>
      <c r="E32" s="1157"/>
    </row>
    <row r="33" spans="1:5" ht="13.5" thickBot="1">
      <c r="A33" s="1147"/>
      <c r="B33" s="1147"/>
      <c r="C33" s="1155" t="s">
        <v>259</v>
      </c>
      <c r="D33" s="1158" t="s">
        <v>617</v>
      </c>
      <c r="E33" s="1152"/>
    </row>
    <row r="34" spans="1:5" ht="13.5" thickBot="1">
      <c r="A34" s="1147"/>
      <c r="B34" s="1147"/>
      <c r="C34" s="1155"/>
      <c r="D34" s="1158" t="s">
        <v>605</v>
      </c>
      <c r="E34" s="1161">
        <f>SUM(E33)</f>
        <v>0</v>
      </c>
    </row>
    <row r="35" spans="1:5" ht="12.75">
      <c r="A35" s="1162"/>
      <c r="B35" s="1140" t="s">
        <v>263</v>
      </c>
      <c r="C35" s="1147"/>
      <c r="D35" s="1163" t="s">
        <v>506</v>
      </c>
      <c r="E35" s="1164"/>
    </row>
    <row r="36" spans="1:5" ht="13.5" thickBot="1">
      <c r="A36" s="1162"/>
      <c r="B36" s="1140"/>
      <c r="C36" s="1162" t="s">
        <v>259</v>
      </c>
      <c r="D36" s="1165" t="s">
        <v>606</v>
      </c>
      <c r="E36" s="1166"/>
    </row>
    <row r="37" spans="1:5" ht="13.5" thickBot="1">
      <c r="A37" s="1162"/>
      <c r="B37" s="1140"/>
      <c r="C37" s="1162"/>
      <c r="D37" s="1165" t="s">
        <v>607</v>
      </c>
      <c r="E37" s="1161">
        <f>SUM(E36)</f>
        <v>0</v>
      </c>
    </row>
    <row r="38" spans="1:6" ht="13.5" thickBot="1">
      <c r="A38" s="1162"/>
      <c r="B38" s="1140"/>
      <c r="C38" s="1147"/>
      <c r="D38" s="1167" t="s">
        <v>59</v>
      </c>
      <c r="E38" s="1168">
        <f>SUM(E37,E34,E31)</f>
        <v>6000</v>
      </c>
      <c r="F38" s="1169"/>
    </row>
    <row r="39" spans="1:5" ht="12.75">
      <c r="A39" s="1170" t="s">
        <v>50</v>
      </c>
      <c r="B39" s="1297" t="s">
        <v>62</v>
      </c>
      <c r="C39" s="1298"/>
      <c r="D39" s="1299"/>
      <c r="E39" s="1157"/>
    </row>
    <row r="40" spans="1:5" ht="12.75">
      <c r="A40" s="1147"/>
      <c r="B40" s="1145" t="s">
        <v>259</v>
      </c>
      <c r="C40" s="1155"/>
      <c r="D40" s="1171" t="s">
        <v>186</v>
      </c>
      <c r="E40" s="1160"/>
    </row>
    <row r="41" spans="1:5" ht="12.75">
      <c r="A41" s="1289" t="s">
        <v>616</v>
      </c>
      <c r="B41" s="1290"/>
      <c r="C41" s="1290"/>
      <c r="D41" s="1290"/>
      <c r="E41" s="1291"/>
    </row>
    <row r="42" spans="1:5" ht="12.75">
      <c r="A42" s="1147"/>
      <c r="B42" s="1147"/>
      <c r="C42" s="1147"/>
      <c r="D42" s="1150"/>
      <c r="E42" s="1151"/>
    </row>
    <row r="43" spans="1:5" ht="12.75" hidden="1">
      <c r="A43" s="1147"/>
      <c r="B43" s="1147"/>
      <c r="C43" s="1147"/>
      <c r="D43" s="1150"/>
      <c r="E43" s="1151"/>
    </row>
    <row r="44" spans="1:5" ht="0.75" customHeight="1">
      <c r="A44" s="1147"/>
      <c r="B44" s="1147"/>
      <c r="C44" s="1147" t="s">
        <v>262</v>
      </c>
      <c r="D44" s="1150"/>
      <c r="E44" s="1151"/>
    </row>
    <row r="45" spans="1:5" ht="12.75" hidden="1">
      <c r="A45" s="1147"/>
      <c r="B45" s="1147"/>
      <c r="C45" s="1147"/>
      <c r="D45" s="1150"/>
      <c r="E45" s="1151"/>
    </row>
    <row r="46" spans="1:5" ht="12.75">
      <c r="A46" s="1147"/>
      <c r="B46" s="1147"/>
      <c r="C46" s="1147" t="s">
        <v>259</v>
      </c>
      <c r="D46" s="1150" t="s">
        <v>742</v>
      </c>
      <c r="E46" s="1151">
        <v>8100</v>
      </c>
    </row>
    <row r="47" spans="1:5" ht="12.75" hidden="1">
      <c r="A47" s="1147"/>
      <c r="B47" s="1147"/>
      <c r="C47" s="1147"/>
      <c r="D47" s="1150"/>
      <c r="E47" s="1151">
        <v>65619</v>
      </c>
    </row>
    <row r="48" spans="1:5" ht="12.75">
      <c r="A48" s="1147"/>
      <c r="B48" s="1147"/>
      <c r="C48" s="1147" t="s">
        <v>262</v>
      </c>
      <c r="D48" s="1150" t="s">
        <v>633</v>
      </c>
      <c r="E48" s="1151"/>
    </row>
    <row r="49" spans="1:5" ht="12.75">
      <c r="A49" s="1147"/>
      <c r="B49" s="1147"/>
      <c r="C49" s="1147" t="s">
        <v>263</v>
      </c>
      <c r="D49" s="1150" t="s">
        <v>608</v>
      </c>
      <c r="E49" s="1151"/>
    </row>
    <row r="50" spans="1:5" ht="12.75">
      <c r="A50" s="1147"/>
      <c r="B50" s="1147"/>
      <c r="C50" s="1147" t="s">
        <v>264</v>
      </c>
      <c r="D50" s="1150" t="s">
        <v>609</v>
      </c>
      <c r="E50" s="1151">
        <v>50000</v>
      </c>
    </row>
    <row r="51" spans="1:5" ht="12.75">
      <c r="A51" s="1147"/>
      <c r="B51" s="1147"/>
      <c r="C51" s="1147" t="s">
        <v>265</v>
      </c>
      <c r="D51" s="1150" t="s">
        <v>610</v>
      </c>
      <c r="E51" s="1151">
        <v>13632</v>
      </c>
    </row>
    <row r="52" spans="1:5" ht="12.75">
      <c r="A52" s="1147"/>
      <c r="B52" s="1147"/>
      <c r="C52" s="1147"/>
      <c r="D52" s="1150" t="s">
        <v>611</v>
      </c>
      <c r="E52" s="1151">
        <v>6864</v>
      </c>
    </row>
    <row r="53" spans="1:5" ht="12.75">
      <c r="A53" s="1147"/>
      <c r="B53" s="1147"/>
      <c r="C53" s="1147"/>
      <c r="D53" s="1150" t="s">
        <v>612</v>
      </c>
      <c r="E53" s="1151"/>
    </row>
    <row r="54" spans="1:5" ht="12.75">
      <c r="A54" s="1147"/>
      <c r="B54" s="1147"/>
      <c r="C54" s="1147" t="s">
        <v>669</v>
      </c>
      <c r="D54" s="1150" t="s">
        <v>741</v>
      </c>
      <c r="E54" s="1151">
        <v>7966</v>
      </c>
    </row>
    <row r="55" spans="1:5" ht="12.75">
      <c r="A55" s="1147"/>
      <c r="B55" s="1147"/>
      <c r="C55" s="1147" t="s">
        <v>670</v>
      </c>
      <c r="D55" s="1150" t="s">
        <v>739</v>
      </c>
      <c r="E55" s="1151">
        <v>4803</v>
      </c>
    </row>
    <row r="56" spans="1:5" ht="12.75" customHeight="1" thickBot="1">
      <c r="A56" s="1147"/>
      <c r="B56" s="1147"/>
      <c r="C56" s="1147" t="s">
        <v>740</v>
      </c>
      <c r="D56" s="1150" t="s">
        <v>671</v>
      </c>
      <c r="E56" s="1151">
        <v>6768</v>
      </c>
    </row>
    <row r="57" spans="1:5" ht="13.5" hidden="1" thickBot="1">
      <c r="A57" s="1147"/>
      <c r="B57" s="1147"/>
      <c r="C57" s="1155"/>
      <c r="D57" s="1158"/>
      <c r="E57" s="1151"/>
    </row>
    <row r="58" spans="1:5" ht="13.5" hidden="1" thickBot="1">
      <c r="A58" s="1147"/>
      <c r="B58" s="1147"/>
      <c r="C58" s="1155"/>
      <c r="D58" s="1158"/>
      <c r="E58" s="1151"/>
    </row>
    <row r="59" spans="1:5" ht="13.5" hidden="1" thickBot="1">
      <c r="A59" s="1147"/>
      <c r="B59" s="1147"/>
      <c r="C59" s="1155"/>
      <c r="D59" s="1158"/>
      <c r="E59" s="1151"/>
    </row>
    <row r="60" spans="1:5" ht="13.5" hidden="1" thickBot="1">
      <c r="A60" s="1147"/>
      <c r="B60" s="1147"/>
      <c r="C60" s="1155"/>
      <c r="D60" s="1158"/>
      <c r="E60" s="1172"/>
    </row>
    <row r="61" spans="1:5" ht="13.5" hidden="1" thickBot="1">
      <c r="A61" s="1147"/>
      <c r="B61" s="1147"/>
      <c r="C61" s="1155"/>
      <c r="D61" s="1158"/>
      <c r="E61" s="1173"/>
    </row>
    <row r="62" spans="1:5" ht="13.5" hidden="1" thickBot="1">
      <c r="A62" s="1147"/>
      <c r="B62" s="1147"/>
      <c r="C62" s="1147"/>
      <c r="D62" s="1150"/>
      <c r="E62" s="1154"/>
    </row>
    <row r="63" spans="1:5" ht="12.75" customHeight="1" hidden="1" thickBot="1">
      <c r="A63" s="1147"/>
      <c r="B63" s="1147"/>
      <c r="C63" s="1147"/>
      <c r="D63" s="1150"/>
      <c r="E63" s="1151"/>
    </row>
    <row r="64" spans="1:5" ht="13.5" hidden="1" thickBot="1">
      <c r="A64" s="1147"/>
      <c r="B64" s="1147"/>
      <c r="C64" s="1147"/>
      <c r="D64" s="1150"/>
      <c r="E64" s="1161"/>
    </row>
    <row r="65" spans="1:5" ht="13.5" thickBot="1">
      <c r="A65" s="1147"/>
      <c r="B65" s="1147"/>
      <c r="C65" s="1155"/>
      <c r="D65" s="1158" t="s">
        <v>634</v>
      </c>
      <c r="E65" s="1161">
        <f>E46+E50+E51+E55+E54</f>
        <v>84501</v>
      </c>
    </row>
    <row r="66" spans="1:5" ht="12.75">
      <c r="A66" s="1300" t="s">
        <v>618</v>
      </c>
      <c r="B66" s="1301"/>
      <c r="C66" s="1301"/>
      <c r="D66" s="1301"/>
      <c r="E66" s="1302"/>
    </row>
    <row r="67" spans="1:5" ht="12.75">
      <c r="A67" s="1147"/>
      <c r="B67" s="1147"/>
      <c r="C67" s="1147" t="s">
        <v>259</v>
      </c>
      <c r="D67" s="1150" t="s">
        <v>672</v>
      </c>
      <c r="E67" s="1153"/>
    </row>
    <row r="68" spans="1:5" ht="12.75">
      <c r="A68" s="1147"/>
      <c r="B68" s="1147"/>
      <c r="C68" s="1147"/>
      <c r="D68" s="1150" t="s">
        <v>613</v>
      </c>
      <c r="E68" s="1151">
        <v>3167</v>
      </c>
    </row>
    <row r="69" spans="1:5" ht="12.75">
      <c r="A69" s="1147"/>
      <c r="B69" s="1147"/>
      <c r="C69" s="1147"/>
      <c r="D69" s="1150" t="s">
        <v>560</v>
      </c>
      <c r="E69" s="1153">
        <f>SUM(E68)</f>
        <v>3167</v>
      </c>
    </row>
    <row r="70" spans="1:5" ht="12.75">
      <c r="A70" s="1147"/>
      <c r="B70" s="1147"/>
      <c r="C70" s="1147"/>
      <c r="D70" s="1150"/>
      <c r="E70" s="1151"/>
    </row>
    <row r="71" spans="1:5" ht="0.75" customHeight="1">
      <c r="A71" s="1147"/>
      <c r="B71" s="1147"/>
      <c r="C71" s="1147"/>
      <c r="D71" s="1150"/>
      <c r="E71" s="1151"/>
    </row>
    <row r="72" spans="1:5" ht="13.5" customHeight="1" hidden="1">
      <c r="A72" s="1147"/>
      <c r="B72" s="1147"/>
      <c r="C72" s="1147"/>
      <c r="D72" s="1150"/>
      <c r="E72" s="1153"/>
    </row>
    <row r="73" spans="1:5" ht="12.75" hidden="1">
      <c r="A73" s="1147"/>
      <c r="B73" s="1147"/>
      <c r="C73" s="1147"/>
      <c r="D73" s="1150"/>
      <c r="E73" s="1153"/>
    </row>
    <row r="74" spans="1:5" ht="12.75" hidden="1">
      <c r="A74" s="1147"/>
      <c r="B74" s="1147"/>
      <c r="C74" s="1147"/>
      <c r="D74" s="1150"/>
      <c r="E74" s="1153"/>
    </row>
    <row r="75" spans="1:5" ht="12.75" hidden="1">
      <c r="A75" s="1147"/>
      <c r="B75" s="1147"/>
      <c r="C75" s="1147"/>
      <c r="D75" s="1150"/>
      <c r="E75" s="1151"/>
    </row>
    <row r="76" spans="1:5" ht="12.75" hidden="1">
      <c r="A76" s="1147"/>
      <c r="B76" s="1147"/>
      <c r="C76" s="1147"/>
      <c r="D76" s="1150"/>
      <c r="E76" s="1151"/>
    </row>
    <row r="77" spans="1:5" ht="12.75" hidden="1">
      <c r="A77" s="1147"/>
      <c r="B77" s="1147"/>
      <c r="C77" s="1147"/>
      <c r="D77" s="1150"/>
      <c r="E77" s="1153"/>
    </row>
    <row r="78" spans="1:5" ht="12.75" hidden="1">
      <c r="A78" s="1147"/>
      <c r="B78" s="1147"/>
      <c r="C78" s="1147"/>
      <c r="D78" s="1150"/>
      <c r="E78" s="1153"/>
    </row>
    <row r="79" spans="1:5" ht="0.75" customHeight="1">
      <c r="A79" s="1303"/>
      <c r="B79" s="1303"/>
      <c r="C79" s="1303"/>
      <c r="D79" s="1303"/>
      <c r="E79" s="1303"/>
    </row>
    <row r="80" spans="1:5" ht="12.75" hidden="1">
      <c r="A80" s="1162"/>
      <c r="B80" s="1162"/>
      <c r="C80" s="1162"/>
      <c r="D80" s="1175"/>
      <c r="E80" s="1176"/>
    </row>
    <row r="81" spans="1:5" ht="12.75" hidden="1">
      <c r="A81" s="1147"/>
      <c r="B81" s="1147"/>
      <c r="C81" s="1147"/>
      <c r="D81" s="1148"/>
      <c r="E81" s="1154"/>
    </row>
    <row r="82" spans="1:5" ht="12.75" hidden="1">
      <c r="A82" s="1147"/>
      <c r="B82" s="1147"/>
      <c r="C82" s="1147"/>
      <c r="D82" s="1150"/>
      <c r="E82" s="1154"/>
    </row>
    <row r="83" spans="1:5" ht="12.75" hidden="1">
      <c r="A83" s="1147"/>
      <c r="B83" s="1147"/>
      <c r="C83" s="1147"/>
      <c r="D83" s="1150"/>
      <c r="E83" s="1151"/>
    </row>
    <row r="84" spans="1:5" ht="13.5" hidden="1" thickBot="1">
      <c r="A84" s="1147"/>
      <c r="B84" s="1147"/>
      <c r="C84" s="1147"/>
      <c r="D84" s="1150"/>
      <c r="E84" s="1177"/>
    </row>
    <row r="85" spans="1:5" ht="13.5" hidden="1" thickBot="1">
      <c r="A85" s="1147"/>
      <c r="B85" s="1147"/>
      <c r="C85" s="1147"/>
      <c r="D85" s="1150"/>
      <c r="E85" s="1161"/>
    </row>
    <row r="86" spans="1:5" ht="13.5" hidden="1" thickBot="1">
      <c r="A86" s="1147"/>
      <c r="B86" s="1147"/>
      <c r="C86" s="1147"/>
      <c r="D86" s="1150"/>
      <c r="E86" s="1161"/>
    </row>
    <row r="87" spans="1:5" ht="12.75" hidden="1">
      <c r="A87" s="1147"/>
      <c r="B87" s="1145"/>
      <c r="C87" s="1147"/>
      <c r="D87" s="1178"/>
      <c r="E87" s="1179"/>
    </row>
    <row r="88" spans="1:5" ht="12.75" hidden="1">
      <c r="A88" s="1289"/>
      <c r="B88" s="1290"/>
      <c r="C88" s="1290"/>
      <c r="D88" s="1290"/>
      <c r="E88" s="1302"/>
    </row>
    <row r="89" spans="1:5" ht="12.75" hidden="1">
      <c r="A89" s="1174"/>
      <c r="B89" s="1174"/>
      <c r="C89" s="1180"/>
      <c r="D89" s="1181"/>
      <c r="E89" s="1182"/>
    </row>
    <row r="90" spans="1:5" ht="12.75" hidden="1">
      <c r="A90" s="1183"/>
      <c r="B90" s="1174"/>
      <c r="C90" s="1180"/>
      <c r="D90" s="1181"/>
      <c r="E90" s="1182"/>
    </row>
    <row r="91" spans="1:5" ht="12.75" hidden="1">
      <c r="A91" s="1183"/>
      <c r="B91" s="1174"/>
      <c r="C91" s="1180"/>
      <c r="D91" s="1181"/>
      <c r="E91" s="1182"/>
    </row>
    <row r="92" spans="1:5" ht="12.75" hidden="1">
      <c r="A92" s="1183"/>
      <c r="B92" s="1174"/>
      <c r="C92" s="1180"/>
      <c r="D92" s="1181"/>
      <c r="E92" s="1182"/>
    </row>
    <row r="93" spans="1:5" ht="13.5" hidden="1" thickBot="1">
      <c r="A93" s="1183"/>
      <c r="B93" s="1174"/>
      <c r="C93" s="1180"/>
      <c r="D93" s="1181"/>
      <c r="E93" s="1184"/>
    </row>
    <row r="94" spans="1:5" ht="13.5" hidden="1" thickBot="1">
      <c r="A94" s="1183"/>
      <c r="B94" s="1174"/>
      <c r="C94" s="1180"/>
      <c r="D94" s="1185"/>
      <c r="E94" s="1186"/>
    </row>
    <row r="95" spans="1:5" ht="12.75" hidden="1">
      <c r="A95" s="1300"/>
      <c r="B95" s="1301"/>
      <c r="C95" s="1301"/>
      <c r="D95" s="1301"/>
      <c r="E95" s="1302"/>
    </row>
    <row r="96" spans="1:5" ht="12.75" hidden="1">
      <c r="A96" s="1162"/>
      <c r="B96" s="1162"/>
      <c r="C96" s="1162"/>
      <c r="D96" s="1175"/>
      <c r="E96" s="1153"/>
    </row>
    <row r="97" spans="1:5" ht="13.5" hidden="1" thickBot="1">
      <c r="A97" s="1147"/>
      <c r="B97" s="1147"/>
      <c r="C97" s="1147"/>
      <c r="D97" s="1150"/>
      <c r="E97" s="1166"/>
    </row>
    <row r="98" spans="1:5" ht="13.5" hidden="1" thickBot="1">
      <c r="A98" s="1147"/>
      <c r="B98" s="1147"/>
      <c r="C98" s="1147"/>
      <c r="D98" s="1150"/>
      <c r="E98" s="1161"/>
    </row>
    <row r="99" spans="1:5" ht="13.5" hidden="1" thickBot="1">
      <c r="A99" s="1147"/>
      <c r="B99" s="1147"/>
      <c r="C99" s="1147"/>
      <c r="D99" s="1150"/>
      <c r="E99" s="1161"/>
    </row>
    <row r="100" spans="1:5" ht="13.5" hidden="1" thickBot="1">
      <c r="A100" s="1147"/>
      <c r="B100" s="1147"/>
      <c r="C100" s="1147"/>
      <c r="D100" s="1150"/>
      <c r="E100" s="1161"/>
    </row>
    <row r="101" spans="1:5" ht="12.75">
      <c r="A101" s="1145" t="s">
        <v>61</v>
      </c>
      <c r="B101" s="1293" t="s">
        <v>73</v>
      </c>
      <c r="C101" s="1294"/>
      <c r="D101" s="1295"/>
      <c r="E101" s="1159"/>
    </row>
    <row r="102" spans="1:5" ht="12.75">
      <c r="A102" s="1145"/>
      <c r="B102" s="1145"/>
      <c r="C102" s="1147"/>
      <c r="D102" s="1178" t="s">
        <v>614</v>
      </c>
      <c r="E102" s="1146"/>
    </row>
    <row r="103" spans="1:5" ht="12.75">
      <c r="A103" s="1289" t="s">
        <v>616</v>
      </c>
      <c r="B103" s="1290"/>
      <c r="C103" s="1290"/>
      <c r="D103" s="1290"/>
      <c r="E103" s="1291"/>
    </row>
    <row r="104" spans="1:5" ht="12.75">
      <c r="A104" s="1145"/>
      <c r="B104" s="1145"/>
      <c r="C104" s="1147" t="s">
        <v>259</v>
      </c>
      <c r="D104" s="1150" t="s">
        <v>743</v>
      </c>
      <c r="E104" s="1187">
        <v>73582</v>
      </c>
    </row>
    <row r="105" spans="1:5" ht="12.75">
      <c r="A105" s="1145"/>
      <c r="B105" s="1145"/>
      <c r="C105" s="1147" t="s">
        <v>262</v>
      </c>
      <c r="D105" s="1188" t="s">
        <v>673</v>
      </c>
      <c r="E105" s="1189">
        <v>941083</v>
      </c>
    </row>
    <row r="106" spans="1:5" ht="13.5" thickBot="1">
      <c r="A106" s="1145"/>
      <c r="B106" s="1145"/>
      <c r="C106" s="1147"/>
      <c r="D106" s="1150" t="s">
        <v>674</v>
      </c>
      <c r="E106" s="1190">
        <f>SUM(E104:E105)</f>
        <v>1014665</v>
      </c>
    </row>
    <row r="107" spans="1:5" ht="13.5" thickBot="1">
      <c r="A107" s="1191"/>
      <c r="B107" s="1191"/>
      <c r="C107" s="1191"/>
      <c r="D107" s="1192" t="s">
        <v>615</v>
      </c>
      <c r="E107" s="1161">
        <f>SUM(E106)</f>
        <v>1014665</v>
      </c>
    </row>
    <row r="108" spans="1:5" ht="12.75">
      <c r="A108" s="1145"/>
      <c r="B108" s="1293"/>
      <c r="C108" s="1294"/>
      <c r="D108" s="1295"/>
      <c r="E108" s="1154"/>
    </row>
    <row r="109" spans="1:5" ht="12.75">
      <c r="A109" s="1147"/>
      <c r="B109" s="1147"/>
      <c r="C109" s="1147"/>
      <c r="D109" s="1148"/>
      <c r="E109" s="1151"/>
    </row>
    <row r="110" spans="1:5" ht="13.5" thickBot="1">
      <c r="A110" s="1147"/>
      <c r="B110" s="1147"/>
      <c r="C110" s="1147"/>
      <c r="D110" s="1150"/>
      <c r="E110" s="1151"/>
    </row>
    <row r="111" spans="1:5" ht="13.5" thickBot="1">
      <c r="A111" s="1147"/>
      <c r="B111" s="1147"/>
      <c r="C111" s="1147"/>
      <c r="D111" s="1193"/>
      <c r="E111" s="1161"/>
    </row>
  </sheetData>
  <sheetProtection/>
  <mergeCells count="15">
    <mergeCell ref="B101:D101"/>
    <mergeCell ref="A103:E103"/>
    <mergeCell ref="B108:D108"/>
    <mergeCell ref="B39:D39"/>
    <mergeCell ref="A41:E41"/>
    <mergeCell ref="A66:E66"/>
    <mergeCell ref="A79:E79"/>
    <mergeCell ref="A88:E88"/>
    <mergeCell ref="A95:E95"/>
    <mergeCell ref="A2:E2"/>
    <mergeCell ref="A4:C4"/>
    <mergeCell ref="A6:E6"/>
    <mergeCell ref="B7:D7"/>
    <mergeCell ref="B27:D27"/>
    <mergeCell ref="D1:M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2" r:id="rId1"/>
  <headerFooter alignWithMargins="0">
    <oddHeader>&amp;C&amp;P. oldal</oddHeader>
  </headerFooter>
  <rowBreaks count="1" manualBreakCount="1">
    <brk id="7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1">
      <selection activeCell="A2" sqref="A2:I2"/>
    </sheetView>
  </sheetViews>
  <sheetFormatPr defaultColWidth="9.140625" defaultRowHeight="15"/>
  <cols>
    <col min="1" max="1" width="62.8515625" style="223" customWidth="1"/>
    <col min="2" max="2" width="11.421875" style="223" customWidth="1"/>
    <col min="3" max="4" width="11.28125" style="223" customWidth="1"/>
    <col min="5" max="6" width="11.421875" style="223" customWidth="1"/>
    <col min="7" max="7" width="11.421875" style="223" hidden="1" customWidth="1"/>
    <col min="8" max="8" width="11.421875" style="223" customWidth="1"/>
    <col min="9" max="9" width="11.57421875" style="223" customWidth="1"/>
    <col min="10" max="10" width="10.8515625" style="223" customWidth="1"/>
    <col min="11" max="11" width="10.7109375" style="223" customWidth="1"/>
    <col min="12" max="16384" width="9.140625" style="223" customWidth="1"/>
  </cols>
  <sheetData>
    <row r="1" spans="5:14" ht="15">
      <c r="E1" s="1281" t="s">
        <v>765</v>
      </c>
      <c r="F1" s="1296"/>
      <c r="G1" s="1296"/>
      <c r="H1" s="1296"/>
      <c r="I1" s="1296"/>
      <c r="J1" s="1296"/>
      <c r="K1" s="1296"/>
      <c r="L1" s="1296"/>
      <c r="M1" s="1296"/>
      <c r="N1" s="1296"/>
    </row>
    <row r="2" spans="1:9" ht="25.5" customHeight="1">
      <c r="A2" s="1304" t="s">
        <v>706</v>
      </c>
      <c r="B2" s="1304"/>
      <c r="C2" s="1304"/>
      <c r="D2" s="1304"/>
      <c r="E2" s="1304"/>
      <c r="F2" s="1304"/>
      <c r="G2" s="1304"/>
      <c r="H2" s="1304"/>
      <c r="I2" s="1304"/>
    </row>
    <row r="3" spans="1:9" ht="16.5" customHeight="1" thickBot="1">
      <c r="A3" s="225"/>
      <c r="B3" s="226"/>
      <c r="C3" s="226"/>
      <c r="D3" s="226"/>
      <c r="E3" s="1305" t="s">
        <v>1</v>
      </c>
      <c r="F3" s="1305"/>
      <c r="G3" s="1305"/>
      <c r="H3" s="1305"/>
      <c r="I3" s="1305"/>
    </row>
    <row r="4" spans="1:10" ht="51.75" thickBot="1">
      <c r="A4" s="227" t="s">
        <v>240</v>
      </c>
      <c r="B4" s="228" t="s">
        <v>237</v>
      </c>
      <c r="C4" s="228" t="s">
        <v>238</v>
      </c>
      <c r="D4" s="228" t="s">
        <v>707</v>
      </c>
      <c r="E4" s="228" t="s">
        <v>635</v>
      </c>
      <c r="F4" s="583" t="s">
        <v>708</v>
      </c>
      <c r="G4" s="583"/>
      <c r="H4" s="583" t="s">
        <v>420</v>
      </c>
      <c r="I4" s="229" t="s">
        <v>239</v>
      </c>
      <c r="J4" s="230" t="s">
        <v>241</v>
      </c>
    </row>
    <row r="5" spans="1:10" ht="13.5" thickBot="1">
      <c r="A5" s="231">
        <v>1</v>
      </c>
      <c r="B5" s="232">
        <v>2</v>
      </c>
      <c r="C5" s="232">
        <v>3</v>
      </c>
      <c r="D5" s="232">
        <v>4</v>
      </c>
      <c r="E5" s="232">
        <v>5</v>
      </c>
      <c r="F5" s="584">
        <v>6</v>
      </c>
      <c r="G5" s="584">
        <v>7</v>
      </c>
      <c r="H5" s="584">
        <v>8</v>
      </c>
      <c r="I5" s="233">
        <v>9</v>
      </c>
      <c r="J5" s="234">
        <v>10</v>
      </c>
    </row>
    <row r="6" spans="1:10" ht="15.75" customHeight="1" thickBot="1">
      <c r="A6" s="524" t="s">
        <v>440</v>
      </c>
      <c r="B6" s="235"/>
      <c r="C6" s="235"/>
      <c r="D6" s="235"/>
      <c r="E6" s="235"/>
      <c r="F6" s="585"/>
      <c r="G6" s="585"/>
      <c r="H6" s="585"/>
      <c r="I6" s="236"/>
      <c r="J6" s="237"/>
    </row>
    <row r="7" spans="1:10" ht="16.5" customHeight="1" hidden="1">
      <c r="A7" s="527"/>
      <c r="B7" s="238"/>
      <c r="C7" s="239"/>
      <c r="D7" s="240"/>
      <c r="E7" s="240"/>
      <c r="F7" s="586"/>
      <c r="G7" s="586"/>
      <c r="H7" s="586"/>
      <c r="I7" s="241"/>
      <c r="J7" s="242"/>
    </row>
    <row r="8" spans="1:10" ht="16.5" customHeight="1" hidden="1">
      <c r="A8" s="566"/>
      <c r="B8" s="580"/>
      <c r="C8" s="582"/>
      <c r="D8" s="581"/>
      <c r="E8" s="565"/>
      <c r="F8" s="1210"/>
      <c r="G8" s="1210"/>
      <c r="H8" s="590"/>
      <c r="I8" s="263"/>
      <c r="J8" s="253"/>
    </row>
    <row r="9" spans="1:10" ht="15.75" customHeight="1" hidden="1">
      <c r="A9" s="243"/>
      <c r="B9" s="244"/>
      <c r="C9" s="245"/>
      <c r="D9" s="246"/>
      <c r="E9" s="246"/>
      <c r="F9" s="587"/>
      <c r="G9" s="587"/>
      <c r="H9" s="587"/>
      <c r="I9" s="247"/>
      <c r="J9" s="248"/>
    </row>
    <row r="10" spans="1:11" ht="16.5" customHeight="1" hidden="1" thickBot="1">
      <c r="A10" s="249"/>
      <c r="B10" s="250"/>
      <c r="C10" s="251"/>
      <c r="D10" s="250"/>
      <c r="E10" s="250"/>
      <c r="F10" s="588"/>
      <c r="G10" s="588"/>
      <c r="H10" s="588"/>
      <c r="I10" s="252"/>
      <c r="J10" s="253"/>
      <c r="K10" s="254"/>
    </row>
    <row r="11" spans="1:11" ht="16.5" customHeight="1" hidden="1" thickBot="1">
      <c r="A11" s="249"/>
      <c r="B11" s="250"/>
      <c r="C11" s="251"/>
      <c r="D11" s="250"/>
      <c r="E11" s="250"/>
      <c r="F11" s="588"/>
      <c r="G11" s="588"/>
      <c r="H11" s="588"/>
      <c r="I11" s="252"/>
      <c r="J11" s="255"/>
      <c r="K11" s="254"/>
    </row>
    <row r="12" spans="1:11" ht="16.5" customHeight="1" hidden="1" thickBot="1">
      <c r="A12" s="256"/>
      <c r="B12" s="257"/>
      <c r="C12" s="258"/>
      <c r="D12" s="257"/>
      <c r="E12" s="257"/>
      <c r="F12" s="589"/>
      <c r="G12" s="589"/>
      <c r="H12" s="589"/>
      <c r="I12" s="259"/>
      <c r="J12" s="260"/>
      <c r="K12" s="254"/>
    </row>
    <row r="13" spans="1:11" ht="16.5" customHeight="1" hidden="1" thickBot="1">
      <c r="A13" s="525"/>
      <c r="B13" s="261"/>
      <c r="C13" s="262"/>
      <c r="D13" s="261"/>
      <c r="E13" s="261"/>
      <c r="F13" s="590"/>
      <c r="G13" s="590"/>
      <c r="H13" s="590"/>
      <c r="I13" s="263"/>
      <c r="J13" s="253"/>
      <c r="K13" s="254"/>
    </row>
    <row r="14" spans="1:11" ht="16.5" customHeight="1" thickBot="1">
      <c r="A14" s="264" t="s">
        <v>380</v>
      </c>
      <c r="B14" s="250">
        <v>1610902</v>
      </c>
      <c r="C14" s="265" t="s">
        <v>728</v>
      </c>
      <c r="D14" s="261">
        <v>85958</v>
      </c>
      <c r="E14" s="261">
        <v>1024944</v>
      </c>
      <c r="F14" s="590">
        <v>500000</v>
      </c>
      <c r="G14" s="590"/>
      <c r="H14" s="590">
        <v>361577</v>
      </c>
      <c r="I14" s="263">
        <v>1249325</v>
      </c>
      <c r="J14" s="255">
        <v>1249325</v>
      </c>
      <c r="K14" s="254"/>
    </row>
    <row r="15" spans="1:11" ht="16.5" customHeight="1" thickBot="1">
      <c r="A15" s="256" t="s">
        <v>203</v>
      </c>
      <c r="B15" s="250">
        <f>SUM(B14)</f>
        <v>1610902</v>
      </c>
      <c r="C15" s="258"/>
      <c r="D15" s="257">
        <f aca="true" t="shared" si="0" ref="D15:J15">SUM(D14)</f>
        <v>85958</v>
      </c>
      <c r="E15" s="257">
        <f t="shared" si="0"/>
        <v>1024944</v>
      </c>
      <c r="F15" s="589">
        <f>SUM(F14)</f>
        <v>500000</v>
      </c>
      <c r="G15" s="589">
        <f t="shared" si="0"/>
        <v>0</v>
      </c>
      <c r="H15" s="589">
        <f t="shared" si="0"/>
        <v>361577</v>
      </c>
      <c r="I15" s="259">
        <f t="shared" si="0"/>
        <v>1249325</v>
      </c>
      <c r="J15" s="260">
        <f t="shared" si="0"/>
        <v>1249325</v>
      </c>
      <c r="K15" s="254"/>
    </row>
    <row r="16" spans="1:11" ht="16.5" customHeight="1">
      <c r="A16" s="526" t="s">
        <v>382</v>
      </c>
      <c r="B16" s="261"/>
      <c r="C16" s="262"/>
      <c r="D16" s="262"/>
      <c r="E16" s="261"/>
      <c r="F16" s="590"/>
      <c r="G16" s="590"/>
      <c r="H16" s="590"/>
      <c r="I16" s="590"/>
      <c r="J16" s="308"/>
      <c r="K16" s="254"/>
    </row>
    <row r="17" spans="1:11" ht="19.5" customHeight="1">
      <c r="A17" s="267" t="s">
        <v>729</v>
      </c>
      <c r="B17" s="268">
        <v>2500</v>
      </c>
      <c r="C17" s="269">
        <v>2014</v>
      </c>
      <c r="D17" s="268"/>
      <c r="E17" s="270">
        <v>2500</v>
      </c>
      <c r="F17" s="271"/>
      <c r="G17" s="271"/>
      <c r="H17" s="271">
        <v>2500</v>
      </c>
      <c r="I17" s="271"/>
      <c r="J17" s="248"/>
      <c r="K17" s="254"/>
    </row>
    <row r="18" spans="1:11" ht="16.5" customHeight="1" hidden="1" thickBot="1">
      <c r="A18" s="272" t="s">
        <v>243</v>
      </c>
      <c r="B18" s="273">
        <v>168482</v>
      </c>
      <c r="C18" s="274" t="s">
        <v>242</v>
      </c>
      <c r="D18" s="273">
        <v>109609</v>
      </c>
      <c r="E18" s="275">
        <v>58873</v>
      </c>
      <c r="F18" s="340"/>
      <c r="G18" s="340"/>
      <c r="H18" s="340"/>
      <c r="I18" s="276"/>
      <c r="J18" s="567"/>
      <c r="K18" s="254"/>
    </row>
    <row r="19" spans="1:11" ht="16.5" customHeight="1">
      <c r="A19" s="285" t="s">
        <v>730</v>
      </c>
      <c r="B19" s="281">
        <v>1000</v>
      </c>
      <c r="C19" s="282">
        <v>2014</v>
      </c>
      <c r="D19" s="281"/>
      <c r="E19" s="283">
        <v>1000</v>
      </c>
      <c r="F19" s="295"/>
      <c r="G19" s="295"/>
      <c r="H19" s="295">
        <v>1000</v>
      </c>
      <c r="I19" s="284"/>
      <c r="J19" s="1238"/>
      <c r="K19" s="254"/>
    </row>
    <row r="20" spans="1:11" ht="16.5" customHeight="1">
      <c r="A20" s="285" t="s">
        <v>731</v>
      </c>
      <c r="B20" s="281">
        <v>4500</v>
      </c>
      <c r="C20" s="282">
        <v>2014</v>
      </c>
      <c r="D20" s="281"/>
      <c r="E20" s="283">
        <v>4500</v>
      </c>
      <c r="F20" s="295"/>
      <c r="G20" s="295"/>
      <c r="H20" s="295">
        <v>4500</v>
      </c>
      <c r="I20" s="284"/>
      <c r="J20" s="1238"/>
      <c r="K20" s="254"/>
    </row>
    <row r="21" spans="1:11" ht="16.5" customHeight="1">
      <c r="A21" s="285" t="s">
        <v>755</v>
      </c>
      <c r="B21" s="281">
        <v>4000</v>
      </c>
      <c r="C21" s="282">
        <v>2014</v>
      </c>
      <c r="D21" s="281"/>
      <c r="E21" s="283">
        <v>4000</v>
      </c>
      <c r="F21" s="295"/>
      <c r="G21" s="295"/>
      <c r="H21" s="295">
        <v>4000</v>
      </c>
      <c r="I21" s="284"/>
      <c r="J21" s="1238"/>
      <c r="K21" s="254"/>
    </row>
    <row r="22" spans="1:11" ht="16.5" customHeight="1" thickBot="1">
      <c r="A22" s="285" t="s">
        <v>758</v>
      </c>
      <c r="B22" s="281">
        <v>1469</v>
      </c>
      <c r="C22" s="282">
        <v>2014</v>
      </c>
      <c r="D22" s="281"/>
      <c r="E22" s="283">
        <v>1469</v>
      </c>
      <c r="F22" s="295"/>
      <c r="G22" s="295"/>
      <c r="H22" s="295">
        <v>1469</v>
      </c>
      <c r="I22" s="284"/>
      <c r="J22" s="1239"/>
      <c r="K22" s="254"/>
    </row>
    <row r="23" spans="1:11" ht="16.5" customHeight="1" thickBot="1">
      <c r="A23" s="285" t="s">
        <v>732</v>
      </c>
      <c r="B23" s="281">
        <v>750</v>
      </c>
      <c r="C23" s="282">
        <v>2014</v>
      </c>
      <c r="D23" s="281"/>
      <c r="E23" s="283">
        <v>750</v>
      </c>
      <c r="F23" s="295"/>
      <c r="G23" s="295"/>
      <c r="H23" s="295">
        <v>750</v>
      </c>
      <c r="I23" s="284"/>
      <c r="J23" s="1254"/>
      <c r="K23" s="254"/>
    </row>
    <row r="24" spans="1:11" ht="16.5" customHeight="1" thickBot="1">
      <c r="A24" s="285" t="s">
        <v>761</v>
      </c>
      <c r="B24" s="281">
        <v>1500</v>
      </c>
      <c r="C24" s="282">
        <v>2014</v>
      </c>
      <c r="D24" s="281"/>
      <c r="E24" s="283">
        <v>1500</v>
      </c>
      <c r="F24" s="295"/>
      <c r="G24" s="295"/>
      <c r="H24" s="295">
        <v>1500</v>
      </c>
      <c r="I24" s="284"/>
      <c r="J24" s="1239"/>
      <c r="K24" s="254"/>
    </row>
    <row r="25" spans="1:11" ht="16.5" customHeight="1" thickBot="1">
      <c r="A25" s="285" t="s">
        <v>762</v>
      </c>
      <c r="B25" s="281">
        <v>1000</v>
      </c>
      <c r="C25" s="282"/>
      <c r="D25" s="281"/>
      <c r="E25" s="283">
        <v>1000</v>
      </c>
      <c r="F25" s="295"/>
      <c r="G25" s="295"/>
      <c r="H25" s="295">
        <v>1000</v>
      </c>
      <c r="I25" s="284"/>
      <c r="J25" s="1239"/>
      <c r="K25" s="254"/>
    </row>
    <row r="26" spans="1:11" ht="16.5" customHeight="1" thickBot="1">
      <c r="A26" s="285" t="s">
        <v>756</v>
      </c>
      <c r="B26" s="281">
        <v>1500</v>
      </c>
      <c r="C26" s="282">
        <v>2014</v>
      </c>
      <c r="D26" s="281"/>
      <c r="E26" s="283">
        <v>1500</v>
      </c>
      <c r="F26" s="295"/>
      <c r="G26" s="295"/>
      <c r="H26" s="295">
        <v>1500</v>
      </c>
      <c r="I26" s="284"/>
      <c r="J26" s="1239"/>
      <c r="K26" s="254"/>
    </row>
    <row r="27" spans="1:11" ht="16.5" customHeight="1" thickBot="1">
      <c r="A27" s="285" t="s">
        <v>760</v>
      </c>
      <c r="B27" s="281">
        <v>531</v>
      </c>
      <c r="C27" s="282">
        <v>2014</v>
      </c>
      <c r="D27" s="281"/>
      <c r="E27" s="283">
        <v>531</v>
      </c>
      <c r="F27" s="295"/>
      <c r="G27" s="295"/>
      <c r="H27" s="295">
        <v>531</v>
      </c>
      <c r="I27" s="284"/>
      <c r="J27" s="1255"/>
      <c r="K27" s="254"/>
    </row>
    <row r="28" spans="1:11" ht="16.5" customHeight="1" thickBot="1">
      <c r="A28" s="256" t="s">
        <v>203</v>
      </c>
      <c r="B28" s="277">
        <f>B17+B19+B20+B21+B22+B23+B24+B26+B27</f>
        <v>17750</v>
      </c>
      <c r="C28" s="278"/>
      <c r="D28" s="277">
        <f>SUM(D17:D17)</f>
        <v>0</v>
      </c>
      <c r="E28" s="279">
        <f>E17+E19+E20+E21+E22+E23+E24+E26+E27+E25</f>
        <v>18750</v>
      </c>
      <c r="F28" s="591">
        <f>SUM(F17:F18)</f>
        <v>0</v>
      </c>
      <c r="G28" s="591"/>
      <c r="H28" s="591">
        <f>SUM(H17:H27)</f>
        <v>18750</v>
      </c>
      <c r="I28" s="280">
        <f>SUM(I16:I18)</f>
        <v>0</v>
      </c>
      <c r="J28" s="260">
        <f>SUM(J17:J18)</f>
        <v>0</v>
      </c>
      <c r="K28" s="254"/>
    </row>
    <row r="29" spans="1:11" ht="16.5" customHeight="1" hidden="1" thickBot="1">
      <c r="A29" s="526"/>
      <c r="B29" s="281"/>
      <c r="C29" s="282"/>
      <c r="D29" s="281"/>
      <c r="E29" s="283"/>
      <c r="F29" s="295"/>
      <c r="G29" s="295"/>
      <c r="H29" s="295"/>
      <c r="I29" s="284"/>
      <c r="J29" s="308"/>
      <c r="K29" s="254"/>
    </row>
    <row r="30" spans="1:11" ht="16.5" customHeight="1" hidden="1" thickBot="1">
      <c r="A30" s="285"/>
      <c r="B30" s="283"/>
      <c r="C30" s="286"/>
      <c r="D30" s="283"/>
      <c r="E30" s="283"/>
      <c r="F30" s="295"/>
      <c r="G30" s="295"/>
      <c r="H30" s="295"/>
      <c r="I30" s="287"/>
      <c r="J30" s="253"/>
      <c r="K30" s="254"/>
    </row>
    <row r="31" spans="1:11" ht="16.5" customHeight="1" hidden="1" thickBot="1">
      <c r="A31" s="285"/>
      <c r="B31" s="283"/>
      <c r="C31" s="286"/>
      <c r="D31" s="283"/>
      <c r="E31" s="283"/>
      <c r="F31" s="295"/>
      <c r="G31" s="295"/>
      <c r="H31" s="295"/>
      <c r="I31" s="287"/>
      <c r="J31" s="253"/>
      <c r="K31" s="254"/>
    </row>
    <row r="32" spans="1:11" ht="16.5" customHeight="1" thickBot="1">
      <c r="A32" s="256"/>
      <c r="B32" s="279"/>
      <c r="C32" s="288"/>
      <c r="D32" s="279"/>
      <c r="E32" s="279"/>
      <c r="F32" s="591"/>
      <c r="G32" s="591"/>
      <c r="H32" s="591"/>
      <c r="I32" s="289"/>
      <c r="J32" s="260"/>
      <c r="K32" s="254"/>
    </row>
    <row r="33" spans="1:11" ht="16.5" customHeight="1">
      <c r="A33" s="526" t="s">
        <v>381</v>
      </c>
      <c r="B33" s="281"/>
      <c r="C33" s="282"/>
      <c r="D33" s="281"/>
      <c r="E33" s="283"/>
      <c r="F33" s="295"/>
      <c r="G33" s="295"/>
      <c r="H33" s="295"/>
      <c r="I33" s="284"/>
      <c r="J33" s="253"/>
      <c r="K33" s="254"/>
    </row>
    <row r="34" spans="1:11" ht="16.5" customHeight="1" thickBot="1">
      <c r="A34" s="249" t="s">
        <v>733</v>
      </c>
      <c r="B34" s="221">
        <v>1500</v>
      </c>
      <c r="C34" s="222">
        <v>2014</v>
      </c>
      <c r="D34" s="221"/>
      <c r="E34" s="290">
        <v>1500</v>
      </c>
      <c r="F34" s="592"/>
      <c r="G34" s="592"/>
      <c r="H34" s="592">
        <v>1500</v>
      </c>
      <c r="I34" s="291"/>
      <c r="J34" s="255"/>
      <c r="K34" s="254"/>
    </row>
    <row r="35" spans="1:11" ht="16.5" customHeight="1" thickBot="1">
      <c r="A35" s="256" t="s">
        <v>203</v>
      </c>
      <c r="B35" s="277">
        <f>SUM(B34)</f>
        <v>1500</v>
      </c>
      <c r="C35" s="278"/>
      <c r="D35" s="277"/>
      <c r="E35" s="279">
        <f>SUM(E34)</f>
        <v>1500</v>
      </c>
      <c r="F35" s="591"/>
      <c r="G35" s="591"/>
      <c r="H35" s="591">
        <f>SUM(H34)</f>
        <v>1500</v>
      </c>
      <c r="I35" s="280"/>
      <c r="J35" s="568"/>
      <c r="K35" s="254"/>
    </row>
    <row r="36" spans="1:11" ht="17.25" customHeight="1" thickBot="1">
      <c r="A36" s="294" t="s">
        <v>759</v>
      </c>
      <c r="B36" s="281">
        <v>165</v>
      </c>
      <c r="C36" s="282">
        <v>2014</v>
      </c>
      <c r="D36" s="281"/>
      <c r="E36" s="283">
        <v>165</v>
      </c>
      <c r="F36" s="295"/>
      <c r="G36" s="295"/>
      <c r="H36" s="295">
        <v>165</v>
      </c>
      <c r="I36" s="284"/>
      <c r="J36" s="308"/>
      <c r="K36" s="254"/>
    </row>
    <row r="37" spans="1:11" ht="16.5" customHeight="1" hidden="1" thickBot="1">
      <c r="A37" s="267"/>
      <c r="B37" s="268"/>
      <c r="C37" s="292"/>
      <c r="D37" s="268"/>
      <c r="E37" s="270"/>
      <c r="F37" s="271"/>
      <c r="G37" s="271"/>
      <c r="H37" s="271"/>
      <c r="I37" s="293"/>
      <c r="J37" s="248"/>
      <c r="K37" s="254"/>
    </row>
    <row r="38" spans="1:11" ht="16.5" customHeight="1" hidden="1" thickBot="1">
      <c r="A38" s="294"/>
      <c r="B38" s="281"/>
      <c r="C38" s="222"/>
      <c r="D38" s="281"/>
      <c r="E38" s="283"/>
      <c r="F38" s="295"/>
      <c r="G38" s="295"/>
      <c r="H38" s="295"/>
      <c r="I38" s="284"/>
      <c r="J38" s="569"/>
      <c r="K38" s="254"/>
    </row>
    <row r="39" spans="1:11" ht="16.5" customHeight="1" hidden="1" thickBot="1">
      <c r="A39" s="256"/>
      <c r="B39" s="277"/>
      <c r="C39" s="278"/>
      <c r="D39" s="277"/>
      <c r="E39" s="279"/>
      <c r="F39" s="591"/>
      <c r="G39" s="591"/>
      <c r="H39" s="591"/>
      <c r="I39" s="280"/>
      <c r="J39" s="260"/>
      <c r="K39" s="254"/>
    </row>
    <row r="40" spans="1:11" ht="16.5" customHeight="1" hidden="1" thickBot="1">
      <c r="A40" s="266"/>
      <c r="B40" s="281"/>
      <c r="C40" s="282"/>
      <c r="D40" s="281"/>
      <c r="E40" s="283"/>
      <c r="F40" s="295"/>
      <c r="G40" s="295"/>
      <c r="H40" s="295"/>
      <c r="I40" s="284"/>
      <c r="J40" s="308"/>
      <c r="K40" s="254"/>
    </row>
    <row r="41" spans="1:11" ht="16.5" customHeight="1" hidden="1" thickBot="1">
      <c r="A41" s="294"/>
      <c r="B41" s="281"/>
      <c r="C41" s="282"/>
      <c r="D41" s="281"/>
      <c r="E41" s="283"/>
      <c r="F41" s="295"/>
      <c r="G41" s="295"/>
      <c r="H41" s="295"/>
      <c r="I41" s="284"/>
      <c r="J41" s="253"/>
      <c r="K41" s="254"/>
    </row>
    <row r="42" spans="1:11" ht="16.5" customHeight="1" hidden="1" thickBot="1">
      <c r="A42" s="294"/>
      <c r="B42" s="281"/>
      <c r="C42" s="282"/>
      <c r="D42" s="281"/>
      <c r="E42" s="283"/>
      <c r="F42" s="295"/>
      <c r="G42" s="295"/>
      <c r="H42" s="295"/>
      <c r="I42" s="284"/>
      <c r="J42" s="255"/>
      <c r="K42" s="254"/>
    </row>
    <row r="43" spans="1:11" ht="16.5" customHeight="1" hidden="1" thickBot="1">
      <c r="A43" s="256"/>
      <c r="B43" s="277"/>
      <c r="C43" s="278"/>
      <c r="D43" s="277"/>
      <c r="E43" s="279"/>
      <c r="F43" s="591"/>
      <c r="G43" s="591"/>
      <c r="H43" s="591"/>
      <c r="I43" s="280"/>
      <c r="J43" s="570"/>
      <c r="K43" s="254"/>
    </row>
    <row r="44" spans="1:11" ht="16.5" customHeight="1" hidden="1" thickBot="1">
      <c r="A44" s="266"/>
      <c r="B44" s="283"/>
      <c r="C44" s="286"/>
      <c r="D44" s="283"/>
      <c r="E44" s="295"/>
      <c r="F44" s="295"/>
      <c r="G44" s="295"/>
      <c r="H44" s="295"/>
      <c r="I44" s="296"/>
      <c r="J44" s="308"/>
      <c r="K44" s="297" t="s">
        <v>244</v>
      </c>
    </row>
    <row r="45" spans="1:11" ht="32.25" customHeight="1" hidden="1" thickBot="1">
      <c r="A45" s="298"/>
      <c r="B45" s="270"/>
      <c r="C45" s="269"/>
      <c r="D45" s="270"/>
      <c r="E45" s="270"/>
      <c r="F45" s="295"/>
      <c r="G45" s="295"/>
      <c r="H45" s="295"/>
      <c r="I45" s="295"/>
      <c r="J45" s="571"/>
      <c r="K45" s="254"/>
    </row>
    <row r="46" spans="1:11" ht="16.5" customHeight="1" hidden="1" thickBot="1">
      <c r="A46" s="256"/>
      <c r="B46" s="279"/>
      <c r="C46" s="288"/>
      <c r="D46" s="279"/>
      <c r="E46" s="279"/>
      <c r="F46" s="591"/>
      <c r="G46" s="591"/>
      <c r="H46" s="591"/>
      <c r="I46" s="289"/>
      <c r="J46" s="260"/>
      <c r="K46" s="254"/>
    </row>
    <row r="47" spans="1:11" ht="16.5" customHeight="1" hidden="1" thickBot="1">
      <c r="A47" s="299"/>
      <c r="B47" s="300"/>
      <c r="C47" s="301"/>
      <c r="D47" s="300"/>
      <c r="E47" s="302"/>
      <c r="F47" s="296"/>
      <c r="G47" s="296"/>
      <c r="H47" s="296"/>
      <c r="I47" s="303"/>
      <c r="J47" s="308"/>
      <c r="K47" s="254"/>
    </row>
    <row r="48" spans="1:11" ht="16.5" customHeight="1" hidden="1" thickBot="1">
      <c r="A48" s="304"/>
      <c r="B48" s="221"/>
      <c r="C48" s="222"/>
      <c r="D48" s="221"/>
      <c r="E48" s="290"/>
      <c r="F48" s="592"/>
      <c r="G48" s="592"/>
      <c r="H48" s="592"/>
      <c r="I48" s="291"/>
      <c r="J48" s="255"/>
      <c r="K48" s="254"/>
    </row>
    <row r="49" spans="1:11" ht="16.5" customHeight="1" hidden="1" thickBot="1">
      <c r="A49" s="256"/>
      <c r="B49" s="277"/>
      <c r="C49" s="278"/>
      <c r="D49" s="277"/>
      <c r="E49" s="279"/>
      <c r="F49" s="591"/>
      <c r="G49" s="591"/>
      <c r="H49" s="591"/>
      <c r="I49" s="280"/>
      <c r="J49" s="260"/>
      <c r="K49" s="254"/>
    </row>
    <row r="50" spans="1:11" ht="16.5" customHeight="1" hidden="1" thickBot="1">
      <c r="A50" s="305"/>
      <c r="B50" s="281"/>
      <c r="C50" s="282"/>
      <c r="D50" s="281"/>
      <c r="E50" s="283"/>
      <c r="F50" s="295"/>
      <c r="G50" s="295"/>
      <c r="H50" s="295"/>
      <c r="I50" s="284"/>
      <c r="J50" s="308"/>
      <c r="K50" s="254"/>
    </row>
    <row r="51" spans="1:11" ht="16.5" customHeight="1" hidden="1" thickBot="1">
      <c r="A51" s="306"/>
      <c r="B51" s="281"/>
      <c r="C51" s="282"/>
      <c r="D51" s="281"/>
      <c r="E51" s="283"/>
      <c r="F51" s="295"/>
      <c r="G51" s="295"/>
      <c r="H51" s="295"/>
      <c r="I51" s="284"/>
      <c r="J51" s="253"/>
      <c r="K51" s="254"/>
    </row>
    <row r="52" spans="1:11" ht="16.5" customHeight="1" hidden="1" thickBot="1">
      <c r="A52" s="256"/>
      <c r="B52" s="277"/>
      <c r="C52" s="278"/>
      <c r="D52" s="277"/>
      <c r="E52" s="279"/>
      <c r="F52" s="591"/>
      <c r="G52" s="591"/>
      <c r="H52" s="591"/>
      <c r="I52" s="280"/>
      <c r="J52" s="260"/>
      <c r="K52" s="254"/>
    </row>
    <row r="53" spans="1:11" ht="16.5" customHeight="1" hidden="1" thickBot="1">
      <c r="A53" s="299"/>
      <c r="B53" s="281"/>
      <c r="C53" s="282"/>
      <c r="D53" s="281"/>
      <c r="E53" s="283"/>
      <c r="F53" s="295"/>
      <c r="G53" s="295"/>
      <c r="H53" s="295"/>
      <c r="I53" s="284"/>
      <c r="J53" s="308"/>
      <c r="K53" s="254"/>
    </row>
    <row r="54" spans="1:11" ht="16.5" customHeight="1" hidden="1" thickBot="1">
      <c r="A54" s="285"/>
      <c r="B54" s="281"/>
      <c r="C54" s="282"/>
      <c r="D54" s="281"/>
      <c r="E54" s="283"/>
      <c r="F54" s="295"/>
      <c r="G54" s="295"/>
      <c r="H54" s="295"/>
      <c r="I54" s="284"/>
      <c r="J54" s="255"/>
      <c r="K54" s="254"/>
    </row>
    <row r="55" spans="1:11" ht="16.5" customHeight="1" hidden="1" thickBot="1">
      <c r="A55" s="256"/>
      <c r="B55" s="277"/>
      <c r="C55" s="278"/>
      <c r="D55" s="277"/>
      <c r="E55" s="279"/>
      <c r="F55" s="591"/>
      <c r="G55" s="591"/>
      <c r="H55" s="591"/>
      <c r="I55" s="280"/>
      <c r="J55" s="568"/>
      <c r="K55" s="254"/>
    </row>
    <row r="56" spans="1:11" ht="16.5" customHeight="1" hidden="1" thickBot="1">
      <c r="A56" s="266"/>
      <c r="B56" s="283"/>
      <c r="C56" s="286"/>
      <c r="D56" s="283"/>
      <c r="E56" s="283"/>
      <c r="F56" s="295"/>
      <c r="G56" s="295"/>
      <c r="H56" s="295"/>
      <c r="I56" s="287"/>
      <c r="J56" s="308"/>
      <c r="K56" s="254"/>
    </row>
    <row r="57" spans="1:11" ht="24.75" customHeight="1" hidden="1" thickBot="1">
      <c r="A57" s="294"/>
      <c r="B57" s="283"/>
      <c r="C57" s="286"/>
      <c r="D57" s="283"/>
      <c r="E57" s="283"/>
      <c r="F57" s="295"/>
      <c r="G57" s="295"/>
      <c r="H57" s="295"/>
      <c r="I57" s="287"/>
      <c r="J57" s="255"/>
      <c r="K57" s="254"/>
    </row>
    <row r="58" spans="1:11" ht="16.5" customHeight="1" hidden="1" thickBot="1">
      <c r="A58" s="256"/>
      <c r="B58" s="279"/>
      <c r="C58" s="288"/>
      <c r="D58" s="279"/>
      <c r="E58" s="279"/>
      <c r="F58" s="591"/>
      <c r="G58" s="591"/>
      <c r="H58" s="591"/>
      <c r="I58" s="289"/>
      <c r="J58" s="260"/>
      <c r="K58" s="254"/>
    </row>
    <row r="59" spans="1:11" ht="16.5" customHeight="1" hidden="1" thickBot="1">
      <c r="A59" s="307"/>
      <c r="B59" s="283"/>
      <c r="C59" s="286"/>
      <c r="D59" s="283"/>
      <c r="E59" s="283"/>
      <c r="F59" s="295"/>
      <c r="G59" s="295"/>
      <c r="H59" s="295"/>
      <c r="I59" s="287"/>
      <c r="J59" s="308"/>
      <c r="K59" s="283" t="s">
        <v>245</v>
      </c>
    </row>
    <row r="60" spans="1:11" ht="27" customHeight="1" hidden="1" thickBot="1">
      <c r="A60" s="309"/>
      <c r="B60" s="283"/>
      <c r="C60" s="286"/>
      <c r="D60" s="283"/>
      <c r="E60" s="283"/>
      <c r="F60" s="295"/>
      <c r="G60" s="295"/>
      <c r="H60" s="295"/>
      <c r="I60" s="287"/>
      <c r="J60" s="255"/>
      <c r="K60" s="310"/>
    </row>
    <row r="61" spans="1:11" ht="16.5" customHeight="1" hidden="1" thickBot="1">
      <c r="A61" s="256"/>
      <c r="B61" s="279"/>
      <c r="C61" s="288"/>
      <c r="D61" s="279"/>
      <c r="E61" s="279"/>
      <c r="F61" s="591"/>
      <c r="G61" s="591"/>
      <c r="H61" s="591"/>
      <c r="I61" s="289"/>
      <c r="J61" s="260"/>
      <c r="K61" s="254"/>
    </row>
    <row r="62" spans="1:11" ht="0.75" customHeight="1" thickBot="1">
      <c r="A62" s="256"/>
      <c r="B62" s="279">
        <f>SUM(B36:B61)</f>
        <v>165</v>
      </c>
      <c r="C62" s="288"/>
      <c r="D62" s="279"/>
      <c r="E62" s="279">
        <f>SUM(E36:E61)</f>
        <v>165</v>
      </c>
      <c r="F62" s="591"/>
      <c r="G62" s="591"/>
      <c r="H62" s="591"/>
      <c r="I62" s="591">
        <f>SUM(I36:I61)</f>
        <v>0</v>
      </c>
      <c r="J62" s="568"/>
      <c r="K62" s="254"/>
    </row>
    <row r="63" spans="1:11" ht="16.5" customHeight="1" thickBot="1">
      <c r="A63" s="311" t="s">
        <v>294</v>
      </c>
      <c r="B63" s="312">
        <f>SUM(B35,B32,B28,B15,B12,B62,B36)</f>
        <v>1630482</v>
      </c>
      <c r="C63" s="312">
        <f>SUM(C61,C61,C58,C55,C52,C49,C46,C43,C39,C35,C32,C28,C15,C12)</f>
        <v>0</v>
      </c>
      <c r="D63" s="312">
        <f>SUM(D35,D32,D28,D15,D12)</f>
        <v>85958</v>
      </c>
      <c r="E63" s="312">
        <f>SUM(E35,E32,E28,E15,E12,B62,E36)</f>
        <v>1045524</v>
      </c>
      <c r="F63" s="312">
        <f>SUM(F35,F32,F28,F15,F12)</f>
        <v>500000</v>
      </c>
      <c r="G63" s="312">
        <f>SUM(G35,G32,G28,G15,G12)</f>
        <v>0</v>
      </c>
      <c r="H63" s="312">
        <f>SUM(H12+H15+H28+H32+H35+H36)</f>
        <v>381992</v>
      </c>
      <c r="I63" s="312">
        <f>SUM(I12,I15,I28,I32,I35,B62)</f>
        <v>1249490</v>
      </c>
      <c r="J63" s="572">
        <f>SUM(J35,J32,J28,J15,J12)</f>
        <v>1249325</v>
      </c>
      <c r="K63" s="254"/>
    </row>
    <row r="64" spans="1:10" ht="16.5" customHeight="1">
      <c r="A64" s="314"/>
      <c r="B64" s="315"/>
      <c r="C64" s="316"/>
      <c r="D64" s="315"/>
      <c r="E64" s="315"/>
      <c r="F64" s="336"/>
      <c r="G64" s="336"/>
      <c r="H64" s="336"/>
      <c r="I64" s="317"/>
      <c r="J64" s="573"/>
    </row>
    <row r="65" spans="1:10" ht="0.75" customHeight="1" thickBot="1">
      <c r="A65" s="318"/>
      <c r="B65" s="319"/>
      <c r="C65" s="320"/>
      <c r="D65" s="319"/>
      <c r="E65" s="319"/>
      <c r="F65" s="593"/>
      <c r="G65" s="593"/>
      <c r="H65" s="593"/>
      <c r="I65" s="321"/>
      <c r="J65" s="574"/>
    </row>
    <row r="66" spans="1:10" ht="16.5" customHeight="1" hidden="1" thickBot="1">
      <c r="A66" s="322"/>
      <c r="B66" s="323"/>
      <c r="C66" s="324"/>
      <c r="D66" s="323"/>
      <c r="E66" s="323"/>
      <c r="F66" s="594"/>
      <c r="G66" s="594"/>
      <c r="H66" s="594"/>
      <c r="I66" s="321"/>
      <c r="J66" s="574"/>
    </row>
    <row r="67" spans="1:10" ht="16.5" customHeight="1" hidden="1" thickBot="1">
      <c r="A67" s="285"/>
      <c r="B67" s="283"/>
      <c r="C67" s="325"/>
      <c r="D67" s="283"/>
      <c r="E67" s="283"/>
      <c r="F67" s="295"/>
      <c r="G67" s="295"/>
      <c r="H67" s="295"/>
      <c r="I67" s="326"/>
      <c r="J67" s="575"/>
    </row>
    <row r="68" spans="1:10" ht="16.5" customHeight="1" hidden="1" thickBot="1">
      <c r="A68" s="327"/>
      <c r="B68" s="312"/>
      <c r="C68" s="328"/>
      <c r="D68" s="312"/>
      <c r="E68" s="312"/>
      <c r="F68" s="595"/>
      <c r="G68" s="595"/>
      <c r="H68" s="595"/>
      <c r="I68" s="313"/>
      <c r="J68" s="576"/>
    </row>
    <row r="69" spans="1:10" ht="16.5" customHeight="1" hidden="1" thickBot="1">
      <c r="A69" s="329"/>
      <c r="B69" s="330"/>
      <c r="C69" s="331"/>
      <c r="D69" s="330"/>
      <c r="E69" s="330"/>
      <c r="F69" s="596"/>
      <c r="G69" s="596"/>
      <c r="H69" s="596"/>
      <c r="I69" s="332"/>
      <c r="J69" s="576"/>
    </row>
    <row r="70" spans="1:10" ht="16.5" customHeight="1" hidden="1" thickBot="1">
      <c r="A70" s="311"/>
      <c r="B70" s="312"/>
      <c r="C70" s="333"/>
      <c r="D70" s="312"/>
      <c r="E70" s="312"/>
      <c r="F70" s="595"/>
      <c r="G70" s="595"/>
      <c r="H70" s="595"/>
      <c r="I70" s="313"/>
      <c r="J70" s="334"/>
    </row>
    <row r="71" spans="1:10" ht="16.5" customHeight="1" hidden="1" thickBot="1">
      <c r="A71" s="335"/>
      <c r="B71" s="315"/>
      <c r="C71" s="316"/>
      <c r="D71" s="315"/>
      <c r="E71" s="315"/>
      <c r="F71" s="336"/>
      <c r="G71" s="336"/>
      <c r="H71" s="336"/>
      <c r="I71" s="336"/>
      <c r="J71" s="577"/>
    </row>
    <row r="72" spans="1:10" ht="16.5" customHeight="1" hidden="1" thickBot="1">
      <c r="A72" s="337"/>
      <c r="B72" s="283"/>
      <c r="C72" s="286"/>
      <c r="D72" s="283"/>
      <c r="E72" s="283"/>
      <c r="F72" s="295"/>
      <c r="G72" s="295"/>
      <c r="H72" s="295"/>
      <c r="I72" s="295"/>
      <c r="J72" s="578"/>
    </row>
    <row r="73" spans="1:10" ht="16.5" customHeight="1" hidden="1" thickBot="1">
      <c r="A73" s="338"/>
      <c r="B73" s="275"/>
      <c r="C73" s="339"/>
      <c r="D73" s="275"/>
      <c r="E73" s="275"/>
      <c r="F73" s="340"/>
      <c r="G73" s="340"/>
      <c r="H73" s="340"/>
      <c r="I73" s="340"/>
      <c r="J73" s="578"/>
    </row>
    <row r="74" spans="1:10" ht="16.5" customHeight="1" hidden="1" thickBot="1">
      <c r="A74" s="338"/>
      <c r="B74" s="275"/>
      <c r="C74" s="339"/>
      <c r="D74" s="275"/>
      <c r="E74" s="275"/>
      <c r="F74" s="340"/>
      <c r="G74" s="340"/>
      <c r="H74" s="340"/>
      <c r="I74" s="340"/>
      <c r="J74" s="578"/>
    </row>
    <row r="75" spans="1:10" ht="16.5" customHeight="1" hidden="1" thickBot="1">
      <c r="A75" s="322"/>
      <c r="B75" s="319"/>
      <c r="C75" s="339"/>
      <c r="D75" s="323"/>
      <c r="E75" s="319"/>
      <c r="F75" s="596"/>
      <c r="G75" s="596"/>
      <c r="H75" s="596"/>
      <c r="I75" s="341"/>
      <c r="J75" s="579"/>
    </row>
    <row r="76" spans="1:10" ht="16.5" customHeight="1" hidden="1" thickBot="1">
      <c r="A76" s="342"/>
      <c r="B76" s="312"/>
      <c r="C76" s="343"/>
      <c r="D76" s="312"/>
      <c r="E76" s="312"/>
      <c r="F76" s="597"/>
      <c r="G76" s="597"/>
      <c r="H76" s="597"/>
      <c r="I76" s="344"/>
      <c r="J76" s="575"/>
    </row>
    <row r="77" spans="1:10" s="350" customFormat="1" ht="16.5" customHeight="1" thickBot="1">
      <c r="A77" s="345" t="s">
        <v>222</v>
      </c>
      <c r="B77" s="346">
        <f>SUM(B63:B76)</f>
        <v>1630482</v>
      </c>
      <c r="C77" s="347"/>
      <c r="D77" s="346">
        <f>SUM(D63:D76)</f>
        <v>85958</v>
      </c>
      <c r="E77" s="346">
        <f>SUM(E63:E76)</f>
        <v>1045524</v>
      </c>
      <c r="F77" s="346">
        <f>SUM(F63:F76)</f>
        <v>500000</v>
      </c>
      <c r="G77" s="346">
        <f>SUM(G63:G76)</f>
        <v>0</v>
      </c>
      <c r="H77" s="598">
        <f>SUM(H63:H76)</f>
        <v>381992</v>
      </c>
      <c r="I77" s="348">
        <f>SUM(I63)</f>
        <v>1249490</v>
      </c>
      <c r="J77" s="349">
        <f>SUM(J63)</f>
        <v>1249325</v>
      </c>
    </row>
  </sheetData>
  <sheetProtection/>
  <mergeCells count="3">
    <mergeCell ref="A2:I2"/>
    <mergeCell ref="E3:I3"/>
    <mergeCell ref="E1:N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1"/>
  <headerFooter alignWithMargins="0">
    <oddHeader>&amp;C&amp;P. oldal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B1">
      <selection activeCell="B11" sqref="B11"/>
    </sheetView>
  </sheetViews>
  <sheetFormatPr defaultColWidth="9.140625" defaultRowHeight="15"/>
  <cols>
    <col min="1" max="1" width="6.421875" style="646" customWidth="1"/>
    <col min="2" max="2" width="53.421875" style="646" customWidth="1"/>
    <col min="3" max="3" width="11.28125" style="646" bestFit="1" customWidth="1"/>
    <col min="4" max="4" width="11.140625" style="646" customWidth="1"/>
    <col min="5" max="8" width="10.57421875" style="646" customWidth="1"/>
    <col min="9" max="10" width="11.421875" style="646" customWidth="1"/>
    <col min="11" max="11" width="10.57421875" style="646" customWidth="1"/>
    <col min="12" max="12" width="9.421875" style="647" bestFit="1" customWidth="1"/>
    <col min="13" max="16384" width="9.140625" style="646" customWidth="1"/>
  </cols>
  <sheetData>
    <row r="1" spans="8:17" ht="15">
      <c r="H1" s="1281" t="s">
        <v>766</v>
      </c>
      <c r="I1" s="1296"/>
      <c r="J1" s="1296"/>
      <c r="K1" s="1296"/>
      <c r="L1" s="1296"/>
      <c r="M1" s="1296"/>
      <c r="N1" s="1296"/>
      <c r="O1" s="1296"/>
      <c r="P1" s="1296"/>
      <c r="Q1" s="1296"/>
    </row>
    <row r="3" spans="1:12" ht="14.25">
      <c r="A3" s="1306" t="s">
        <v>268</v>
      </c>
      <c r="B3" s="1306"/>
      <c r="C3" s="1306"/>
      <c r="D3" s="1306"/>
      <c r="E3" s="1306"/>
      <c r="F3" s="1306"/>
      <c r="G3" s="1306"/>
      <c r="H3" s="1306"/>
      <c r="I3" s="1306"/>
      <c r="J3" s="1306"/>
      <c r="K3" s="649"/>
      <c r="L3" s="649"/>
    </row>
    <row r="4" spans="1:11" ht="14.25">
      <c r="A4" s="648"/>
      <c r="B4" s="648"/>
      <c r="C4" s="648"/>
      <c r="D4" s="648"/>
      <c r="E4" s="648"/>
      <c r="F4" s="648"/>
      <c r="G4" s="648"/>
      <c r="H4" s="648"/>
      <c r="I4" s="648"/>
      <c r="J4" s="648"/>
      <c r="K4" s="648"/>
    </row>
    <row r="5" spans="1:12" ht="15">
      <c r="A5" s="650"/>
      <c r="B5" s="650"/>
      <c r="C5" s="650"/>
      <c r="D5" s="651"/>
      <c r="E5" s="651"/>
      <c r="F5" s="652"/>
      <c r="G5" s="650"/>
      <c r="H5" s="650"/>
      <c r="I5" s="651"/>
      <c r="J5" s="653" t="s">
        <v>1</v>
      </c>
      <c r="K5" s="654"/>
      <c r="L5" s="654"/>
    </row>
    <row r="6" spans="1:12" ht="15">
      <c r="A6" s="1307" t="s">
        <v>2</v>
      </c>
      <c r="B6" s="655" t="s">
        <v>246</v>
      </c>
      <c r="C6" s="656" t="s">
        <v>247</v>
      </c>
      <c r="D6" s="657" t="s">
        <v>247</v>
      </c>
      <c r="E6" s="658" t="s">
        <v>247</v>
      </c>
      <c r="F6" s="1309" t="s">
        <v>438</v>
      </c>
      <c r="G6" s="659" t="s">
        <v>248</v>
      </c>
      <c r="H6" s="660" t="s">
        <v>709</v>
      </c>
      <c r="I6" s="656" t="s">
        <v>621</v>
      </c>
      <c r="J6" s="660" t="s">
        <v>621</v>
      </c>
      <c r="K6" s="656" t="s">
        <v>621</v>
      </c>
      <c r="L6" s="654"/>
    </row>
    <row r="7" spans="1:12" ht="15">
      <c r="A7" s="1308"/>
      <c r="B7" s="652"/>
      <c r="C7" s="657" t="s">
        <v>249</v>
      </c>
      <c r="D7" s="657" t="s">
        <v>250</v>
      </c>
      <c r="E7" s="658" t="s">
        <v>250</v>
      </c>
      <c r="F7" s="1310"/>
      <c r="G7" s="661" t="s">
        <v>629</v>
      </c>
      <c r="H7" s="658" t="s">
        <v>251</v>
      </c>
      <c r="I7" s="658" t="s">
        <v>252</v>
      </c>
      <c r="J7" s="658" t="s">
        <v>252</v>
      </c>
      <c r="K7" s="657" t="s">
        <v>249</v>
      </c>
      <c r="L7" s="654"/>
    </row>
    <row r="8" spans="1:12" ht="15">
      <c r="A8" s="662"/>
      <c r="B8" s="652"/>
      <c r="C8" s="662"/>
      <c r="D8" s="657" t="s">
        <v>253</v>
      </c>
      <c r="E8" s="663" t="s">
        <v>254</v>
      </c>
      <c r="F8" s="1310"/>
      <c r="G8" s="661" t="s">
        <v>255</v>
      </c>
      <c r="H8" s="657" t="s">
        <v>180</v>
      </c>
      <c r="I8" s="658" t="s">
        <v>253</v>
      </c>
      <c r="J8" s="657" t="s">
        <v>256</v>
      </c>
      <c r="K8" s="657"/>
      <c r="L8" s="664"/>
    </row>
    <row r="9" spans="1:12" ht="15">
      <c r="A9" s="662"/>
      <c r="B9" s="652"/>
      <c r="C9" s="662"/>
      <c r="D9" s="665" t="s">
        <v>257</v>
      </c>
      <c r="E9" s="663"/>
      <c r="F9" s="1311"/>
      <c r="G9" s="666"/>
      <c r="H9" s="665"/>
      <c r="I9" s="657" t="s">
        <v>257</v>
      </c>
      <c r="J9" s="665"/>
      <c r="K9" s="665"/>
      <c r="L9" s="664"/>
    </row>
    <row r="10" spans="1:12" ht="15">
      <c r="A10" s="667" t="s">
        <v>5</v>
      </c>
      <c r="B10" s="667" t="s">
        <v>8</v>
      </c>
      <c r="C10" s="667" t="s">
        <v>10</v>
      </c>
      <c r="D10" s="667" t="s">
        <v>12</v>
      </c>
      <c r="E10" s="667" t="s">
        <v>14</v>
      </c>
      <c r="F10" s="665" t="s">
        <v>16</v>
      </c>
      <c r="G10" s="667" t="s">
        <v>18</v>
      </c>
      <c r="H10" s="667" t="s">
        <v>20</v>
      </c>
      <c r="I10" s="667" t="s">
        <v>22</v>
      </c>
      <c r="J10" s="667" t="s">
        <v>24</v>
      </c>
      <c r="K10" s="667" t="s">
        <v>26</v>
      </c>
      <c r="L10" s="664"/>
    </row>
    <row r="11" spans="1:12" ht="14.25">
      <c r="A11" s="668"/>
      <c r="B11" s="668" t="s">
        <v>258</v>
      </c>
      <c r="C11" s="669"/>
      <c r="D11" s="669"/>
      <c r="E11" s="669"/>
      <c r="F11" s="669"/>
      <c r="G11" s="669"/>
      <c r="H11" s="669"/>
      <c r="I11" s="669"/>
      <c r="J11" s="669"/>
      <c r="K11" s="670"/>
      <c r="L11" s="671"/>
    </row>
    <row r="12" spans="1:12" ht="15">
      <c r="A12" s="672" t="s">
        <v>259</v>
      </c>
      <c r="B12" s="351" t="s">
        <v>442</v>
      </c>
      <c r="C12" s="673">
        <v>1610902</v>
      </c>
      <c r="D12" s="673">
        <v>1249325</v>
      </c>
      <c r="E12" s="673">
        <v>361577</v>
      </c>
      <c r="F12" s="672" t="s">
        <v>675</v>
      </c>
      <c r="G12" s="673">
        <v>85958</v>
      </c>
      <c r="H12" s="673">
        <v>1024944</v>
      </c>
      <c r="I12" s="673">
        <v>941083</v>
      </c>
      <c r="J12" s="673"/>
      <c r="K12" s="673"/>
      <c r="L12" s="671"/>
    </row>
    <row r="13" spans="1:12" s="675" customFormat="1" ht="15">
      <c r="A13" s="674"/>
      <c r="B13" s="351" t="s">
        <v>260</v>
      </c>
      <c r="C13" s="673">
        <v>1603317</v>
      </c>
      <c r="D13" s="673"/>
      <c r="E13" s="673"/>
      <c r="F13" s="672"/>
      <c r="G13" s="673"/>
      <c r="H13" s="673"/>
      <c r="I13" s="673"/>
      <c r="J13" s="673"/>
      <c r="K13" s="673"/>
      <c r="L13" s="671"/>
    </row>
    <row r="14" spans="1:12" s="675" customFormat="1" ht="25.5">
      <c r="A14" s="674"/>
      <c r="B14" s="351" t="s">
        <v>261</v>
      </c>
      <c r="C14" s="673">
        <v>7584</v>
      </c>
      <c r="D14" s="673"/>
      <c r="E14" s="673"/>
      <c r="F14" s="672"/>
      <c r="G14" s="673"/>
      <c r="H14" s="673"/>
      <c r="I14" s="673"/>
      <c r="J14" s="673"/>
      <c r="K14" s="673"/>
      <c r="L14" s="671"/>
    </row>
    <row r="15" spans="1:12" ht="15">
      <c r="A15" s="672"/>
      <c r="B15" s="352"/>
      <c r="C15" s="673"/>
      <c r="D15" s="673"/>
      <c r="E15" s="673"/>
      <c r="F15" s="672"/>
      <c r="G15" s="673"/>
      <c r="H15" s="673"/>
      <c r="I15" s="673"/>
      <c r="J15" s="673"/>
      <c r="K15" s="673">
        <v>0</v>
      </c>
      <c r="L15" s="671"/>
    </row>
    <row r="16" spans="1:12" ht="15">
      <c r="A16" s="676"/>
      <c r="B16" s="353"/>
      <c r="C16" s="677"/>
      <c r="D16" s="677"/>
      <c r="E16" s="677"/>
      <c r="F16" s="676"/>
      <c r="G16" s="677"/>
      <c r="H16" s="677"/>
      <c r="I16" s="677"/>
      <c r="J16" s="677"/>
      <c r="K16" s="677"/>
      <c r="L16" s="671"/>
    </row>
    <row r="17" spans="1:12" s="675" customFormat="1" ht="15" hidden="1">
      <c r="A17" s="678"/>
      <c r="B17" s="351"/>
      <c r="C17" s="673"/>
      <c r="D17" s="673"/>
      <c r="E17" s="673"/>
      <c r="F17" s="672"/>
      <c r="G17" s="673"/>
      <c r="H17" s="673"/>
      <c r="I17" s="673"/>
      <c r="J17" s="673"/>
      <c r="K17" s="673"/>
      <c r="L17" s="671"/>
    </row>
    <row r="18" spans="1:12" s="675" customFormat="1" ht="15" hidden="1">
      <c r="A18" s="678"/>
      <c r="B18" s="351"/>
      <c r="C18" s="677"/>
      <c r="D18" s="677"/>
      <c r="E18" s="677"/>
      <c r="F18" s="676"/>
      <c r="G18" s="677"/>
      <c r="H18" s="677"/>
      <c r="I18" s="677"/>
      <c r="J18" s="677"/>
      <c r="K18" s="677"/>
      <c r="L18" s="671"/>
    </row>
    <row r="19" spans="1:12" s="675" customFormat="1" ht="15">
      <c r="A19" s="672"/>
      <c r="B19" s="354"/>
      <c r="C19" s="673"/>
      <c r="D19" s="673"/>
      <c r="E19" s="673"/>
      <c r="F19" s="672"/>
      <c r="G19" s="673"/>
      <c r="H19" s="673"/>
      <c r="I19" s="673"/>
      <c r="J19" s="673"/>
      <c r="K19" s="673"/>
      <c r="L19" s="679"/>
    </row>
    <row r="20" spans="1:12" s="675" customFormat="1" ht="15">
      <c r="A20" s="672"/>
      <c r="B20" s="354"/>
      <c r="C20" s="673"/>
      <c r="D20" s="673"/>
      <c r="E20" s="673"/>
      <c r="F20" s="672"/>
      <c r="G20" s="673"/>
      <c r="H20" s="673"/>
      <c r="I20" s="673"/>
      <c r="J20" s="673"/>
      <c r="K20" s="673"/>
      <c r="L20" s="679"/>
    </row>
    <row r="21" spans="1:12" s="675" customFormat="1" ht="15.75" thickBot="1">
      <c r="A21" s="676"/>
      <c r="B21" s="355"/>
      <c r="C21" s="677"/>
      <c r="D21" s="677"/>
      <c r="E21" s="677"/>
      <c r="F21" s="676"/>
      <c r="G21" s="677"/>
      <c r="H21" s="677"/>
      <c r="I21" s="677"/>
      <c r="J21" s="677"/>
      <c r="K21" s="677"/>
      <c r="L21" s="679"/>
    </row>
    <row r="22" spans="1:12" ht="15" thickBot="1">
      <c r="A22" s="680"/>
      <c r="B22" s="681" t="s">
        <v>266</v>
      </c>
      <c r="C22" s="681">
        <f aca="true" t="shared" si="0" ref="C22:K22">SUM(C12,C15,C16,C19,C20,C21)</f>
        <v>1610902</v>
      </c>
      <c r="D22" s="681">
        <f t="shared" si="0"/>
        <v>1249325</v>
      </c>
      <c r="E22" s="681">
        <f t="shared" si="0"/>
        <v>361577</v>
      </c>
      <c r="F22" s="680"/>
      <c r="G22" s="681">
        <f t="shared" si="0"/>
        <v>85958</v>
      </c>
      <c r="H22" s="681">
        <f t="shared" si="0"/>
        <v>1024944</v>
      </c>
      <c r="I22" s="681">
        <f t="shared" si="0"/>
        <v>941083</v>
      </c>
      <c r="J22" s="681">
        <f t="shared" si="0"/>
        <v>0</v>
      </c>
      <c r="K22" s="681">
        <f t="shared" si="0"/>
        <v>0</v>
      </c>
      <c r="L22" s="682"/>
    </row>
    <row r="23" spans="1:12" s="675" customFormat="1" ht="15">
      <c r="A23" s="683"/>
      <c r="B23" s="684"/>
      <c r="C23" s="685"/>
      <c r="D23" s="685"/>
      <c r="E23" s="685"/>
      <c r="F23" s="685"/>
      <c r="G23" s="685"/>
      <c r="H23" s="685"/>
      <c r="I23" s="685"/>
      <c r="J23" s="685"/>
      <c r="K23" s="686"/>
      <c r="L23" s="687"/>
    </row>
    <row r="24" spans="1:12" s="675" customFormat="1" ht="15">
      <c r="A24" s="688"/>
      <c r="B24" s="689"/>
      <c r="C24" s="690"/>
      <c r="D24" s="690"/>
      <c r="E24" s="690"/>
      <c r="F24" s="690"/>
      <c r="G24" s="690"/>
      <c r="H24" s="690"/>
      <c r="I24" s="690"/>
      <c r="J24" s="690"/>
      <c r="K24" s="691"/>
      <c r="L24" s="687"/>
    </row>
    <row r="25" spans="1:12" s="675" customFormat="1" ht="15.75" thickBot="1">
      <c r="A25" s="692"/>
      <c r="B25" s="677"/>
      <c r="C25" s="677"/>
      <c r="D25" s="677"/>
      <c r="E25" s="677"/>
      <c r="F25" s="677"/>
      <c r="G25" s="677"/>
      <c r="H25" s="677"/>
      <c r="I25" s="677"/>
      <c r="J25" s="677"/>
      <c r="K25" s="677"/>
      <c r="L25" s="687"/>
    </row>
    <row r="26" spans="1:12" s="675" customFormat="1" ht="15.75" thickBot="1">
      <c r="A26" s="693"/>
      <c r="B26" s="681" t="s">
        <v>267</v>
      </c>
      <c r="C26" s="681">
        <f>SUM(C25,C22)</f>
        <v>1610902</v>
      </c>
      <c r="D26" s="681">
        <f aca="true" t="shared" si="1" ref="D26:K26">SUM(D25,D22)</f>
        <v>1249325</v>
      </c>
      <c r="E26" s="681">
        <f t="shared" si="1"/>
        <v>361577</v>
      </c>
      <c r="F26" s="681"/>
      <c r="G26" s="681">
        <f t="shared" si="1"/>
        <v>85958</v>
      </c>
      <c r="H26" s="681">
        <f t="shared" si="1"/>
        <v>1024944</v>
      </c>
      <c r="I26" s="681">
        <f t="shared" si="1"/>
        <v>941083</v>
      </c>
      <c r="J26" s="681">
        <f t="shared" si="1"/>
        <v>0</v>
      </c>
      <c r="K26" s="681">
        <f t="shared" si="1"/>
        <v>0</v>
      </c>
      <c r="L26" s="687"/>
    </row>
  </sheetData>
  <sheetProtection/>
  <mergeCells count="4">
    <mergeCell ref="A3:J3"/>
    <mergeCell ref="A6:A7"/>
    <mergeCell ref="F6:F9"/>
    <mergeCell ref="H1:Q1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B1">
      <selection activeCell="C21" sqref="C21"/>
    </sheetView>
  </sheetViews>
  <sheetFormatPr defaultColWidth="9.140625" defaultRowHeight="19.5" customHeight="1"/>
  <cols>
    <col min="1" max="1" width="5.28125" style="218" customWidth="1"/>
    <col min="2" max="2" width="52.421875" style="218" customWidth="1"/>
    <col min="3" max="3" width="46.28125" style="218" customWidth="1"/>
    <col min="4" max="5" width="12.7109375" style="218" customWidth="1"/>
    <col min="6" max="6" width="12.28125" style="219" customWidth="1"/>
    <col min="7" max="16384" width="9.140625" style="218" customWidth="1"/>
  </cols>
  <sheetData>
    <row r="1" spans="2:6" ht="19.5" customHeight="1">
      <c r="B1" s="1312" t="s">
        <v>710</v>
      </c>
      <c r="C1" s="1312"/>
      <c r="D1" s="1312"/>
      <c r="E1" s="1312"/>
      <c r="F1" s="1312"/>
    </row>
    <row r="2" spans="4:13" ht="19.5" customHeight="1">
      <c r="D2" s="1281" t="s">
        <v>767</v>
      </c>
      <c r="E2" s="1296"/>
      <c r="F2" s="1296"/>
      <c r="G2" s="1296"/>
      <c r="H2" s="1296"/>
      <c r="I2" s="1296"/>
      <c r="J2" s="1296"/>
      <c r="K2" s="1296"/>
      <c r="L2" s="1296"/>
      <c r="M2" s="1296"/>
    </row>
    <row r="4" spans="1:6" ht="19.5" customHeight="1">
      <c r="A4" s="357" t="s">
        <v>271</v>
      </c>
      <c r="B4" s="358" t="s">
        <v>272</v>
      </c>
      <c r="C4" s="359" t="s">
        <v>273</v>
      </c>
      <c r="D4" s="1313" t="s">
        <v>272</v>
      </c>
      <c r="E4" s="1314"/>
      <c r="F4" s="1315"/>
    </row>
    <row r="5" spans="1:6" ht="19.5" customHeight="1">
      <c r="A5" s="360" t="s">
        <v>274</v>
      </c>
      <c r="B5" s="361" t="s">
        <v>275</v>
      </c>
      <c r="C5" s="362" t="s">
        <v>276</v>
      </c>
      <c r="D5" s="363" t="s">
        <v>277</v>
      </c>
      <c r="E5" s="363" t="s">
        <v>278</v>
      </c>
      <c r="F5" s="364" t="s">
        <v>279</v>
      </c>
    </row>
    <row r="6" spans="1:6" ht="29.25" customHeight="1">
      <c r="A6" s="365" t="s">
        <v>259</v>
      </c>
      <c r="B6" s="366" t="s">
        <v>280</v>
      </c>
      <c r="C6" s="362" t="s">
        <v>281</v>
      </c>
      <c r="D6" s="361" t="s">
        <v>282</v>
      </c>
      <c r="E6" s="367" t="s">
        <v>283</v>
      </c>
      <c r="F6" s="368">
        <v>0</v>
      </c>
    </row>
    <row r="7" spans="1:6" ht="29.25" customHeight="1">
      <c r="A7" s="365" t="s">
        <v>262</v>
      </c>
      <c r="B7" s="366" t="s">
        <v>284</v>
      </c>
      <c r="C7" s="362" t="s">
        <v>281</v>
      </c>
      <c r="D7" s="361" t="s">
        <v>282</v>
      </c>
      <c r="E7" s="367" t="s">
        <v>283</v>
      </c>
      <c r="F7" s="368">
        <v>0</v>
      </c>
    </row>
    <row r="8" spans="1:6" ht="30.75" customHeight="1">
      <c r="A8" s="369" t="s">
        <v>263</v>
      </c>
      <c r="B8" s="370" t="s">
        <v>285</v>
      </c>
      <c r="C8" s="363"/>
      <c r="D8" s="363"/>
      <c r="E8" s="371"/>
      <c r="F8" s="371">
        <v>0</v>
      </c>
    </row>
    <row r="9" spans="1:6" ht="21.75" customHeight="1">
      <c r="A9" s="369"/>
      <c r="B9" s="370" t="s">
        <v>286</v>
      </c>
      <c r="C9" s="369"/>
      <c r="D9" s="372" t="s">
        <v>283</v>
      </c>
      <c r="E9" s="371"/>
      <c r="F9" s="371">
        <v>0</v>
      </c>
    </row>
    <row r="10" spans="1:6" ht="23.25" customHeight="1">
      <c r="A10" s="369"/>
      <c r="B10" s="370" t="s">
        <v>287</v>
      </c>
      <c r="C10" s="370"/>
      <c r="D10" s="358" t="s">
        <v>281</v>
      </c>
      <c r="E10" s="358" t="s">
        <v>281</v>
      </c>
      <c r="F10" s="373"/>
    </row>
    <row r="11" spans="1:6" ht="0.75" customHeight="1" hidden="1">
      <c r="A11" s="369"/>
      <c r="B11" s="370"/>
      <c r="C11" s="370"/>
      <c r="D11" s="358" t="s">
        <v>288</v>
      </c>
      <c r="E11" s="374" t="s">
        <v>288</v>
      </c>
      <c r="F11" s="373">
        <v>0</v>
      </c>
    </row>
    <row r="12" spans="1:6" ht="19.5" customHeight="1">
      <c r="A12" s="369"/>
      <c r="B12" s="370" t="s">
        <v>289</v>
      </c>
      <c r="C12" s="369"/>
      <c r="D12" s="358" t="s">
        <v>288</v>
      </c>
      <c r="E12" s="374" t="s">
        <v>288</v>
      </c>
      <c r="F12" s="373">
        <v>0</v>
      </c>
    </row>
    <row r="13" spans="1:6" ht="19.5" customHeight="1">
      <c r="A13" s="369"/>
      <c r="B13" s="370" t="s">
        <v>290</v>
      </c>
      <c r="C13" s="362" t="s">
        <v>281</v>
      </c>
      <c r="D13" s="358" t="s">
        <v>288</v>
      </c>
      <c r="E13" s="374" t="s">
        <v>288</v>
      </c>
      <c r="F13" s="373">
        <v>0</v>
      </c>
    </row>
    <row r="14" spans="1:7" ht="38.25" customHeight="1">
      <c r="A14" s="369" t="s">
        <v>264</v>
      </c>
      <c r="B14" s="370" t="s">
        <v>291</v>
      </c>
      <c r="C14" s="363"/>
      <c r="D14" s="1316" t="e">
        <f>------#REF!</f>
        <v>#REF!</v>
      </c>
      <c r="E14" s="375"/>
      <c r="F14" s="373">
        <v>0</v>
      </c>
      <c r="G14" s="376"/>
    </row>
    <row r="15" spans="1:9" ht="19.5" customHeight="1" hidden="1">
      <c r="A15" s="369"/>
      <c r="B15" s="370"/>
      <c r="C15" s="363"/>
      <c r="D15" s="1317"/>
      <c r="E15" s="375"/>
      <c r="F15" s="373"/>
      <c r="G15" s="376"/>
      <c r="I15" s="373">
        <v>204</v>
      </c>
    </row>
    <row r="16" spans="1:9" ht="19.5" customHeight="1" hidden="1">
      <c r="A16" s="369"/>
      <c r="B16" s="370"/>
      <c r="C16" s="363"/>
      <c r="D16" s="1317"/>
      <c r="E16" s="375"/>
      <c r="F16" s="373"/>
      <c r="G16" s="376"/>
      <c r="I16" s="373">
        <v>140</v>
      </c>
    </row>
    <row r="17" spans="1:9" ht="27" customHeight="1" hidden="1">
      <c r="A17" s="363"/>
      <c r="B17" s="365"/>
      <c r="C17" s="377"/>
      <c r="D17" s="1317"/>
      <c r="E17" s="378"/>
      <c r="F17" s="379"/>
      <c r="G17" s="380"/>
      <c r="I17" s="379">
        <v>1223</v>
      </c>
    </row>
    <row r="18" spans="1:9" ht="19.5" customHeight="1" hidden="1">
      <c r="A18" s="363"/>
      <c r="B18" s="369"/>
      <c r="C18" s="381"/>
      <c r="D18" s="1317"/>
      <c r="E18" s="382"/>
      <c r="F18" s="379"/>
      <c r="G18" s="376"/>
      <c r="I18" s="379">
        <v>820</v>
      </c>
    </row>
    <row r="19" spans="1:9" ht="19.5" customHeight="1" thickBot="1">
      <c r="A19" s="369" t="s">
        <v>265</v>
      </c>
      <c r="B19" s="383" t="s">
        <v>292</v>
      </c>
      <c r="C19" s="362" t="s">
        <v>281</v>
      </c>
      <c r="D19" s="358" t="s">
        <v>288</v>
      </c>
      <c r="E19" s="374" t="s">
        <v>288</v>
      </c>
      <c r="F19" s="373">
        <v>0</v>
      </c>
      <c r="I19" s="373">
        <v>0</v>
      </c>
    </row>
    <row r="20" spans="1:6" ht="19.5" customHeight="1" thickBot="1">
      <c r="A20" s="384"/>
      <c r="B20" s="385" t="s">
        <v>293</v>
      </c>
      <c r="C20" s="385"/>
      <c r="D20" s="384"/>
      <c r="E20" s="384"/>
      <c r="F20" s="220">
        <f>SUM(F6:F19)</f>
        <v>0</v>
      </c>
    </row>
  </sheetData>
  <sheetProtection/>
  <mergeCells count="4">
    <mergeCell ref="B1:F1"/>
    <mergeCell ref="D4:F4"/>
    <mergeCell ref="D14:D18"/>
    <mergeCell ref="D2:M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5"/>
  <sheetViews>
    <sheetView zoomScalePageLayoutView="0" workbookViewId="0" topLeftCell="G1">
      <selection activeCell="S17" sqref="S17"/>
    </sheetView>
  </sheetViews>
  <sheetFormatPr defaultColWidth="9.140625" defaultRowHeight="18.75" customHeight="1"/>
  <cols>
    <col min="1" max="1" width="5.7109375" style="1" customWidth="1"/>
    <col min="2" max="2" width="24.57421875" style="1" customWidth="1"/>
    <col min="3" max="10" width="9.140625" style="1" customWidth="1"/>
    <col min="11" max="11" width="9.7109375" style="1" customWidth="1"/>
    <col min="12" max="16384" width="9.140625" style="1" customWidth="1"/>
  </cols>
  <sheetData>
    <row r="1" spans="12:21" ht="10.5" customHeight="1">
      <c r="L1" s="1281" t="s">
        <v>768</v>
      </c>
      <c r="M1" s="1296"/>
      <c r="N1" s="1296"/>
      <c r="O1" s="1296"/>
      <c r="P1" s="1296"/>
      <c r="Q1" s="1296"/>
      <c r="R1" s="1296"/>
      <c r="S1" s="1296"/>
      <c r="T1" s="1296"/>
      <c r="U1" s="1296"/>
    </row>
    <row r="2" spans="1:15" ht="18.75" customHeight="1">
      <c r="A2" s="1304" t="s">
        <v>711</v>
      </c>
      <c r="B2" s="1304"/>
      <c r="C2" s="1304"/>
      <c r="D2" s="1304"/>
      <c r="E2" s="1304"/>
      <c r="F2" s="1304"/>
      <c r="G2" s="1304"/>
      <c r="H2" s="1304"/>
      <c r="I2" s="1304"/>
      <c r="J2" s="1304"/>
      <c r="K2" s="1304"/>
      <c r="L2" s="1304"/>
      <c r="M2" s="1304"/>
      <c r="N2" s="1304"/>
      <c r="O2" s="1304"/>
    </row>
    <row r="3" ht="0.75" customHeight="1" thickBot="1"/>
    <row r="4" spans="3:15" ht="18.75" customHeight="1" hidden="1" thickBot="1"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7" t="s">
        <v>1</v>
      </c>
    </row>
    <row r="5" spans="1:29" ht="23.25" customHeight="1" thickBot="1">
      <c r="A5" s="388" t="s">
        <v>141</v>
      </c>
      <c r="B5" s="389" t="s">
        <v>207</v>
      </c>
      <c r="C5" s="390" t="s">
        <v>295</v>
      </c>
      <c r="D5" s="390" t="s">
        <v>296</v>
      </c>
      <c r="E5" s="390" t="s">
        <v>297</v>
      </c>
      <c r="F5" s="390" t="s">
        <v>298</v>
      </c>
      <c r="G5" s="390" t="s">
        <v>299</v>
      </c>
      <c r="H5" s="390" t="s">
        <v>300</v>
      </c>
      <c r="I5" s="390" t="s">
        <v>301</v>
      </c>
      <c r="J5" s="390" t="s">
        <v>302</v>
      </c>
      <c r="K5" s="390" t="s">
        <v>303</v>
      </c>
      <c r="L5" s="390" t="s">
        <v>304</v>
      </c>
      <c r="M5" s="390" t="s">
        <v>305</v>
      </c>
      <c r="N5" s="390" t="s">
        <v>306</v>
      </c>
      <c r="O5" s="391" t="s">
        <v>266</v>
      </c>
      <c r="Q5" s="392"/>
      <c r="R5" s="393"/>
      <c r="S5" s="392"/>
      <c r="T5" s="392"/>
      <c r="U5" s="394"/>
      <c r="V5" s="392"/>
      <c r="W5" s="395"/>
      <c r="X5" s="392"/>
      <c r="Y5" s="392"/>
      <c r="Z5" s="394"/>
      <c r="AA5" s="392"/>
      <c r="AB5" s="392"/>
      <c r="AC5" s="395"/>
    </row>
    <row r="6" spans="1:29" ht="15" customHeight="1" thickBot="1">
      <c r="A6" s="396" t="s">
        <v>5</v>
      </c>
      <c r="B6" s="397" t="s">
        <v>307</v>
      </c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9"/>
      <c r="Q6" s="392"/>
      <c r="R6" s="393"/>
      <c r="S6" s="392"/>
      <c r="T6" s="392"/>
      <c r="U6" s="392"/>
      <c r="V6" s="400"/>
      <c r="W6" s="395"/>
      <c r="X6" s="392"/>
      <c r="Y6" s="392"/>
      <c r="Z6" s="400"/>
      <c r="AA6" s="392"/>
      <c r="AB6" s="392"/>
      <c r="AC6" s="395"/>
    </row>
    <row r="7" spans="1:29" ht="15" customHeight="1">
      <c r="A7" s="401" t="s">
        <v>8</v>
      </c>
      <c r="B7" s="402" t="s">
        <v>308</v>
      </c>
      <c r="C7" s="403">
        <v>8510</v>
      </c>
      <c r="D7" s="403">
        <v>8510</v>
      </c>
      <c r="E7" s="403">
        <v>17500</v>
      </c>
      <c r="F7" s="403">
        <v>8510</v>
      </c>
      <c r="G7" s="403">
        <v>16500</v>
      </c>
      <c r="H7" s="403">
        <v>6500</v>
      </c>
      <c r="I7" s="403">
        <v>8510</v>
      </c>
      <c r="J7" s="403">
        <v>6500</v>
      </c>
      <c r="K7" s="403">
        <v>12211</v>
      </c>
      <c r="L7" s="403">
        <v>8510</v>
      </c>
      <c r="M7" s="403">
        <v>6000</v>
      </c>
      <c r="N7" s="403">
        <v>8510</v>
      </c>
      <c r="O7" s="404">
        <f aca="true" t="shared" si="0" ref="O7:O15">SUM(C7:N7)</f>
        <v>116271</v>
      </c>
      <c r="P7" s="386"/>
      <c r="Q7" s="392"/>
      <c r="R7" s="393"/>
      <c r="S7" s="405"/>
      <c r="T7" s="392"/>
      <c r="U7" s="405"/>
      <c r="V7" s="392"/>
      <c r="W7" s="395"/>
      <c r="X7" s="392"/>
      <c r="Y7" s="405"/>
      <c r="Z7" s="405"/>
      <c r="AA7" s="392"/>
      <c r="AB7" s="405"/>
      <c r="AC7" s="395"/>
    </row>
    <row r="8" spans="1:29" ht="15.75" customHeight="1">
      <c r="A8" s="406" t="s">
        <v>10</v>
      </c>
      <c r="B8" s="407" t="s">
        <v>309</v>
      </c>
      <c r="C8" s="408">
        <v>37932</v>
      </c>
      <c r="D8" s="409">
        <v>37933</v>
      </c>
      <c r="E8" s="408">
        <v>37932</v>
      </c>
      <c r="F8" s="409">
        <v>37933</v>
      </c>
      <c r="G8" s="408">
        <v>37932</v>
      </c>
      <c r="H8" s="408">
        <v>37933</v>
      </c>
      <c r="I8" s="408">
        <v>37932</v>
      </c>
      <c r="J8" s="408">
        <v>37933</v>
      </c>
      <c r="K8" s="408">
        <v>37932</v>
      </c>
      <c r="L8" s="408">
        <v>37933</v>
      </c>
      <c r="M8" s="408">
        <v>37932</v>
      </c>
      <c r="N8" s="408">
        <v>37933</v>
      </c>
      <c r="O8" s="404">
        <f t="shared" si="0"/>
        <v>455190</v>
      </c>
      <c r="P8" s="386"/>
      <c r="Q8" s="392"/>
      <c r="R8" s="393"/>
      <c r="S8" s="405"/>
      <c r="T8" s="392"/>
      <c r="U8" s="405"/>
      <c r="V8" s="392"/>
      <c r="W8" s="395"/>
      <c r="X8" s="392"/>
      <c r="Y8" s="405"/>
      <c r="Z8" s="392"/>
      <c r="AA8" s="392"/>
      <c r="AB8" s="405"/>
      <c r="AC8" s="395"/>
    </row>
    <row r="9" spans="1:29" ht="18.75" customHeight="1">
      <c r="A9" s="406" t="s">
        <v>12</v>
      </c>
      <c r="B9" s="407" t="s">
        <v>310</v>
      </c>
      <c r="C9" s="408">
        <v>500</v>
      </c>
      <c r="D9" s="408">
        <v>500</v>
      </c>
      <c r="E9" s="408">
        <v>500</v>
      </c>
      <c r="F9" s="408">
        <v>500</v>
      </c>
      <c r="G9" s="408">
        <v>500</v>
      </c>
      <c r="H9" s="408">
        <v>500</v>
      </c>
      <c r="I9" s="408">
        <v>500</v>
      </c>
      <c r="J9" s="408">
        <v>500</v>
      </c>
      <c r="K9" s="408">
        <v>500</v>
      </c>
      <c r="L9" s="408">
        <v>500</v>
      </c>
      <c r="M9" s="408">
        <v>500</v>
      </c>
      <c r="N9" s="408">
        <v>500</v>
      </c>
      <c r="O9" s="404">
        <f t="shared" si="0"/>
        <v>6000</v>
      </c>
      <c r="P9" s="386"/>
      <c r="Q9" s="392"/>
      <c r="R9" s="393"/>
      <c r="S9" s="405"/>
      <c r="T9" s="392"/>
      <c r="U9" s="405"/>
      <c r="V9" s="392"/>
      <c r="W9" s="395"/>
      <c r="X9" s="392"/>
      <c r="Y9" s="405"/>
      <c r="Z9" s="392"/>
      <c r="AA9" s="392"/>
      <c r="AB9" s="405"/>
      <c r="AC9" s="395"/>
    </row>
    <row r="10" spans="1:29" ht="18.75" customHeight="1">
      <c r="A10" s="406" t="s">
        <v>14</v>
      </c>
      <c r="B10" s="407" t="s">
        <v>62</v>
      </c>
      <c r="C10" s="408">
        <v>7291</v>
      </c>
      <c r="D10" s="408">
        <v>7292</v>
      </c>
      <c r="E10" s="408">
        <v>7291</v>
      </c>
      <c r="F10" s="408">
        <v>7292</v>
      </c>
      <c r="G10" s="408">
        <v>350000</v>
      </c>
      <c r="H10" s="408">
        <v>7291</v>
      </c>
      <c r="I10" s="408">
        <v>490000</v>
      </c>
      <c r="J10" s="408">
        <v>7292</v>
      </c>
      <c r="K10" s="408">
        <v>130000</v>
      </c>
      <c r="L10" s="408">
        <v>7291</v>
      </c>
      <c r="M10" s="408">
        <v>77011</v>
      </c>
      <c r="N10" s="408">
        <v>7282</v>
      </c>
      <c r="O10" s="404">
        <f t="shared" si="0"/>
        <v>1105333</v>
      </c>
      <c r="P10" s="386"/>
      <c r="Q10" s="392"/>
      <c r="R10" s="393"/>
      <c r="S10" s="405"/>
      <c r="T10" s="392"/>
      <c r="U10" s="405"/>
      <c r="V10" s="392"/>
      <c r="W10" s="395"/>
      <c r="X10" s="392"/>
      <c r="Y10" s="405"/>
      <c r="Z10" s="392"/>
      <c r="AA10" s="392"/>
      <c r="AB10" s="405"/>
      <c r="AC10" s="395"/>
    </row>
    <row r="11" spans="1:29" ht="15.75" customHeight="1">
      <c r="A11" s="406" t="s">
        <v>16</v>
      </c>
      <c r="B11" s="407" t="s">
        <v>311</v>
      </c>
      <c r="C11" s="408"/>
      <c r="D11" s="408"/>
      <c r="E11" s="408">
        <v>3000</v>
      </c>
      <c r="F11" s="408"/>
      <c r="G11" s="408"/>
      <c r="H11" s="408"/>
      <c r="I11" s="408"/>
      <c r="J11" s="408"/>
      <c r="K11" s="408"/>
      <c r="L11" s="408"/>
      <c r="M11" s="408"/>
      <c r="N11" s="408"/>
      <c r="O11" s="404">
        <f t="shared" si="0"/>
        <v>3000</v>
      </c>
      <c r="Q11" s="392"/>
      <c r="R11" s="393"/>
      <c r="S11" s="405"/>
      <c r="T11" s="392"/>
      <c r="U11" s="405"/>
      <c r="V11" s="392"/>
      <c r="W11" s="395"/>
      <c r="X11" s="392"/>
      <c r="Y11" s="405"/>
      <c r="Z11" s="392"/>
      <c r="AA11" s="392"/>
      <c r="AB11" s="405"/>
      <c r="AC11" s="395"/>
    </row>
    <row r="12" spans="1:29" ht="23.25" customHeight="1">
      <c r="A12" s="406" t="s">
        <v>18</v>
      </c>
      <c r="B12" s="410" t="s">
        <v>685</v>
      </c>
      <c r="C12" s="408"/>
      <c r="D12" s="408">
        <v>6500</v>
      </c>
      <c r="E12" s="408"/>
      <c r="F12" s="408"/>
      <c r="G12" s="408"/>
      <c r="H12" s="408"/>
      <c r="I12" s="408"/>
      <c r="J12" s="408"/>
      <c r="K12" s="408"/>
      <c r="L12" s="408"/>
      <c r="M12" s="408"/>
      <c r="N12" s="408"/>
      <c r="O12" s="404">
        <f t="shared" si="0"/>
        <v>6500</v>
      </c>
      <c r="Q12" s="392"/>
      <c r="R12" s="393"/>
      <c r="S12" s="405"/>
      <c r="T12" s="392"/>
      <c r="U12" s="405"/>
      <c r="V12" s="392"/>
      <c r="W12" s="395"/>
      <c r="X12" s="392"/>
      <c r="Y12" s="405"/>
      <c r="Z12" s="392"/>
      <c r="AA12" s="392"/>
      <c r="AB12" s="405"/>
      <c r="AC12" s="395"/>
    </row>
    <row r="13" spans="1:29" ht="18.75" customHeight="1">
      <c r="A13" s="406" t="s">
        <v>20</v>
      </c>
      <c r="B13" s="407" t="s">
        <v>312</v>
      </c>
      <c r="C13" s="408"/>
      <c r="D13" s="408"/>
      <c r="E13" s="408"/>
      <c r="F13" s="408"/>
      <c r="G13" s="408">
        <v>38000</v>
      </c>
      <c r="H13" s="408"/>
      <c r="I13" s="408">
        <v>25000</v>
      </c>
      <c r="J13" s="408"/>
      <c r="K13" s="408">
        <v>25000</v>
      </c>
      <c r="L13" s="408"/>
      <c r="M13" s="408"/>
      <c r="N13" s="408"/>
      <c r="O13" s="404">
        <f t="shared" si="0"/>
        <v>88000</v>
      </c>
      <c r="Q13" s="392"/>
      <c r="R13" s="393"/>
      <c r="S13" s="405"/>
      <c r="T13" s="392"/>
      <c r="U13" s="405"/>
      <c r="V13" s="392"/>
      <c r="W13" s="395"/>
      <c r="X13" s="392"/>
      <c r="Y13" s="405"/>
      <c r="Z13" s="392"/>
      <c r="AA13" s="392"/>
      <c r="AB13" s="405"/>
      <c r="AC13" s="395"/>
    </row>
    <row r="14" spans="1:29" ht="15.75" customHeight="1" thickBot="1">
      <c r="A14" s="406" t="s">
        <v>22</v>
      </c>
      <c r="B14" s="407" t="s">
        <v>313</v>
      </c>
      <c r="C14" s="408"/>
      <c r="D14" s="408"/>
      <c r="E14" s="408">
        <v>11968</v>
      </c>
      <c r="F14" s="408"/>
      <c r="G14" s="408"/>
      <c r="H14" s="408">
        <v>10000</v>
      </c>
      <c r="I14" s="408"/>
      <c r="J14" s="408"/>
      <c r="K14" s="408"/>
      <c r="L14" s="408"/>
      <c r="M14" s="408"/>
      <c r="N14" s="408"/>
      <c r="O14" s="411">
        <f t="shared" si="0"/>
        <v>21968</v>
      </c>
      <c r="Q14" s="392"/>
      <c r="R14" s="393"/>
      <c r="S14" s="405"/>
      <c r="T14" s="392"/>
      <c r="U14" s="405"/>
      <c r="V14" s="392"/>
      <c r="W14" s="395"/>
      <c r="X14" s="392"/>
      <c r="Y14" s="405"/>
      <c r="Z14" s="392"/>
      <c r="AA14" s="392"/>
      <c r="AB14" s="405"/>
      <c r="AC14" s="395"/>
    </row>
    <row r="15" spans="1:29" ht="14.25" customHeight="1" thickBot="1">
      <c r="A15" s="406"/>
      <c r="B15" s="1121" t="s">
        <v>555</v>
      </c>
      <c r="C15" s="1122"/>
      <c r="D15" s="1122"/>
      <c r="E15" s="1122"/>
      <c r="F15" s="1122"/>
      <c r="G15" s="1122"/>
      <c r="H15" s="1122"/>
      <c r="I15" s="1122"/>
      <c r="J15" s="1122"/>
      <c r="K15" s="1122"/>
      <c r="L15" s="1122"/>
      <c r="M15" s="1122"/>
      <c r="N15" s="1122"/>
      <c r="O15" s="694">
        <f t="shared" si="0"/>
        <v>0</v>
      </c>
      <c r="Q15" s="392"/>
      <c r="R15" s="393"/>
      <c r="S15" s="405"/>
      <c r="T15" s="392"/>
      <c r="U15" s="405"/>
      <c r="V15" s="392"/>
      <c r="W15" s="395"/>
      <c r="X15" s="392"/>
      <c r="Y15" s="405"/>
      <c r="Z15" s="392"/>
      <c r="AA15" s="392"/>
      <c r="AB15" s="405"/>
      <c r="AC15" s="395"/>
    </row>
    <row r="16" spans="1:29" ht="18.75" customHeight="1" thickBot="1">
      <c r="A16" s="412" t="s">
        <v>24</v>
      </c>
      <c r="B16" s="413" t="s">
        <v>314</v>
      </c>
      <c r="C16" s="414">
        <f>SUM(C7:C15)</f>
        <v>54233</v>
      </c>
      <c r="D16" s="414">
        <f aca="true" t="shared" si="1" ref="D16:N16">SUM(D7:D14)</f>
        <v>60735</v>
      </c>
      <c r="E16" s="414">
        <f t="shared" si="1"/>
        <v>78191</v>
      </c>
      <c r="F16" s="414">
        <f t="shared" si="1"/>
        <v>54235</v>
      </c>
      <c r="G16" s="414">
        <f t="shared" si="1"/>
        <v>442932</v>
      </c>
      <c r="H16" s="414">
        <f t="shared" si="1"/>
        <v>62224</v>
      </c>
      <c r="I16" s="414">
        <f t="shared" si="1"/>
        <v>561942</v>
      </c>
      <c r="J16" s="414">
        <f>SUM(J7:J15)</f>
        <v>52225</v>
      </c>
      <c r="K16" s="414">
        <f t="shared" si="1"/>
        <v>205643</v>
      </c>
      <c r="L16" s="414">
        <f t="shared" si="1"/>
        <v>54234</v>
      </c>
      <c r="M16" s="414">
        <f t="shared" si="1"/>
        <v>121443</v>
      </c>
      <c r="N16" s="414">
        <f t="shared" si="1"/>
        <v>54225</v>
      </c>
      <c r="O16" s="415">
        <f>SUM(O7:O15)</f>
        <v>1802262</v>
      </c>
      <c r="P16" s="386"/>
      <c r="Q16" s="392"/>
      <c r="R16" s="393"/>
      <c r="S16" s="405"/>
      <c r="T16" s="392"/>
      <c r="U16" s="405"/>
      <c r="V16" s="392"/>
      <c r="W16" s="395"/>
      <c r="X16" s="392"/>
      <c r="Y16" s="405"/>
      <c r="Z16" s="392"/>
      <c r="AA16" s="392"/>
      <c r="AB16" s="405"/>
      <c r="AC16" s="395"/>
    </row>
    <row r="17" spans="1:29" ht="13.5" customHeight="1" thickBot="1">
      <c r="A17" s="406" t="s">
        <v>26</v>
      </c>
      <c r="B17" s="416" t="s">
        <v>315</v>
      </c>
      <c r="C17" s="417"/>
      <c r="D17" s="417"/>
      <c r="E17" s="417"/>
      <c r="F17" s="417"/>
      <c r="G17" s="417"/>
      <c r="H17" s="417"/>
      <c r="I17" s="417"/>
      <c r="J17" s="417"/>
      <c r="K17" s="417"/>
      <c r="L17" s="417"/>
      <c r="M17" s="417"/>
      <c r="N17" s="417"/>
      <c r="O17" s="418"/>
      <c r="Q17" s="392"/>
      <c r="R17" s="393"/>
      <c r="S17" s="405"/>
      <c r="T17" s="392"/>
      <c r="U17" s="405"/>
      <c r="V17" s="392"/>
      <c r="W17" s="395"/>
      <c r="X17" s="392"/>
      <c r="Y17" s="405"/>
      <c r="Z17" s="392"/>
      <c r="AA17" s="392"/>
      <c r="AB17" s="405"/>
      <c r="AC17" s="395"/>
    </row>
    <row r="18" spans="1:29" ht="15.75" customHeight="1">
      <c r="A18" s="406" t="s">
        <v>28</v>
      </c>
      <c r="B18" s="402" t="s">
        <v>201</v>
      </c>
      <c r="C18" s="403">
        <v>12294</v>
      </c>
      <c r="D18" s="403">
        <v>12294</v>
      </c>
      <c r="E18" s="403">
        <v>12294</v>
      </c>
      <c r="F18" s="403">
        <v>12294</v>
      </c>
      <c r="G18" s="403">
        <v>12294</v>
      </c>
      <c r="H18" s="403">
        <v>12294</v>
      </c>
      <c r="I18" s="403">
        <v>12294</v>
      </c>
      <c r="J18" s="403">
        <v>12294</v>
      </c>
      <c r="K18" s="403">
        <v>12294</v>
      </c>
      <c r="L18" s="403">
        <v>12294</v>
      </c>
      <c r="M18" s="403">
        <v>12294</v>
      </c>
      <c r="N18" s="403">
        <v>12292</v>
      </c>
      <c r="O18" s="404">
        <f aca="true" t="shared" si="2" ref="O18:O30">SUM(C18:N18)</f>
        <v>147526</v>
      </c>
      <c r="P18" s="386"/>
      <c r="Q18" s="392"/>
      <c r="R18" s="393"/>
      <c r="S18" s="405"/>
      <c r="T18" s="392"/>
      <c r="U18" s="405"/>
      <c r="V18" s="392"/>
      <c r="W18" s="395"/>
      <c r="X18" s="392"/>
      <c r="Y18" s="405"/>
      <c r="Z18" s="392"/>
      <c r="AA18" s="392"/>
      <c r="AB18" s="405"/>
      <c r="AC18" s="395"/>
    </row>
    <row r="19" spans="1:29" ht="15" customHeight="1">
      <c r="A19" s="406" t="s">
        <v>30</v>
      </c>
      <c r="B19" s="407" t="s">
        <v>316</v>
      </c>
      <c r="C19" s="408">
        <v>3216</v>
      </c>
      <c r="D19" s="408">
        <v>3216</v>
      </c>
      <c r="E19" s="408">
        <v>3216</v>
      </c>
      <c r="F19" s="408">
        <v>3216</v>
      </c>
      <c r="G19" s="408">
        <v>3216</v>
      </c>
      <c r="H19" s="408">
        <v>3216</v>
      </c>
      <c r="I19" s="408">
        <v>3216</v>
      </c>
      <c r="J19" s="408">
        <v>3216</v>
      </c>
      <c r="K19" s="408">
        <v>3216</v>
      </c>
      <c r="L19" s="408">
        <v>3216</v>
      </c>
      <c r="M19" s="408">
        <v>3216</v>
      </c>
      <c r="N19" s="408">
        <v>3215</v>
      </c>
      <c r="O19" s="404">
        <f t="shared" si="2"/>
        <v>38591</v>
      </c>
      <c r="P19" s="386"/>
      <c r="Q19" s="392"/>
      <c r="R19" s="393"/>
      <c r="S19" s="405"/>
      <c r="T19" s="392"/>
      <c r="U19" s="405"/>
      <c r="V19" s="392"/>
      <c r="W19" s="395"/>
      <c r="X19" s="392"/>
      <c r="Y19" s="405"/>
      <c r="Z19" s="392"/>
      <c r="AA19" s="392"/>
      <c r="AB19" s="405"/>
      <c r="AC19" s="395"/>
    </row>
    <row r="20" spans="1:29" ht="18.75" customHeight="1">
      <c r="A20" s="406" t="s">
        <v>32</v>
      </c>
      <c r="B20" s="407" t="s">
        <v>317</v>
      </c>
      <c r="C20" s="408">
        <v>15314</v>
      </c>
      <c r="D20" s="408">
        <v>15314</v>
      </c>
      <c r="E20" s="408">
        <v>15314</v>
      </c>
      <c r="F20" s="408">
        <v>15314</v>
      </c>
      <c r="G20" s="408">
        <v>15314</v>
      </c>
      <c r="H20" s="408">
        <v>16814</v>
      </c>
      <c r="I20" s="408">
        <v>15314</v>
      </c>
      <c r="J20" s="408">
        <v>15314</v>
      </c>
      <c r="K20" s="408">
        <v>15314</v>
      </c>
      <c r="L20" s="408">
        <v>15314</v>
      </c>
      <c r="M20" s="408">
        <v>15314</v>
      </c>
      <c r="N20" s="408">
        <v>13718</v>
      </c>
      <c r="O20" s="404">
        <f t="shared" si="2"/>
        <v>183672</v>
      </c>
      <c r="P20" s="386"/>
      <c r="Q20" s="392"/>
      <c r="R20" s="393"/>
      <c r="S20" s="405"/>
      <c r="T20" s="392"/>
      <c r="U20" s="405"/>
      <c r="V20" s="392"/>
      <c r="W20" s="395"/>
      <c r="X20" s="392"/>
      <c r="Y20" s="405"/>
      <c r="Z20" s="392"/>
      <c r="AA20" s="392"/>
      <c r="AB20" s="405"/>
      <c r="AC20" s="395"/>
    </row>
    <row r="21" spans="1:29" ht="15" customHeight="1">
      <c r="A21" s="406" t="s">
        <v>35</v>
      </c>
      <c r="B21" s="407" t="s">
        <v>182</v>
      </c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4">
        <f>SUM(C21:N21)</f>
        <v>0</v>
      </c>
      <c r="P21" s="386"/>
      <c r="Q21" s="392"/>
      <c r="R21" s="393"/>
      <c r="S21" s="405"/>
      <c r="T21" s="392"/>
      <c r="U21" s="405"/>
      <c r="V21" s="392"/>
      <c r="W21" s="395"/>
      <c r="X21" s="392"/>
      <c r="Y21" s="405"/>
      <c r="Z21" s="392"/>
      <c r="AA21" s="392"/>
      <c r="AB21" s="405"/>
      <c r="AC21" s="395"/>
    </row>
    <row r="22" spans="1:29" ht="15" customHeight="1">
      <c r="A22" s="406" t="s">
        <v>37</v>
      </c>
      <c r="B22" s="407" t="s">
        <v>318</v>
      </c>
      <c r="C22" s="408">
        <v>21310</v>
      </c>
      <c r="D22" s="408">
        <v>21311</v>
      </c>
      <c r="E22" s="408">
        <v>21310</v>
      </c>
      <c r="F22" s="408">
        <v>21311</v>
      </c>
      <c r="G22" s="408">
        <v>21310</v>
      </c>
      <c r="H22" s="408">
        <v>21311</v>
      </c>
      <c r="I22" s="408">
        <v>21310</v>
      </c>
      <c r="J22" s="408">
        <v>21311</v>
      </c>
      <c r="K22" s="408">
        <v>21310</v>
      </c>
      <c r="L22" s="408">
        <v>21311</v>
      </c>
      <c r="M22" s="408">
        <v>21310</v>
      </c>
      <c r="N22" s="408">
        <v>21311</v>
      </c>
      <c r="O22" s="404">
        <f t="shared" si="2"/>
        <v>255726</v>
      </c>
      <c r="P22" s="386"/>
      <c r="Q22" s="392"/>
      <c r="R22" s="393"/>
      <c r="S22" s="405"/>
      <c r="T22" s="392"/>
      <c r="U22" s="405"/>
      <c r="V22" s="392"/>
      <c r="W22" s="395"/>
      <c r="X22" s="392"/>
      <c r="Y22" s="405"/>
      <c r="Z22" s="392"/>
      <c r="AA22" s="392"/>
      <c r="AB22" s="405"/>
      <c r="AC22" s="395"/>
    </row>
    <row r="23" spans="1:29" ht="16.5" customHeight="1">
      <c r="A23" s="406" t="s">
        <v>39</v>
      </c>
      <c r="B23" s="407" t="s">
        <v>319</v>
      </c>
      <c r="C23" s="408">
        <v>792</v>
      </c>
      <c r="D23" s="408">
        <v>792</v>
      </c>
      <c r="E23" s="408">
        <v>792</v>
      </c>
      <c r="F23" s="408">
        <v>792</v>
      </c>
      <c r="G23" s="408">
        <v>792</v>
      </c>
      <c r="H23" s="408">
        <v>792</v>
      </c>
      <c r="I23" s="408">
        <v>792</v>
      </c>
      <c r="J23" s="408">
        <v>792</v>
      </c>
      <c r="K23" s="408">
        <v>792</v>
      </c>
      <c r="L23" s="408">
        <v>792</v>
      </c>
      <c r="M23" s="408">
        <v>792</v>
      </c>
      <c r="N23" s="408">
        <v>788</v>
      </c>
      <c r="O23" s="404">
        <f t="shared" si="2"/>
        <v>9500</v>
      </c>
      <c r="P23" s="386"/>
      <c r="Q23" s="392"/>
      <c r="R23" s="393"/>
      <c r="S23" s="405"/>
      <c r="T23" s="392"/>
      <c r="U23" s="405"/>
      <c r="V23" s="392"/>
      <c r="W23" s="395"/>
      <c r="X23" s="392"/>
      <c r="Y23" s="405"/>
      <c r="Z23" s="405"/>
      <c r="AA23" s="392"/>
      <c r="AB23" s="405"/>
      <c r="AC23" s="395"/>
    </row>
    <row r="24" spans="1:29" ht="18.75" customHeight="1">
      <c r="A24" s="406" t="s">
        <v>41</v>
      </c>
      <c r="B24" s="407" t="s">
        <v>418</v>
      </c>
      <c r="C24" s="408">
        <v>6666</v>
      </c>
      <c r="D24" s="408">
        <v>6667</v>
      </c>
      <c r="E24" s="408">
        <v>6667</v>
      </c>
      <c r="F24" s="408">
        <v>6666</v>
      </c>
      <c r="G24" s="408">
        <v>6667</v>
      </c>
      <c r="H24" s="408">
        <v>6667</v>
      </c>
      <c r="I24" s="408">
        <v>6666</v>
      </c>
      <c r="J24" s="408">
        <v>6667</v>
      </c>
      <c r="K24" s="408">
        <v>6666</v>
      </c>
      <c r="L24" s="408">
        <v>6667</v>
      </c>
      <c r="M24" s="408">
        <v>6666</v>
      </c>
      <c r="N24" s="408">
        <v>6668</v>
      </c>
      <c r="O24" s="404">
        <f>SUM(C24:N24)</f>
        <v>80000</v>
      </c>
      <c r="P24" s="386"/>
      <c r="Q24" s="392"/>
      <c r="R24" s="393"/>
      <c r="S24" s="405"/>
      <c r="T24" s="392"/>
      <c r="U24" s="405"/>
      <c r="V24" s="392"/>
      <c r="W24" s="395"/>
      <c r="X24" s="392"/>
      <c r="Y24" s="405"/>
      <c r="Z24" s="405"/>
      <c r="AA24" s="392"/>
      <c r="AB24" s="405"/>
      <c r="AC24" s="395"/>
    </row>
    <row r="25" spans="1:16" ht="18.75" customHeight="1">
      <c r="A25" s="406" t="s">
        <v>43</v>
      </c>
      <c r="B25" s="407" t="s">
        <v>192</v>
      </c>
      <c r="C25" s="408"/>
      <c r="D25" s="408"/>
      <c r="E25" s="408"/>
      <c r="F25" s="408"/>
      <c r="G25" s="408"/>
      <c r="H25" s="408"/>
      <c r="I25" s="408"/>
      <c r="J25" s="408"/>
      <c r="K25" s="408"/>
      <c r="L25" s="408"/>
      <c r="M25" s="408"/>
      <c r="N25" s="408"/>
      <c r="O25" s="404">
        <f t="shared" si="2"/>
        <v>0</v>
      </c>
      <c r="P25" s="386"/>
    </row>
    <row r="26" spans="1:17" ht="18.75" customHeight="1">
      <c r="A26" s="406" t="s">
        <v>45</v>
      </c>
      <c r="B26" s="407" t="s">
        <v>320</v>
      </c>
      <c r="C26" s="408"/>
      <c r="D26" s="408"/>
      <c r="E26" s="408">
        <v>18165</v>
      </c>
      <c r="F26" s="408"/>
      <c r="G26" s="408">
        <v>383000</v>
      </c>
      <c r="H26" s="408">
        <v>963</v>
      </c>
      <c r="I26" s="408">
        <v>439246</v>
      </c>
      <c r="J26" s="408"/>
      <c r="K26" s="408">
        <v>144150</v>
      </c>
      <c r="L26" s="408"/>
      <c r="M26" s="408">
        <v>60000</v>
      </c>
      <c r="N26" s="408"/>
      <c r="O26" s="404">
        <f t="shared" si="2"/>
        <v>1045524</v>
      </c>
      <c r="P26" s="386"/>
      <c r="Q26" s="386"/>
    </row>
    <row r="27" spans="1:16" ht="13.5" customHeight="1">
      <c r="A27" s="406" t="s">
        <v>47</v>
      </c>
      <c r="B27" s="407" t="s">
        <v>321</v>
      </c>
      <c r="C27" s="408">
        <v>5723</v>
      </c>
      <c r="D27" s="408"/>
      <c r="E27" s="408"/>
      <c r="F27" s="408"/>
      <c r="G27" s="408"/>
      <c r="H27" s="408"/>
      <c r="I27" s="408"/>
      <c r="J27" s="408"/>
      <c r="K27" s="408"/>
      <c r="L27" s="408"/>
      <c r="M27" s="408"/>
      <c r="N27" s="408"/>
      <c r="O27" s="404">
        <f t="shared" si="2"/>
        <v>5723</v>
      </c>
      <c r="P27" s="386"/>
    </row>
    <row r="28" spans="1:16" ht="12.75" customHeight="1">
      <c r="A28" s="406" t="s">
        <v>49</v>
      </c>
      <c r="B28" s="407" t="s">
        <v>322</v>
      </c>
      <c r="C28" s="408"/>
      <c r="D28" s="408"/>
      <c r="E28" s="408"/>
      <c r="F28" s="408"/>
      <c r="G28" s="408"/>
      <c r="H28" s="408"/>
      <c r="I28" s="408"/>
      <c r="J28" s="408">
        <v>36000</v>
      </c>
      <c r="K28" s="408"/>
      <c r="L28" s="408"/>
      <c r="M28" s="408"/>
      <c r="N28" s="408"/>
      <c r="O28" s="404">
        <f t="shared" si="2"/>
        <v>36000</v>
      </c>
      <c r="P28" s="386"/>
    </row>
    <row r="29" spans="1:16" ht="12" customHeight="1" thickBot="1">
      <c r="A29" s="406">
        <v>23</v>
      </c>
      <c r="B29" s="407" t="s">
        <v>443</v>
      </c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694">
        <f>SUM(E29:N29)</f>
        <v>0</v>
      </c>
      <c r="P29" s="386"/>
    </row>
    <row r="30" spans="1:16" ht="18.75" customHeight="1" hidden="1" thickBot="1">
      <c r="A30" s="406"/>
      <c r="B30" s="407"/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9"/>
      <c r="O30" s="411">
        <f t="shared" si="2"/>
        <v>0</v>
      </c>
      <c r="P30" s="386"/>
    </row>
    <row r="31" spans="1:15" ht="19.5" customHeight="1" thickBot="1">
      <c r="A31" s="557" t="s">
        <v>54</v>
      </c>
      <c r="B31" s="558" t="s">
        <v>323</v>
      </c>
      <c r="C31" s="559">
        <f aca="true" t="shared" si="3" ref="C31:O31">SUM(C18:C30)</f>
        <v>65315</v>
      </c>
      <c r="D31" s="559">
        <f t="shared" si="3"/>
        <v>59594</v>
      </c>
      <c r="E31" s="559">
        <f t="shared" si="3"/>
        <v>77758</v>
      </c>
      <c r="F31" s="559">
        <f t="shared" si="3"/>
        <v>59593</v>
      </c>
      <c r="G31" s="559">
        <f t="shared" si="3"/>
        <v>442593</v>
      </c>
      <c r="H31" s="559">
        <f t="shared" si="3"/>
        <v>62057</v>
      </c>
      <c r="I31" s="559">
        <f t="shared" si="3"/>
        <v>498838</v>
      </c>
      <c r="J31" s="559">
        <f t="shared" si="3"/>
        <v>95594</v>
      </c>
      <c r="K31" s="559">
        <f t="shared" si="3"/>
        <v>203742</v>
      </c>
      <c r="L31" s="559">
        <f t="shared" si="3"/>
        <v>59594</v>
      </c>
      <c r="M31" s="559">
        <f t="shared" si="3"/>
        <v>119592</v>
      </c>
      <c r="N31" s="559">
        <f t="shared" si="3"/>
        <v>57992</v>
      </c>
      <c r="O31" s="560">
        <f t="shared" si="3"/>
        <v>1802262</v>
      </c>
    </row>
    <row r="32" spans="1:15" ht="12.75" customHeight="1" thickBot="1">
      <c r="A32" s="562" t="s">
        <v>56</v>
      </c>
      <c r="B32" s="563"/>
      <c r="C32" s="564">
        <f aca="true" t="shared" si="4" ref="C32:N32">C16-C31</f>
        <v>-11082</v>
      </c>
      <c r="D32" s="564">
        <f t="shared" si="4"/>
        <v>1141</v>
      </c>
      <c r="E32" s="564">
        <f t="shared" si="4"/>
        <v>433</v>
      </c>
      <c r="F32" s="564">
        <f t="shared" si="4"/>
        <v>-5358</v>
      </c>
      <c r="G32" s="564">
        <f t="shared" si="4"/>
        <v>339</v>
      </c>
      <c r="H32" s="564">
        <f t="shared" si="4"/>
        <v>167</v>
      </c>
      <c r="I32" s="564">
        <f t="shared" si="4"/>
        <v>63104</v>
      </c>
      <c r="J32" s="564">
        <f t="shared" si="4"/>
        <v>-43369</v>
      </c>
      <c r="K32" s="564">
        <f t="shared" si="4"/>
        <v>1901</v>
      </c>
      <c r="L32" s="564">
        <f t="shared" si="4"/>
        <v>-5360</v>
      </c>
      <c r="M32" s="564">
        <f t="shared" si="4"/>
        <v>1851</v>
      </c>
      <c r="N32" s="564">
        <f t="shared" si="4"/>
        <v>-3767</v>
      </c>
      <c r="O32" s="561"/>
    </row>
    <row r="33" spans="1:15" ht="18.75" customHeight="1">
      <c r="A33" s="419"/>
      <c r="B33" s="420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1"/>
    </row>
    <row r="35" ht="18.75" customHeight="1">
      <c r="G35" s="422"/>
    </row>
  </sheetData>
  <sheetProtection/>
  <mergeCells count="2">
    <mergeCell ref="A2:O2"/>
    <mergeCell ref="L1:U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3" r:id="rId1"/>
  <rowBreaks count="1" manualBreakCount="1">
    <brk id="3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51.8515625" style="1" customWidth="1"/>
    <col min="2" max="2" width="12.140625" style="1" customWidth="1"/>
    <col min="3" max="3" width="12.28125" style="1" customWidth="1"/>
    <col min="4" max="4" width="12.7109375" style="1" customWidth="1"/>
    <col min="5" max="16384" width="9.140625" style="1" customWidth="1"/>
  </cols>
  <sheetData>
    <row r="1" spans="2:11" ht="15.75" customHeight="1">
      <c r="B1" s="1281" t="s">
        <v>769</v>
      </c>
      <c r="C1" s="1296"/>
      <c r="D1" s="1296"/>
      <c r="E1" s="1296"/>
      <c r="F1" s="1296"/>
      <c r="G1" s="1296"/>
      <c r="H1" s="1296"/>
      <c r="I1" s="1296"/>
      <c r="J1" s="1296"/>
      <c r="K1" s="1296"/>
    </row>
    <row r="2" spans="1:4" ht="15.75" customHeight="1">
      <c r="A2" s="1304" t="s">
        <v>324</v>
      </c>
      <c r="B2" s="1318"/>
      <c r="C2" s="1318"/>
      <c r="D2" s="1318"/>
    </row>
    <row r="3" spans="1:4" ht="15.75" customHeight="1">
      <c r="A3" s="1304" t="s">
        <v>712</v>
      </c>
      <c r="B3" s="1304"/>
      <c r="C3" s="1304"/>
      <c r="D3" s="1304"/>
    </row>
    <row r="4" spans="1:4" ht="15.75" customHeight="1">
      <c r="A4" s="224"/>
      <c r="B4" s="224"/>
      <c r="C4" s="224"/>
      <c r="D4" s="224"/>
    </row>
    <row r="5" spans="1:4" ht="15.75" thickBot="1">
      <c r="A5" s="423"/>
      <c r="B5" s="424"/>
      <c r="C5" s="424"/>
      <c r="D5" s="425" t="s">
        <v>1</v>
      </c>
    </row>
    <row r="6" spans="1:4" ht="13.5" thickBot="1">
      <c r="A6" s="426" t="s">
        <v>207</v>
      </c>
      <c r="B6" s="427" t="s">
        <v>383</v>
      </c>
      <c r="C6" s="427" t="s">
        <v>622</v>
      </c>
      <c r="D6" s="428" t="s">
        <v>713</v>
      </c>
    </row>
    <row r="7" spans="1:4" ht="13.5" thickBot="1">
      <c r="A7" s="429" t="s">
        <v>325</v>
      </c>
      <c r="B7" s="430"/>
      <c r="C7" s="430"/>
      <c r="D7" s="431"/>
    </row>
    <row r="8" spans="1:4" ht="39" customHeight="1">
      <c r="A8" s="432" t="s">
        <v>326</v>
      </c>
      <c r="B8" s="433">
        <v>85226</v>
      </c>
      <c r="C8" s="433">
        <v>25771</v>
      </c>
      <c r="D8" s="434">
        <v>26000</v>
      </c>
    </row>
    <row r="9" spans="1:4" ht="16.5" customHeight="1">
      <c r="A9" s="435" t="s">
        <v>327</v>
      </c>
      <c r="B9" s="436">
        <v>94046</v>
      </c>
      <c r="C9" s="436">
        <v>90500</v>
      </c>
      <c r="D9" s="437">
        <v>91000</v>
      </c>
    </row>
    <row r="10" spans="1:4" ht="22.5" customHeight="1">
      <c r="A10" s="435" t="s">
        <v>688</v>
      </c>
      <c r="B10" s="436">
        <v>464204</v>
      </c>
      <c r="C10" s="436">
        <v>455190</v>
      </c>
      <c r="D10" s="437">
        <v>458000</v>
      </c>
    </row>
    <row r="11" spans="1:4" ht="22.5" customHeight="1">
      <c r="A11" s="435" t="s">
        <v>195</v>
      </c>
      <c r="B11" s="438"/>
      <c r="C11" s="436"/>
      <c r="D11" s="437">
        <v>0</v>
      </c>
    </row>
    <row r="12" spans="1:4" ht="16.5" customHeight="1">
      <c r="A12" s="435" t="s">
        <v>328</v>
      </c>
      <c r="B12" s="436">
        <v>137246</v>
      </c>
      <c r="C12" s="436">
        <v>87501</v>
      </c>
      <c r="D12" s="437">
        <v>88000</v>
      </c>
    </row>
    <row r="13" spans="1:4" ht="16.5" customHeight="1">
      <c r="A13" s="435" t="s">
        <v>329</v>
      </c>
      <c r="B13" s="438"/>
      <c r="C13" s="438"/>
      <c r="D13" s="438">
        <v>0</v>
      </c>
    </row>
    <row r="14" spans="1:4" ht="16.5" customHeight="1">
      <c r="A14" s="435" t="s">
        <v>330</v>
      </c>
      <c r="B14" s="436"/>
      <c r="C14" s="436"/>
      <c r="D14" s="437"/>
    </row>
    <row r="15" spans="1:4" ht="16.5" customHeight="1">
      <c r="A15" s="439" t="s">
        <v>685</v>
      </c>
      <c r="B15" s="440"/>
      <c r="C15" s="440">
        <v>6500</v>
      </c>
      <c r="D15" s="441"/>
    </row>
    <row r="16" spans="1:4" ht="16.5" customHeight="1" thickBot="1">
      <c r="A16" s="442" t="s">
        <v>185</v>
      </c>
      <c r="B16" s="443">
        <f>SUM(B8:B15)</f>
        <v>780722</v>
      </c>
      <c r="C16" s="443">
        <f>SUM(C8:C15)</f>
        <v>665462</v>
      </c>
      <c r="D16" s="444">
        <f>SUM(D8:D14)</f>
        <v>663000</v>
      </c>
    </row>
    <row r="17" spans="1:4" ht="16.5" customHeight="1">
      <c r="A17" s="445" t="s">
        <v>331</v>
      </c>
      <c r="B17" s="446">
        <v>309501</v>
      </c>
      <c r="C17" s="446">
        <v>147526</v>
      </c>
      <c r="D17" s="447">
        <v>155000</v>
      </c>
    </row>
    <row r="18" spans="1:4" ht="16.5" customHeight="1">
      <c r="A18" s="448" t="s">
        <v>332</v>
      </c>
      <c r="B18" s="449">
        <v>73569</v>
      </c>
      <c r="C18" s="449">
        <v>38591</v>
      </c>
      <c r="D18" s="450">
        <v>41850</v>
      </c>
    </row>
    <row r="19" spans="1:4" ht="24" customHeight="1">
      <c r="A19" s="448" t="s">
        <v>333</v>
      </c>
      <c r="B19" s="449">
        <v>243468</v>
      </c>
      <c r="C19" s="449">
        <v>183672</v>
      </c>
      <c r="D19" s="450">
        <v>190000</v>
      </c>
    </row>
    <row r="20" spans="1:4" ht="25.5" customHeight="1">
      <c r="A20" s="448" t="s">
        <v>334</v>
      </c>
      <c r="B20" s="449">
        <v>10721</v>
      </c>
      <c r="C20" s="449">
        <v>9500</v>
      </c>
      <c r="D20" s="450">
        <v>9500</v>
      </c>
    </row>
    <row r="21" spans="1:4" ht="25.5" customHeight="1">
      <c r="A21" s="448" t="s">
        <v>188</v>
      </c>
      <c r="B21" s="449">
        <v>42402</v>
      </c>
      <c r="C21" s="449">
        <v>255726</v>
      </c>
      <c r="D21" s="450">
        <v>258000</v>
      </c>
    </row>
    <row r="22" spans="1:4" ht="25.5" customHeight="1">
      <c r="A22" s="448" t="s">
        <v>192</v>
      </c>
      <c r="B22" s="449">
        <v>79768</v>
      </c>
      <c r="C22" s="449">
        <v>80000</v>
      </c>
      <c r="D22" s="450">
        <v>82000</v>
      </c>
    </row>
    <row r="23" spans="1:4" ht="25.5" customHeight="1">
      <c r="A23" s="448" t="s">
        <v>335</v>
      </c>
      <c r="B23" s="451"/>
      <c r="C23" s="451">
        <v>0</v>
      </c>
      <c r="D23" s="451">
        <v>0</v>
      </c>
    </row>
    <row r="24" spans="1:4" ht="16.5" customHeight="1">
      <c r="A24" s="448" t="s">
        <v>336</v>
      </c>
      <c r="B24" s="449"/>
      <c r="C24" s="449"/>
      <c r="D24" s="450"/>
    </row>
    <row r="25" spans="1:4" ht="16.5" customHeight="1">
      <c r="A25" s="448" t="s">
        <v>337</v>
      </c>
      <c r="B25" s="449"/>
      <c r="C25" s="449"/>
      <c r="D25" s="450"/>
    </row>
    <row r="26" spans="1:4" ht="16.5" customHeight="1" thickBot="1">
      <c r="A26" s="452" t="s">
        <v>321</v>
      </c>
      <c r="B26" s="453"/>
      <c r="C26" s="453">
        <v>5723</v>
      </c>
      <c r="D26" s="454">
        <v>6000</v>
      </c>
    </row>
    <row r="27" spans="1:4" ht="16.5" customHeight="1" thickBot="1">
      <c r="A27" s="455" t="s">
        <v>187</v>
      </c>
      <c r="B27" s="456">
        <f>SUM(B17:B26)</f>
        <v>759429</v>
      </c>
      <c r="C27" s="456">
        <f>SUM(C17:C26)</f>
        <v>720738</v>
      </c>
      <c r="D27" s="457">
        <f>SUM(D17:D26)</f>
        <v>742350</v>
      </c>
    </row>
    <row r="28" spans="1:4" ht="16.5" customHeight="1" thickBot="1">
      <c r="A28" s="458"/>
      <c r="B28" s="458"/>
      <c r="C28" s="458"/>
      <c r="D28" s="459" t="s">
        <v>1</v>
      </c>
    </row>
    <row r="29" spans="1:4" ht="16.5" customHeight="1" thickBot="1">
      <c r="A29" s="460" t="s">
        <v>207</v>
      </c>
      <c r="B29" s="427" t="s">
        <v>383</v>
      </c>
      <c r="C29" s="427" t="s">
        <v>622</v>
      </c>
      <c r="D29" s="428" t="s">
        <v>713</v>
      </c>
    </row>
    <row r="30" spans="1:4" ht="16.5" customHeight="1" thickBot="1">
      <c r="A30" s="461" t="s">
        <v>338</v>
      </c>
      <c r="B30" s="462"/>
      <c r="C30" s="462"/>
      <c r="D30" s="463"/>
    </row>
    <row r="31" spans="1:4" ht="24.75" customHeight="1">
      <c r="A31" s="464" t="s">
        <v>339</v>
      </c>
      <c r="B31" s="465">
        <v>831</v>
      </c>
      <c r="C31" s="465">
        <v>6000</v>
      </c>
      <c r="D31" s="466">
        <v>6000</v>
      </c>
    </row>
    <row r="32" spans="1:4" ht="16.5" customHeight="1">
      <c r="A32" s="445" t="s">
        <v>340</v>
      </c>
      <c r="B32" s="446"/>
      <c r="C32" s="446"/>
      <c r="D32" s="447"/>
    </row>
    <row r="33" spans="1:4" ht="16.5" customHeight="1">
      <c r="A33" s="448" t="s">
        <v>341</v>
      </c>
      <c r="B33" s="449">
        <v>270029</v>
      </c>
      <c r="C33" s="449">
        <v>3000</v>
      </c>
      <c r="D33" s="450">
        <v>80000</v>
      </c>
    </row>
    <row r="34" spans="1:4" ht="16.5" customHeight="1">
      <c r="A34" s="448" t="s">
        <v>189</v>
      </c>
      <c r="B34" s="449">
        <v>10199</v>
      </c>
      <c r="C34" s="449">
        <v>1017832</v>
      </c>
      <c r="D34" s="450">
        <v>450000</v>
      </c>
    </row>
    <row r="35" spans="1:4" ht="16.5" customHeight="1">
      <c r="A35" s="467" t="s">
        <v>342</v>
      </c>
      <c r="B35" s="468"/>
      <c r="C35" s="468"/>
      <c r="D35" s="469"/>
    </row>
    <row r="36" spans="1:4" ht="16.5" customHeight="1">
      <c r="A36" s="467" t="s">
        <v>343</v>
      </c>
      <c r="B36" s="468"/>
      <c r="C36" s="468"/>
      <c r="D36" s="469"/>
    </row>
    <row r="37" spans="1:4" ht="16.5" customHeight="1">
      <c r="A37" s="448" t="s">
        <v>753</v>
      </c>
      <c r="B37" s="449">
        <v>14883</v>
      </c>
      <c r="C37" s="449">
        <v>21968</v>
      </c>
      <c r="D37" s="450"/>
    </row>
    <row r="38" spans="1:4" ht="16.5" customHeight="1">
      <c r="A38" s="448" t="s">
        <v>344</v>
      </c>
      <c r="B38" s="451"/>
      <c r="C38" s="449"/>
      <c r="D38" s="450"/>
    </row>
    <row r="39" spans="1:4" ht="16.5" customHeight="1" thickBot="1">
      <c r="A39" s="470" t="s">
        <v>345</v>
      </c>
      <c r="B39" s="471"/>
      <c r="C39" s="471">
        <v>88000</v>
      </c>
      <c r="D39" s="472"/>
    </row>
    <row r="40" spans="1:6" ht="16.5" customHeight="1" thickBot="1">
      <c r="A40" s="442" t="s">
        <v>346</v>
      </c>
      <c r="B40" s="443">
        <f>SUM(B31:B39)</f>
        <v>295942</v>
      </c>
      <c r="C40" s="443">
        <f>SUM(C31:C39)</f>
        <v>1136800</v>
      </c>
      <c r="D40" s="444">
        <f>SUM(D31:D39)</f>
        <v>536000</v>
      </c>
      <c r="F40" s="386"/>
    </row>
    <row r="41" spans="1:4" ht="16.5" customHeight="1">
      <c r="A41" s="445" t="s">
        <v>347</v>
      </c>
      <c r="B41" s="446"/>
      <c r="C41" s="446">
        <v>1045524</v>
      </c>
      <c r="D41" s="447">
        <v>500000</v>
      </c>
    </row>
    <row r="42" spans="1:4" ht="16.5" customHeight="1">
      <c r="A42" s="445" t="s">
        <v>348</v>
      </c>
      <c r="B42" s="446">
        <v>323555</v>
      </c>
      <c r="C42" s="446"/>
      <c r="D42" s="447"/>
    </row>
    <row r="43" spans="1:4" ht="16.5" customHeight="1">
      <c r="A43" s="473" t="s">
        <v>349</v>
      </c>
      <c r="B43" s="449"/>
      <c r="C43" s="449"/>
      <c r="D43" s="450"/>
    </row>
    <row r="44" spans="1:4" ht="16.5" customHeight="1">
      <c r="A44" s="473" t="s">
        <v>350</v>
      </c>
      <c r="B44" s="449">
        <v>34966</v>
      </c>
      <c r="C44" s="449"/>
      <c r="D44" s="450"/>
    </row>
    <row r="45" spans="1:4" ht="16.5" customHeight="1">
      <c r="A45" s="473" t="s">
        <v>194</v>
      </c>
      <c r="B45" s="449"/>
      <c r="C45" s="449"/>
      <c r="D45" s="450"/>
    </row>
    <row r="46" spans="1:4" ht="16.5" customHeight="1">
      <c r="A46" s="448" t="s">
        <v>351</v>
      </c>
      <c r="B46" s="449"/>
      <c r="C46" s="449"/>
      <c r="D46" s="450"/>
    </row>
    <row r="47" spans="1:4" ht="16.5" customHeight="1">
      <c r="A47" s="448" t="s">
        <v>754</v>
      </c>
      <c r="B47" s="449"/>
      <c r="C47" s="449">
        <v>36000</v>
      </c>
      <c r="D47" s="450"/>
    </row>
    <row r="48" spans="1:4" ht="16.5" customHeight="1">
      <c r="A48" s="448" t="s">
        <v>352</v>
      </c>
      <c r="B48" s="449"/>
      <c r="C48" s="449"/>
      <c r="D48" s="450"/>
    </row>
    <row r="49" spans="1:4" ht="16.5" customHeight="1">
      <c r="A49" s="448" t="s">
        <v>321</v>
      </c>
      <c r="B49" s="449"/>
      <c r="C49" s="449"/>
      <c r="D49" s="450"/>
    </row>
    <row r="50" spans="1:4" ht="16.5" customHeight="1" thickBot="1">
      <c r="A50" s="442" t="s">
        <v>353</v>
      </c>
      <c r="B50" s="443">
        <f>SUM(B41:B49)</f>
        <v>358521</v>
      </c>
      <c r="C50" s="443">
        <f>SUM(C41:C49)</f>
        <v>1081524</v>
      </c>
      <c r="D50" s="444">
        <f>SUM(D41:D49)</f>
        <v>500000</v>
      </c>
    </row>
    <row r="51" spans="1:4" ht="16.5" customHeight="1" thickBot="1">
      <c r="A51" s="442" t="s">
        <v>354</v>
      </c>
      <c r="B51" s="443">
        <f>SUM(B40,B16)</f>
        <v>1076664</v>
      </c>
      <c r="C51" s="443">
        <f>SUM(C40,C16)</f>
        <v>1802262</v>
      </c>
      <c r="D51" s="444">
        <f>SUM(D40,D16)</f>
        <v>1199000</v>
      </c>
    </row>
    <row r="52" spans="1:4" ht="16.5" customHeight="1" thickBot="1">
      <c r="A52" s="455" t="s">
        <v>355</v>
      </c>
      <c r="B52" s="456">
        <f>SUM(B50,B27)</f>
        <v>1117950</v>
      </c>
      <c r="C52" s="456">
        <f>SUM(C50,C27)</f>
        <v>1802262</v>
      </c>
      <c r="D52" s="457">
        <f>SUM(D50,D27)</f>
        <v>1242350</v>
      </c>
    </row>
    <row r="54" ht="12.75">
      <c r="D54" s="386"/>
    </row>
    <row r="55" ht="12.75">
      <c r="C55" s="386">
        <f>C52-C51</f>
        <v>0</v>
      </c>
    </row>
  </sheetData>
  <sheetProtection/>
  <mergeCells count="3">
    <mergeCell ref="A2:D2"/>
    <mergeCell ref="A3:D3"/>
    <mergeCell ref="B1:K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Simontornya Város Önkormányzata</dc:creator>
  <cp:keywords/>
  <dc:description/>
  <cp:lastModifiedBy>user</cp:lastModifiedBy>
  <cp:lastPrinted>2014-02-28T07:34:31Z</cp:lastPrinted>
  <dcterms:created xsi:type="dcterms:W3CDTF">2011-01-06T08:06:43Z</dcterms:created>
  <dcterms:modified xsi:type="dcterms:W3CDTF">2014-04-30T06:22:05Z</dcterms:modified>
  <cp:category/>
  <cp:version/>
  <cp:contentType/>
  <cp:contentStatus/>
</cp:coreProperties>
</file>