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<sst xmlns="http://schemas.openxmlformats.org/spreadsheetml/2006/main" count="74" uniqueCount="64">
  <si>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fajlagos mutató Ft/fő</t>
  </si>
  <si>
    <t>összeg Ft</t>
  </si>
  <si>
    <t xml:space="preserve">               közvilágítás</t>
  </si>
  <si>
    <t xml:space="preserve">               köztemető fenntatása</t>
  </si>
  <si>
    <t xml:space="preserve">               közút fenntartása</t>
  </si>
  <si>
    <t>Nettó támogatás (Támogatás-Beszámítás)&gt;=0</t>
  </si>
  <si>
    <t xml:space="preserve">               zöldterület fenntartása</t>
  </si>
  <si>
    <t>mutató</t>
  </si>
  <si>
    <t>Közoktatási normatívák</t>
  </si>
  <si>
    <t>Szociális normatívák</t>
  </si>
  <si>
    <t>tanyagondnoki szolgáltatás</t>
  </si>
  <si>
    <t>kötelezően fogl. Szakdolgozók tám. (szociális)</t>
  </si>
  <si>
    <t>intézmény üzemeltetési támogatás (szociális)</t>
  </si>
  <si>
    <t>Település-üzemeltetéshez kapcsolódó támogatás</t>
  </si>
  <si>
    <t xml:space="preserve">Önkormányzati hivatal működésének támogatása </t>
  </si>
  <si>
    <t>óvopedagógusok bértámogatása 8 hónap</t>
  </si>
  <si>
    <t>óvopedagógusok bértámogatása 4 hónap</t>
  </si>
  <si>
    <t>Közvetlen segítők bértámogatása 8 hónap</t>
  </si>
  <si>
    <t>Közvetlen segítők bértámogatása 4 hónap</t>
  </si>
  <si>
    <t>Óvodai támogatás</t>
  </si>
  <si>
    <t xml:space="preserve">szociális étkeztetés </t>
  </si>
  <si>
    <t xml:space="preserve">nappali intézményi ellátás </t>
  </si>
  <si>
    <t>demens nappali ellátás</t>
  </si>
  <si>
    <t>Nem közművel összegyűjtött szennyvíz ártalmatlanítása</t>
  </si>
  <si>
    <t>óvopedagógusok bértámogatása 4 hónap pótlólagos</t>
  </si>
  <si>
    <t>Óvodaműködtetési támogatás 8 hónap 8 órát nem éri el</t>
  </si>
  <si>
    <t>Óvodaműködtetési támogatás 8 hónap 8 órát eléri</t>
  </si>
  <si>
    <t>Óvodaműködtetési támogatás 4 hónap 8 órát nem éri el</t>
  </si>
  <si>
    <t>Óvodaműködtetési támogatás 4 hónap 8 órát eléri</t>
  </si>
  <si>
    <t>fogyatékos személyek nappali ellátása</t>
  </si>
  <si>
    <t>gyermekétkeztetés bértámogatása</t>
  </si>
  <si>
    <t>gyermekétkeztetés  üzemeltetés támogatása</t>
  </si>
  <si>
    <t>Összesen</t>
  </si>
  <si>
    <t>egyéb önkormányzati feladatok támogatása</t>
  </si>
  <si>
    <t>lakott külterülettel kapcsolatos feladatok támogatása</t>
  </si>
  <si>
    <t>Települési önkormányzat működésének  támogatása összesen</t>
  </si>
  <si>
    <t>Pedagógus végzettségű közvetlen segítők bértámogatása 8 hónap</t>
  </si>
  <si>
    <t>Óvopedagógusok kiegészítő támogatása</t>
  </si>
  <si>
    <t>Köznevelési intézmények működtetéséhez kapcsolódó támogatás</t>
  </si>
  <si>
    <t>Család- és gyermekjóléti központ</t>
  </si>
  <si>
    <t>szünidei étkeztetés támogatása</t>
  </si>
  <si>
    <t>Támogató szolgáltatás</t>
  </si>
  <si>
    <t>Közösségi alapellátás</t>
  </si>
  <si>
    <t>Állami hozzájárulás összesen:</t>
  </si>
  <si>
    <t>Szolidaritási hozzájárulás alapja</t>
  </si>
  <si>
    <t xml:space="preserve">Szolidaritási hozzájárulás  </t>
  </si>
  <si>
    <t>Elvi támogatás összesen</t>
  </si>
  <si>
    <t>Beszámítás-Elvi támogatás</t>
  </si>
  <si>
    <t>Család- és gyermekjóléti szolgálat</t>
  </si>
  <si>
    <t>házi segítségnyújtás szociális segítés</t>
  </si>
  <si>
    <t>házi segítségnyújtás személyi gondozás</t>
  </si>
  <si>
    <t>Számított bevétel (helyi iprűzési adóalap 0,55%-a)</t>
  </si>
  <si>
    <t>Települési önkormányzatok muzeális intézményi feladatainak támogatása</t>
  </si>
  <si>
    <t>Települési önkormányzatok nyilvános könyvtári és a közművelődési feladatainak támogatása</t>
  </si>
  <si>
    <t>Befizetési kötelezettség</t>
  </si>
  <si>
    <t>üdülőhelyi feladatok támogatása</t>
  </si>
  <si>
    <t>Bölcsődei bértámogatás felsőfokú</t>
  </si>
  <si>
    <t>Bölcsődei bértámogatás középfokú</t>
  </si>
  <si>
    <t>Bölcsődei üzemeltetési támogatás</t>
  </si>
  <si>
    <t>9. táblázat</t>
  </si>
  <si>
    <t xml:space="preserve">2019. évi normatívák </t>
  </si>
  <si>
    <t>beszámítás</t>
  </si>
  <si>
    <t>Óvodai iskolai szociális segítő</t>
  </si>
  <si>
    <t xml:space="preserve">2020. évi normatívák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</si>
</sst>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0\ _F_t_-;\-* #,##0.0000\ _F_t_-;_-* &quot;-&quot;??\ _F_t_-;_-@_-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64" fontId="8" fillId="0" borderId="15" xfId="4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164" fontId="8" fillId="0" borderId="15" xfId="40" applyNumberFormat="1" applyFont="1" applyBorder="1" applyAlignment="1">
      <alignment/>
    </xf>
    <xf numFmtId="43" fontId="8" fillId="0" borderId="16" xfId="40" applyNumberFormat="1" applyFont="1" applyBorder="1" applyAlignment="1">
      <alignment/>
    </xf>
    <xf numFmtId="164" fontId="8" fillId="0" borderId="17" xfId="40" applyNumberFormat="1" applyFont="1" applyBorder="1" applyAlignment="1">
      <alignment/>
    </xf>
    <xf numFmtId="0" fontId="8" fillId="0" borderId="14" xfId="0" applyFont="1" applyBorder="1" applyAlignment="1">
      <alignment/>
    </xf>
    <xf numFmtId="164" fontId="8" fillId="0" borderId="16" xfId="4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33" borderId="14" xfId="0" applyFont="1" applyFill="1" applyBorder="1" applyAlignment="1">
      <alignment/>
    </xf>
    <xf numFmtId="164" fontId="8" fillId="33" borderId="15" xfId="40" applyNumberFormat="1" applyFont="1" applyFill="1" applyBorder="1" applyAlignment="1">
      <alignment/>
    </xf>
    <xf numFmtId="164" fontId="7" fillId="33" borderId="16" xfId="40" applyNumberFormat="1" applyFont="1" applyFill="1" applyBorder="1" applyAlignment="1">
      <alignment/>
    </xf>
    <xf numFmtId="164" fontId="7" fillId="33" borderId="15" xfId="40" applyNumberFormat="1" applyFont="1" applyFill="1" applyBorder="1" applyAlignment="1">
      <alignment/>
    </xf>
    <xf numFmtId="164" fontId="7" fillId="33" borderId="17" xfId="40" applyNumberFormat="1" applyFont="1" applyFill="1" applyBorder="1" applyAlignment="1">
      <alignment/>
    </xf>
    <xf numFmtId="164" fontId="9" fillId="0" borderId="16" xfId="40" applyNumberFormat="1" applyFont="1" applyBorder="1" applyAlignment="1">
      <alignment/>
    </xf>
    <xf numFmtId="166" fontId="8" fillId="0" borderId="15" xfId="40" applyNumberFormat="1" applyFont="1" applyBorder="1" applyAlignment="1">
      <alignment/>
    </xf>
    <xf numFmtId="164" fontId="8" fillId="0" borderId="17" xfId="40" applyNumberFormat="1" applyFont="1" applyBorder="1" applyAlignment="1">
      <alignment/>
    </xf>
    <xf numFmtId="164" fontId="10" fillId="0" borderId="16" xfId="40" applyNumberFormat="1" applyFont="1" applyBorder="1" applyAlignment="1">
      <alignment/>
    </xf>
    <xf numFmtId="0" fontId="8" fillId="33" borderId="14" xfId="0" applyFont="1" applyFill="1" applyBorder="1" applyAlignment="1">
      <alignment/>
    </xf>
    <xf numFmtId="164" fontId="8" fillId="0" borderId="16" xfId="40" applyNumberFormat="1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wrapText="1"/>
    </xf>
    <xf numFmtId="164" fontId="7" fillId="33" borderId="16" xfId="0" applyNumberFormat="1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7" fillId="33" borderId="14" xfId="0" applyFont="1" applyFill="1" applyBorder="1" applyAlignment="1">
      <alignment horizontal="left" vertical="center" wrapText="1"/>
    </xf>
    <xf numFmtId="164" fontId="8" fillId="33" borderId="16" xfId="40" applyNumberFormat="1" applyFont="1" applyFill="1" applyBorder="1" applyAlignment="1">
      <alignment/>
    </xf>
    <xf numFmtId="165" fontId="8" fillId="0" borderId="16" xfId="40" applyNumberFormat="1" applyFont="1" applyBorder="1" applyAlignment="1">
      <alignment/>
    </xf>
    <xf numFmtId="164" fontId="8" fillId="0" borderId="17" xfId="40" applyNumberFormat="1" applyFont="1" applyFill="1" applyBorder="1" applyAlignment="1">
      <alignment/>
    </xf>
    <xf numFmtId="0" fontId="8" fillId="35" borderId="14" xfId="0" applyFont="1" applyFill="1" applyBorder="1" applyAlignment="1">
      <alignment wrapText="1"/>
    </xf>
    <xf numFmtId="164" fontId="8" fillId="35" borderId="16" xfId="40" applyNumberFormat="1" applyFont="1" applyFill="1" applyBorder="1" applyAlignment="1">
      <alignment/>
    </xf>
    <xf numFmtId="164" fontId="8" fillId="35" borderId="15" xfId="40" applyNumberFormat="1" applyFont="1" applyFill="1" applyBorder="1" applyAlignment="1">
      <alignment/>
    </xf>
    <xf numFmtId="164" fontId="8" fillId="35" borderId="17" xfId="40" applyNumberFormat="1" applyFont="1" applyFill="1" applyBorder="1" applyAlignment="1">
      <alignment/>
    </xf>
    <xf numFmtId="43" fontId="8" fillId="0" borderId="16" xfId="40" applyNumberFormat="1" applyFont="1" applyBorder="1" applyAlignment="1">
      <alignment/>
    </xf>
    <xf numFmtId="0" fontId="7" fillId="0" borderId="14" xfId="0" applyFont="1" applyFill="1" applyBorder="1" applyAlignment="1">
      <alignment wrapText="1"/>
    </xf>
    <xf numFmtId="164" fontId="7" fillId="0" borderId="15" xfId="40" applyNumberFormat="1" applyFont="1" applyFill="1" applyBorder="1" applyAlignment="1">
      <alignment/>
    </xf>
    <xf numFmtId="164" fontId="7" fillId="0" borderId="16" xfId="40" applyNumberFormat="1" applyFont="1" applyFill="1" applyBorder="1" applyAlignment="1">
      <alignment/>
    </xf>
    <xf numFmtId="164" fontId="7" fillId="0" borderId="17" xfId="4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8" fillId="34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164" fontId="7" fillId="0" borderId="16" xfId="40" applyNumberFormat="1" applyFont="1" applyFill="1" applyBorder="1" applyAlignment="1">
      <alignment/>
    </xf>
    <xf numFmtId="164" fontId="7" fillId="0" borderId="15" xfId="40" applyNumberFormat="1" applyFont="1" applyFill="1" applyBorder="1" applyAlignment="1">
      <alignment/>
    </xf>
    <xf numFmtId="164" fontId="8" fillId="0" borderId="17" xfId="4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64" fontId="8" fillId="0" borderId="16" xfId="40" applyNumberFormat="1" applyFont="1" applyFill="1" applyBorder="1" applyAlignment="1">
      <alignment/>
    </xf>
    <xf numFmtId="164" fontId="8" fillId="0" borderId="15" xfId="4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8" fillId="0" borderId="15" xfId="40" applyNumberFormat="1" applyFont="1" applyFill="1" applyBorder="1" applyAlignment="1">
      <alignment/>
    </xf>
    <xf numFmtId="164" fontId="2" fillId="36" borderId="14" xfId="40" applyNumberFormat="1" applyFont="1" applyFill="1" applyBorder="1" applyAlignment="1">
      <alignment/>
    </xf>
    <xf numFmtId="164" fontId="2" fillId="36" borderId="16" xfId="40" applyNumberFormat="1" applyFont="1" applyFill="1" applyBorder="1" applyAlignment="1">
      <alignment/>
    </xf>
    <xf numFmtId="164" fontId="2" fillId="36" borderId="15" xfId="40" applyNumberFormat="1" applyFont="1" applyFill="1" applyBorder="1" applyAlignment="1">
      <alignment/>
    </xf>
    <xf numFmtId="164" fontId="11" fillId="36" borderId="17" xfId="40" applyNumberFormat="1" applyFont="1" applyFill="1" applyBorder="1" applyAlignment="1">
      <alignment/>
    </xf>
    <xf numFmtId="0" fontId="40" fillId="36" borderId="19" xfId="0" applyFont="1" applyFill="1" applyBorder="1" applyAlignment="1">
      <alignment/>
    </xf>
    <xf numFmtId="0" fontId="40" fillId="36" borderId="20" xfId="0" applyFont="1" applyFill="1" applyBorder="1" applyAlignment="1">
      <alignment/>
    </xf>
    <xf numFmtId="164" fontId="44" fillId="36" borderId="21" xfId="0" applyNumberFormat="1" applyFont="1" applyFill="1" applyBorder="1" applyAlignment="1">
      <alignment/>
    </xf>
    <xf numFmtId="0" fontId="7" fillId="36" borderId="14" xfId="0" applyFont="1" applyFill="1" applyBorder="1" applyAlignment="1">
      <alignment wrapText="1"/>
    </xf>
    <xf numFmtId="164" fontId="7" fillId="36" borderId="16" xfId="40" applyNumberFormat="1" applyFont="1" applyFill="1" applyBorder="1" applyAlignment="1">
      <alignment/>
    </xf>
    <xf numFmtId="164" fontId="7" fillId="36" borderId="15" xfId="40" applyNumberFormat="1" applyFont="1" applyFill="1" applyBorder="1" applyAlignment="1">
      <alignment/>
    </xf>
    <xf numFmtId="164" fontId="3" fillId="36" borderId="17" xfId="40" applyNumberFormat="1" applyFont="1" applyFill="1" applyBorder="1" applyAlignment="1">
      <alignment/>
    </xf>
    <xf numFmtId="164" fontId="7" fillId="36" borderId="16" xfId="0" applyNumberFormat="1" applyFont="1" applyFill="1" applyBorder="1" applyAlignment="1">
      <alignment/>
    </xf>
    <xf numFmtId="164" fontId="7" fillId="36" borderId="15" xfId="0" applyNumberFormat="1" applyFont="1" applyFill="1" applyBorder="1" applyAlignment="1">
      <alignment/>
    </xf>
    <xf numFmtId="164" fontId="7" fillId="36" borderId="17" xfId="0" applyNumberFormat="1" applyFont="1" applyFill="1" applyBorder="1" applyAlignment="1">
      <alignment/>
    </xf>
    <xf numFmtId="0" fontId="7" fillId="36" borderId="14" xfId="0" applyFont="1" applyFill="1" applyBorder="1" applyAlignment="1">
      <alignment wrapText="1"/>
    </xf>
    <xf numFmtId="164" fontId="7" fillId="34" borderId="17" xfId="40" applyNumberFormat="1" applyFont="1" applyFill="1" applyBorder="1" applyAlignment="1">
      <alignment/>
    </xf>
    <xf numFmtId="164" fontId="3" fillId="34" borderId="17" xfId="40" applyNumberFormat="1" applyFont="1" applyFill="1" applyBorder="1" applyAlignment="1">
      <alignment/>
    </xf>
    <xf numFmtId="164" fontId="0" fillId="0" borderId="0" xfId="40" applyNumberFormat="1" applyFont="1" applyFill="1" applyAlignment="1">
      <alignment/>
    </xf>
    <xf numFmtId="0" fontId="0" fillId="0" borderId="0" xfId="0" applyFill="1" applyAlignment="1">
      <alignment/>
    </xf>
    <xf numFmtId="164" fontId="7" fillId="0" borderId="22" xfId="4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pane xSplit="1" ySplit="2" topLeftCell="B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9" sqref="H69"/>
    </sheetView>
  </sheetViews>
  <sheetFormatPr defaultColWidth="9.140625" defaultRowHeight="15"/>
  <cols>
    <col min="1" max="1" width="44.28125" style="0" customWidth="1"/>
    <col min="2" max="2" width="12.57421875" style="0" customWidth="1"/>
    <col min="3" max="3" width="16.00390625" style="0" customWidth="1"/>
    <col min="4" max="4" width="19.8515625" style="0" customWidth="1"/>
    <col min="5" max="5" width="12.57421875" style="0" customWidth="1"/>
    <col min="6" max="6" width="17.140625" style="0" customWidth="1"/>
    <col min="7" max="7" width="19.8515625" style="0" customWidth="1"/>
    <col min="8" max="8" width="15.57421875" style="0" customWidth="1"/>
  </cols>
  <sheetData>
    <row r="1" spans="1:7" ht="37.5" customHeight="1" thickBot="1">
      <c r="A1" s="54"/>
      <c r="B1" s="83" t="s">
        <v>60</v>
      </c>
      <c r="C1" s="84"/>
      <c r="D1" s="85"/>
      <c r="E1" s="83" t="s">
        <v>63</v>
      </c>
      <c r="F1" s="84"/>
      <c r="G1" s="85"/>
    </row>
    <row r="2" spans="1:7" ht="14.25" customHeight="1">
      <c r="A2" s="1"/>
      <c r="B2" s="2"/>
      <c r="C2" s="3"/>
      <c r="D2" s="4"/>
      <c r="E2" s="2"/>
      <c r="F2" s="3"/>
      <c r="G2" s="4" t="s">
        <v>59</v>
      </c>
    </row>
    <row r="3" spans="1:7" ht="24" customHeight="1">
      <c r="A3" s="5"/>
      <c r="B3" s="7" t="s">
        <v>7</v>
      </c>
      <c r="C3" s="6" t="s">
        <v>0</v>
      </c>
      <c r="D3" s="8" t="s">
        <v>1</v>
      </c>
      <c r="E3" s="7" t="s">
        <v>7</v>
      </c>
      <c r="F3" s="6" t="s">
        <v>0</v>
      </c>
      <c r="G3" s="8" t="s">
        <v>1</v>
      </c>
    </row>
    <row r="4" spans="1:7" ht="7.5" customHeight="1">
      <c r="A4" s="9"/>
      <c r="B4" s="11"/>
      <c r="C4" s="12"/>
      <c r="D4" s="13"/>
      <c r="E4" s="11"/>
      <c r="F4" s="12"/>
      <c r="G4" s="13"/>
    </row>
    <row r="5" spans="1:7" ht="15">
      <c r="A5" s="14" t="s">
        <v>14</v>
      </c>
      <c r="B5" s="16">
        <v>49.68</v>
      </c>
      <c r="C5" s="15">
        <v>4580000</v>
      </c>
      <c r="D5" s="17">
        <f>C5*B5</f>
        <v>227534400</v>
      </c>
      <c r="E5" s="16"/>
      <c r="F5" s="15">
        <v>5450000</v>
      </c>
      <c r="G5" s="17">
        <v>227534400</v>
      </c>
    </row>
    <row r="6" spans="1:7" ht="15">
      <c r="A6" s="18" t="s">
        <v>6</v>
      </c>
      <c r="B6" s="19"/>
      <c r="C6" s="15">
        <v>22300</v>
      </c>
      <c r="D6" s="17">
        <v>29572030</v>
      </c>
      <c r="E6" s="19"/>
      <c r="F6" s="15">
        <v>25200</v>
      </c>
      <c r="G6" s="17">
        <v>33437880</v>
      </c>
    </row>
    <row r="7" spans="1:7" ht="15">
      <c r="A7" s="18" t="s">
        <v>2</v>
      </c>
      <c r="B7" s="19"/>
      <c r="C7" s="15">
        <v>400000</v>
      </c>
      <c r="D7" s="17">
        <v>118320000</v>
      </c>
      <c r="E7" s="19"/>
      <c r="F7" s="15">
        <v>400000</v>
      </c>
      <c r="G7" s="17">
        <v>118320000</v>
      </c>
    </row>
    <row r="8" spans="1:7" ht="15">
      <c r="A8" s="18" t="s">
        <v>3</v>
      </c>
      <c r="B8" s="19"/>
      <c r="C8" s="15"/>
      <c r="D8" s="17"/>
      <c r="E8" s="19"/>
      <c r="F8" s="15"/>
      <c r="G8" s="17"/>
    </row>
    <row r="9" spans="1:7" ht="15">
      <c r="A9" s="18" t="s">
        <v>4</v>
      </c>
      <c r="B9" s="19"/>
      <c r="C9" s="15">
        <v>295000</v>
      </c>
      <c r="D9" s="17">
        <v>40093450</v>
      </c>
      <c r="E9" s="19"/>
      <c r="F9" s="15">
        <v>295000</v>
      </c>
      <c r="G9" s="17">
        <v>40093450</v>
      </c>
    </row>
    <row r="10" spans="1:7" ht="15">
      <c r="A10" s="18" t="s">
        <v>33</v>
      </c>
      <c r="B10" s="19">
        <v>26361</v>
      </c>
      <c r="C10" s="15">
        <v>2700</v>
      </c>
      <c r="D10" s="17">
        <f>C10*B10</f>
        <v>71174700</v>
      </c>
      <c r="E10" s="19"/>
      <c r="F10" s="15">
        <v>2700</v>
      </c>
      <c r="G10" s="17">
        <v>70893900</v>
      </c>
    </row>
    <row r="11" spans="1:7" ht="15">
      <c r="A11" s="18" t="s">
        <v>34</v>
      </c>
      <c r="B11" s="19">
        <v>2225</v>
      </c>
      <c r="C11" s="15">
        <v>2550</v>
      </c>
      <c r="D11" s="17">
        <f>C11*B11</f>
        <v>5673750</v>
      </c>
      <c r="E11" s="19"/>
      <c r="F11" s="15">
        <v>2550</v>
      </c>
      <c r="G11" s="17">
        <v>5778300</v>
      </c>
    </row>
    <row r="12" spans="1:7" ht="15">
      <c r="A12" s="18" t="s">
        <v>55</v>
      </c>
      <c r="B12" s="19"/>
      <c r="C12" s="15">
        <v>1</v>
      </c>
      <c r="D12" s="17">
        <v>4979081</v>
      </c>
      <c r="E12" s="19"/>
      <c r="F12" s="15">
        <v>1</v>
      </c>
      <c r="G12" s="17">
        <v>6468300</v>
      </c>
    </row>
    <row r="13" spans="1:7" ht="15">
      <c r="A13" s="20" t="s">
        <v>13</v>
      </c>
      <c r="B13" s="19"/>
      <c r="C13" s="15"/>
      <c r="D13" s="17"/>
      <c r="E13" s="19"/>
      <c r="F13" s="15"/>
      <c r="G13" s="17"/>
    </row>
    <row r="14" spans="1:7" ht="15.75">
      <c r="A14" s="21" t="s">
        <v>46</v>
      </c>
      <c r="B14" s="23"/>
      <c r="C14" s="24"/>
      <c r="D14" s="79">
        <f>SUM(D5:D13)</f>
        <v>497347411</v>
      </c>
      <c r="E14" s="23"/>
      <c r="F14" s="24"/>
      <c r="G14" s="79">
        <f>SUM(G5:G13)</f>
        <v>502526230</v>
      </c>
    </row>
    <row r="15" spans="1:7" ht="19.5" customHeight="1">
      <c r="A15" s="18" t="s">
        <v>51</v>
      </c>
      <c r="B15" s="26">
        <v>128038838917</v>
      </c>
      <c r="C15" s="27">
        <v>0.0055</v>
      </c>
      <c r="D15" s="28">
        <f>C15*B15</f>
        <v>704213614.0435</v>
      </c>
      <c r="E15" s="26">
        <v>136726901580</v>
      </c>
      <c r="F15" s="27">
        <v>0.0055</v>
      </c>
      <c r="G15" s="28">
        <f>E15*F15</f>
        <v>751997958.6899999</v>
      </c>
    </row>
    <row r="16" spans="1:8" ht="15">
      <c r="A16" s="18"/>
      <c r="B16" s="29" t="s">
        <v>61</v>
      </c>
      <c r="C16" s="27"/>
      <c r="D16" s="40">
        <v>723714131</v>
      </c>
      <c r="E16" s="29" t="s">
        <v>61</v>
      </c>
      <c r="F16" s="27"/>
      <c r="G16" s="40">
        <v>776946782</v>
      </c>
      <c r="H16" s="80"/>
    </row>
    <row r="17" spans="1:8" ht="27" customHeight="1">
      <c r="A17" s="21" t="s">
        <v>5</v>
      </c>
      <c r="B17" s="23"/>
      <c r="C17" s="24"/>
      <c r="D17" s="25">
        <v>0</v>
      </c>
      <c r="E17" s="23"/>
      <c r="F17" s="24"/>
      <c r="G17" s="25">
        <v>0</v>
      </c>
      <c r="H17" s="81"/>
    </row>
    <row r="18" spans="1:8" ht="15">
      <c r="A18" s="50" t="s">
        <v>44</v>
      </c>
      <c r="B18" s="55" t="s">
        <v>47</v>
      </c>
      <c r="C18" s="56"/>
      <c r="D18" s="57">
        <f>D16-D14</f>
        <v>226366720</v>
      </c>
      <c r="E18" s="55" t="s">
        <v>47</v>
      </c>
      <c r="F18" s="56"/>
      <c r="G18" s="57">
        <f>G16-G14</f>
        <v>274420552</v>
      </c>
      <c r="H18" s="81"/>
    </row>
    <row r="19" spans="1:8" ht="21" customHeight="1">
      <c r="A19" s="30" t="s">
        <v>45</v>
      </c>
      <c r="B19" s="23"/>
      <c r="C19" s="24"/>
      <c r="D19" s="78">
        <v>-182035832</v>
      </c>
      <c r="E19" s="23"/>
      <c r="F19" s="24"/>
      <c r="G19" s="78">
        <v>-219432160</v>
      </c>
      <c r="H19" s="82"/>
    </row>
    <row r="20" spans="1:7" ht="18" customHeight="1">
      <c r="A20" s="32"/>
      <c r="B20" s="31"/>
      <c r="C20" s="10"/>
      <c r="D20" s="28"/>
      <c r="E20" s="31"/>
      <c r="F20" s="10"/>
      <c r="G20" s="28"/>
    </row>
    <row r="21" spans="1:7" ht="26.25">
      <c r="A21" s="33" t="s">
        <v>35</v>
      </c>
      <c r="B21" s="34"/>
      <c r="C21" s="35"/>
      <c r="D21" s="53"/>
      <c r="E21" s="34"/>
      <c r="F21" s="35"/>
      <c r="G21" s="53"/>
    </row>
    <row r="22" spans="1:7" ht="16.5" customHeight="1">
      <c r="A22" s="37" t="s">
        <v>23</v>
      </c>
      <c r="B22" s="38"/>
      <c r="C22" s="22"/>
      <c r="D22" s="36"/>
      <c r="E22" s="38"/>
      <c r="F22" s="22"/>
      <c r="G22" s="36"/>
    </row>
    <row r="23" spans="1:7" ht="19.5" customHeight="1">
      <c r="A23" s="9" t="s">
        <v>15</v>
      </c>
      <c r="B23" s="39">
        <v>72.5</v>
      </c>
      <c r="C23" s="10">
        <v>4371500</v>
      </c>
      <c r="D23" s="40">
        <f>B23*C23*2/3</f>
        <v>211289166.66666666</v>
      </c>
      <c r="E23" s="39">
        <v>71.7</v>
      </c>
      <c r="F23" s="10">
        <v>4371500</v>
      </c>
      <c r="G23" s="40">
        <f>E23*F23*2/3</f>
        <v>208957700</v>
      </c>
    </row>
    <row r="24" spans="1:7" ht="19.5" customHeight="1">
      <c r="A24" s="9" t="s">
        <v>16</v>
      </c>
      <c r="B24" s="39">
        <v>72.1</v>
      </c>
      <c r="C24" s="10">
        <v>4371500</v>
      </c>
      <c r="D24" s="40">
        <f>B24*C24/3</f>
        <v>105061716.66666667</v>
      </c>
      <c r="E24" s="39">
        <v>71.7</v>
      </c>
      <c r="F24" s="10">
        <v>4371500</v>
      </c>
      <c r="G24" s="40">
        <f>E24*F24/3</f>
        <v>104478850</v>
      </c>
    </row>
    <row r="25" spans="1:7" ht="19.5" customHeight="1">
      <c r="A25" s="9" t="s">
        <v>24</v>
      </c>
      <c r="B25" s="39"/>
      <c r="C25" s="10"/>
      <c r="D25" s="40">
        <f>B25*C25</f>
        <v>0</v>
      </c>
      <c r="E25" s="39"/>
      <c r="F25" s="10"/>
      <c r="G25" s="40">
        <f>E25*F25</f>
        <v>0</v>
      </c>
    </row>
    <row r="26" spans="1:7" ht="19.5" customHeight="1">
      <c r="A26" s="18" t="s">
        <v>17</v>
      </c>
      <c r="B26" s="31">
        <v>47</v>
      </c>
      <c r="C26" s="10">
        <v>2205000</v>
      </c>
      <c r="D26" s="40">
        <f>B26*C26*2/3</f>
        <v>69090000</v>
      </c>
      <c r="E26" s="31">
        <v>47</v>
      </c>
      <c r="F26" s="10">
        <v>2400000</v>
      </c>
      <c r="G26" s="40">
        <f>E26*F26*2/3</f>
        <v>75200000</v>
      </c>
    </row>
    <row r="27" spans="1:7" ht="27.75" customHeight="1">
      <c r="A27" s="9" t="s">
        <v>36</v>
      </c>
      <c r="B27" s="31"/>
      <c r="C27" s="10"/>
      <c r="D27" s="40">
        <f>B27*C27*2/3</f>
        <v>0</v>
      </c>
      <c r="E27" s="31"/>
      <c r="F27" s="10"/>
      <c r="G27" s="40">
        <f>E27*F27*2/3</f>
        <v>0</v>
      </c>
    </row>
    <row r="28" spans="1:7" ht="19.5" customHeight="1">
      <c r="A28" s="18" t="s">
        <v>18</v>
      </c>
      <c r="B28" s="31">
        <v>47</v>
      </c>
      <c r="C28" s="10">
        <v>2205000</v>
      </c>
      <c r="D28" s="40">
        <f>B28*C28/3</f>
        <v>34545000</v>
      </c>
      <c r="E28" s="31">
        <v>47</v>
      </c>
      <c r="F28" s="10">
        <v>2400000</v>
      </c>
      <c r="G28" s="40">
        <f>E28*F28/3</f>
        <v>37600000</v>
      </c>
    </row>
    <row r="29" spans="1:7" ht="19.5" customHeight="1">
      <c r="A29" s="9" t="s">
        <v>25</v>
      </c>
      <c r="B29" s="31"/>
      <c r="C29" s="10"/>
      <c r="D29" s="40">
        <f>B29*C29*2/3</f>
        <v>0</v>
      </c>
      <c r="E29" s="31"/>
      <c r="F29" s="10"/>
      <c r="G29" s="40">
        <f>E29*F29*2/3</f>
        <v>0</v>
      </c>
    </row>
    <row r="30" spans="1:7" ht="19.5" customHeight="1">
      <c r="A30" s="9" t="s">
        <v>26</v>
      </c>
      <c r="B30" s="31">
        <v>816</v>
      </c>
      <c r="C30" s="10">
        <v>97400</v>
      </c>
      <c r="D30" s="40">
        <f>B30*C30*2/3</f>
        <v>52985600</v>
      </c>
      <c r="E30" s="31">
        <v>808.3</v>
      </c>
      <c r="F30" s="10">
        <v>97400</v>
      </c>
      <c r="G30" s="40">
        <f>E30*F30*2/3</f>
        <v>52485613.333333336</v>
      </c>
    </row>
    <row r="31" spans="1:7" ht="19.5" customHeight="1">
      <c r="A31" s="9" t="s">
        <v>27</v>
      </c>
      <c r="B31" s="31"/>
      <c r="C31" s="10"/>
      <c r="D31" s="40">
        <f>B31*C31/3</f>
        <v>0</v>
      </c>
      <c r="E31" s="31"/>
      <c r="F31" s="10"/>
      <c r="G31" s="40">
        <f>E31*F31/3</f>
        <v>0</v>
      </c>
    </row>
    <row r="32" spans="1:7" ht="19.5" customHeight="1">
      <c r="A32" s="9" t="s">
        <v>28</v>
      </c>
      <c r="B32" s="31">
        <v>810</v>
      </c>
      <c r="C32" s="10">
        <v>97400</v>
      </c>
      <c r="D32" s="40">
        <f>B32*C32/3</f>
        <v>26298000</v>
      </c>
      <c r="E32" s="31">
        <v>808.3</v>
      </c>
      <c r="F32" s="10">
        <v>97400</v>
      </c>
      <c r="G32" s="40">
        <f>E32*F32/3</f>
        <v>26242806.666666668</v>
      </c>
    </row>
    <row r="33" spans="1:7" ht="19.5" customHeight="1">
      <c r="A33" s="9" t="s">
        <v>37</v>
      </c>
      <c r="B33" s="31">
        <v>31</v>
      </c>
      <c r="C33" s="10">
        <v>396700</v>
      </c>
      <c r="D33" s="40">
        <f>B33*C33</f>
        <v>12297700</v>
      </c>
      <c r="E33" s="31">
        <v>31</v>
      </c>
      <c r="F33" s="10">
        <v>396700</v>
      </c>
      <c r="G33" s="40">
        <f>E33*F33</f>
        <v>12297700</v>
      </c>
    </row>
    <row r="34" spans="1:7" ht="19.5" customHeight="1">
      <c r="A34" s="9" t="s">
        <v>37</v>
      </c>
      <c r="B34" s="31"/>
      <c r="C34" s="10"/>
      <c r="D34" s="40">
        <f>B34*C34</f>
        <v>0</v>
      </c>
      <c r="E34" s="31"/>
      <c r="F34" s="10"/>
      <c r="G34" s="40">
        <f>E34*F34</f>
        <v>0</v>
      </c>
    </row>
    <row r="35" spans="1:7" ht="19.5" customHeight="1">
      <c r="A35" s="9" t="s">
        <v>37</v>
      </c>
      <c r="B35" s="31">
        <v>5</v>
      </c>
      <c r="C35" s="10">
        <v>1447300</v>
      </c>
      <c r="D35" s="40">
        <f>B35*C35</f>
        <v>7236500</v>
      </c>
      <c r="E35" s="31">
        <v>5</v>
      </c>
      <c r="F35" s="10">
        <v>1447300</v>
      </c>
      <c r="G35" s="40">
        <f>E35*F35</f>
        <v>7236500</v>
      </c>
    </row>
    <row r="36" spans="1:7" ht="19.5" customHeight="1">
      <c r="A36" s="9" t="s">
        <v>37</v>
      </c>
      <c r="B36" s="31"/>
      <c r="C36" s="10"/>
      <c r="D36" s="40">
        <f>B36*C36</f>
        <v>0</v>
      </c>
      <c r="E36" s="31"/>
      <c r="F36" s="10"/>
      <c r="G36" s="40">
        <f>E36*F36</f>
        <v>0</v>
      </c>
    </row>
    <row r="37" spans="1:7" ht="19.5" customHeight="1">
      <c r="A37" s="9" t="s">
        <v>37</v>
      </c>
      <c r="B37" s="31">
        <v>1</v>
      </c>
      <c r="C37" s="10">
        <v>434300</v>
      </c>
      <c r="D37" s="40">
        <f>B37*C37</f>
        <v>434300</v>
      </c>
      <c r="E37" s="31"/>
      <c r="F37" s="10"/>
      <c r="G37" s="40">
        <f>E37*F37</f>
        <v>0</v>
      </c>
    </row>
    <row r="38" spans="1:7" ht="19.5" customHeight="1">
      <c r="A38" s="9" t="s">
        <v>37</v>
      </c>
      <c r="B38" s="31"/>
      <c r="C38" s="10"/>
      <c r="D38" s="40">
        <f>B38*C38/3</f>
        <v>0</v>
      </c>
      <c r="E38" s="31"/>
      <c r="F38" s="10"/>
      <c r="G38" s="40">
        <f>E38*F38/3</f>
        <v>0</v>
      </c>
    </row>
    <row r="39" spans="1:7" ht="15">
      <c r="A39" s="41" t="s">
        <v>19</v>
      </c>
      <c r="B39" s="42"/>
      <c r="C39" s="43"/>
      <c r="D39" s="44">
        <f>SUM(D23:D38)</f>
        <v>519237983.3333333</v>
      </c>
      <c r="E39" s="42"/>
      <c r="F39" s="43"/>
      <c r="G39" s="44">
        <f>SUM(G23:G38)</f>
        <v>524499170</v>
      </c>
    </row>
    <row r="40" spans="1:7" ht="26.25">
      <c r="A40" s="9" t="s">
        <v>38</v>
      </c>
      <c r="B40" s="31"/>
      <c r="C40" s="10"/>
      <c r="D40" s="28">
        <v>0</v>
      </c>
      <c r="E40" s="31"/>
      <c r="F40" s="10"/>
      <c r="G40" s="28">
        <v>0</v>
      </c>
    </row>
    <row r="41" spans="1:7" ht="15.75">
      <c r="A41" s="70" t="s">
        <v>8</v>
      </c>
      <c r="B41" s="71"/>
      <c r="C41" s="72"/>
      <c r="D41" s="73">
        <f>SUM(D39:D40)</f>
        <v>519237983.3333333</v>
      </c>
      <c r="E41" s="71"/>
      <c r="F41" s="72"/>
      <c r="G41" s="73">
        <f>SUM(G39:G40)</f>
        <v>524499170</v>
      </c>
    </row>
    <row r="42" spans="1:7" ht="15">
      <c r="A42" s="9" t="s">
        <v>48</v>
      </c>
      <c r="B42" s="48"/>
      <c r="C42" s="47"/>
      <c r="D42" s="57">
        <v>21420000</v>
      </c>
      <c r="E42" s="48"/>
      <c r="F42" s="47"/>
      <c r="G42" s="57">
        <v>21420000</v>
      </c>
    </row>
    <row r="43" spans="1:7" ht="15">
      <c r="A43" s="9" t="s">
        <v>39</v>
      </c>
      <c r="B43" s="31"/>
      <c r="C43" s="62"/>
      <c r="D43" s="40">
        <v>28380000</v>
      </c>
      <c r="E43" s="31"/>
      <c r="F43" s="62"/>
      <c r="G43" s="40">
        <v>28380000</v>
      </c>
    </row>
    <row r="44" spans="1:7" ht="15">
      <c r="A44" s="9" t="s">
        <v>62</v>
      </c>
      <c r="B44" s="31"/>
      <c r="C44" s="62"/>
      <c r="D44" s="40">
        <v>32632569</v>
      </c>
      <c r="E44" s="31"/>
      <c r="F44" s="62"/>
      <c r="G44" s="40">
        <v>32755194</v>
      </c>
    </row>
    <row r="45" spans="1:7" ht="18.75" customHeight="1">
      <c r="A45" s="9" t="s">
        <v>20</v>
      </c>
      <c r="B45" s="31">
        <v>75</v>
      </c>
      <c r="C45" s="62">
        <v>55360</v>
      </c>
      <c r="D45" s="40">
        <f>B45*C45</f>
        <v>4152000</v>
      </c>
      <c r="E45" s="31">
        <v>72</v>
      </c>
      <c r="F45" s="62">
        <v>65360</v>
      </c>
      <c r="G45" s="40">
        <f>E45*F45</f>
        <v>4705920</v>
      </c>
    </row>
    <row r="46" spans="1:7" ht="18.75" customHeight="1">
      <c r="A46" s="9" t="s">
        <v>49</v>
      </c>
      <c r="B46" s="31">
        <v>3</v>
      </c>
      <c r="C46" s="62">
        <v>25000</v>
      </c>
      <c r="D46" s="40">
        <f aca="true" t="shared" si="0" ref="D46:D53">B46*C46</f>
        <v>75000</v>
      </c>
      <c r="E46" s="31">
        <v>3</v>
      </c>
      <c r="F46" s="62">
        <v>25000</v>
      </c>
      <c r="G46" s="40">
        <f aca="true" t="shared" si="1" ref="G46:G53">E46*F46</f>
        <v>75000</v>
      </c>
    </row>
    <row r="47" spans="1:7" ht="18.75" customHeight="1">
      <c r="A47" s="9" t="s">
        <v>50</v>
      </c>
      <c r="B47" s="31">
        <v>34</v>
      </c>
      <c r="C47" s="62">
        <v>330000</v>
      </c>
      <c r="D47" s="40">
        <f t="shared" si="0"/>
        <v>11220000</v>
      </c>
      <c r="E47" s="31">
        <v>36</v>
      </c>
      <c r="F47" s="62">
        <v>330000</v>
      </c>
      <c r="G47" s="40">
        <f t="shared" si="1"/>
        <v>11880000</v>
      </c>
    </row>
    <row r="48" spans="1:7" ht="18.75" customHeight="1">
      <c r="A48" s="9" t="s">
        <v>10</v>
      </c>
      <c r="B48" s="31">
        <v>1</v>
      </c>
      <c r="C48" s="62">
        <v>3100000</v>
      </c>
      <c r="D48" s="40">
        <f t="shared" si="0"/>
        <v>3100000</v>
      </c>
      <c r="E48" s="31">
        <v>1</v>
      </c>
      <c r="F48" s="62">
        <v>4250000</v>
      </c>
      <c r="G48" s="40">
        <f t="shared" si="1"/>
        <v>4250000</v>
      </c>
    </row>
    <row r="49" spans="1:7" ht="18.75" customHeight="1">
      <c r="A49" s="9" t="s">
        <v>21</v>
      </c>
      <c r="B49" s="31">
        <v>26</v>
      </c>
      <c r="C49" s="10">
        <v>109000</v>
      </c>
      <c r="D49" s="28">
        <f t="shared" si="0"/>
        <v>2834000</v>
      </c>
      <c r="E49" s="31">
        <v>27</v>
      </c>
      <c r="F49" s="10">
        <v>190000</v>
      </c>
      <c r="G49" s="28">
        <f t="shared" si="1"/>
        <v>5130000</v>
      </c>
    </row>
    <row r="50" spans="1:7" ht="18.75" customHeight="1">
      <c r="A50" s="9" t="s">
        <v>29</v>
      </c>
      <c r="B50" s="31">
        <v>20</v>
      </c>
      <c r="C50" s="10">
        <v>500000</v>
      </c>
      <c r="D50" s="28">
        <f t="shared" si="0"/>
        <v>10000000</v>
      </c>
      <c r="E50" s="31">
        <v>21</v>
      </c>
      <c r="F50" s="10">
        <v>689000</v>
      </c>
      <c r="G50" s="28">
        <f t="shared" si="1"/>
        <v>14469000</v>
      </c>
    </row>
    <row r="51" spans="1:7" ht="18.75" customHeight="1">
      <c r="A51" s="9" t="s">
        <v>22</v>
      </c>
      <c r="B51" s="31">
        <v>7</v>
      </c>
      <c r="C51" s="10">
        <v>500000</v>
      </c>
      <c r="D51" s="28">
        <f t="shared" si="0"/>
        <v>3500000</v>
      </c>
      <c r="E51" s="31">
        <v>7</v>
      </c>
      <c r="F51" s="10">
        <v>689000</v>
      </c>
      <c r="G51" s="28">
        <f t="shared" si="1"/>
        <v>4823000</v>
      </c>
    </row>
    <row r="52" spans="1:7" ht="18.75" customHeight="1">
      <c r="A52" s="9" t="s">
        <v>56</v>
      </c>
      <c r="B52" s="39">
        <v>3</v>
      </c>
      <c r="C52" s="10">
        <v>4419000</v>
      </c>
      <c r="D52" s="28">
        <f t="shared" si="0"/>
        <v>13257000</v>
      </c>
      <c r="E52" s="39">
        <v>6</v>
      </c>
      <c r="F52" s="10">
        <v>4419000</v>
      </c>
      <c r="G52" s="28">
        <f t="shared" si="1"/>
        <v>26514000</v>
      </c>
    </row>
    <row r="53" spans="1:7" ht="18.75" customHeight="1">
      <c r="A53" s="9" t="s">
        <v>57</v>
      </c>
      <c r="B53" s="39">
        <v>11.9</v>
      </c>
      <c r="C53" s="10">
        <v>2993000</v>
      </c>
      <c r="D53" s="28">
        <f t="shared" si="0"/>
        <v>35616700</v>
      </c>
      <c r="E53" s="39">
        <v>10</v>
      </c>
      <c r="F53" s="10">
        <v>2993000</v>
      </c>
      <c r="G53" s="28">
        <f t="shared" si="1"/>
        <v>29930000</v>
      </c>
    </row>
    <row r="54" spans="1:7" ht="18.75" customHeight="1">
      <c r="A54" s="9" t="s">
        <v>58</v>
      </c>
      <c r="B54" s="31"/>
      <c r="C54" s="10"/>
      <c r="D54" s="40">
        <v>26110000</v>
      </c>
      <c r="E54" s="31"/>
      <c r="F54" s="10"/>
      <c r="G54" s="40">
        <v>27950000</v>
      </c>
    </row>
    <row r="55" spans="1:7" ht="18.75" customHeight="1">
      <c r="A55" s="58" t="s">
        <v>41</v>
      </c>
      <c r="B55" s="59"/>
      <c r="C55" s="60"/>
      <c r="D55" s="57">
        <v>21740000</v>
      </c>
      <c r="E55" s="59"/>
      <c r="F55" s="60"/>
      <c r="G55" s="57">
        <v>27500000</v>
      </c>
    </row>
    <row r="56" spans="1:7" ht="18.75" customHeight="1">
      <c r="A56" s="58" t="s">
        <v>42</v>
      </c>
      <c r="B56" s="59"/>
      <c r="C56" s="60"/>
      <c r="D56" s="57">
        <v>9850000</v>
      </c>
      <c r="E56" s="59"/>
      <c r="F56" s="60"/>
      <c r="G56" s="57">
        <v>10428000</v>
      </c>
    </row>
    <row r="57" spans="1:7" ht="18.75" customHeight="1">
      <c r="A57" s="9" t="s">
        <v>11</v>
      </c>
      <c r="B57" s="31">
        <v>28</v>
      </c>
      <c r="C57" s="62">
        <v>2848000</v>
      </c>
      <c r="D57" s="40">
        <f>B57*C57</f>
        <v>79744000</v>
      </c>
      <c r="E57" s="31">
        <v>29</v>
      </c>
      <c r="F57" s="62">
        <v>3858040</v>
      </c>
      <c r="G57" s="40">
        <f>E57*F57</f>
        <v>111883160</v>
      </c>
    </row>
    <row r="58" spans="1:7" ht="18.75" customHeight="1">
      <c r="A58" s="9" t="s">
        <v>12</v>
      </c>
      <c r="B58" s="31"/>
      <c r="C58" s="10"/>
      <c r="D58" s="40">
        <v>79688000</v>
      </c>
      <c r="E58" s="31"/>
      <c r="F58" s="10"/>
      <c r="G58" s="40">
        <v>92637000</v>
      </c>
    </row>
    <row r="59" spans="1:7" ht="27" customHeight="1">
      <c r="A59" s="9" t="s">
        <v>30</v>
      </c>
      <c r="B59" s="45">
        <v>40.06</v>
      </c>
      <c r="C59" s="10">
        <v>1900000</v>
      </c>
      <c r="D59" s="28">
        <f>B59*C59</f>
        <v>76114000</v>
      </c>
      <c r="E59" s="45">
        <v>39.41</v>
      </c>
      <c r="F59" s="10">
        <v>2200000</v>
      </c>
      <c r="G59" s="28">
        <f>E59*F59</f>
        <v>86701999.99999999</v>
      </c>
    </row>
    <row r="60" spans="1:7" ht="21.75" customHeight="1">
      <c r="A60" s="9" t="s">
        <v>31</v>
      </c>
      <c r="B60" s="31"/>
      <c r="C60" s="10"/>
      <c r="D60" s="40">
        <v>101365029</v>
      </c>
      <c r="E60" s="31"/>
      <c r="F60" s="10"/>
      <c r="G60" s="40">
        <v>101643512</v>
      </c>
    </row>
    <row r="61" spans="1:7" ht="21" customHeight="1">
      <c r="A61" s="9" t="s">
        <v>40</v>
      </c>
      <c r="B61" s="31">
        <v>2990</v>
      </c>
      <c r="C61" s="10">
        <v>285</v>
      </c>
      <c r="D61" s="28">
        <f>B61*C61</f>
        <v>852150</v>
      </c>
      <c r="E61" s="31">
        <v>2059</v>
      </c>
      <c r="F61" s="10">
        <v>285</v>
      </c>
      <c r="G61" s="28">
        <f>E61*F61</f>
        <v>586815</v>
      </c>
    </row>
    <row r="62" spans="1:7" ht="14.25" customHeight="1">
      <c r="A62" s="9"/>
      <c r="B62" s="31"/>
      <c r="C62" s="10"/>
      <c r="D62" s="40"/>
      <c r="E62" s="31"/>
      <c r="F62" s="10"/>
      <c r="G62" s="40"/>
    </row>
    <row r="63" spans="1:7" ht="21.75" customHeight="1">
      <c r="A63" s="70" t="s">
        <v>9</v>
      </c>
      <c r="B63" s="71"/>
      <c r="C63" s="72"/>
      <c r="D63" s="73">
        <f>SUM(D42:D62)</f>
        <v>561650448</v>
      </c>
      <c r="E63" s="71"/>
      <c r="F63" s="72"/>
      <c r="G63" s="73">
        <f>SUM(G42:G62)</f>
        <v>643662601</v>
      </c>
    </row>
    <row r="64" spans="1:7" ht="21.75" customHeight="1">
      <c r="A64" s="46"/>
      <c r="B64" s="48"/>
      <c r="C64" s="47"/>
      <c r="D64" s="49"/>
      <c r="E64" s="48"/>
      <c r="F64" s="47"/>
      <c r="G64" s="49"/>
    </row>
    <row r="65" spans="1:7" ht="24" customHeight="1">
      <c r="A65" s="77" t="s">
        <v>32</v>
      </c>
      <c r="B65" s="74"/>
      <c r="C65" s="75"/>
      <c r="D65" s="76">
        <f>SUM(D21,D22,D41,D63,)</f>
        <v>1080888431.3333333</v>
      </c>
      <c r="E65" s="74"/>
      <c r="F65" s="75"/>
      <c r="G65" s="76">
        <f>SUM(G21,G22,G41,G63,)</f>
        <v>1168161771</v>
      </c>
    </row>
    <row r="66" spans="1:7" ht="27.75" customHeight="1">
      <c r="A66" s="9" t="s">
        <v>53</v>
      </c>
      <c r="B66" s="31">
        <v>26361</v>
      </c>
      <c r="C66" s="10">
        <v>1210</v>
      </c>
      <c r="D66" s="40">
        <f>B66*C66</f>
        <v>31896810</v>
      </c>
      <c r="E66" s="31"/>
      <c r="F66" s="10">
        <v>1210</v>
      </c>
      <c r="G66" s="40">
        <v>32847507</v>
      </c>
    </row>
    <row r="67" spans="1:7" ht="27" customHeight="1">
      <c r="A67" s="9" t="s">
        <v>52</v>
      </c>
      <c r="B67" s="31"/>
      <c r="C67" s="10"/>
      <c r="D67" s="40">
        <v>19440000</v>
      </c>
      <c r="E67" s="31"/>
      <c r="F67" s="10"/>
      <c r="G67" s="40">
        <v>16440000</v>
      </c>
    </row>
    <row r="68" spans="1:7" ht="7.5" customHeight="1">
      <c r="A68" s="50"/>
      <c r="B68" s="31"/>
      <c r="C68" s="10"/>
      <c r="D68" s="28"/>
      <c r="E68" s="31"/>
      <c r="F68" s="10"/>
      <c r="G68" s="28"/>
    </row>
    <row r="69" spans="1:7" ht="19.5" customHeight="1">
      <c r="A69" s="63" t="s">
        <v>43</v>
      </c>
      <c r="B69" s="64"/>
      <c r="C69" s="65"/>
      <c r="D69" s="66">
        <f>SUM(D65:D67)</f>
        <v>1132225241.3333333</v>
      </c>
      <c r="E69" s="64"/>
      <c r="F69" s="65"/>
      <c r="G69" s="66">
        <f>SUM(G65:G67)</f>
        <v>1217449278</v>
      </c>
    </row>
    <row r="70" spans="1:7" ht="27.75" customHeight="1" thickBot="1">
      <c r="A70" s="67" t="s">
        <v>54</v>
      </c>
      <c r="B70" s="68"/>
      <c r="C70" s="68"/>
      <c r="D70" s="69">
        <f>-D19</f>
        <v>182035832</v>
      </c>
      <c r="E70" s="68"/>
      <c r="F70" s="68"/>
      <c r="G70" s="69">
        <f>-G19</f>
        <v>219432160</v>
      </c>
    </row>
    <row r="71" spans="4:7" ht="15">
      <c r="D71" s="61"/>
      <c r="G71" s="61"/>
    </row>
    <row r="78" spans="2:6" ht="15">
      <c r="B78" s="51"/>
      <c r="C78" s="51"/>
      <c r="E78" s="51"/>
      <c r="F78" s="51"/>
    </row>
    <row r="79" spans="2:6" ht="15">
      <c r="B79" s="52"/>
      <c r="C79" s="52"/>
      <c r="E79" s="52"/>
      <c r="F79" s="52"/>
    </row>
  </sheetData>
  <sheetProtection/>
  <mergeCells count="2">
    <mergeCell ref="B1:D1"/>
    <mergeCell ref="E1:G1"/>
  </mergeCells>
  <printOptions/>
  <pageMargins left="0.7086614173228347" right="0.7086614173228347" top="0.35433070866141736" bottom="0.35433070866141736" header="0.31496062992125984" footer="0.31496062992125984"/>
  <pageSetup firstPageNumber="41" useFirstPageNumber="1" fitToHeight="1" fitToWidth="1" horizontalDpi="600" verticalDpi="600" orientation="portrait" paperSize="8" scale="8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2020-01-22T09:24:28Z</dcterms:modified>
  <cp:category/>
  <cp:version/>
  <cp:contentType/>
  <cp:contentStatus/>
</cp:coreProperties>
</file>