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12"/>
  </bookViews>
  <sheets>
    <sheet name="1.1.sz.mell." sheetId="1" r:id="rId1"/>
    <sheet name="1.2.sz.mell.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5.1. sz. mell" sheetId="8" r:id="rId8"/>
    <sheet name="6. sz. mell" sheetId="9" r:id="rId9"/>
    <sheet name="7. sz. mell." sheetId="10" r:id="rId10"/>
    <sheet name="1. tájékoztató tábla" sheetId="11" r:id="rId11"/>
    <sheet name="1.2. tájékoztató tábla" sheetId="12" r:id="rId12"/>
    <sheet name="Munkalap13" sheetId="13" r:id="rId13"/>
    <sheet name="Munkalap14" sheetId="14" r:id="rId14"/>
  </sheets>
  <definedNames>
    <definedName name="_xlnm.Print_Titles" localSheetId="10">'1. tájékoztató tábla'!$2:$6</definedName>
    <definedName name="_xlnm.Print_Area" localSheetId="0">'1.1.sz.mell.'!$A$1:$E$146</definedName>
    <definedName name="_xlnm.Print_Area" localSheetId="1">'1.2.sz.mell.'!$A$1:$E$146</definedName>
    <definedName name="_xlnm.Print_Area" localSheetId="2">'1.3.sz.mell.'!$A$1:$E$146</definedName>
    <definedName name="_xlnm.Print_Area" localSheetId="3">'2.1.sz.mell  '!$A$1:$J$32</definedName>
    <definedName name="_xlnm.Print_Titles" localSheetId="7">'5.1. sz. mell'!$1:$6</definedName>
    <definedName name="_xlnm.Print_Titles" localSheetId="8">'6. sz. mell'!$1:$6</definedName>
    <definedName name="_xlnm.Print_Titles" localSheetId="9">'7. sz. mell.'!$1:$6</definedName>
  </definedNames>
  <calcPr fullCalcOnLoad="1"/>
</workbook>
</file>

<file path=xl/sharedStrings.xml><?xml version="1.0" encoding="utf-8"?>
<sst xmlns="http://schemas.openxmlformats.org/spreadsheetml/2006/main" count="1792" uniqueCount="577">
  <si>
    <t>B E V É T E L E K</t>
  </si>
  <si>
    <t>1. sz. táblázat</t>
  </si>
  <si>
    <t>Ezer forintban</t>
  </si>
  <si>
    <t>Sor-
szám</t>
  </si>
  <si>
    <t>Bevételi jogcím</t>
  </si>
  <si>
    <t>2015. év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</si>
  <si>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</si>
  <si>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</si>
  <si>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</si>
  <si>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</si>
  <si>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</si>
  <si>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</si>
  <si>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</si>
  <si>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</si>
  <si>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</si>
  <si>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</si>
  <si>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</si>
  <si>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</si>
  <si>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</si>
  <si>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</si>
  <si>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</si>
  <si>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</si>
  <si>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</si>
  <si>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</si>
  <si>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</si>
  <si>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</t>
  </si>
  <si>
    <t>1.6.</t>
  </si>
  <si>
    <t>Elszámolásból származó bevétel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</si>
  <si>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</si>
  <si>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</si>
  <si>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</si>
  <si>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</si>
  <si>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</si>
  <si>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</si>
  <si>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</si>
  <si>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</si>
  <si>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</si>
  <si>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</si>
  <si>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</si>
  <si>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>Egyéb működési célú támogatások bevételei ÁHT-n belülről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</si>
  <si>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</si>
  <si>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</si>
  <si>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</si>
  <si>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</si>
  <si>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</si>
  <si>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</si>
  <si>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</si>
  <si>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</si>
  <si>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</si>
  <si>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</si>
  <si>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</si>
  <si>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</si>
  <si>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</si>
  <si>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</si>
  <si>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</si>
  <si>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</si>
  <si>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</si>
  <si>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</si>
  <si>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</si>
  <si>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</si>
  <si>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</si>
  <si>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      Vagyoni típusú adók</t>
  </si>
  <si>
    <t>4.1.2.</t>
  </si>
  <si>
    <t xml:space="preserve">       Értékesi és forgalmi adók</t>
  </si>
  <si>
    <t>4.2.</t>
  </si>
  <si>
    <t>Gépjárműadó</t>
  </si>
  <si>
    <t>4.3.</t>
  </si>
  <si>
    <t>Egyéb áruhasználati és szolgáltatási adók (idegenforgalmi adó)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</si>
  <si>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</si>
  <si>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</si>
  <si>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</si>
  <si>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</si>
  <si>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</si>
  <si>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</si>
  <si>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</si>
  <si>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</si>
  <si>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</si>
  <si>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</si>
  <si>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</si>
  <si>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</si>
  <si>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</si>
  <si>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</si>
  <si>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</si>
  <si>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</si>
  <si>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</si>
  <si>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</si>
  <si>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</si>
  <si>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</si>
  <si>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</si>
  <si>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</si>
  <si>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</si>
  <si>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</si>
  <si>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</si>
  <si>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</si>
  <si>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</si>
  <si>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</si>
  <si>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</si>
  <si>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</si>
  <si>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</si>
  <si>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</si>
  <si>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</si>
  <si>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</si>
  <si>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</si>
  <si>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</si>
  <si>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</si>
  <si>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</si>
  <si>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</si>
  <si>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</si>
  <si>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</si>
  <si>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</si>
  <si>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</si>
  <si>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</si>
  <si>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</si>
  <si>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</si>
  <si>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</si>
  <si>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</si>
  <si>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</si>
  <si>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</si>
  <si>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</si>
  <si>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</si>
  <si>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</si>
  <si>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</si>
  <si>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</si>
  <si>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</si>
  <si>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</si>
  <si>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</si>
  <si>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</si>
  <si>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</si>
  <si>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</si>
  <si>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</si>
  <si>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</si>
  <si>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</si>
  <si>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</si>
  <si>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</si>
  <si>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</si>
  <si>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</si>
  <si>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</si>
  <si>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</si>
  <si>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</si>
  <si>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</si>
  <si>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</si>
  <si>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</si>
  <si>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</si>
  <si>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</si>
  <si>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</si>
  <si>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</si>
  <si>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</si>
  <si>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</si>
  <si>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</si>
  <si>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</si>
  <si>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</si>
  <si>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</si>
  <si>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</si>
  <si>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</si>
  <si>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</si>
  <si>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</si>
  <si>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</si>
  <si>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</si>
  <si>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</si>
  <si>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</si>
  <si>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</si>
  <si>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</si>
  <si>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</si>
  <si>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</si>
  <si>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</si>
  <si>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</si>
  <si>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</si>
  <si>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</si>
  <si>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</si>
  <si>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</si>
  <si>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</si>
  <si>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</si>
  <si>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</si>
  <si>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</si>
  <si>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</si>
  <si>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</si>
  <si>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</si>
  <si>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t xml:space="preserve">  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</si>
  <si>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</si>
  <si>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</si>
  <si>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</si>
  <si>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</si>
  <si>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</si>
  <si>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</si>
  <si>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</si>
  <si>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</si>
  <si>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</si>
  <si>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</si>
  <si>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</si>
  <si>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</si>
  <si>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</si>
  <si>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</si>
  <si>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</si>
  <si>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</si>
  <si>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</si>
  <si>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</si>
  <si>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</si>
  <si>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</si>
  <si>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</si>
  <si>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</si>
  <si>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</si>
  <si>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</si>
  <si>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</si>
  <si>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</si>
  <si>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</si>
  <si>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</si>
  <si>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</si>
  <si>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</si>
  <si>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</si>
  <si>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</si>
  <si>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</si>
  <si>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</si>
  <si>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</si>
  <si>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</si>
  <si>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</si>
  <si>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</si>
  <si>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</si>
  <si>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</si>
  <si>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</si>
  <si>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</si>
  <si>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</si>
  <si>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</si>
  <si>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</si>
  <si>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</si>
  <si>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</si>
  <si>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</si>
  <si>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</si>
  <si>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</si>
  <si>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</si>
  <si>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</si>
  <si>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</si>
  <si>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</si>
  <si>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</si>
  <si>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</si>
  <si>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</si>
  <si>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</si>
  <si>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</si>
  <si>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</si>
  <si>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</si>
  <si>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</si>
  <si>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</si>
  <si>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</si>
  <si>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</si>
  <si>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</si>
  <si>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</si>
  <si>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</si>
  <si>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</si>
  <si>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</si>
  <si>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</si>
  <si>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</si>
  <si>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Működési célú központosított előirányzatok</t>
  </si>
  <si>
    <t>Helyi önkormányzatok kiegészítő támogatásai</t>
  </si>
  <si>
    <t>- Vagyoni típusú adók</t>
  </si>
  <si>
    <t>- Termékek és szolgáltatások adói</t>
  </si>
  <si>
    <t>Egyéb áruhasználati és szolgáltatási adók</t>
  </si>
  <si>
    <t xml:space="preserve">Egyéb működési célú támogatások bevételei </t>
  </si>
  <si>
    <t xml:space="preserve">   - Támogatások nyújtása ÁH-n kívülre</t>
  </si>
  <si>
    <t>I. Működési célú bevételek és kiadások mérlege
(Önkormányzati szinten)</t>
  </si>
  <si>
    <t>2.1.melléklet a .3/2016(V.10.) önkormányzati rendelethez</t>
  </si>
  <si>
    <t xml:space="preserve"> Ezer forintban !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</si>
  <si>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</si>
  <si>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</si>
  <si>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</si>
  <si>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</si>
  <si>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</si>
  <si>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</si>
  <si>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</si>
  <si>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</si>
  <si>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</si>
  <si>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</si>
  <si>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</si>
  <si>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</si>
  <si>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</si>
  <si>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</si>
  <si>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</si>
  <si>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Tartalékok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</si>
  <si>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</si>
  <si>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</si>
  <si>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</si>
  <si>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</si>
  <si>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</si>
  <si>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</si>
  <si>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</si>
  <si>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</si>
  <si>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</si>
  <si>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</si>
  <si>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</si>
  <si>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</si>
  <si>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</si>
  <si>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</si>
  <si>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</si>
  <si>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</si>
  <si>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</si>
  <si>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</si>
  <si>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</si>
  <si>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</si>
  <si>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</si>
  <si>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</si>
  <si>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</si>
  <si>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</si>
  <si>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</si>
  <si>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</si>
  <si>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</si>
  <si>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</si>
  <si>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ÁHT-n belüli megelőlegezeés visszafizetése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</si>
  <si>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</si>
  <si>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</si>
  <si>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</si>
  <si>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</si>
  <si>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</si>
  <si>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</si>
  <si>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II. Felhalmozási célú bevételek és kiadások mérlege
(Önkormányzati szinten)</t>
  </si>
  <si>
    <t>2.2. melléklet a 3/2016 (V.10.) önkormányzati rendelethez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</si>
  <si>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</si>
  <si>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</si>
  <si>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</si>
  <si>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</si>
  <si>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</si>
  <si>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</si>
  <si>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</si>
  <si>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</si>
  <si>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</si>
  <si>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</si>
  <si>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</si>
  <si>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</si>
  <si>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</si>
  <si>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</si>
  <si>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</si>
  <si>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</si>
  <si>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</si>
  <si>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</si>
  <si>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</si>
  <si>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</si>
  <si>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</si>
  <si>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</si>
  <si>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</si>
  <si>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</si>
  <si>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</si>
  <si>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</si>
  <si>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</si>
  <si>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</si>
  <si>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</si>
  <si>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</si>
  <si>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</si>
  <si>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</si>
  <si>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Beruházási (felhalmozási) kiadások előirányzata beruházásonként</t>
  </si>
  <si>
    <t>3. melléklet a 3/2016(V.10.) önkormányzati rendelethez</t>
  </si>
  <si>
    <t>Beruházás  megnevezése</t>
  </si>
  <si>
    <t>Teljes költség</t>
  </si>
  <si>
    <t>Kivitelezés kezdési és befejezési éve</t>
  </si>
  <si>
    <t>Felhasználás 2014. XII.31-ig</t>
  </si>
  <si>
    <t>2015 évi módosított előirányzat</t>
  </si>
  <si>
    <t>2015. évi teljesítés</t>
  </si>
  <si>
    <t>Összes teljesítés 2015. dec. 31-ig</t>
  </si>
  <si>
    <t>G=(D+F)</t>
  </si>
  <si>
    <t>Fogászat - laptop</t>
  </si>
  <si>
    <t>Fogászat - nyomatató</t>
  </si>
  <si>
    <t>Sarokcsiszoló</t>
  </si>
  <si>
    <t>IKSZT beépíthető mosdó</t>
  </si>
  <si>
    <t>IKSZT székek</t>
  </si>
  <si>
    <t>IKSZT berendezés</t>
  </si>
  <si>
    <t>IKSZT beltéri ajtók</t>
  </si>
  <si>
    <t>IKSZT ajtóütközőlk</t>
  </si>
  <si>
    <t>Fúró</t>
  </si>
  <si>
    <t>Fűnyíró, fűkasza (közmunka program)</t>
  </si>
  <si>
    <t>Hajdu vízforraló</t>
  </si>
  <si>
    <t>Idősek Otthona - radiátorok</t>
  </si>
  <si>
    <t xml:space="preserve">SIPOS féle ingatlan </t>
  </si>
  <si>
    <t>Szobor</t>
  </si>
  <si>
    <t>Játszótér építés parkba</t>
  </si>
  <si>
    <t>Idősek Otthona - kazánház</t>
  </si>
  <si>
    <t>Urnafal temetőbe</t>
  </si>
  <si>
    <t>Kistraktor beszerzés</t>
  </si>
  <si>
    <t>ÖSSZESEN:</t>
  </si>
  <si>
    <t>Felújítási kiadások előirányzata felújításonként</t>
  </si>
  <si>
    <t>4. melléklet a 3/2016(V.10.) önkormányzati rendelethez</t>
  </si>
  <si>
    <t>Felújítás  megnevezése</t>
  </si>
  <si>
    <t>Kultúrház kerítés</t>
  </si>
  <si>
    <t>Óvoda épület - előtető készítés</t>
  </si>
  <si>
    <t>Óvoda épület - nyílászáró csere</t>
  </si>
  <si>
    <t>Málé hegyi út felújítás - vis maior</t>
  </si>
  <si>
    <t>Petőfi utca + járda felújítás</t>
  </si>
  <si>
    <t>László király utca felújítás</t>
  </si>
  <si>
    <t>Pályázati önrész</t>
  </si>
  <si>
    <t>5.1. melléklet a 3/2016(V.10.) önkormányzati rendelethez</t>
  </si>
  <si>
    <t>Önkormányzat</t>
  </si>
  <si>
    <t>01</t>
  </si>
  <si>
    <t>Feladat
megnevezése</t>
  </si>
  <si>
    <t>Összes bevétel, kiadás</t>
  </si>
  <si>
    <t>Ezer forintban !</t>
  </si>
  <si>
    <t>Száma</t>
  </si>
  <si>
    <t>Előirányzat-csoport, kiemelt előirányzat megnevezése</t>
  </si>
  <si>
    <t>Felhalmozási célú önkormányzati támogatások - vis maior</t>
  </si>
  <si>
    <t>Egyéb felhalmozási célú támogatások bevételei ÁHT-n belül</t>
  </si>
  <si>
    <t xml:space="preserve">      Vagyoni típusú adók</t>
  </si>
  <si>
    <t xml:space="preserve">      Értékesítési és forgalmi adók</t>
  </si>
  <si>
    <t>Felhalm. célú visszatérítendő tám., kölcsönök visszatér. ÁH-n kívülről</t>
  </si>
  <si>
    <t xml:space="preserve"> 10.</t>
  </si>
  <si>
    <t xml:space="preserve">    Rövid lejáratú  hitelek, kölcsönök felvétele</t>
  </si>
  <si>
    <t>BEVÉTELEK ÖSSZESEN: (9+16)</t>
  </si>
  <si>
    <t>Hitel-, kölcsöntörlesztés államháztartáson kívülre (5.1.+…+5.3.)</t>
  </si>
  <si>
    <t>Belföldi finanszírozás kiadásai (7.1. + … + 7.5.)</t>
  </si>
  <si>
    <t>Irányító szervi támogatás folyósítása (intézményfinanszírozás)</t>
  </si>
  <si>
    <t>7.5.</t>
  </si>
  <si>
    <t>Külföldi finanszírozás kiadásai (8.1. + … + 8.4.)</t>
  </si>
  <si>
    <t>Éves engedélyezett létszám előirányzat (fő)</t>
  </si>
  <si>
    <t>Közfoglalkoztatottak létszáma (fő)</t>
  </si>
  <si>
    <t>6. melléklet a 3/2016 (V.10.) önkormányzati rendelethez")</t>
  </si>
  <si>
    <t>Költségvetési szerv megnevezése</t>
  </si>
  <si>
    <t>Közös önkormányzati hivatal</t>
  </si>
  <si>
    <t>02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</si>
  <si>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</si>
  <si>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</si>
  <si>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</si>
  <si>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</si>
  <si>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</si>
  <si>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</si>
  <si>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</si>
  <si>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- 2.3-ból EU-s támogatás</t>
  </si>
  <si>
    <t>Felhalmozási célú támogatások államháztartáson belülről (4.1.+4.2.)</t>
  </si>
  <si>
    <t>Egyéb felhalmozási célú támogatások bevételei államháztartáson belülről</t>
  </si>
  <si>
    <t>- 4.2-ből EU-s támogatás</t>
  </si>
  <si>
    <t>Felhalmozási bevételek (5.1.+…+5.3.)</t>
  </si>
  <si>
    <t>Felhalmozási célú átvett pénzeszközök</t>
  </si>
  <si>
    <t>KÖLTSÉGVETÉSI BEVÉTELEK ÖSSZESEN: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</si>
  <si>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</si>
  <si>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</si>
  <si>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</si>
  <si>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</si>
  <si>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</si>
  <si>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</si>
  <si>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</si>
  <si>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</si>
  <si>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</si>
  <si>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</si>
  <si>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- 2.3-ból EU-s forrásból tám. megvalósuló programok, projektek kiadásai</t>
  </si>
  <si>
    <t>KIADÁSOK ÖSSZESEN: (1.+2.)</t>
  </si>
  <si>
    <t>7. melléklet a 3/2016(V.10.) önkormányzati rendelethez</t>
  </si>
  <si>
    <t>Idősek Otthona</t>
  </si>
  <si>
    <t>Feladat megnevezése</t>
  </si>
  <si>
    <t xml:space="preserve"> - 2.3.-ból EU-s támogatás</t>
  </si>
  <si>
    <t>- 4.2.-ből EU-s támogatás</t>
  </si>
  <si>
    <t>Költségvetési bevételek összesen (1.+…+7.)</t>
  </si>
  <si>
    <t xml:space="preserve"> - 2.3.-ból EU-s forrásból tám. megvalósuló programok, projektek kiadásai</t>
  </si>
  <si>
    <t>VAGYONKIMUTATÁS a könyvviteli mérlegben értékkel szereplő eszközökről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</si>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</sst>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#,###"/>
    <numFmt numFmtId="167" formatCode="@"/>
    <numFmt numFmtId="168" formatCode="0"/>
    <numFmt numFmtId="169" formatCode="MMM\ D/"/>
    <numFmt numFmtId="170" formatCode="#,##0"/>
    <numFmt numFmtId="171" formatCode="00"/>
    <numFmt numFmtId="172" formatCode="#,###__;\-#,###__"/>
    <numFmt numFmtId="173" formatCode="#,###\ _F_t;\-#,###\ _F_t"/>
  </numFmts>
  <fonts count="48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0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0" fillId="4" borderId="7" applyNumberFormat="0" applyAlignment="0" applyProtection="0"/>
    <xf numFmtId="164" fontId="3" fillId="9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4" borderId="0" applyNumberFormat="0" applyBorder="0" applyAlignment="0" applyProtection="0"/>
    <xf numFmtId="164" fontId="13" fillId="15" borderId="0" applyNumberFormat="0" applyBorder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>
      <alignment/>
      <protection/>
    </xf>
    <xf numFmtId="164" fontId="0" fillId="0" borderId="0">
      <alignment/>
      <protection/>
    </xf>
    <xf numFmtId="164" fontId="18" fillId="0" borderId="0">
      <alignment/>
      <protection/>
    </xf>
    <xf numFmtId="164" fontId="19" fillId="17" borderId="0" applyNumberFormat="0" applyBorder="0" applyAlignment="0" applyProtection="0"/>
    <xf numFmtId="164" fontId="20" fillId="7" borderId="0" applyNumberFormat="0" applyBorder="0" applyAlignment="0" applyProtection="0"/>
    <xf numFmtId="164" fontId="21" fillId="16" borderId="1" applyNumberFormat="0" applyAlignment="0" applyProtection="0"/>
    <xf numFmtId="164" fontId="22" fillId="0" borderId="9" applyNumberFormat="0" applyFill="0" applyAlignment="0" applyProtection="0"/>
  </cellStyleXfs>
  <cellXfs count="330">
    <xf numFmtId="164" fontId="0" fillId="0" borderId="0" xfId="0" applyAlignment="1">
      <alignment/>
    </xf>
    <xf numFmtId="164" fontId="17" fillId="0" borderId="0" xfId="61" applyFont="1" applyFill="1" applyProtection="1">
      <alignment/>
      <protection/>
    </xf>
    <xf numFmtId="164" fontId="17" fillId="0" borderId="0" xfId="61" applyFont="1" applyFill="1" applyAlignment="1" applyProtection="1">
      <alignment horizontal="right" vertical="center" indent="1"/>
      <protection/>
    </xf>
    <xf numFmtId="164" fontId="17" fillId="0" borderId="0" xfId="61" applyFill="1" applyProtection="1">
      <alignment/>
      <protection/>
    </xf>
    <xf numFmtId="166" fontId="23" fillId="0" borderId="0" xfId="61" applyNumberFormat="1" applyFont="1" applyFill="1" applyBorder="1" applyAlignment="1" applyProtection="1">
      <alignment horizontal="center" vertical="center"/>
      <protection/>
    </xf>
    <xf numFmtId="166" fontId="24" fillId="0" borderId="10" xfId="61" applyNumberFormat="1" applyFont="1" applyFill="1" applyBorder="1" applyAlignment="1" applyProtection="1">
      <alignment vertical="center"/>
      <protection/>
    </xf>
    <xf numFmtId="164" fontId="25" fillId="0" borderId="10" xfId="0" applyFont="1" applyFill="1" applyBorder="1" applyAlignment="1" applyProtection="1">
      <alignment horizontal="right" vertical="center"/>
      <protection/>
    </xf>
    <xf numFmtId="164" fontId="26" fillId="0" borderId="11" xfId="61" applyFont="1" applyFill="1" applyBorder="1" applyAlignment="1" applyProtection="1">
      <alignment horizontal="center" vertical="center" wrapText="1"/>
      <protection/>
    </xf>
    <xf numFmtId="164" fontId="26" fillId="0" borderId="12" xfId="61" applyFont="1" applyFill="1" applyBorder="1" applyAlignment="1" applyProtection="1">
      <alignment horizontal="center" vertical="center" wrapText="1"/>
      <protection/>
    </xf>
    <xf numFmtId="166" fontId="26" fillId="0" borderId="13" xfId="61" applyNumberFormat="1" applyFont="1" applyFill="1" applyBorder="1" applyAlignment="1" applyProtection="1">
      <alignment horizontal="center" vertical="center"/>
      <protection/>
    </xf>
    <xf numFmtId="164" fontId="26" fillId="0" borderId="14" xfId="61" applyFont="1" applyFill="1" applyBorder="1" applyAlignment="1" applyProtection="1">
      <alignment horizontal="center" vertical="center" wrapText="1"/>
      <protection/>
    </xf>
    <xf numFmtId="164" fontId="26" fillId="0" borderId="15" xfId="61" applyFont="1" applyFill="1" applyBorder="1" applyAlignment="1" applyProtection="1">
      <alignment horizontal="center" vertical="center" wrapText="1"/>
      <protection/>
    </xf>
    <xf numFmtId="164" fontId="27" fillId="0" borderId="11" xfId="61" applyFont="1" applyFill="1" applyBorder="1" applyAlignment="1" applyProtection="1">
      <alignment horizontal="center" vertical="center" wrapText="1"/>
      <protection/>
    </xf>
    <xf numFmtId="164" fontId="27" fillId="0" borderId="12" xfId="61" applyFont="1" applyFill="1" applyBorder="1" applyAlignment="1" applyProtection="1">
      <alignment horizontal="center" vertical="center" wrapText="1"/>
      <protection/>
    </xf>
    <xf numFmtId="164" fontId="27" fillId="0" borderId="16" xfId="61" applyFont="1" applyFill="1" applyBorder="1" applyAlignment="1" applyProtection="1">
      <alignment horizontal="center" vertical="center" wrapText="1"/>
      <protection/>
    </xf>
    <xf numFmtId="164" fontId="28" fillId="0" borderId="0" xfId="61" applyFont="1" applyFill="1" applyProtection="1">
      <alignment/>
      <protection/>
    </xf>
    <xf numFmtId="164" fontId="27" fillId="0" borderId="11" xfId="61" applyFont="1" applyFill="1" applyBorder="1" applyAlignment="1" applyProtection="1">
      <alignment horizontal="left" vertical="center" wrapText="1" indent="1"/>
      <protection/>
    </xf>
    <xf numFmtId="164" fontId="27" fillId="0" borderId="12" xfId="61" applyFont="1" applyFill="1" applyBorder="1" applyAlignment="1" applyProtection="1">
      <alignment horizontal="left" vertical="center" wrapText="1" indent="1"/>
      <protection/>
    </xf>
    <xf numFmtId="166" fontId="27" fillId="0" borderId="12" xfId="61" applyNumberFormat="1" applyFont="1" applyFill="1" applyBorder="1" applyAlignment="1" applyProtection="1">
      <alignment horizontal="right" vertical="center" wrapText="1" indent="1"/>
      <protection/>
    </xf>
    <xf numFmtId="166" fontId="27" fillId="0" borderId="16" xfId="61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61" applyFont="1" applyFill="1" applyProtection="1">
      <alignment/>
      <protection/>
    </xf>
    <xf numFmtId="167" fontId="28" fillId="0" borderId="17" xfId="61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0" applyFont="1" applyBorder="1" applyAlignment="1" applyProtection="1">
      <alignment horizontal="left" wrapText="1" indent="1"/>
      <protection/>
    </xf>
    <xf numFmtId="166" fontId="28" fillId="0" borderId="18" xfId="61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9" xfId="61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20" xfId="61" applyNumberFormat="1" applyFont="1" applyFill="1" applyBorder="1" applyAlignment="1" applyProtection="1">
      <alignment horizontal="left" vertical="center" wrapText="1" indent="1"/>
      <protection/>
    </xf>
    <xf numFmtId="164" fontId="29" fillId="0" borderId="21" xfId="0" applyFont="1" applyBorder="1" applyAlignment="1" applyProtection="1">
      <alignment horizontal="left" wrapText="1" indent="1"/>
      <protection/>
    </xf>
    <xf numFmtId="166" fontId="28" fillId="0" borderId="21" xfId="61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22" xfId="61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23" xfId="61" applyNumberFormat="1" applyFont="1" applyFill="1" applyBorder="1" applyAlignment="1" applyProtection="1">
      <alignment horizontal="left" vertical="center" wrapText="1" indent="1"/>
      <protection/>
    </xf>
    <xf numFmtId="164" fontId="29" fillId="0" borderId="21" xfId="0" applyFont="1" applyBorder="1" applyAlignment="1" applyProtection="1">
      <alignment horizontal="left" vertical="center" wrapText="1" indent="1"/>
      <protection/>
    </xf>
    <xf numFmtId="166" fontId="28" fillId="0" borderId="24" xfId="61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25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2" xfId="0" applyFont="1" applyBorder="1" applyAlignment="1" applyProtection="1">
      <alignment horizontal="left" vertical="center" wrapText="1" indent="1"/>
      <protection/>
    </xf>
    <xf numFmtId="164" fontId="29" fillId="0" borderId="24" xfId="0" applyFont="1" applyBorder="1" applyAlignment="1" applyProtection="1">
      <alignment horizontal="left" wrapText="1" indent="1"/>
      <protection/>
    </xf>
    <xf numFmtId="164" fontId="29" fillId="0" borderId="24" xfId="0" applyFont="1" applyBorder="1" applyAlignment="1" applyProtection="1">
      <alignment horizontal="left" vertical="center" wrapText="1" indent="1"/>
      <protection/>
    </xf>
    <xf numFmtId="166" fontId="28" fillId="0" borderId="18" xfId="61" applyNumberFormat="1" applyFont="1" applyFill="1" applyBorder="1" applyAlignment="1" applyProtection="1">
      <alignment horizontal="right" vertical="center" wrapText="1" indent="1"/>
      <protection/>
    </xf>
    <xf numFmtId="164" fontId="30" fillId="0" borderId="11" xfId="0" applyFont="1" applyBorder="1" applyAlignment="1" applyProtection="1">
      <alignment vertical="center" wrapText="1"/>
      <protection/>
    </xf>
    <xf numFmtId="164" fontId="29" fillId="0" borderId="24" xfId="0" applyFont="1" applyBorder="1" applyAlignment="1" applyProtection="1">
      <alignment vertical="center" wrapText="1"/>
      <protection/>
    </xf>
    <xf numFmtId="164" fontId="29" fillId="0" borderId="17" xfId="0" applyFont="1" applyBorder="1" applyAlignment="1" applyProtection="1">
      <alignment wrapText="1"/>
      <protection/>
    </xf>
    <xf numFmtId="164" fontId="29" fillId="0" borderId="20" xfId="0" applyFont="1" applyBorder="1" applyAlignment="1" applyProtection="1">
      <alignment wrapText="1"/>
      <protection/>
    </xf>
    <xf numFmtId="164" fontId="29" fillId="0" borderId="23" xfId="0" applyFont="1" applyBorder="1" applyAlignment="1" applyProtection="1">
      <alignment vertical="center" wrapText="1"/>
      <protection/>
    </xf>
    <xf numFmtId="166" fontId="27" fillId="0" borderId="12" xfId="61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6" xfId="61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2" xfId="0" applyFont="1" applyBorder="1" applyAlignment="1" applyProtection="1">
      <alignment vertical="center" wrapText="1"/>
      <protection/>
    </xf>
    <xf numFmtId="164" fontId="30" fillId="0" borderId="26" xfId="0" applyFont="1" applyBorder="1" applyAlignment="1" applyProtection="1">
      <alignment vertical="center" wrapText="1"/>
      <protection/>
    </xf>
    <xf numFmtId="164" fontId="30" fillId="0" borderId="27" xfId="0" applyFont="1" applyBorder="1" applyAlignment="1" applyProtection="1">
      <alignment vertical="center" wrapText="1"/>
      <protection/>
    </xf>
    <xf numFmtId="164" fontId="31" fillId="0" borderId="0" xfId="0" applyFont="1" applyBorder="1" applyAlignment="1" applyProtection="1">
      <alignment horizontal="left" vertical="center" wrapText="1" indent="1"/>
      <protection/>
    </xf>
    <xf numFmtId="166" fontId="26" fillId="0" borderId="0" xfId="61" applyNumberFormat="1" applyFont="1" applyFill="1" applyBorder="1" applyAlignment="1" applyProtection="1">
      <alignment horizontal="right" vertical="center" wrapText="1" indent="1"/>
      <protection/>
    </xf>
    <xf numFmtId="166" fontId="24" fillId="0" borderId="10" xfId="61" applyNumberFormat="1" applyFont="1" applyFill="1" applyBorder="1" applyAlignment="1" applyProtection="1">
      <alignment/>
      <protection/>
    </xf>
    <xf numFmtId="164" fontId="25" fillId="0" borderId="10" xfId="0" applyFont="1" applyFill="1" applyBorder="1" applyAlignment="1" applyProtection="1">
      <alignment horizontal="right"/>
      <protection/>
    </xf>
    <xf numFmtId="164" fontId="17" fillId="0" borderId="0" xfId="61" applyFill="1" applyAlignment="1" applyProtection="1">
      <alignment/>
      <protection/>
    </xf>
    <xf numFmtId="164" fontId="27" fillId="0" borderId="28" xfId="61" applyFont="1" applyFill="1" applyBorder="1" applyAlignment="1" applyProtection="1">
      <alignment horizontal="center" vertical="center" wrapText="1"/>
      <protection/>
    </xf>
    <xf numFmtId="164" fontId="27" fillId="0" borderId="29" xfId="61" applyFont="1" applyFill="1" applyBorder="1" applyAlignment="1" applyProtection="1">
      <alignment horizontal="left" vertical="center" wrapText="1" indent="1"/>
      <protection/>
    </xf>
    <xf numFmtId="164" fontId="27" fillId="0" borderId="30" xfId="61" applyFont="1" applyFill="1" applyBorder="1" applyAlignment="1" applyProtection="1">
      <alignment vertical="center" wrapText="1"/>
      <protection/>
    </xf>
    <xf numFmtId="166" fontId="27" fillId="0" borderId="30" xfId="61" applyNumberFormat="1" applyFont="1" applyFill="1" applyBorder="1" applyAlignment="1" applyProtection="1">
      <alignment horizontal="right" vertical="center" wrapText="1" indent="1"/>
      <protection/>
    </xf>
    <xf numFmtId="166" fontId="27" fillId="0" borderId="31" xfId="61" applyNumberFormat="1" applyFont="1" applyFill="1" applyBorder="1" applyAlignment="1" applyProtection="1">
      <alignment horizontal="right" vertical="center" wrapText="1" indent="1"/>
      <protection/>
    </xf>
    <xf numFmtId="167" fontId="28" fillId="0" borderId="32" xfId="61" applyNumberFormat="1" applyFont="1" applyFill="1" applyBorder="1" applyAlignment="1" applyProtection="1">
      <alignment horizontal="left" vertical="center" wrapText="1" indent="1"/>
      <protection/>
    </xf>
    <xf numFmtId="164" fontId="28" fillId="0" borderId="33" xfId="61" applyFont="1" applyFill="1" applyBorder="1" applyAlignment="1" applyProtection="1">
      <alignment horizontal="left" vertical="center" wrapText="1" indent="1"/>
      <protection/>
    </xf>
    <xf numFmtId="166" fontId="28" fillId="0" borderId="33" xfId="61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4" xfId="61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1" applyFont="1" applyFill="1" applyBorder="1" applyAlignment="1" applyProtection="1">
      <alignment horizontal="left" vertical="center" wrapText="1" indent="1"/>
      <protection/>
    </xf>
    <xf numFmtId="164" fontId="28" fillId="0" borderId="35" xfId="61" applyFont="1" applyFill="1" applyBorder="1" applyAlignment="1" applyProtection="1">
      <alignment horizontal="left" vertical="center" wrapText="1" indent="1"/>
      <protection/>
    </xf>
    <xf numFmtId="164" fontId="28" fillId="0" borderId="0" xfId="61" applyFont="1" applyFill="1" applyBorder="1" applyAlignment="1" applyProtection="1">
      <alignment horizontal="left" vertical="center" wrapText="1" indent="1"/>
      <protection/>
    </xf>
    <xf numFmtId="164" fontId="28" fillId="0" borderId="21" xfId="61" applyFont="1" applyFill="1" applyBorder="1" applyAlignment="1" applyProtection="1">
      <alignment horizontal="left" indent="6"/>
      <protection/>
    </xf>
    <xf numFmtId="164" fontId="28" fillId="0" borderId="21" xfId="61" applyFont="1" applyFill="1" applyBorder="1" applyAlignment="1" applyProtection="1">
      <alignment horizontal="left" vertical="center" wrapText="1" indent="6"/>
      <protection/>
    </xf>
    <xf numFmtId="167" fontId="28" fillId="0" borderId="36" xfId="61" applyNumberFormat="1" applyFont="1" applyFill="1" applyBorder="1" applyAlignment="1" applyProtection="1">
      <alignment horizontal="left" vertical="center" wrapText="1" indent="1"/>
      <protection/>
    </xf>
    <xf numFmtId="164" fontId="28" fillId="0" borderId="24" xfId="61" applyFont="1" applyFill="1" applyBorder="1" applyAlignment="1" applyProtection="1">
      <alignment horizontal="left" vertical="center" wrapText="1" indent="6"/>
      <protection/>
    </xf>
    <xf numFmtId="167" fontId="28" fillId="0" borderId="37" xfId="61" applyNumberFormat="1" applyFont="1" applyFill="1" applyBorder="1" applyAlignment="1" applyProtection="1">
      <alignment horizontal="left" vertical="center" wrapText="1" indent="1"/>
      <protection/>
    </xf>
    <xf numFmtId="164" fontId="28" fillId="0" borderId="14" xfId="61" applyFont="1" applyFill="1" applyBorder="1" applyAlignment="1" applyProtection="1">
      <alignment horizontal="left" vertical="center" wrapText="1" indent="6"/>
      <protection/>
    </xf>
    <xf numFmtId="166" fontId="28" fillId="0" borderId="14" xfId="61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8" xfId="61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2" xfId="61" applyFont="1" applyFill="1" applyBorder="1" applyAlignment="1" applyProtection="1">
      <alignment vertical="center" wrapText="1"/>
      <protection/>
    </xf>
    <xf numFmtId="164" fontId="28" fillId="0" borderId="24" xfId="61" applyFont="1" applyFill="1" applyBorder="1" applyAlignment="1" applyProtection="1">
      <alignment horizontal="left" vertical="center" wrapText="1" indent="1"/>
      <protection/>
    </xf>
    <xf numFmtId="164" fontId="28" fillId="0" borderId="18" xfId="61" applyFont="1" applyFill="1" applyBorder="1" applyAlignment="1" applyProtection="1">
      <alignment horizontal="left" vertical="center" wrapText="1" indent="6"/>
      <protection/>
    </xf>
    <xf numFmtId="164" fontId="17" fillId="0" borderId="0" xfId="61" applyFill="1" applyAlignment="1" applyProtection="1">
      <alignment horizontal="left" vertical="center" indent="1"/>
      <protection/>
    </xf>
    <xf numFmtId="164" fontId="28" fillId="0" borderId="18" xfId="61" applyFont="1" applyFill="1" applyBorder="1" applyAlignment="1" applyProtection="1">
      <alignment horizontal="left" vertical="center" wrapText="1" indent="1"/>
      <protection/>
    </xf>
    <xf numFmtId="164" fontId="28" fillId="0" borderId="39" xfId="61" applyFont="1" applyFill="1" applyBorder="1" applyAlignment="1" applyProtection="1">
      <alignment horizontal="left" vertical="center" wrapText="1" indent="1"/>
      <protection/>
    </xf>
    <xf numFmtId="166" fontId="30" fillId="0" borderId="12" xfId="0" applyNumberFormat="1" applyFont="1" applyBorder="1" applyAlignment="1" applyProtection="1">
      <alignment horizontal="right" vertical="center" wrapText="1" indent="1"/>
      <protection/>
    </xf>
    <xf numFmtId="166" fontId="30" fillId="0" borderId="16" xfId="0" applyNumberFormat="1" applyFont="1" applyBorder="1" applyAlignment="1" applyProtection="1">
      <alignment horizontal="right" vertical="center" wrapText="1" indent="1"/>
      <protection/>
    </xf>
    <xf numFmtId="164" fontId="32" fillId="0" borderId="0" xfId="61" applyFont="1" applyFill="1" applyProtection="1">
      <alignment/>
      <protection/>
    </xf>
    <xf numFmtId="164" fontId="23" fillId="0" borderId="0" xfId="61" applyFont="1" applyFill="1" applyProtection="1">
      <alignment/>
      <protection/>
    </xf>
    <xf numFmtId="166" fontId="31" fillId="0" borderId="12" xfId="0" applyNumberFormat="1" applyFont="1" applyBorder="1" applyAlignment="1" applyProtection="1">
      <alignment horizontal="right" vertical="center" wrapText="1" indent="1"/>
      <protection/>
    </xf>
    <xf numFmtId="166" fontId="31" fillId="0" borderId="16" xfId="0" applyNumberFormat="1" applyFont="1" applyBorder="1" applyAlignment="1" applyProtection="1">
      <alignment horizontal="right" vertical="center" wrapText="1" indent="1"/>
      <protection/>
    </xf>
    <xf numFmtId="164" fontId="30" fillId="0" borderId="26" xfId="0" applyFont="1" applyBorder="1" applyAlignment="1" applyProtection="1">
      <alignment horizontal="left" vertical="center" wrapText="1" indent="1"/>
      <protection/>
    </xf>
    <xf numFmtId="164" fontId="31" fillId="0" borderId="27" xfId="0" applyFont="1" applyBorder="1" applyAlignment="1" applyProtection="1">
      <alignment horizontal="left" vertical="center" wrapText="1" indent="1"/>
      <protection/>
    </xf>
    <xf numFmtId="166" fontId="28" fillId="0" borderId="19" xfId="61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23" fillId="0" borderId="0" xfId="0" applyNumberFormat="1" applyFont="1" applyFill="1" applyBorder="1" applyAlignment="1" applyProtection="1">
      <alignment horizontal="center" vertical="center" wrapText="1"/>
      <protection/>
    </xf>
    <xf numFmtId="166" fontId="33" fillId="0" borderId="0" xfId="0" applyNumberFormat="1" applyFont="1" applyFill="1" applyBorder="1" applyAlignment="1" applyProtection="1">
      <alignment horizontal="center" textRotation="180" wrapText="1"/>
      <protection/>
    </xf>
    <xf numFmtId="166" fontId="25" fillId="0" borderId="0" xfId="0" applyNumberFormat="1" applyFont="1" applyFill="1" applyAlignment="1" applyProtection="1">
      <alignment horizontal="right" vertical="center"/>
      <protection/>
    </xf>
    <xf numFmtId="166" fontId="26" fillId="0" borderId="40" xfId="0" applyNumberFormat="1" applyFont="1" applyFill="1" applyBorder="1" applyAlignment="1" applyProtection="1">
      <alignment horizontal="center" vertical="center" wrapText="1"/>
      <protection/>
    </xf>
    <xf numFmtId="166" fontId="26" fillId="0" borderId="11" xfId="0" applyNumberFormat="1" applyFont="1" applyFill="1" applyBorder="1" applyAlignment="1" applyProtection="1">
      <alignment horizontal="center" vertical="center" wrapText="1"/>
      <protection/>
    </xf>
    <xf numFmtId="166" fontId="26" fillId="0" borderId="12" xfId="0" applyNumberFormat="1" applyFont="1" applyFill="1" applyBorder="1" applyAlignment="1" applyProtection="1">
      <alignment horizontal="center" vertical="center" wrapText="1"/>
      <protection/>
    </xf>
    <xf numFmtId="166" fontId="26" fillId="0" borderId="41" xfId="0" applyNumberFormat="1" applyFont="1" applyFill="1" applyBorder="1" applyAlignment="1" applyProtection="1">
      <alignment horizontal="center" vertical="center" wrapText="1"/>
      <protection/>
    </xf>
    <xf numFmtId="166" fontId="26" fillId="0" borderId="28" xfId="0" applyNumberFormat="1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Alignment="1" applyProtection="1">
      <alignment horizontal="center" vertical="center" wrapText="1"/>
      <protection/>
    </xf>
    <xf numFmtId="166" fontId="27" fillId="0" borderId="40" xfId="0" applyNumberFormat="1" applyFont="1" applyFill="1" applyBorder="1" applyAlignment="1" applyProtection="1">
      <alignment horizontal="center" vertical="center" wrapText="1"/>
      <protection/>
    </xf>
    <xf numFmtId="166" fontId="27" fillId="0" borderId="11" xfId="0" applyNumberFormat="1" applyFont="1" applyFill="1" applyBorder="1" applyAlignment="1" applyProtection="1">
      <alignment horizontal="center" vertical="center" wrapText="1"/>
      <protection/>
    </xf>
    <xf numFmtId="166" fontId="27" fillId="0" borderId="12" xfId="0" applyNumberFormat="1" applyFont="1" applyFill="1" applyBorder="1" applyAlignment="1" applyProtection="1">
      <alignment horizontal="center" vertical="center" wrapText="1"/>
      <protection/>
    </xf>
    <xf numFmtId="166" fontId="27" fillId="0" borderId="28" xfId="0" applyNumberFormat="1" applyFont="1" applyFill="1" applyBorder="1" applyAlignment="1" applyProtection="1">
      <alignment horizontal="center" vertical="center" wrapText="1"/>
      <protection/>
    </xf>
    <xf numFmtId="166" fontId="27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20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46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34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27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35" fillId="0" borderId="21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34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16" xfId="0" applyNumberFormat="1" applyFont="1" applyFill="1" applyBorder="1" applyAlignment="1" applyProtection="1">
      <alignment horizontal="right" vertical="center" wrapText="1" indent="1"/>
      <protection/>
    </xf>
    <xf numFmtId="166" fontId="33" fillId="0" borderId="0" xfId="0" applyNumberFormat="1" applyFont="1" applyFill="1" applyBorder="1" applyAlignment="1" applyProtection="1">
      <alignment horizontal="center" textRotation="180" wrapText="1"/>
      <protection locked="0"/>
    </xf>
    <xf numFmtId="166" fontId="28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6" fontId="28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6" fontId="2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35" fillId="0" borderId="36" xfId="0" applyNumberFormat="1" applyFont="1" applyFill="1" applyBorder="1" applyAlignment="1" applyProtection="1">
      <alignment horizontal="left" vertical="center" wrapText="1" indent="1"/>
      <protection/>
    </xf>
    <xf numFmtId="166" fontId="35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28" fillId="0" borderId="20" xfId="0" applyNumberFormat="1" applyFont="1" applyFill="1" applyBorder="1" applyAlignment="1" applyProtection="1">
      <alignment horizontal="left" vertical="center" wrapText="1" indent="2"/>
      <protection/>
    </xf>
    <xf numFmtId="166" fontId="28" fillId="0" borderId="21" xfId="0" applyNumberFormat="1" applyFont="1" applyFill="1" applyBorder="1" applyAlignment="1" applyProtection="1">
      <alignment horizontal="left" vertical="center" wrapText="1" indent="2"/>
      <protection/>
    </xf>
    <xf numFmtId="166" fontId="35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2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28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28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27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34" fillId="0" borderId="28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4" fontId="33" fillId="0" borderId="0" xfId="0" applyNumberFormat="1" applyFont="1" applyFill="1" applyBorder="1" applyAlignment="1" applyProtection="1">
      <alignment horizontal="center" textRotation="180" wrapText="1"/>
      <protection locked="0"/>
    </xf>
    <xf numFmtId="166" fontId="25" fillId="0" borderId="10" xfId="0" applyNumberFormat="1" applyFont="1" applyFill="1" applyBorder="1" applyAlignment="1" applyProtection="1">
      <alignment horizontal="right" wrapText="1"/>
      <protection/>
    </xf>
    <xf numFmtId="164" fontId="26" fillId="0" borderId="12" xfId="0" applyFont="1" applyBorder="1" applyAlignment="1">
      <alignment horizontal="center" vertical="center" wrapText="1"/>
    </xf>
    <xf numFmtId="166" fontId="26" fillId="0" borderId="16" xfId="0" applyNumberFormat="1" applyFont="1" applyFill="1" applyBorder="1" applyAlignment="1" applyProtection="1">
      <alignment horizontal="center" vertical="center" wrapText="1"/>
      <protection/>
    </xf>
    <xf numFmtId="166" fontId="34" fillId="0" borderId="0" xfId="0" applyNumberFormat="1" applyFont="1" applyFill="1" applyAlignment="1">
      <alignment horizontal="center" vertical="center" wrapText="1"/>
    </xf>
    <xf numFmtId="166" fontId="27" fillId="0" borderId="26" xfId="0" applyNumberFormat="1" applyFont="1" applyFill="1" applyBorder="1" applyAlignment="1" applyProtection="1">
      <alignment horizontal="center" vertical="center" wrapText="1"/>
      <protection/>
    </xf>
    <xf numFmtId="166" fontId="27" fillId="0" borderId="27" xfId="0" applyNumberFormat="1" applyFont="1" applyFill="1" applyBorder="1" applyAlignment="1" applyProtection="1">
      <alignment horizontal="center" vertical="center" wrapText="1"/>
      <protection/>
    </xf>
    <xf numFmtId="166" fontId="27" fillId="0" borderId="51" xfId="0" applyNumberFormat="1" applyFont="1" applyFill="1" applyBorder="1" applyAlignment="1" applyProtection="1">
      <alignment horizontal="center" vertical="center" wrapText="1"/>
      <protection/>
    </xf>
    <xf numFmtId="166" fontId="27" fillId="0" borderId="52" xfId="0" applyNumberFormat="1" applyFont="1" applyFill="1" applyBorder="1" applyAlignment="1" applyProtection="1">
      <alignment horizontal="center" vertical="center" wrapText="1"/>
      <protection/>
    </xf>
    <xf numFmtId="166" fontId="28" fillId="0" borderId="21" xfId="0" applyNumberFormat="1" applyFont="1" applyFill="1" applyBorder="1" applyAlignment="1" applyProtection="1">
      <alignment vertical="center" wrapText="1"/>
      <protection locked="0"/>
    </xf>
    <xf numFmtId="168" fontId="28" fillId="0" borderId="21" xfId="0" applyNumberFormat="1" applyFont="1" applyFill="1" applyBorder="1" applyAlignment="1" applyProtection="1">
      <alignment vertical="center" wrapText="1"/>
      <protection locked="0"/>
    </xf>
    <xf numFmtId="166" fontId="28" fillId="0" borderId="47" xfId="0" applyNumberFormat="1" applyFont="1" applyFill="1" applyBorder="1" applyAlignment="1" applyProtection="1">
      <alignment vertical="center" wrapText="1"/>
      <protection locked="0"/>
    </xf>
    <xf numFmtId="166" fontId="27" fillId="0" borderId="45" xfId="0" applyNumberFormat="1" applyFont="1" applyFill="1" applyBorder="1" applyAlignment="1" applyProtection="1">
      <alignment vertical="center" wrapText="1"/>
      <protection/>
    </xf>
    <xf numFmtId="166" fontId="28" fillId="0" borderId="24" xfId="0" applyNumberFormat="1" applyFont="1" applyFill="1" applyBorder="1" applyAlignment="1" applyProtection="1">
      <alignment vertical="center" wrapText="1"/>
      <protection locked="0"/>
    </xf>
    <xf numFmtId="168" fontId="28" fillId="0" borderId="24" xfId="0" applyNumberFormat="1" applyFont="1" applyFill="1" applyBorder="1" applyAlignment="1" applyProtection="1">
      <alignment vertical="center" wrapText="1"/>
      <protection locked="0"/>
    </xf>
    <xf numFmtId="166" fontId="28" fillId="0" borderId="53" xfId="0" applyNumberFormat="1" applyFont="1" applyFill="1" applyBorder="1" applyAlignment="1" applyProtection="1">
      <alignment vertical="center" wrapText="1"/>
      <protection locked="0"/>
    </xf>
    <xf numFmtId="166" fontId="26" fillId="0" borderId="11" xfId="0" applyNumberFormat="1" applyFont="1" applyFill="1" applyBorder="1" applyAlignment="1" applyProtection="1">
      <alignment horizontal="left" vertical="center" wrapText="1"/>
      <protection/>
    </xf>
    <xf numFmtId="166" fontId="27" fillId="0" borderId="12" xfId="0" applyNumberFormat="1" applyFont="1" applyFill="1" applyBorder="1" applyAlignment="1" applyProtection="1">
      <alignment vertical="center" wrapText="1"/>
      <protection/>
    </xf>
    <xf numFmtId="166" fontId="27" fillId="18" borderId="12" xfId="0" applyNumberFormat="1" applyFont="1" applyFill="1" applyBorder="1" applyAlignment="1" applyProtection="1">
      <alignment vertical="center" wrapText="1"/>
      <protection/>
    </xf>
    <xf numFmtId="166" fontId="27" fillId="0" borderId="28" xfId="0" applyNumberFormat="1" applyFont="1" applyFill="1" applyBorder="1" applyAlignment="1" applyProtection="1">
      <alignment vertical="center" wrapText="1"/>
      <protection/>
    </xf>
    <xf numFmtId="166" fontId="34" fillId="0" borderId="0" xfId="0" applyNumberFormat="1" applyFont="1" applyFill="1" applyAlignment="1">
      <alignment vertical="center" wrapText="1"/>
    </xf>
    <xf numFmtId="166" fontId="33" fillId="0" borderId="0" xfId="0" applyNumberFormat="1" applyFont="1" applyFill="1" applyBorder="1" applyAlignment="1">
      <alignment horizontal="center" textRotation="180" wrapText="1"/>
    </xf>
    <xf numFmtId="166" fontId="36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8" fontId="2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8" fontId="2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Fill="1" applyAlignment="1" applyProtection="1">
      <alignment horizontal="left" vertical="center" wrapText="1"/>
      <protection/>
    </xf>
    <xf numFmtId="164" fontId="0" fillId="0" borderId="0" xfId="0" applyFont="1" applyFill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right" vertical="center" wrapText="1" indent="1"/>
      <protection/>
    </xf>
    <xf numFmtId="164" fontId="0" fillId="0" borderId="0" xfId="0" applyFill="1" applyAlignment="1" applyProtection="1">
      <alignment vertical="center" wrapText="1"/>
      <protection/>
    </xf>
    <xf numFmtId="166" fontId="17" fillId="0" borderId="0" xfId="0" applyNumberFormat="1" applyFont="1" applyFill="1" applyAlignment="1" applyProtection="1">
      <alignment horizontal="left" vertical="center" wrapText="1"/>
      <protection/>
    </xf>
    <xf numFmtId="166" fontId="36" fillId="0" borderId="0" xfId="0" applyNumberFormat="1" applyFont="1" applyFill="1" applyAlignment="1" applyProtection="1">
      <alignment vertical="center" wrapText="1"/>
      <protection/>
    </xf>
    <xf numFmtId="164" fontId="37" fillId="0" borderId="0" xfId="0" applyFont="1" applyAlignment="1" applyProtection="1">
      <alignment horizontal="right" vertical="top"/>
      <protection/>
    </xf>
    <xf numFmtId="164" fontId="37" fillId="0" borderId="0" xfId="0" applyFont="1" applyAlignment="1" applyProtection="1">
      <alignment horizontal="right" vertical="top"/>
      <protection locked="0"/>
    </xf>
    <xf numFmtId="166" fontId="17" fillId="0" borderId="0" xfId="0" applyNumberFormat="1" applyFont="1" applyFill="1" applyAlignment="1" applyProtection="1">
      <alignment vertical="center" wrapText="1"/>
      <protection/>
    </xf>
    <xf numFmtId="164" fontId="26" fillId="0" borderId="54" xfId="0" applyFont="1" applyFill="1" applyBorder="1" applyAlignment="1" applyProtection="1">
      <alignment horizontal="center" vertical="center" wrapText="1"/>
      <protection/>
    </xf>
    <xf numFmtId="164" fontId="26" fillId="0" borderId="13" xfId="0" applyFont="1" applyFill="1" applyBorder="1" applyAlignment="1" applyProtection="1">
      <alignment horizontal="center" vertical="center"/>
      <protection locked="0"/>
    </xf>
    <xf numFmtId="164" fontId="26" fillId="0" borderId="13" xfId="0" applyFont="1" applyFill="1" applyBorder="1" applyAlignment="1" applyProtection="1">
      <alignment horizontal="right" vertical="center" indent="1"/>
      <protection/>
    </xf>
    <xf numFmtId="164" fontId="23" fillId="0" borderId="0" xfId="0" applyFont="1" applyFill="1" applyAlignment="1" applyProtection="1">
      <alignment vertical="center"/>
      <protection/>
    </xf>
    <xf numFmtId="164" fontId="26" fillId="0" borderId="55" xfId="0" applyFont="1" applyFill="1" applyBorder="1" applyAlignment="1" applyProtection="1">
      <alignment horizontal="center" vertical="center" wrapText="1"/>
      <protection/>
    </xf>
    <xf numFmtId="164" fontId="26" fillId="0" borderId="15" xfId="0" applyFont="1" applyFill="1" applyBorder="1" applyAlignment="1" applyProtection="1">
      <alignment horizontal="center" vertical="center"/>
      <protection/>
    </xf>
    <xf numFmtId="167" fontId="26" fillId="0" borderId="56" xfId="0" applyNumberFormat="1" applyFont="1" applyFill="1" applyBorder="1" applyAlignment="1" applyProtection="1">
      <alignment horizontal="right" vertical="center" indent="1"/>
      <protection/>
    </xf>
    <xf numFmtId="164" fontId="26" fillId="0" borderId="0" xfId="0" applyFont="1" applyFill="1" applyAlignment="1" applyProtection="1">
      <alignment vertical="center"/>
      <protection/>
    </xf>
    <xf numFmtId="164" fontId="25" fillId="0" borderId="0" xfId="0" applyFont="1" applyFill="1" applyAlignment="1" applyProtection="1">
      <alignment horizontal="right"/>
      <protection/>
    </xf>
    <xf numFmtId="164" fontId="34" fillId="0" borderId="0" xfId="0" applyFont="1" applyFill="1" applyAlignment="1" applyProtection="1">
      <alignment vertical="center"/>
      <protection/>
    </xf>
    <xf numFmtId="164" fontId="26" fillId="0" borderId="57" xfId="0" applyFont="1" applyFill="1" applyBorder="1" applyAlignment="1" applyProtection="1">
      <alignment horizontal="center" vertical="center" wrapText="1"/>
      <protection/>
    </xf>
    <xf numFmtId="164" fontId="26" fillId="0" borderId="30" xfId="0" applyFont="1" applyFill="1" applyBorder="1" applyAlignment="1" applyProtection="1">
      <alignment horizontal="center" vertical="center" wrapText="1"/>
      <protection/>
    </xf>
    <xf numFmtId="164" fontId="26" fillId="0" borderId="58" xfId="0" applyFont="1" applyFill="1" applyBorder="1" applyAlignment="1" applyProtection="1">
      <alignment horizontal="center" vertical="center" wrapText="1"/>
      <protection/>
    </xf>
    <xf numFmtId="164" fontId="26" fillId="0" borderId="59" xfId="0" applyFont="1" applyFill="1" applyBorder="1" applyAlignment="1" applyProtection="1">
      <alignment horizontal="center" vertical="center" wrapText="1"/>
      <protection/>
    </xf>
    <xf numFmtId="164" fontId="27" fillId="0" borderId="11" xfId="0" applyFont="1" applyFill="1" applyBorder="1" applyAlignment="1" applyProtection="1">
      <alignment horizontal="center" vertical="center" wrapText="1"/>
      <protection/>
    </xf>
    <xf numFmtId="164" fontId="27" fillId="0" borderId="12" xfId="0" applyFont="1" applyFill="1" applyBorder="1" applyAlignment="1" applyProtection="1">
      <alignment horizontal="center" vertical="center" wrapText="1"/>
      <protection/>
    </xf>
    <xf numFmtId="164" fontId="27" fillId="0" borderId="41" xfId="0" applyFont="1" applyFill="1" applyBorder="1" applyAlignment="1" applyProtection="1">
      <alignment horizontal="center" vertical="center" wrapText="1"/>
      <protection/>
    </xf>
    <xf numFmtId="164" fontId="27" fillId="0" borderId="16" xfId="0" applyFont="1" applyFill="1" applyBorder="1" applyAlignment="1" applyProtection="1">
      <alignment horizontal="center" vertical="center" wrapText="1"/>
      <protection/>
    </xf>
    <xf numFmtId="164" fontId="23" fillId="0" borderId="0" xfId="0" applyFont="1" applyFill="1" applyAlignment="1" applyProtection="1">
      <alignment horizontal="center" vertical="center" wrapText="1"/>
      <protection/>
    </xf>
    <xf numFmtId="164" fontId="26" fillId="0" borderId="40" xfId="0" applyFont="1" applyFill="1" applyBorder="1" applyAlignment="1" applyProtection="1">
      <alignment horizontal="center" vertical="center" wrapText="1"/>
      <protection/>
    </xf>
    <xf numFmtId="167" fontId="28" fillId="0" borderId="17" xfId="61" applyNumberFormat="1" applyFont="1" applyFill="1" applyBorder="1" applyAlignment="1" applyProtection="1">
      <alignment horizontal="center" vertical="center" wrapText="1"/>
      <protection/>
    </xf>
    <xf numFmtId="164" fontId="38" fillId="0" borderId="0" xfId="0" applyFont="1" applyFill="1" applyAlignment="1" applyProtection="1">
      <alignment vertical="center" wrapText="1"/>
      <protection/>
    </xf>
    <xf numFmtId="167" fontId="28" fillId="0" borderId="20" xfId="61" applyNumberFormat="1" applyFont="1" applyFill="1" applyBorder="1" applyAlignment="1" applyProtection="1">
      <alignment horizontal="center" vertical="center" wrapText="1"/>
      <protection/>
    </xf>
    <xf numFmtId="164" fontId="39" fillId="0" borderId="0" xfId="0" applyFont="1" applyFill="1" applyAlignment="1" applyProtection="1">
      <alignment vertical="center" wrapText="1"/>
      <protection/>
    </xf>
    <xf numFmtId="167" fontId="28" fillId="0" borderId="23" xfId="61" applyNumberFormat="1" applyFont="1" applyFill="1" applyBorder="1" applyAlignment="1" applyProtection="1">
      <alignment horizontal="center" vertical="center" wrapText="1"/>
      <protection/>
    </xf>
    <xf numFmtId="164" fontId="30" fillId="0" borderId="11" xfId="0" applyFont="1" applyBorder="1" applyAlignment="1" applyProtection="1">
      <alignment horizontal="center" wrapText="1"/>
      <protection/>
    </xf>
    <xf numFmtId="164" fontId="29" fillId="0" borderId="24" xfId="0" applyFont="1" applyBorder="1" applyAlignment="1" applyProtection="1">
      <alignment wrapText="1"/>
      <protection/>
    </xf>
    <xf numFmtId="164" fontId="29" fillId="0" borderId="17" xfId="0" applyFont="1" applyBorder="1" applyAlignment="1" applyProtection="1">
      <alignment horizontal="center" wrapText="1"/>
      <protection/>
    </xf>
    <xf numFmtId="164" fontId="29" fillId="0" borderId="20" xfId="0" applyFont="1" applyBorder="1" applyAlignment="1" applyProtection="1">
      <alignment horizontal="center" wrapText="1"/>
      <protection/>
    </xf>
    <xf numFmtId="164" fontId="29" fillId="0" borderId="23" xfId="0" applyFont="1" applyBorder="1" applyAlignment="1" applyProtection="1">
      <alignment horizontal="center" wrapText="1"/>
      <protection/>
    </xf>
    <xf numFmtId="164" fontId="30" fillId="0" borderId="12" xfId="0" applyFont="1" applyBorder="1" applyAlignment="1" applyProtection="1">
      <alignment wrapText="1"/>
      <protection/>
    </xf>
    <xf numFmtId="164" fontId="30" fillId="0" borderId="26" xfId="0" applyFont="1" applyBorder="1" applyAlignment="1" applyProtection="1">
      <alignment horizontal="center" wrapText="1"/>
      <protection/>
    </xf>
    <xf numFmtId="164" fontId="30" fillId="0" borderId="27" xfId="0" applyFont="1" applyBorder="1" applyAlignment="1" applyProtection="1">
      <alignment wrapText="1"/>
      <protection/>
    </xf>
    <xf numFmtId="164" fontId="28" fillId="0" borderId="0" xfId="0" applyFont="1" applyFill="1" applyBorder="1" applyAlignment="1" applyProtection="1">
      <alignment horizontal="center" vertical="center" wrapText="1"/>
      <protection/>
    </xf>
    <xf numFmtId="164" fontId="26" fillId="0" borderId="0" xfId="0" applyFont="1" applyFill="1" applyBorder="1" applyAlignment="1" applyProtection="1">
      <alignment horizontal="left" vertical="center" wrapText="1" indent="1"/>
      <protection/>
    </xf>
    <xf numFmtId="166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0" xfId="0" applyFont="1" applyFill="1" applyAlignment="1" applyProtection="1">
      <alignment horizontal="left" vertical="center" wrapText="1"/>
      <protection/>
    </xf>
    <xf numFmtId="164" fontId="28" fillId="0" borderId="0" xfId="0" applyFont="1" applyFill="1" applyAlignment="1" applyProtection="1">
      <alignment vertical="center" wrapText="1"/>
      <protection/>
    </xf>
    <xf numFmtId="164" fontId="28" fillId="0" borderId="0" xfId="0" applyFont="1" applyFill="1" applyAlignment="1" applyProtection="1">
      <alignment horizontal="right" vertical="center" wrapText="1" indent="1"/>
      <protection/>
    </xf>
    <xf numFmtId="164" fontId="27" fillId="0" borderId="29" xfId="61" applyFont="1" applyFill="1" applyBorder="1" applyAlignment="1" applyProtection="1">
      <alignment horizontal="center" vertical="center" wrapText="1"/>
      <protection/>
    </xf>
    <xf numFmtId="166" fontId="27" fillId="0" borderId="59" xfId="61" applyNumberFormat="1" applyFont="1" applyFill="1" applyBorder="1" applyAlignment="1" applyProtection="1">
      <alignment horizontal="right" vertical="center" wrapText="1" indent="1"/>
      <protection/>
    </xf>
    <xf numFmtId="164" fontId="33" fillId="0" borderId="0" xfId="0" applyFont="1" applyFill="1" applyAlignment="1" applyProtection="1">
      <alignment vertical="center" wrapText="1"/>
      <protection/>
    </xf>
    <xf numFmtId="167" fontId="28" fillId="0" borderId="32" xfId="61" applyNumberFormat="1" applyFont="1" applyFill="1" applyBorder="1" applyAlignment="1" applyProtection="1">
      <alignment horizontal="center" vertical="center" wrapText="1"/>
      <protection/>
    </xf>
    <xf numFmtId="166" fontId="28" fillId="0" borderId="13" xfId="61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45" xfId="61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48" xfId="61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36" xfId="61" applyNumberFormat="1" applyFont="1" applyFill="1" applyBorder="1" applyAlignment="1" applyProtection="1">
      <alignment horizontal="center" vertical="center" wrapText="1"/>
      <protection/>
    </xf>
    <xf numFmtId="167" fontId="28" fillId="0" borderId="37" xfId="61" applyNumberFormat="1" applyFont="1" applyFill="1" applyBorder="1" applyAlignment="1" applyProtection="1">
      <alignment horizontal="center" vertical="center" wrapText="1"/>
      <protection/>
    </xf>
    <xf numFmtId="166" fontId="28" fillId="0" borderId="15" xfId="61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28" xfId="61" applyNumberFormat="1" applyFont="1" applyFill="1" applyBorder="1" applyAlignment="1" applyProtection="1">
      <alignment horizontal="right" vertical="center" wrapText="1" indent="1"/>
      <protection/>
    </xf>
    <xf numFmtId="166" fontId="28" fillId="0" borderId="43" xfId="61" applyNumberFormat="1" applyFont="1" applyFill="1" applyBorder="1" applyAlignment="1" applyProtection="1">
      <alignment horizontal="right" vertical="center" wrapText="1" indent="1"/>
      <protection locked="0"/>
    </xf>
    <xf numFmtId="169" fontId="0" fillId="0" borderId="0" xfId="0" applyNumberFormat="1" applyFill="1" applyAlignment="1" applyProtection="1">
      <alignment vertical="center" wrapText="1"/>
      <protection/>
    </xf>
    <xf numFmtId="166" fontId="30" fillId="0" borderId="28" xfId="0" applyNumberFormat="1" applyFont="1" applyBorder="1" applyAlignment="1" applyProtection="1">
      <alignment horizontal="right" vertical="center" wrapText="1" indent="1"/>
      <protection/>
    </xf>
    <xf numFmtId="166" fontId="31" fillId="0" borderId="28" xfId="0" applyNumberFormat="1" applyFont="1" applyBorder="1" applyAlignment="1" applyProtection="1">
      <alignment horizontal="right" vertical="center" wrapText="1" indent="1"/>
      <protection/>
    </xf>
    <xf numFmtId="164" fontId="30" fillId="0" borderId="26" xfId="0" applyFont="1" applyBorder="1" applyAlignment="1" applyProtection="1">
      <alignment horizontal="center" vertical="center" wrapText="1"/>
      <protection/>
    </xf>
    <xf numFmtId="164" fontId="34" fillId="0" borderId="11" xfId="0" applyFont="1" applyFill="1" applyBorder="1" applyAlignment="1" applyProtection="1">
      <alignment horizontal="left" vertical="center"/>
      <protection/>
    </xf>
    <xf numFmtId="164" fontId="34" fillId="0" borderId="41" xfId="0" applyFont="1" applyFill="1" applyBorder="1" applyAlignment="1" applyProtection="1">
      <alignment vertical="center" wrapText="1"/>
      <protection/>
    </xf>
    <xf numFmtId="170" fontId="3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70" fontId="34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70" fontId="3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Fill="1" applyAlignment="1" applyProtection="1">
      <alignment horizontal="left" vertical="center" wrapText="1"/>
      <protection/>
    </xf>
    <xf numFmtId="164" fontId="40" fillId="0" borderId="0" xfId="0" applyFont="1" applyAlignment="1" applyProtection="1">
      <alignment horizontal="right" vertical="top"/>
      <protection locked="0"/>
    </xf>
    <xf numFmtId="167" fontId="26" fillId="0" borderId="13" xfId="0" applyNumberFormat="1" applyFont="1" applyFill="1" applyBorder="1" applyAlignment="1" applyProtection="1">
      <alignment horizontal="right" vertical="center"/>
      <protection/>
    </xf>
    <xf numFmtId="167" fontId="26" fillId="0" borderId="56" xfId="0" applyNumberFormat="1" applyFont="1" applyFill="1" applyBorder="1" applyAlignment="1" applyProtection="1">
      <alignment horizontal="right" vertical="center"/>
      <protection/>
    </xf>
    <xf numFmtId="164" fontId="27" fillId="0" borderId="12" xfId="0" applyFont="1" applyFill="1" applyBorder="1" applyAlignment="1" applyProtection="1">
      <alignment horizontal="left" vertical="center" wrapText="1" indent="1"/>
      <protection/>
    </xf>
    <xf numFmtId="166" fontId="27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28" fillId="0" borderId="32" xfId="0" applyNumberFormat="1" applyFont="1" applyFill="1" applyBorder="1" applyAlignment="1" applyProtection="1">
      <alignment horizontal="center" vertical="center" wrapText="1"/>
      <protection/>
    </xf>
    <xf numFmtId="166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20" xfId="0" applyNumberFormat="1" applyFont="1" applyFill="1" applyBorder="1" applyAlignment="1" applyProtection="1">
      <alignment horizontal="center" vertical="center" wrapText="1"/>
      <protection/>
    </xf>
    <xf numFmtId="166" fontId="28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7" fontId="28" fillId="0" borderId="17" xfId="0" applyNumberFormat="1" applyFont="1" applyFill="1" applyBorder="1" applyAlignment="1" applyProtection="1">
      <alignment horizontal="center" vertical="center" wrapText="1"/>
      <protection/>
    </xf>
    <xf numFmtId="166" fontId="2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7" xfId="61" applyFont="1" applyFill="1" applyBorder="1" applyAlignment="1" applyProtection="1">
      <alignment horizontal="left" vertical="center" wrapText="1" indent="1"/>
      <protection/>
    </xf>
    <xf numFmtId="166" fontId="2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" xfId="0" applyFont="1" applyBorder="1" applyAlignment="1" applyProtection="1">
      <alignment horizontal="center" vertical="center" wrapText="1"/>
      <protection/>
    </xf>
    <xf numFmtId="164" fontId="41" fillId="0" borderId="41" xfId="0" applyFont="1" applyBorder="1" applyAlignment="1" applyProtection="1">
      <alignment horizontal="left" wrapText="1" indent="1"/>
      <protection/>
    </xf>
    <xf numFmtId="164" fontId="26" fillId="0" borderId="12" xfId="0" applyFont="1" applyFill="1" applyBorder="1" applyAlignment="1" applyProtection="1">
      <alignment horizontal="left" vertical="center" wrapText="1" indent="1"/>
      <protection/>
    </xf>
    <xf numFmtId="164" fontId="0" fillId="0" borderId="0" xfId="0" applyFill="1" applyAlignment="1" applyProtection="1">
      <alignment horizontal="right" vertical="center" wrapText="1" indent="1"/>
      <protection/>
    </xf>
    <xf numFmtId="170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41" xfId="0" applyNumberFormat="1" applyFont="1" applyFill="1" applyBorder="1" applyAlignment="1" applyProtection="1">
      <alignment horizontal="right" vertical="center" wrapText="1" indent="1"/>
      <protection/>
    </xf>
    <xf numFmtId="166" fontId="2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6" fontId="2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6" fontId="28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63" applyFill="1" applyProtection="1">
      <alignment/>
      <protection/>
    </xf>
    <xf numFmtId="164" fontId="42" fillId="0" borderId="0" xfId="63" applyFont="1" applyFill="1" applyProtection="1">
      <alignment/>
      <protection/>
    </xf>
    <xf numFmtId="164" fontId="18" fillId="0" borderId="0" xfId="63" applyFill="1" applyAlignment="1" applyProtection="1">
      <alignment horizontal="center"/>
      <protection/>
    </xf>
    <xf numFmtId="164" fontId="43" fillId="0" borderId="0" xfId="63" applyFont="1" applyFill="1" applyBorder="1" applyAlignment="1" applyProtection="1">
      <alignment horizontal="center" vertical="center" wrapText="1"/>
      <protection/>
    </xf>
    <xf numFmtId="164" fontId="44" fillId="0" borderId="0" xfId="63" applyFont="1" applyFill="1" applyBorder="1" applyAlignment="1" applyProtection="1">
      <alignment horizontal="right"/>
      <protection/>
    </xf>
    <xf numFmtId="164" fontId="45" fillId="0" borderId="32" xfId="63" applyFont="1" applyFill="1" applyBorder="1" applyAlignment="1" applyProtection="1">
      <alignment horizontal="center" vertical="center" wrapText="1"/>
      <protection/>
    </xf>
    <xf numFmtId="164" fontId="24" fillId="0" borderId="33" xfId="62" applyFont="1" applyFill="1" applyBorder="1" applyAlignment="1" applyProtection="1">
      <alignment horizontal="center" vertical="center" textRotation="90"/>
      <protection/>
    </xf>
    <xf numFmtId="164" fontId="44" fillId="0" borderId="33" xfId="63" applyFont="1" applyFill="1" applyBorder="1" applyAlignment="1" applyProtection="1">
      <alignment horizontal="center" vertical="center" wrapText="1"/>
      <protection/>
    </xf>
    <xf numFmtId="164" fontId="44" fillId="0" borderId="13" xfId="63" applyFont="1" applyFill="1" applyBorder="1" applyAlignment="1" applyProtection="1">
      <alignment horizontal="center" vertical="center" wrapText="1"/>
      <protection/>
    </xf>
    <xf numFmtId="164" fontId="44" fillId="0" borderId="45" xfId="63" applyFont="1" applyFill="1" applyBorder="1" applyAlignment="1" applyProtection="1">
      <alignment horizontal="center" wrapText="1"/>
      <protection/>
    </xf>
    <xf numFmtId="164" fontId="46" fillId="0" borderId="37" xfId="63" applyFont="1" applyFill="1" applyBorder="1" applyAlignment="1" applyProtection="1">
      <alignment horizontal="center" vertical="center" wrapText="1"/>
      <protection/>
    </xf>
    <xf numFmtId="164" fontId="46" fillId="0" borderId="14" xfId="63" applyFont="1" applyFill="1" applyBorder="1" applyAlignment="1" applyProtection="1">
      <alignment horizontal="center" vertical="center" wrapText="1"/>
      <protection/>
    </xf>
    <xf numFmtId="164" fontId="46" fillId="0" borderId="15" xfId="63" applyFont="1" applyFill="1" applyBorder="1" applyAlignment="1" applyProtection="1">
      <alignment horizontal="center" vertical="center" wrapText="1"/>
      <protection/>
    </xf>
    <xf numFmtId="164" fontId="18" fillId="0" borderId="0" xfId="63" applyFill="1" applyAlignment="1" applyProtection="1">
      <alignment horizontal="center" vertical="center"/>
      <protection/>
    </xf>
    <xf numFmtId="164" fontId="30" fillId="0" borderId="32" xfId="63" applyFont="1" applyFill="1" applyBorder="1" applyAlignment="1" applyProtection="1">
      <alignment vertical="center" wrapText="1"/>
      <protection/>
    </xf>
    <xf numFmtId="171" fontId="28" fillId="0" borderId="33" xfId="62" applyNumberFormat="1" applyFont="1" applyFill="1" applyBorder="1" applyAlignment="1" applyProtection="1">
      <alignment horizontal="center" vertical="center"/>
      <protection/>
    </xf>
    <xf numFmtId="172" fontId="30" fillId="0" borderId="33" xfId="63" applyNumberFormat="1" applyFont="1" applyFill="1" applyBorder="1" applyAlignment="1" applyProtection="1">
      <alignment horizontal="right" vertical="center" wrapText="1"/>
      <protection locked="0"/>
    </xf>
    <xf numFmtId="172" fontId="30" fillId="0" borderId="13" xfId="63" applyNumberFormat="1" applyFont="1" applyFill="1" applyBorder="1" applyAlignment="1" applyProtection="1">
      <alignment horizontal="right" vertical="center" wrapText="1"/>
      <protection locked="0"/>
    </xf>
    <xf numFmtId="164" fontId="18" fillId="0" borderId="0" xfId="63" applyFill="1" applyAlignment="1" applyProtection="1">
      <alignment vertical="center"/>
      <protection/>
    </xf>
    <xf numFmtId="164" fontId="30" fillId="0" borderId="20" xfId="63" applyFont="1" applyFill="1" applyBorder="1" applyAlignment="1" applyProtection="1">
      <alignment vertical="center" wrapText="1"/>
      <protection/>
    </xf>
    <xf numFmtId="171" fontId="28" fillId="0" borderId="21" xfId="62" applyNumberFormat="1" applyFont="1" applyFill="1" applyBorder="1" applyAlignment="1" applyProtection="1">
      <alignment horizontal="center" vertical="center"/>
      <protection/>
    </xf>
    <xf numFmtId="172" fontId="30" fillId="0" borderId="21" xfId="63" applyNumberFormat="1" applyFont="1" applyFill="1" applyBorder="1" applyAlignment="1" applyProtection="1">
      <alignment horizontal="right" vertical="center" wrapText="1"/>
      <protection/>
    </xf>
    <xf numFmtId="172" fontId="30" fillId="0" borderId="45" xfId="63" applyNumberFormat="1" applyFont="1" applyFill="1" applyBorder="1" applyAlignment="1" applyProtection="1">
      <alignment horizontal="right" vertical="center" wrapText="1"/>
      <protection/>
    </xf>
    <xf numFmtId="164" fontId="47" fillId="0" borderId="20" xfId="63" applyFont="1" applyFill="1" applyBorder="1" applyAlignment="1" applyProtection="1">
      <alignment horizontal="left" vertical="center" wrapText="1" indent="1"/>
      <protection/>
    </xf>
    <xf numFmtId="172" fontId="46" fillId="0" borderId="21" xfId="63" applyNumberFormat="1" applyFont="1" applyFill="1" applyBorder="1" applyAlignment="1" applyProtection="1">
      <alignment horizontal="right" vertical="center" wrapText="1"/>
      <protection locked="0"/>
    </xf>
    <xf numFmtId="172" fontId="46" fillId="0" borderId="45" xfId="63" applyNumberFormat="1" applyFont="1" applyFill="1" applyBorder="1" applyAlignment="1" applyProtection="1">
      <alignment horizontal="right" vertical="center" wrapText="1"/>
      <protection locked="0"/>
    </xf>
    <xf numFmtId="172" fontId="29" fillId="0" borderId="21" xfId="63" applyNumberFormat="1" applyFont="1" applyFill="1" applyBorder="1" applyAlignment="1" applyProtection="1">
      <alignment horizontal="right" vertical="center" wrapText="1"/>
      <protection locked="0"/>
    </xf>
    <xf numFmtId="172" fontId="29" fillId="0" borderId="45" xfId="63" applyNumberFormat="1" applyFont="1" applyFill="1" applyBorder="1" applyAlignment="1" applyProtection="1">
      <alignment horizontal="right" vertical="center" wrapText="1"/>
      <protection locked="0"/>
    </xf>
    <xf numFmtId="172" fontId="29" fillId="0" borderId="21" xfId="63" applyNumberFormat="1" applyFont="1" applyFill="1" applyBorder="1" applyAlignment="1" applyProtection="1">
      <alignment horizontal="right" vertical="center" wrapText="1"/>
      <protection/>
    </xf>
    <xf numFmtId="172" fontId="29" fillId="0" borderId="45" xfId="63" applyNumberFormat="1" applyFont="1" applyFill="1" applyBorder="1" applyAlignment="1" applyProtection="1">
      <alignment horizontal="right" vertical="center" wrapText="1"/>
      <protection/>
    </xf>
    <xf numFmtId="172" fontId="30" fillId="0" borderId="21" xfId="63" applyNumberFormat="1" applyFont="1" applyFill="1" applyBorder="1" applyAlignment="1" applyProtection="1">
      <alignment horizontal="right" vertical="center" wrapText="1"/>
      <protection locked="0"/>
    </xf>
    <xf numFmtId="164" fontId="30" fillId="0" borderId="37" xfId="63" applyFont="1" applyFill="1" applyBorder="1" applyAlignment="1" applyProtection="1">
      <alignment vertical="center" wrapText="1"/>
      <protection/>
    </xf>
    <xf numFmtId="171" fontId="28" fillId="0" borderId="14" xfId="62" applyNumberFormat="1" applyFont="1" applyFill="1" applyBorder="1" applyAlignment="1" applyProtection="1">
      <alignment horizontal="center" vertical="center"/>
      <protection/>
    </xf>
    <xf numFmtId="172" fontId="30" fillId="0" borderId="14" xfId="63" applyNumberFormat="1" applyFont="1" applyFill="1" applyBorder="1" applyAlignment="1" applyProtection="1">
      <alignment horizontal="right" vertical="center" wrapText="1"/>
      <protection/>
    </xf>
    <xf numFmtId="172" fontId="30" fillId="0" borderId="15" xfId="63" applyNumberFormat="1" applyFont="1" applyFill="1" applyBorder="1" applyAlignment="1" applyProtection="1">
      <alignment horizontal="right" vertical="center" wrapText="1"/>
      <protection/>
    </xf>
    <xf numFmtId="164" fontId="0" fillId="0" borderId="0" xfId="62" applyFill="1" applyAlignment="1" applyProtection="1">
      <alignment vertical="center" wrapText="1"/>
      <protection/>
    </xf>
    <xf numFmtId="164" fontId="36" fillId="0" borderId="0" xfId="62" applyFont="1" applyFill="1" applyAlignment="1" applyProtection="1">
      <alignment horizontal="center" vertical="center"/>
      <protection/>
    </xf>
    <xf numFmtId="164" fontId="0" fillId="0" borderId="0" xfId="62" applyFill="1" applyAlignment="1" applyProtection="1">
      <alignment vertical="center"/>
      <protection/>
    </xf>
    <xf numFmtId="164" fontId="34" fillId="0" borderId="0" xfId="62" applyFont="1" applyFill="1" applyBorder="1" applyAlignment="1" applyProtection="1">
      <alignment horizontal="center" vertical="center" wrapText="1"/>
      <protection/>
    </xf>
    <xf numFmtId="164" fontId="23" fillId="0" borderId="0" xfId="62" applyFont="1" applyFill="1" applyBorder="1" applyAlignment="1" applyProtection="1">
      <alignment horizontal="center" vertical="center" wrapText="1"/>
      <protection/>
    </xf>
    <xf numFmtId="164" fontId="24" fillId="0" borderId="0" xfId="62" applyFont="1" applyFill="1" applyBorder="1" applyAlignment="1" applyProtection="1">
      <alignment horizontal="right" vertical="center"/>
      <protection/>
    </xf>
    <xf numFmtId="164" fontId="23" fillId="0" borderId="32" xfId="62" applyFont="1" applyFill="1" applyBorder="1" applyAlignment="1" applyProtection="1">
      <alignment horizontal="center" vertical="center" wrapText="1"/>
      <protection/>
    </xf>
    <xf numFmtId="164" fontId="25" fillId="0" borderId="13" xfId="62" applyFont="1" applyFill="1" applyBorder="1" applyAlignment="1" applyProtection="1">
      <alignment horizontal="center" vertical="center" wrapText="1"/>
      <protection/>
    </xf>
    <xf numFmtId="164" fontId="0" fillId="0" borderId="0" xfId="62" applyFill="1" applyAlignment="1" applyProtection="1">
      <alignment horizontal="center" vertical="center"/>
      <protection/>
    </xf>
    <xf numFmtId="167" fontId="27" fillId="0" borderId="37" xfId="62" applyNumberFormat="1" applyFont="1" applyFill="1" applyBorder="1" applyAlignment="1" applyProtection="1">
      <alignment horizontal="center" vertical="center" wrapText="1"/>
      <protection/>
    </xf>
    <xf numFmtId="167" fontId="27" fillId="0" borderId="14" xfId="62" applyNumberFormat="1" applyFont="1" applyFill="1" applyBorder="1" applyAlignment="1" applyProtection="1">
      <alignment horizontal="center" vertical="center"/>
      <protection/>
    </xf>
    <xf numFmtId="167" fontId="27" fillId="0" borderId="15" xfId="62" applyNumberFormat="1" applyFont="1" applyFill="1" applyBorder="1" applyAlignment="1" applyProtection="1">
      <alignment horizontal="center" vertical="center"/>
      <protection/>
    </xf>
    <xf numFmtId="167" fontId="0" fillId="0" borderId="0" xfId="62" applyNumberFormat="1" applyFont="1" applyFill="1" applyAlignment="1" applyProtection="1">
      <alignment horizontal="center" vertical="center"/>
      <protection/>
    </xf>
    <xf numFmtId="171" fontId="28" fillId="0" borderId="18" xfId="62" applyNumberFormat="1" applyFont="1" applyFill="1" applyBorder="1" applyAlignment="1" applyProtection="1">
      <alignment horizontal="center" vertical="center"/>
      <protection/>
    </xf>
    <xf numFmtId="173" fontId="28" fillId="0" borderId="43" xfId="62" applyNumberFormat="1" applyFont="1" applyFill="1" applyBorder="1" applyAlignment="1" applyProtection="1">
      <alignment vertical="center"/>
      <protection locked="0"/>
    </xf>
    <xf numFmtId="173" fontId="28" fillId="0" borderId="45" xfId="62" applyNumberFormat="1" applyFont="1" applyFill="1" applyBorder="1" applyAlignment="1" applyProtection="1">
      <alignment vertical="center"/>
      <protection locked="0"/>
    </xf>
    <xf numFmtId="173" fontId="27" fillId="0" borderId="45" xfId="62" applyNumberFormat="1" applyFont="1" applyFill="1" applyBorder="1" applyAlignment="1" applyProtection="1">
      <alignment vertical="center"/>
      <protection/>
    </xf>
    <xf numFmtId="164" fontId="0" fillId="0" borderId="0" xfId="62" applyFont="1" applyFill="1" applyAlignment="1" applyProtection="1">
      <alignment vertical="center"/>
      <protection/>
    </xf>
    <xf numFmtId="173" fontId="27" fillId="0" borderId="45" xfId="62" applyNumberFormat="1" applyFont="1" applyFill="1" applyBorder="1" applyAlignment="1" applyProtection="1">
      <alignment vertical="center"/>
      <protection locked="0"/>
    </xf>
    <xf numFmtId="164" fontId="27" fillId="0" borderId="37" xfId="62" applyFont="1" applyFill="1" applyBorder="1" applyAlignment="1" applyProtection="1">
      <alignment horizontal="left" vertical="center" wrapText="1"/>
      <protection/>
    </xf>
    <xf numFmtId="173" fontId="27" fillId="0" borderId="15" xfId="62" applyNumberFormat="1" applyFont="1" applyFill="1" applyBorder="1" applyAlignment="1" applyProtection="1">
      <alignment vertical="center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Ezres 3" xfId="46"/>
    <cellStyle name="Figyelmeztetés" xfId="47"/>
    <cellStyle name="Hiperhivatkozás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Magyarázó szöveg" xfId="59"/>
    <cellStyle name="Már látott hiperhivatkozás" xfId="60"/>
    <cellStyle name="Normál_KVRENMUNKA" xfId="61"/>
    <cellStyle name="Normál_VAGYONK" xfId="62"/>
    <cellStyle name="Normál_VAGYONKIM" xfId="63"/>
    <cellStyle name="Rossz" xfId="64"/>
    <cellStyle name="Semleges" xfId="65"/>
    <cellStyle name="Számítás" xfId="66"/>
    <cellStyle name="Összesen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46"/>
  <sheetViews>
    <sheetView zoomScale="130" zoomScaleNormal="130" zoomScaleSheetLayoutView="100" workbookViewId="0" topLeftCell="A130">
      <selection activeCell="D30" sqref="D30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1:5" ht="15.75" customHeight="1">
      <c r="A1" s="4" t="s">
        <v>0</v>
      </c>
      <c r="B1" s="4"/>
      <c r="C1" s="4"/>
      <c r="D1" s="4"/>
      <c r="E1" s="4"/>
    </row>
    <row r="2" spans="1:5" ht="15.75" customHeight="1">
      <c r="A2" s="5" t="s">
        <v>1</v>
      </c>
      <c r="B2" s="5"/>
      <c r="C2" s="6"/>
      <c r="D2" s="6"/>
      <c r="E2" s="6" t="s">
        <v>2</v>
      </c>
    </row>
    <row r="3" spans="1:5" ht="15.75" customHeight="1">
      <c r="A3" s="7" t="s">
        <v>3</v>
      </c>
      <c r="B3" s="8" t="s">
        <v>4</v>
      </c>
      <c r="C3" s="9" t="s">
        <v>5</v>
      </c>
      <c r="D3" s="9"/>
      <c r="E3" s="9"/>
    </row>
    <row r="4" spans="1:5" ht="37.5" customHeight="1">
      <c r="A4" s="7"/>
      <c r="B4" s="8"/>
      <c r="C4" s="10" t="s">
        <v>6</v>
      </c>
      <c r="D4" s="10" t="s">
        <v>7</v>
      </c>
      <c r="E4" s="11" t="s">
        <v>8</v>
      </c>
    </row>
    <row r="5" spans="1:5" s="15" customFormat="1" ht="12" customHeight="1">
      <c r="A5" s="12" t="s">
        <v>9</v>
      </c>
      <c r="B5" s="13" t="s">
        <v>10</v>
      </c>
      <c r="C5" s="13" t="s">
        <v>11</v>
      </c>
      <c r="D5" s="13" t="s">
        <v>12</v>
      </c>
      <c r="E5" s="14" t="s">
        <v>13</v>
      </c>
    </row>
    <row r="6" spans="1:5" s="20" customFormat="1" ht="12" customHeight="1">
      <c r="A6" s="16" t="s">
        <v>14</v>
      </c>
      <c r="B6" s="17" t="s">
        <v>15</v>
      </c>
      <c r="C6" s="18">
        <f>SUM(C7:C12)</f>
        <v>156888</v>
      </c>
      <c r="D6" s="18">
        <f>SUM(D7:D12)</f>
        <v>142351</v>
      </c>
      <c r="E6" s="19">
        <f>SUM(E7:E12)</f>
        <v>142351</v>
      </c>
    </row>
    <row r="7" spans="1:5" s="20" customFormat="1" ht="12" customHeight="1">
      <c r="A7" s="21" t="s">
        <v>16</v>
      </c>
      <c r="B7" s="22" t="s">
        <v>17</v>
      </c>
      <c r="C7" s="23">
        <v>72854</v>
      </c>
      <c r="D7" s="23">
        <v>58436</v>
      </c>
      <c r="E7" s="24">
        <v>58436</v>
      </c>
    </row>
    <row r="8" spans="1:5" s="20" customFormat="1" ht="12" customHeight="1">
      <c r="A8" s="25" t="s">
        <v>18</v>
      </c>
      <c r="B8" s="26" t="s">
        <v>19</v>
      </c>
      <c r="C8" s="27">
        <v>36401</v>
      </c>
      <c r="D8" s="27">
        <v>37379</v>
      </c>
      <c r="E8" s="28">
        <v>37379</v>
      </c>
    </row>
    <row r="9" spans="1:5" s="20" customFormat="1" ht="12" customHeight="1">
      <c r="A9" s="25" t="s">
        <v>20</v>
      </c>
      <c r="B9" s="26" t="s">
        <v>21</v>
      </c>
      <c r="C9" s="27">
        <v>38366</v>
      </c>
      <c r="D9" s="27">
        <v>39025</v>
      </c>
      <c r="E9" s="28">
        <v>39025</v>
      </c>
    </row>
    <row r="10" spans="1:5" s="20" customFormat="1" ht="12" customHeight="1">
      <c r="A10" s="25" t="s">
        <v>22</v>
      </c>
      <c r="B10" s="26" t="s">
        <v>23</v>
      </c>
      <c r="C10" s="27">
        <v>2099</v>
      </c>
      <c r="D10" s="27">
        <v>2099</v>
      </c>
      <c r="E10" s="28">
        <v>2099</v>
      </c>
    </row>
    <row r="11" spans="1:5" s="20" customFormat="1" ht="12" customHeight="1">
      <c r="A11" s="25" t="s">
        <v>24</v>
      </c>
      <c r="B11" s="26" t="s">
        <v>25</v>
      </c>
      <c r="C11" s="27">
        <v>6011</v>
      </c>
      <c r="D11" s="27">
        <v>4153</v>
      </c>
      <c r="E11" s="28">
        <v>4153</v>
      </c>
    </row>
    <row r="12" spans="1:5" s="20" customFormat="1" ht="12" customHeight="1">
      <c r="A12" s="29" t="s">
        <v>26</v>
      </c>
      <c r="B12" s="30" t="s">
        <v>27</v>
      </c>
      <c r="C12" s="31">
        <v>1157</v>
      </c>
      <c r="D12" s="31">
        <v>1259</v>
      </c>
      <c r="E12" s="32">
        <v>1259</v>
      </c>
    </row>
    <row r="13" spans="1:5" s="20" customFormat="1" ht="12" customHeight="1">
      <c r="A13" s="16" t="s">
        <v>28</v>
      </c>
      <c r="B13" s="33" t="s">
        <v>29</v>
      </c>
      <c r="C13" s="18">
        <f>SUM(C14:C19)</f>
        <v>11840</v>
      </c>
      <c r="D13" s="18">
        <f>SUM(D14:D19)</f>
        <v>23489</v>
      </c>
      <c r="E13" s="19">
        <f>SUM(E14:E19)</f>
        <v>25101</v>
      </c>
    </row>
    <row r="14" spans="1:5" s="20" customFormat="1" ht="12" customHeight="1">
      <c r="A14" s="21" t="s">
        <v>30</v>
      </c>
      <c r="B14" s="22" t="s">
        <v>31</v>
      </c>
      <c r="C14" s="23"/>
      <c r="D14" s="23"/>
      <c r="E14" s="24"/>
    </row>
    <row r="15" spans="1:5" s="20" customFormat="1" ht="12" customHeight="1">
      <c r="A15" s="25" t="s">
        <v>32</v>
      </c>
      <c r="B15" s="26" t="s">
        <v>33</v>
      </c>
      <c r="C15" s="27"/>
      <c r="D15" s="27"/>
      <c r="E15" s="28"/>
    </row>
    <row r="16" spans="1:5" s="20" customFormat="1" ht="12" customHeight="1">
      <c r="A16" s="25" t="s">
        <v>34</v>
      </c>
      <c r="B16" s="26" t="s">
        <v>35</v>
      </c>
      <c r="C16" s="27"/>
      <c r="D16" s="27"/>
      <c r="E16" s="28"/>
    </row>
    <row r="17" spans="1:5" s="20" customFormat="1" ht="12" customHeight="1">
      <c r="A17" s="25" t="s">
        <v>36</v>
      </c>
      <c r="B17" s="26" t="s">
        <v>37</v>
      </c>
      <c r="C17" s="27"/>
      <c r="D17" s="27"/>
      <c r="E17" s="28"/>
    </row>
    <row r="18" spans="1:5" s="20" customFormat="1" ht="12" customHeight="1">
      <c r="A18" s="25" t="s">
        <v>38</v>
      </c>
      <c r="B18" s="26" t="s">
        <v>39</v>
      </c>
      <c r="C18" s="27">
        <v>11840</v>
      </c>
      <c r="D18" s="27">
        <v>23489</v>
      </c>
      <c r="E18" s="28">
        <v>25101</v>
      </c>
    </row>
    <row r="19" spans="1:5" s="20" customFormat="1" ht="12" customHeight="1">
      <c r="A19" s="29" t="s">
        <v>40</v>
      </c>
      <c r="B19" s="34" t="s">
        <v>41</v>
      </c>
      <c r="C19" s="31"/>
      <c r="D19" s="31"/>
      <c r="E19" s="32"/>
    </row>
    <row r="20" spans="1:5" s="20" customFormat="1" ht="12" customHeight="1">
      <c r="A20" s="16" t="s">
        <v>42</v>
      </c>
      <c r="B20" s="17" t="s">
        <v>43</v>
      </c>
      <c r="C20" s="18">
        <f>SUM(C21:C26)</f>
        <v>1803</v>
      </c>
      <c r="D20" s="18">
        <f>SUM(D21:D26)</f>
        <v>14616</v>
      </c>
      <c r="E20" s="19">
        <f>SUM(E21:E26)</f>
        <v>14616</v>
      </c>
    </row>
    <row r="21" spans="1:5" s="20" customFormat="1" ht="12" customHeight="1">
      <c r="A21" s="21" t="s">
        <v>44</v>
      </c>
      <c r="B21" s="22" t="s">
        <v>45</v>
      </c>
      <c r="C21" s="23">
        <v>1803</v>
      </c>
      <c r="D21" s="23">
        <v>1785</v>
      </c>
      <c r="E21" s="24">
        <v>1785</v>
      </c>
    </row>
    <row r="22" spans="1:5" s="20" customFormat="1" ht="12" customHeight="1">
      <c r="A22" s="25" t="s">
        <v>46</v>
      </c>
      <c r="B22" s="26" t="s">
        <v>47</v>
      </c>
      <c r="C22" s="27"/>
      <c r="D22" s="27"/>
      <c r="E22" s="28"/>
    </row>
    <row r="23" spans="1:5" s="20" customFormat="1" ht="12" customHeight="1">
      <c r="A23" s="25" t="s">
        <v>48</v>
      </c>
      <c r="B23" s="26" t="s">
        <v>49</v>
      </c>
      <c r="C23" s="27"/>
      <c r="D23" s="27"/>
      <c r="E23" s="28"/>
    </row>
    <row r="24" spans="1:5" s="20" customFormat="1" ht="12" customHeight="1">
      <c r="A24" s="25" t="s">
        <v>50</v>
      </c>
      <c r="B24" s="26" t="s">
        <v>51</v>
      </c>
      <c r="C24" s="27"/>
      <c r="D24" s="27">
        <v>845</v>
      </c>
      <c r="E24" s="28">
        <v>845</v>
      </c>
    </row>
    <row r="25" spans="1:5" s="20" customFormat="1" ht="12" customHeight="1">
      <c r="A25" s="25" t="s">
        <v>52</v>
      </c>
      <c r="B25" s="26" t="s">
        <v>53</v>
      </c>
      <c r="C25" s="27"/>
      <c r="D25" s="27">
        <v>11986</v>
      </c>
      <c r="E25" s="28">
        <v>11986</v>
      </c>
    </row>
    <row r="26" spans="1:5" s="20" customFormat="1" ht="12" customHeight="1">
      <c r="A26" s="29" t="s">
        <v>54</v>
      </c>
      <c r="B26" s="35" t="s">
        <v>55</v>
      </c>
      <c r="C26" s="31"/>
      <c r="D26" s="31"/>
      <c r="E26" s="32"/>
    </row>
    <row r="27" spans="1:5" s="20" customFormat="1" ht="12" customHeight="1">
      <c r="A27" s="16" t="s">
        <v>56</v>
      </c>
      <c r="B27" s="17" t="s">
        <v>57</v>
      </c>
      <c r="C27" s="18">
        <f>C28+C31+C32+C33</f>
        <v>24420</v>
      </c>
      <c r="D27" s="18">
        <f>D28+D31+D32+D33</f>
        <v>33710</v>
      </c>
      <c r="E27" s="18">
        <f>E28+E31+E32+E33</f>
        <v>34376</v>
      </c>
    </row>
    <row r="28" spans="1:5" s="20" customFormat="1" ht="12" customHeight="1">
      <c r="A28" s="21" t="s">
        <v>58</v>
      </c>
      <c r="B28" s="22" t="s">
        <v>59</v>
      </c>
      <c r="C28" s="36">
        <f>C29+C30</f>
        <v>18500</v>
      </c>
      <c r="D28" s="36">
        <f>D29+D30</f>
        <v>27790</v>
      </c>
      <c r="E28" s="36">
        <f>E29+E30</f>
        <v>27970</v>
      </c>
    </row>
    <row r="29" spans="1:5" s="20" customFormat="1" ht="12" customHeight="1">
      <c r="A29" s="25" t="s">
        <v>60</v>
      </c>
      <c r="B29" s="26" t="s">
        <v>61</v>
      </c>
      <c r="C29" s="27">
        <v>3500</v>
      </c>
      <c r="D29" s="27">
        <v>3500</v>
      </c>
      <c r="E29" s="28">
        <v>3680</v>
      </c>
    </row>
    <row r="30" spans="1:5" s="20" customFormat="1" ht="12" customHeight="1">
      <c r="A30" s="25" t="s">
        <v>62</v>
      </c>
      <c r="B30" s="26" t="s">
        <v>63</v>
      </c>
      <c r="C30" s="27">
        <v>15000</v>
      </c>
      <c r="D30" s="27">
        <v>24290</v>
      </c>
      <c r="E30" s="28">
        <v>24290</v>
      </c>
    </row>
    <row r="31" spans="1:5" s="20" customFormat="1" ht="12" customHeight="1">
      <c r="A31" s="25" t="s">
        <v>64</v>
      </c>
      <c r="B31" s="26" t="s">
        <v>65</v>
      </c>
      <c r="C31" s="27">
        <v>4500</v>
      </c>
      <c r="D31" s="27">
        <v>4500</v>
      </c>
      <c r="E31" s="28">
        <v>4330</v>
      </c>
    </row>
    <row r="32" spans="1:5" s="20" customFormat="1" ht="12" customHeight="1">
      <c r="A32" s="25" t="s">
        <v>66</v>
      </c>
      <c r="B32" s="26" t="s">
        <v>67</v>
      </c>
      <c r="C32" s="27">
        <v>600</v>
      </c>
      <c r="D32" s="27">
        <v>600</v>
      </c>
      <c r="E32" s="28">
        <v>730</v>
      </c>
    </row>
    <row r="33" spans="1:5" s="20" customFormat="1" ht="12" customHeight="1">
      <c r="A33" s="29" t="s">
        <v>68</v>
      </c>
      <c r="B33" s="35" t="s">
        <v>69</v>
      </c>
      <c r="C33" s="31">
        <v>820</v>
      </c>
      <c r="D33" s="31">
        <v>820</v>
      </c>
      <c r="E33" s="32">
        <v>1346</v>
      </c>
    </row>
    <row r="34" spans="1:5" s="20" customFormat="1" ht="12" customHeight="1">
      <c r="A34" s="16" t="s">
        <v>70</v>
      </c>
      <c r="B34" s="17" t="s">
        <v>71</v>
      </c>
      <c r="C34" s="18">
        <f>SUM(C35:C44)</f>
        <v>36381</v>
      </c>
      <c r="D34" s="18">
        <f>SUM(D35:D44)</f>
        <v>36714</v>
      </c>
      <c r="E34" s="19">
        <f>SUM(E35:E44)</f>
        <v>37017</v>
      </c>
    </row>
    <row r="35" spans="1:5" s="20" customFormat="1" ht="12" customHeight="1">
      <c r="A35" s="21" t="s">
        <v>72</v>
      </c>
      <c r="B35" s="22" t="s">
        <v>73</v>
      </c>
      <c r="C35" s="23"/>
      <c r="D35" s="23"/>
      <c r="E35" s="24"/>
    </row>
    <row r="36" spans="1:5" s="20" customFormat="1" ht="12" customHeight="1">
      <c r="A36" s="25" t="s">
        <v>74</v>
      </c>
      <c r="B36" s="26" t="s">
        <v>75</v>
      </c>
      <c r="C36" s="27">
        <v>2756</v>
      </c>
      <c r="D36" s="27">
        <v>2756</v>
      </c>
      <c r="E36" s="28">
        <v>4905</v>
      </c>
    </row>
    <row r="37" spans="1:5" s="20" customFormat="1" ht="12" customHeight="1">
      <c r="A37" s="25" t="s">
        <v>76</v>
      </c>
      <c r="B37" s="26" t="s">
        <v>77</v>
      </c>
      <c r="C37" s="27">
        <v>1668</v>
      </c>
      <c r="D37" s="27">
        <v>1668</v>
      </c>
      <c r="E37" s="28">
        <v>3407</v>
      </c>
    </row>
    <row r="38" spans="1:5" s="20" customFormat="1" ht="12" customHeight="1">
      <c r="A38" s="25" t="s">
        <v>78</v>
      </c>
      <c r="B38" s="26" t="s">
        <v>79</v>
      </c>
      <c r="C38" s="27">
        <v>2640</v>
      </c>
      <c r="D38" s="27">
        <v>2640</v>
      </c>
      <c r="E38" s="28">
        <v>357</v>
      </c>
    </row>
    <row r="39" spans="1:5" s="20" customFormat="1" ht="12" customHeight="1">
      <c r="A39" s="25" t="s">
        <v>80</v>
      </c>
      <c r="B39" s="26" t="s">
        <v>81</v>
      </c>
      <c r="C39" s="27">
        <v>24866</v>
      </c>
      <c r="D39" s="27">
        <v>24866</v>
      </c>
      <c r="E39" s="28">
        <v>24287</v>
      </c>
    </row>
    <row r="40" spans="1:5" s="20" customFormat="1" ht="12" customHeight="1">
      <c r="A40" s="25" t="s">
        <v>82</v>
      </c>
      <c r="B40" s="26" t="s">
        <v>83</v>
      </c>
      <c r="C40" s="27">
        <v>4385</v>
      </c>
      <c r="D40" s="27">
        <v>4385</v>
      </c>
      <c r="E40" s="28">
        <v>3618</v>
      </c>
    </row>
    <row r="41" spans="1:5" s="20" customFormat="1" ht="12" customHeight="1">
      <c r="A41" s="25" t="s">
        <v>84</v>
      </c>
      <c r="B41" s="26" t="s">
        <v>85</v>
      </c>
      <c r="C41" s="27"/>
      <c r="D41" s="27"/>
      <c r="E41" s="28"/>
    </row>
    <row r="42" spans="1:5" s="20" customFormat="1" ht="12" customHeight="1">
      <c r="A42" s="25" t="s">
        <v>86</v>
      </c>
      <c r="B42" s="26" t="s">
        <v>87</v>
      </c>
      <c r="C42" s="27">
        <v>66</v>
      </c>
      <c r="D42" s="27">
        <v>68</v>
      </c>
      <c r="E42" s="28">
        <v>45</v>
      </c>
    </row>
    <row r="43" spans="1:5" s="20" customFormat="1" ht="12" customHeight="1">
      <c r="A43" s="25" t="s">
        <v>88</v>
      </c>
      <c r="B43" s="26" t="s">
        <v>89</v>
      </c>
      <c r="C43" s="27"/>
      <c r="D43" s="27"/>
      <c r="E43" s="28"/>
    </row>
    <row r="44" spans="1:5" s="20" customFormat="1" ht="12" customHeight="1">
      <c r="A44" s="29" t="s">
        <v>90</v>
      </c>
      <c r="B44" s="35" t="s">
        <v>91</v>
      </c>
      <c r="C44" s="31"/>
      <c r="D44" s="31">
        <v>331</v>
      </c>
      <c r="E44" s="32">
        <v>398</v>
      </c>
    </row>
    <row r="45" spans="1:5" s="20" customFormat="1" ht="12" customHeight="1">
      <c r="A45" s="16" t="s">
        <v>92</v>
      </c>
      <c r="B45" s="17" t="s">
        <v>93</v>
      </c>
      <c r="C45" s="18"/>
      <c r="D45" s="18">
        <f>SUM(D46:D50)</f>
        <v>8360</v>
      </c>
      <c r="E45" s="19">
        <f>SUM(E46:E50)</f>
        <v>8360</v>
      </c>
    </row>
    <row r="46" spans="1:5" s="20" customFormat="1" ht="12" customHeight="1">
      <c r="A46" s="21" t="s">
        <v>94</v>
      </c>
      <c r="B46" s="22" t="s">
        <v>95</v>
      </c>
      <c r="C46" s="23"/>
      <c r="D46" s="23"/>
      <c r="E46" s="24"/>
    </row>
    <row r="47" spans="1:5" s="20" customFormat="1" ht="12" customHeight="1">
      <c r="A47" s="25" t="s">
        <v>96</v>
      </c>
      <c r="B47" s="26" t="s">
        <v>97</v>
      </c>
      <c r="C47" s="27"/>
      <c r="D47" s="27">
        <v>8360</v>
      </c>
      <c r="E47" s="28">
        <v>8360</v>
      </c>
    </row>
    <row r="48" spans="1:5" s="20" customFormat="1" ht="12" customHeight="1">
      <c r="A48" s="25" t="s">
        <v>98</v>
      </c>
      <c r="B48" s="26" t="s">
        <v>99</v>
      </c>
      <c r="C48" s="27"/>
      <c r="D48" s="27"/>
      <c r="E48" s="28"/>
    </row>
    <row r="49" spans="1:5" s="20" customFormat="1" ht="12" customHeight="1">
      <c r="A49" s="25" t="s">
        <v>100</v>
      </c>
      <c r="B49" s="26" t="s">
        <v>101</v>
      </c>
      <c r="C49" s="27"/>
      <c r="D49" s="27"/>
      <c r="E49" s="28"/>
    </row>
    <row r="50" spans="1:5" s="20" customFormat="1" ht="12" customHeight="1">
      <c r="A50" s="29" t="s">
        <v>102</v>
      </c>
      <c r="B50" s="34" t="s">
        <v>103</v>
      </c>
      <c r="C50" s="31"/>
      <c r="D50" s="31"/>
      <c r="E50" s="32"/>
    </row>
    <row r="51" spans="1:5" s="20" customFormat="1" ht="17.25" customHeight="1">
      <c r="A51" s="16" t="s">
        <v>104</v>
      </c>
      <c r="B51" s="17" t="s">
        <v>105</v>
      </c>
      <c r="C51" s="18">
        <f>SUM(C52:C55)</f>
        <v>1202</v>
      </c>
      <c r="D51" s="18">
        <f>SUM(D52:D55)</f>
        <v>2162</v>
      </c>
      <c r="E51" s="19">
        <f>SUM(E52:E55)</f>
        <v>1860</v>
      </c>
    </row>
    <row r="52" spans="1:5" s="20" customFormat="1" ht="12" customHeight="1">
      <c r="A52" s="21" t="s">
        <v>106</v>
      </c>
      <c r="B52" s="22" t="s">
        <v>107</v>
      </c>
      <c r="C52" s="23"/>
      <c r="D52" s="23"/>
      <c r="E52" s="24"/>
    </row>
    <row r="53" spans="1:5" s="20" customFormat="1" ht="12" customHeight="1">
      <c r="A53" s="25" t="s">
        <v>108</v>
      </c>
      <c r="B53" s="26" t="s">
        <v>109</v>
      </c>
      <c r="C53" s="27">
        <v>1202</v>
      </c>
      <c r="D53" s="27">
        <v>2122</v>
      </c>
      <c r="E53" s="28">
        <v>1840</v>
      </c>
    </row>
    <row r="54" spans="1:5" s="20" customFormat="1" ht="12" customHeight="1">
      <c r="A54" s="25" t="s">
        <v>110</v>
      </c>
      <c r="B54" s="26" t="s">
        <v>111</v>
      </c>
      <c r="C54" s="27"/>
      <c r="D54" s="27">
        <v>40</v>
      </c>
      <c r="E54" s="28">
        <v>20</v>
      </c>
    </row>
    <row r="55" spans="1:5" s="20" customFormat="1" ht="12" customHeight="1">
      <c r="A55" s="29" t="s">
        <v>112</v>
      </c>
      <c r="B55" s="34" t="s">
        <v>113</v>
      </c>
      <c r="C55" s="31"/>
      <c r="D55" s="31"/>
      <c r="E55" s="32"/>
    </row>
    <row r="56" spans="1:5" s="20" customFormat="1" ht="12" customHeight="1">
      <c r="A56" s="16" t="s">
        <v>114</v>
      </c>
      <c r="B56" s="33" t="s">
        <v>115</v>
      </c>
      <c r="C56" s="18"/>
      <c r="D56" s="18"/>
      <c r="E56" s="19"/>
    </row>
    <row r="57" spans="1:5" s="20" customFormat="1" ht="12" customHeight="1">
      <c r="A57" s="21" t="s">
        <v>116</v>
      </c>
      <c r="B57" s="22" t="s">
        <v>117</v>
      </c>
      <c r="C57" s="27"/>
      <c r="D57" s="27"/>
      <c r="E57" s="28"/>
    </row>
    <row r="58" spans="1:5" s="20" customFormat="1" ht="12" customHeight="1">
      <c r="A58" s="25" t="s">
        <v>118</v>
      </c>
      <c r="B58" s="26" t="s">
        <v>119</v>
      </c>
      <c r="C58" s="27"/>
      <c r="D58" s="27"/>
      <c r="E58" s="28"/>
    </row>
    <row r="59" spans="1:5" s="20" customFormat="1" ht="12" customHeight="1">
      <c r="A59" s="25" t="s">
        <v>120</v>
      </c>
      <c r="B59" s="26" t="s">
        <v>121</v>
      </c>
      <c r="C59" s="27"/>
      <c r="D59" s="27"/>
      <c r="E59" s="28"/>
    </row>
    <row r="60" spans="1:5" s="20" customFormat="1" ht="12" customHeight="1">
      <c r="A60" s="29" t="s">
        <v>122</v>
      </c>
      <c r="B60" s="34" t="s">
        <v>123</v>
      </c>
      <c r="C60" s="27"/>
      <c r="D60" s="27"/>
      <c r="E60" s="28"/>
    </row>
    <row r="61" spans="1:5" s="20" customFormat="1" ht="12" customHeight="1">
      <c r="A61" s="16" t="s">
        <v>124</v>
      </c>
      <c r="B61" s="17" t="s">
        <v>125</v>
      </c>
      <c r="C61" s="18">
        <f>SUM(C6+C13+C20+C27+C34+C45+C51+C56)</f>
        <v>232534</v>
      </c>
      <c r="D61" s="18">
        <f>SUM(D6+D13+D20+D27+D34+D45+D51+D56)</f>
        <v>261402</v>
      </c>
      <c r="E61" s="19">
        <f>SUM(E6+E13+E20+E27+E34+E45+E51+E56)</f>
        <v>263681</v>
      </c>
    </row>
    <row r="62" spans="1:5" s="20" customFormat="1" ht="12" customHeight="1">
      <c r="A62" s="37" t="s">
        <v>126</v>
      </c>
      <c r="B62" s="33" t="s">
        <v>127</v>
      </c>
      <c r="C62" s="18"/>
      <c r="D62" s="18"/>
      <c r="E62" s="19"/>
    </row>
    <row r="63" spans="1:5" s="20" customFormat="1" ht="12" customHeight="1">
      <c r="A63" s="21" t="s">
        <v>128</v>
      </c>
      <c r="B63" s="22" t="s">
        <v>129</v>
      </c>
      <c r="C63" s="27"/>
      <c r="D63" s="27"/>
      <c r="E63" s="28"/>
    </row>
    <row r="64" spans="1:5" s="20" customFormat="1" ht="12" customHeight="1">
      <c r="A64" s="25" t="s">
        <v>130</v>
      </c>
      <c r="B64" s="26" t="s">
        <v>131</v>
      </c>
      <c r="C64" s="27"/>
      <c r="D64" s="27"/>
      <c r="E64" s="28"/>
    </row>
    <row r="65" spans="1:5" s="20" customFormat="1" ht="12" customHeight="1">
      <c r="A65" s="29" t="s">
        <v>132</v>
      </c>
      <c r="B65" s="38" t="s">
        <v>133</v>
      </c>
      <c r="C65" s="27"/>
      <c r="D65" s="27"/>
      <c r="E65" s="28"/>
    </row>
    <row r="66" spans="1:5" s="20" customFormat="1" ht="12" customHeight="1">
      <c r="A66" s="37" t="s">
        <v>134</v>
      </c>
      <c r="B66" s="33" t="s">
        <v>135</v>
      </c>
      <c r="C66" s="18">
        <f>+C67+C68+C69+C70</f>
        <v>0</v>
      </c>
      <c r="D66" s="18">
        <f>+D67+D68+D69+D70</f>
        <v>0</v>
      </c>
      <c r="E66" s="19">
        <f>+E67+E68+E69+E70</f>
        <v>0</v>
      </c>
    </row>
    <row r="67" spans="1:5" s="20" customFormat="1" ht="13.5" customHeight="1">
      <c r="A67" s="21" t="s">
        <v>136</v>
      </c>
      <c r="B67" s="22" t="s">
        <v>137</v>
      </c>
      <c r="C67" s="27"/>
      <c r="D67" s="27"/>
      <c r="E67" s="28"/>
    </row>
    <row r="68" spans="1:5" s="20" customFormat="1" ht="12" customHeight="1">
      <c r="A68" s="25" t="s">
        <v>138</v>
      </c>
      <c r="B68" s="26" t="s">
        <v>139</v>
      </c>
      <c r="C68" s="27"/>
      <c r="D68" s="27"/>
      <c r="E68" s="28"/>
    </row>
    <row r="69" spans="1:5" s="20" customFormat="1" ht="12" customHeight="1">
      <c r="A69" s="25" t="s">
        <v>140</v>
      </c>
      <c r="B69" s="26" t="s">
        <v>141</v>
      </c>
      <c r="C69" s="27"/>
      <c r="D69" s="27"/>
      <c r="E69" s="28"/>
    </row>
    <row r="70" spans="1:5" s="20" customFormat="1" ht="12" customHeight="1">
      <c r="A70" s="29" t="s">
        <v>142</v>
      </c>
      <c r="B70" s="34" t="s">
        <v>143</v>
      </c>
      <c r="C70" s="27"/>
      <c r="D70" s="27"/>
      <c r="E70" s="28"/>
    </row>
    <row r="71" spans="1:5" s="20" customFormat="1" ht="12" customHeight="1">
      <c r="A71" s="37" t="s">
        <v>144</v>
      </c>
      <c r="B71" s="33" t="s">
        <v>145</v>
      </c>
      <c r="C71" s="18">
        <f>SUM(C72:C73)</f>
        <v>23836</v>
      </c>
      <c r="D71" s="18">
        <f>SUM(D72:D73)</f>
        <v>23866</v>
      </c>
      <c r="E71" s="19">
        <f>SUM(E72:E73)</f>
        <v>23866</v>
      </c>
    </row>
    <row r="72" spans="1:5" s="20" customFormat="1" ht="12" customHeight="1">
      <c r="A72" s="21" t="s">
        <v>146</v>
      </c>
      <c r="B72" s="22" t="s">
        <v>147</v>
      </c>
      <c r="C72" s="27">
        <v>23836</v>
      </c>
      <c r="D72" s="27">
        <v>23866</v>
      </c>
      <c r="E72" s="28">
        <v>23866</v>
      </c>
    </row>
    <row r="73" spans="1:5" s="20" customFormat="1" ht="12" customHeight="1">
      <c r="A73" s="29" t="s">
        <v>148</v>
      </c>
      <c r="B73" s="34" t="s">
        <v>149</v>
      </c>
      <c r="C73" s="27"/>
      <c r="D73" s="27"/>
      <c r="E73" s="28"/>
    </row>
    <row r="74" spans="1:5" s="20" customFormat="1" ht="12" customHeight="1">
      <c r="A74" s="37" t="s">
        <v>150</v>
      </c>
      <c r="B74" s="33" t="s">
        <v>151</v>
      </c>
      <c r="C74" s="18"/>
      <c r="D74" s="18"/>
      <c r="E74" s="19">
        <f>SUM(E75:E77)</f>
        <v>4762</v>
      </c>
    </row>
    <row r="75" spans="1:5" s="20" customFormat="1" ht="12" customHeight="1">
      <c r="A75" s="21" t="s">
        <v>152</v>
      </c>
      <c r="B75" s="22" t="s">
        <v>153</v>
      </c>
      <c r="C75" s="27"/>
      <c r="D75" s="27"/>
      <c r="E75" s="28">
        <v>4762</v>
      </c>
    </row>
    <row r="76" spans="1:5" s="20" customFormat="1" ht="12" customHeight="1">
      <c r="A76" s="25" t="s">
        <v>154</v>
      </c>
      <c r="B76" s="26" t="s">
        <v>155</v>
      </c>
      <c r="C76" s="27"/>
      <c r="D76" s="27"/>
      <c r="E76" s="28"/>
    </row>
    <row r="77" spans="1:5" s="20" customFormat="1" ht="12" customHeight="1">
      <c r="A77" s="29" t="s">
        <v>156</v>
      </c>
      <c r="B77" s="35" t="s">
        <v>157</v>
      </c>
      <c r="C77" s="27"/>
      <c r="D77" s="27"/>
      <c r="E77" s="28"/>
    </row>
    <row r="78" spans="1:5" s="20" customFormat="1" ht="12" customHeight="1">
      <c r="A78" s="37" t="s">
        <v>158</v>
      </c>
      <c r="B78" s="33" t="s">
        <v>159</v>
      </c>
      <c r="C78" s="18">
        <f>+C79+C80+C81+C82</f>
        <v>0</v>
      </c>
      <c r="D78" s="18">
        <f>+D79+D80+D81+D82</f>
        <v>0</v>
      </c>
      <c r="E78" s="19">
        <f>+E79+E80+E81+E82</f>
        <v>0</v>
      </c>
    </row>
    <row r="79" spans="1:5" s="20" customFormat="1" ht="12" customHeight="1">
      <c r="A79" s="39" t="s">
        <v>160</v>
      </c>
      <c r="B79" s="22" t="s">
        <v>161</v>
      </c>
      <c r="C79" s="27"/>
      <c r="D79" s="27"/>
      <c r="E79" s="28"/>
    </row>
    <row r="80" spans="1:5" s="20" customFormat="1" ht="12" customHeight="1">
      <c r="A80" s="40" t="s">
        <v>162</v>
      </c>
      <c r="B80" s="26" t="s">
        <v>163</v>
      </c>
      <c r="C80" s="27"/>
      <c r="D80" s="27"/>
      <c r="E80" s="28"/>
    </row>
    <row r="81" spans="1:5" s="20" customFormat="1" ht="12" customHeight="1">
      <c r="A81" s="40" t="s">
        <v>164</v>
      </c>
      <c r="B81" s="26" t="s">
        <v>165</v>
      </c>
      <c r="C81" s="27"/>
      <c r="D81" s="27"/>
      <c r="E81" s="28"/>
    </row>
    <row r="82" spans="1:5" s="20" customFormat="1" ht="12" customHeight="1">
      <c r="A82" s="41" t="s">
        <v>166</v>
      </c>
      <c r="B82" s="35" t="s">
        <v>167</v>
      </c>
      <c r="C82" s="27"/>
      <c r="D82" s="27"/>
      <c r="E82" s="28"/>
    </row>
    <row r="83" spans="1:5" s="20" customFormat="1" ht="12" customHeight="1">
      <c r="A83" s="37" t="s">
        <v>168</v>
      </c>
      <c r="B83" s="33" t="s">
        <v>169</v>
      </c>
      <c r="C83" s="42"/>
      <c r="D83" s="42"/>
      <c r="E83" s="43"/>
    </row>
    <row r="84" spans="1:5" s="20" customFormat="1" ht="12" customHeight="1">
      <c r="A84" s="37" t="s">
        <v>170</v>
      </c>
      <c r="B84" s="44" t="s">
        <v>171</v>
      </c>
      <c r="C84" s="18">
        <f>+C62+C66+C71+C74+C78+C83</f>
        <v>23836</v>
      </c>
      <c r="D84" s="18">
        <f>+D62+D66+D71+D74+D78+D83</f>
        <v>23866</v>
      </c>
      <c r="E84" s="19">
        <f>+E62+E66+E71+E74+E78+E83</f>
        <v>28628</v>
      </c>
    </row>
    <row r="85" spans="1:5" s="20" customFormat="1" ht="12" customHeight="1">
      <c r="A85" s="45" t="s">
        <v>172</v>
      </c>
      <c r="B85" s="46" t="s">
        <v>173</v>
      </c>
      <c r="C85" s="18">
        <f>+C61+C84</f>
        <v>256370</v>
      </c>
      <c r="D85" s="18">
        <f>+D61+D84</f>
        <v>285268</v>
      </c>
      <c r="E85" s="19">
        <f>+E61+E84</f>
        <v>292309</v>
      </c>
    </row>
    <row r="86" spans="1:5" s="20" customFormat="1" ht="12" customHeight="1">
      <c r="A86" s="47"/>
      <c r="B86" s="47"/>
      <c r="C86" s="48"/>
      <c r="D86" s="48"/>
      <c r="E86" s="48"/>
    </row>
    <row r="87" spans="1:5" ht="16.5" customHeight="1">
      <c r="A87" s="4" t="s">
        <v>174</v>
      </c>
      <c r="B87" s="4"/>
      <c r="C87" s="4"/>
      <c r="D87" s="4"/>
      <c r="E87" s="4"/>
    </row>
    <row r="88" spans="1:5" s="51" customFormat="1" ht="16.5" customHeight="1">
      <c r="A88" s="49" t="s">
        <v>175</v>
      </c>
      <c r="B88" s="49"/>
      <c r="C88" s="50"/>
      <c r="D88" s="50"/>
      <c r="E88" s="50" t="s">
        <v>2</v>
      </c>
    </row>
    <row r="89" spans="1:5" s="51" customFormat="1" ht="16.5" customHeight="1">
      <c r="A89" s="7">
        <v>87</v>
      </c>
      <c r="B89" s="8" t="s">
        <v>176</v>
      </c>
      <c r="C89" s="9">
        <f>+C3</f>
        <v>0</v>
      </c>
      <c r="D89" s="9"/>
      <c r="E89" s="9"/>
    </row>
    <row r="90" spans="1:5" ht="37.5" customHeight="1">
      <c r="A90" s="7"/>
      <c r="B90" s="8"/>
      <c r="C90" s="10" t="s">
        <v>6</v>
      </c>
      <c r="D90" s="10" t="s">
        <v>7</v>
      </c>
      <c r="E90" s="11" t="s">
        <v>8</v>
      </c>
    </row>
    <row r="91" spans="1:5" s="15" customFormat="1" ht="12" customHeight="1">
      <c r="A91" s="12" t="s">
        <v>9</v>
      </c>
      <c r="B91" s="13" t="s">
        <v>10</v>
      </c>
      <c r="C91" s="13" t="s">
        <v>11</v>
      </c>
      <c r="D91" s="13" t="s">
        <v>12</v>
      </c>
      <c r="E91" s="52" t="s">
        <v>13</v>
      </c>
    </row>
    <row r="92" spans="1:5" ht="12" customHeight="1">
      <c r="A92" s="53" t="s">
        <v>14</v>
      </c>
      <c r="B92" s="54" t="s">
        <v>177</v>
      </c>
      <c r="C92" s="55">
        <f>SUM(C93:C97)</f>
        <v>230990</v>
      </c>
      <c r="D92" s="55">
        <f>SUM(D93:D97)</f>
        <v>241314</v>
      </c>
      <c r="E92" s="56">
        <f>SUM(E93:E97)</f>
        <v>234038</v>
      </c>
    </row>
    <row r="93" spans="1:5" ht="12" customHeight="1">
      <c r="A93" s="57" t="s">
        <v>16</v>
      </c>
      <c r="B93" s="58" t="s">
        <v>178</v>
      </c>
      <c r="C93" s="59">
        <v>72833</v>
      </c>
      <c r="D93" s="59">
        <v>81753</v>
      </c>
      <c r="E93" s="60">
        <v>79292</v>
      </c>
    </row>
    <row r="94" spans="1:5" ht="12" customHeight="1">
      <c r="A94" s="25" t="s">
        <v>18</v>
      </c>
      <c r="B94" s="61" t="s">
        <v>179</v>
      </c>
      <c r="C94" s="27">
        <v>18958</v>
      </c>
      <c r="D94" s="27">
        <v>21053</v>
      </c>
      <c r="E94" s="28">
        <v>20423</v>
      </c>
    </row>
    <row r="95" spans="1:5" ht="12" customHeight="1">
      <c r="A95" s="25" t="s">
        <v>20</v>
      </c>
      <c r="B95" s="61" t="s">
        <v>180</v>
      </c>
      <c r="C95" s="31">
        <v>73033</v>
      </c>
      <c r="D95" s="31">
        <v>72530</v>
      </c>
      <c r="E95" s="32">
        <v>69405</v>
      </c>
    </row>
    <row r="96" spans="1:5" ht="12" customHeight="1">
      <c r="A96" s="25" t="s">
        <v>22</v>
      </c>
      <c r="B96" s="62" t="s">
        <v>181</v>
      </c>
      <c r="C96" s="31">
        <v>6073</v>
      </c>
      <c r="D96" s="31">
        <v>7493</v>
      </c>
      <c r="E96" s="32">
        <v>6779</v>
      </c>
    </row>
    <row r="97" spans="1:5" ht="12" customHeight="1">
      <c r="A97" s="25" t="s">
        <v>182</v>
      </c>
      <c r="B97" s="63" t="s">
        <v>183</v>
      </c>
      <c r="C97" s="31">
        <v>60093</v>
      </c>
      <c r="D97" s="31">
        <v>58485</v>
      </c>
      <c r="E97" s="32">
        <v>58139</v>
      </c>
    </row>
    <row r="98" spans="1:5" ht="12" customHeight="1">
      <c r="A98" s="25" t="s">
        <v>26</v>
      </c>
      <c r="B98" s="61" t="s">
        <v>184</v>
      </c>
      <c r="C98" s="31"/>
      <c r="D98" s="31"/>
      <c r="E98" s="32"/>
    </row>
    <row r="99" spans="1:5" ht="12" customHeight="1">
      <c r="A99" s="25" t="s">
        <v>185</v>
      </c>
      <c r="B99" s="64" t="s">
        <v>186</v>
      </c>
      <c r="C99" s="31"/>
      <c r="D99" s="31"/>
      <c r="E99" s="32"/>
    </row>
    <row r="100" spans="1:5" ht="12" customHeight="1">
      <c r="A100" s="25" t="s">
        <v>187</v>
      </c>
      <c r="B100" s="65" t="s">
        <v>188</v>
      </c>
      <c r="C100" s="31"/>
      <c r="D100" s="31"/>
      <c r="E100" s="32"/>
    </row>
    <row r="101" spans="1:5" ht="12" customHeight="1">
      <c r="A101" s="25" t="s">
        <v>189</v>
      </c>
      <c r="B101" s="65" t="s">
        <v>190</v>
      </c>
      <c r="C101" s="31"/>
      <c r="D101" s="31"/>
      <c r="E101" s="32"/>
    </row>
    <row r="102" spans="1:5" ht="12" customHeight="1">
      <c r="A102" s="25" t="s">
        <v>191</v>
      </c>
      <c r="B102" s="64" t="s">
        <v>192</v>
      </c>
      <c r="C102" s="31"/>
      <c r="D102" s="31"/>
      <c r="E102" s="32"/>
    </row>
    <row r="103" spans="1:5" ht="12" customHeight="1">
      <c r="A103" s="25" t="s">
        <v>193</v>
      </c>
      <c r="B103" s="64" t="s">
        <v>194</v>
      </c>
      <c r="C103" s="31"/>
      <c r="D103" s="31"/>
      <c r="E103" s="32"/>
    </row>
    <row r="104" spans="1:5" ht="12" customHeight="1">
      <c r="A104" s="25" t="s">
        <v>195</v>
      </c>
      <c r="B104" s="65" t="s">
        <v>196</v>
      </c>
      <c r="C104" s="31"/>
      <c r="D104" s="31"/>
      <c r="E104" s="32"/>
    </row>
    <row r="105" spans="1:5" ht="12" customHeight="1">
      <c r="A105" s="66" t="s">
        <v>197</v>
      </c>
      <c r="B105" s="67" t="s">
        <v>198</v>
      </c>
      <c r="C105" s="31"/>
      <c r="D105" s="31"/>
      <c r="E105" s="32"/>
    </row>
    <row r="106" spans="1:5" ht="12" customHeight="1">
      <c r="A106" s="25" t="s">
        <v>199</v>
      </c>
      <c r="B106" s="67" t="s">
        <v>200</v>
      </c>
      <c r="C106" s="31"/>
      <c r="D106" s="31"/>
      <c r="E106" s="32"/>
    </row>
    <row r="107" spans="1:5" ht="12" customHeight="1">
      <c r="A107" s="68" t="s">
        <v>201</v>
      </c>
      <c r="B107" s="69" t="s">
        <v>202</v>
      </c>
      <c r="C107" s="70"/>
      <c r="D107" s="70"/>
      <c r="E107" s="71"/>
    </row>
    <row r="108" spans="1:5" ht="12" customHeight="1">
      <c r="A108" s="16" t="s">
        <v>28</v>
      </c>
      <c r="B108" s="72" t="s">
        <v>203</v>
      </c>
      <c r="C108" s="18">
        <f>SUM(C109+C111+C113)</f>
        <v>20076</v>
      </c>
      <c r="D108" s="18">
        <f>SUM(D109+D111+D113)</f>
        <v>39468</v>
      </c>
      <c r="E108" s="19">
        <f>E109+E111+E113</f>
        <v>36801</v>
      </c>
    </row>
    <row r="109" spans="1:5" ht="12" customHeight="1">
      <c r="A109" s="21" t="s">
        <v>30</v>
      </c>
      <c r="B109" s="61" t="s">
        <v>204</v>
      </c>
      <c r="C109" s="23">
        <v>5700</v>
      </c>
      <c r="D109" s="23">
        <v>14040</v>
      </c>
      <c r="E109" s="24">
        <v>12572</v>
      </c>
    </row>
    <row r="110" spans="1:5" ht="12" customHeight="1">
      <c r="A110" s="21" t="s">
        <v>32</v>
      </c>
      <c r="B110" s="73" t="s">
        <v>205</v>
      </c>
      <c r="C110" s="23"/>
      <c r="D110" s="23"/>
      <c r="E110" s="24"/>
    </row>
    <row r="111" spans="1:5" ht="15.75">
      <c r="A111" s="21" t="s">
        <v>34</v>
      </c>
      <c r="B111" s="73" t="s">
        <v>206</v>
      </c>
      <c r="C111" s="27">
        <v>13776</v>
      </c>
      <c r="D111" s="27">
        <v>13442</v>
      </c>
      <c r="E111" s="28">
        <v>12243</v>
      </c>
    </row>
    <row r="112" spans="1:5" ht="12" customHeight="1">
      <c r="A112" s="21" t="s">
        <v>36</v>
      </c>
      <c r="B112" s="73" t="s">
        <v>207</v>
      </c>
      <c r="C112" s="27"/>
      <c r="D112" s="27"/>
      <c r="E112" s="28"/>
    </row>
    <row r="113" spans="1:5" ht="12" customHeight="1">
      <c r="A113" s="21" t="s">
        <v>38</v>
      </c>
      <c r="B113" s="35" t="s">
        <v>208</v>
      </c>
      <c r="C113" s="27">
        <v>600</v>
      </c>
      <c r="D113" s="27">
        <v>11986</v>
      </c>
      <c r="E113" s="28">
        <v>11986</v>
      </c>
    </row>
    <row r="114" spans="1:5" ht="21.75" customHeight="1">
      <c r="A114" s="21" t="s">
        <v>40</v>
      </c>
      <c r="B114" s="30" t="s">
        <v>209</v>
      </c>
      <c r="C114" s="27"/>
      <c r="D114" s="27"/>
      <c r="E114" s="28"/>
    </row>
    <row r="115" spans="1:5" ht="24" customHeight="1">
      <c r="A115" s="21" t="s">
        <v>210</v>
      </c>
      <c r="B115" s="74" t="s">
        <v>211</v>
      </c>
      <c r="C115" s="27"/>
      <c r="D115" s="27"/>
      <c r="E115" s="28"/>
    </row>
    <row r="116" spans="1:5" ht="12" customHeight="1">
      <c r="A116" s="21" t="s">
        <v>212</v>
      </c>
      <c r="B116" s="65" t="s">
        <v>190</v>
      </c>
      <c r="C116" s="27"/>
      <c r="D116" s="27"/>
      <c r="E116" s="28"/>
    </row>
    <row r="117" spans="1:5" ht="12" customHeight="1">
      <c r="A117" s="21" t="s">
        <v>213</v>
      </c>
      <c r="B117" s="65" t="s">
        <v>214</v>
      </c>
      <c r="C117" s="27"/>
      <c r="D117" s="27"/>
      <c r="E117" s="28"/>
    </row>
    <row r="118" spans="1:5" ht="12" customHeight="1">
      <c r="A118" s="21" t="s">
        <v>215</v>
      </c>
      <c r="B118" s="65" t="s">
        <v>216</v>
      </c>
      <c r="C118" s="27"/>
      <c r="D118" s="27"/>
      <c r="E118" s="28"/>
    </row>
    <row r="119" spans="1:5" s="75" customFormat="1" ht="12" customHeight="1">
      <c r="A119" s="21" t="s">
        <v>217</v>
      </c>
      <c r="B119" s="65" t="s">
        <v>196</v>
      </c>
      <c r="C119" s="27"/>
      <c r="D119" s="27"/>
      <c r="E119" s="28"/>
    </row>
    <row r="120" spans="1:5" ht="12" customHeight="1">
      <c r="A120" s="21" t="s">
        <v>218</v>
      </c>
      <c r="B120" s="65" t="s">
        <v>219</v>
      </c>
      <c r="C120" s="27"/>
      <c r="D120" s="27"/>
      <c r="E120" s="28"/>
    </row>
    <row r="121" spans="1:5" ht="12" customHeight="1">
      <c r="A121" s="66" t="s">
        <v>220</v>
      </c>
      <c r="B121" s="65" t="s">
        <v>221</v>
      </c>
      <c r="C121" s="31"/>
      <c r="D121" s="31"/>
      <c r="E121" s="32"/>
    </row>
    <row r="122" spans="1:5" ht="12" customHeight="1">
      <c r="A122" s="16" t="s">
        <v>42</v>
      </c>
      <c r="B122" s="17" t="s">
        <v>222</v>
      </c>
      <c r="C122" s="18"/>
      <c r="D122" s="18"/>
      <c r="E122" s="19"/>
    </row>
    <row r="123" spans="1:5" ht="12" customHeight="1">
      <c r="A123" s="21" t="s">
        <v>44</v>
      </c>
      <c r="B123" s="76" t="s">
        <v>223</v>
      </c>
      <c r="C123" s="23"/>
      <c r="D123" s="23"/>
      <c r="E123" s="24"/>
    </row>
    <row r="124" spans="1:5" ht="12" customHeight="1">
      <c r="A124" s="29" t="s">
        <v>46</v>
      </c>
      <c r="B124" s="73" t="s">
        <v>224</v>
      </c>
      <c r="C124" s="31"/>
      <c r="D124" s="31"/>
      <c r="E124" s="32"/>
    </row>
    <row r="125" spans="1:5" ht="12" customHeight="1">
      <c r="A125" s="16" t="s">
        <v>225</v>
      </c>
      <c r="B125" s="17" t="s">
        <v>226</v>
      </c>
      <c r="C125" s="18">
        <f>+C92+C108+C122</f>
        <v>251066</v>
      </c>
      <c r="D125" s="18">
        <f>+D92+D108+D122</f>
        <v>280782</v>
      </c>
      <c r="E125" s="19">
        <f>+E92+E108+E122</f>
        <v>270839</v>
      </c>
    </row>
    <row r="126" spans="1:5" ht="12" customHeight="1">
      <c r="A126" s="16" t="s">
        <v>70</v>
      </c>
      <c r="B126" s="17" t="s">
        <v>227</v>
      </c>
      <c r="C126" s="18">
        <f>+C127+C128+C129</f>
        <v>0</v>
      </c>
      <c r="D126" s="18">
        <f>+D127+D128+D129</f>
        <v>0</v>
      </c>
      <c r="E126" s="19">
        <f>+E127+E128+E129</f>
        <v>0</v>
      </c>
    </row>
    <row r="127" spans="1:5" ht="12" customHeight="1">
      <c r="A127" s="21" t="s">
        <v>72</v>
      </c>
      <c r="B127" s="76" t="s">
        <v>228</v>
      </c>
      <c r="C127" s="27"/>
      <c r="D127" s="27"/>
      <c r="E127" s="28"/>
    </row>
    <row r="128" spans="1:5" ht="12" customHeight="1">
      <c r="A128" s="21" t="s">
        <v>74</v>
      </c>
      <c r="B128" s="76" t="s">
        <v>229</v>
      </c>
      <c r="C128" s="27"/>
      <c r="D128" s="27"/>
      <c r="E128" s="28"/>
    </row>
    <row r="129" spans="1:5" ht="12" customHeight="1">
      <c r="A129" s="66" t="s">
        <v>76</v>
      </c>
      <c r="B129" s="77" t="s">
        <v>230</v>
      </c>
      <c r="C129" s="27"/>
      <c r="D129" s="27"/>
      <c r="E129" s="28"/>
    </row>
    <row r="130" spans="1:5" ht="12" customHeight="1">
      <c r="A130" s="16" t="s">
        <v>92</v>
      </c>
      <c r="B130" s="17" t="s">
        <v>231</v>
      </c>
      <c r="C130" s="18">
        <f>+C131+C132+C134+C133</f>
        <v>0</v>
      </c>
      <c r="D130" s="18">
        <f>+D131+D132+D134+D133</f>
        <v>0</v>
      </c>
      <c r="E130" s="19">
        <f>+E131+E132+E134+E133</f>
        <v>0</v>
      </c>
    </row>
    <row r="131" spans="1:5" ht="12" customHeight="1">
      <c r="A131" s="21" t="s">
        <v>94</v>
      </c>
      <c r="B131" s="76" t="s">
        <v>232</v>
      </c>
      <c r="C131" s="27"/>
      <c r="D131" s="27"/>
      <c r="E131" s="28"/>
    </row>
    <row r="132" spans="1:5" ht="12" customHeight="1">
      <c r="A132" s="21" t="s">
        <v>96</v>
      </c>
      <c r="B132" s="76" t="s">
        <v>233</v>
      </c>
      <c r="C132" s="27"/>
      <c r="D132" s="27"/>
      <c r="E132" s="28"/>
    </row>
    <row r="133" spans="1:5" ht="12" customHeight="1">
      <c r="A133" s="21" t="s">
        <v>98</v>
      </c>
      <c r="B133" s="76" t="s">
        <v>234</v>
      </c>
      <c r="C133" s="27"/>
      <c r="D133" s="27"/>
      <c r="E133" s="28"/>
    </row>
    <row r="134" spans="1:5" ht="12" customHeight="1">
      <c r="A134" s="66" t="s">
        <v>100</v>
      </c>
      <c r="B134" s="77" t="s">
        <v>235</v>
      </c>
      <c r="C134" s="27"/>
      <c r="D134" s="27"/>
      <c r="E134" s="28"/>
    </row>
    <row r="135" spans="1:5" ht="12" customHeight="1">
      <c r="A135" s="16" t="s">
        <v>236</v>
      </c>
      <c r="B135" s="17" t="s">
        <v>237</v>
      </c>
      <c r="C135" s="18">
        <f>+C136+C137+C138+C139</f>
        <v>5304</v>
      </c>
      <c r="D135" s="18">
        <f>+D136+D137+D138+D139</f>
        <v>5304</v>
      </c>
      <c r="E135" s="19">
        <f>+E136+E137+E138+E139</f>
        <v>5304</v>
      </c>
    </row>
    <row r="136" spans="1:5" ht="12" customHeight="1">
      <c r="A136" s="21" t="s">
        <v>106</v>
      </c>
      <c r="B136" s="76" t="s">
        <v>238</v>
      </c>
      <c r="C136" s="27"/>
      <c r="D136" s="27"/>
      <c r="E136" s="28"/>
    </row>
    <row r="137" spans="1:5" ht="12" customHeight="1">
      <c r="A137" s="21" t="s">
        <v>108</v>
      </c>
      <c r="B137" s="76" t="s">
        <v>239</v>
      </c>
      <c r="C137" s="27">
        <v>5304</v>
      </c>
      <c r="D137" s="27">
        <v>5304</v>
      </c>
      <c r="E137" s="28">
        <v>5304</v>
      </c>
    </row>
    <row r="138" spans="1:5" ht="12" customHeight="1">
      <c r="A138" s="21" t="s">
        <v>110</v>
      </c>
      <c r="B138" s="76" t="s">
        <v>240</v>
      </c>
      <c r="C138" s="27"/>
      <c r="D138" s="27"/>
      <c r="E138" s="28"/>
    </row>
    <row r="139" spans="1:5" ht="12" customHeight="1">
      <c r="A139" s="66" t="s">
        <v>112</v>
      </c>
      <c r="B139" s="77" t="s">
        <v>241</v>
      </c>
      <c r="C139" s="27"/>
      <c r="D139" s="27"/>
      <c r="E139" s="28"/>
    </row>
    <row r="140" spans="1:9" ht="15" customHeight="1">
      <c r="A140" s="16" t="s">
        <v>114</v>
      </c>
      <c r="B140" s="17" t="s">
        <v>242</v>
      </c>
      <c r="C140" s="78">
        <f>+C141+C142+C143+C144</f>
        <v>0</v>
      </c>
      <c r="D140" s="78">
        <f>+D141+D142+D143+D144</f>
        <v>0</v>
      </c>
      <c r="E140" s="79">
        <f>+E141+E142+E143+E144</f>
        <v>0</v>
      </c>
      <c r="F140" s="80"/>
      <c r="G140" s="81"/>
      <c r="H140" s="81"/>
      <c r="I140" s="81"/>
    </row>
    <row r="141" spans="1:5" s="20" customFormat="1" ht="12.75" customHeight="1">
      <c r="A141" s="21" t="s">
        <v>116</v>
      </c>
      <c r="B141" s="76" t="s">
        <v>243</v>
      </c>
      <c r="C141" s="27"/>
      <c r="D141" s="27"/>
      <c r="E141" s="28"/>
    </row>
    <row r="142" spans="1:5" ht="12.75" customHeight="1">
      <c r="A142" s="21" t="s">
        <v>118</v>
      </c>
      <c r="B142" s="76" t="s">
        <v>244</v>
      </c>
      <c r="C142" s="27"/>
      <c r="D142" s="27"/>
      <c r="E142" s="28"/>
    </row>
    <row r="143" spans="1:5" ht="12.75" customHeight="1">
      <c r="A143" s="21" t="s">
        <v>120</v>
      </c>
      <c r="B143" s="76" t="s">
        <v>245</v>
      </c>
      <c r="C143" s="27"/>
      <c r="D143" s="27"/>
      <c r="E143" s="28"/>
    </row>
    <row r="144" spans="1:5" ht="12.75" customHeight="1">
      <c r="A144" s="21" t="s">
        <v>122</v>
      </c>
      <c r="B144" s="76" t="s">
        <v>246</v>
      </c>
      <c r="C144" s="27"/>
      <c r="D144" s="27"/>
      <c r="E144" s="28"/>
    </row>
    <row r="145" spans="1:5" ht="16.5">
      <c r="A145" s="16" t="s">
        <v>124</v>
      </c>
      <c r="B145" s="17" t="s">
        <v>247</v>
      </c>
      <c r="C145" s="82">
        <f>+C126+C130+C135+C140</f>
        <v>5304</v>
      </c>
      <c r="D145" s="82">
        <f>+D126+D130+D135+D140</f>
        <v>5304</v>
      </c>
      <c r="E145" s="83">
        <f>+E126+E130+E135+E140</f>
        <v>5304</v>
      </c>
    </row>
    <row r="146" spans="1:5" ht="16.5">
      <c r="A146" s="84" t="s">
        <v>248</v>
      </c>
      <c r="B146" s="85" t="s">
        <v>249</v>
      </c>
      <c r="C146" s="82">
        <f>+C125+C145</f>
        <v>256370</v>
      </c>
      <c r="D146" s="82">
        <f>+D125+D145</f>
        <v>286086</v>
      </c>
      <c r="E146" s="83">
        <f>+E125+E145</f>
        <v>276143</v>
      </c>
    </row>
    <row r="148" ht="18.75" customHeight="1"/>
    <row r="149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electLockedCells="1" selectUnlockedCells="1"/>
  <mergeCells count="8"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5" right="0.7875" top="1.4430555555555555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2015. ÉVI ZÁRSZÁMADÁSÁNAK PÉNZÜGYI MÉRLEGE&amp;R&amp;"Times New Roman CE,Félkövér dőlt"&amp;11 1.1. melléklet a 3./2016. (V.10.) önkormányzati rendelethez</oddHeader>
  </headerFooter>
  <rowBreaks count="1" manualBreakCount="1">
    <brk id="8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M58"/>
  <sheetViews>
    <sheetView zoomScaleSheetLayoutView="145" workbookViewId="0" topLeftCell="A1">
      <selection activeCell="H5" sqref="H5"/>
    </sheetView>
  </sheetViews>
  <sheetFormatPr defaultColWidth="9.00390625" defaultRowHeight="12.75"/>
  <cols>
    <col min="1" max="1" width="18.625" style="243" customWidth="1"/>
    <col min="2" max="2" width="62.00390625" style="177" customWidth="1"/>
    <col min="3" max="5" width="15.875" style="177" customWidth="1"/>
    <col min="6" max="16384" width="9.375" style="177" customWidth="1"/>
  </cols>
  <sheetData>
    <row r="1" spans="1:5" s="182" customFormat="1" ht="21" customHeight="1">
      <c r="A1" s="178"/>
      <c r="B1" s="179"/>
      <c r="C1" s="180"/>
      <c r="D1" s="180"/>
      <c r="E1" s="244" t="s">
        <v>437</v>
      </c>
    </row>
    <row r="2" spans="1:5" s="186" customFormat="1" ht="25.5" customHeight="1">
      <c r="A2" s="183" t="s">
        <v>408</v>
      </c>
      <c r="B2" s="184" t="s">
        <v>438</v>
      </c>
      <c r="C2" s="184"/>
      <c r="D2" s="184"/>
      <c r="E2" s="245"/>
    </row>
    <row r="3" spans="1:5" s="186" customFormat="1" ht="24.75" customHeight="1">
      <c r="A3" s="187" t="s">
        <v>439</v>
      </c>
      <c r="B3" s="188" t="s">
        <v>388</v>
      </c>
      <c r="C3" s="188"/>
      <c r="D3" s="188"/>
      <c r="E3" s="246"/>
    </row>
    <row r="4" spans="1:5" s="192" customFormat="1" ht="15.75" customHeight="1">
      <c r="A4" s="190"/>
      <c r="B4" s="190"/>
      <c r="C4" s="191"/>
      <c r="D4" s="191"/>
      <c r="E4" s="191" t="s">
        <v>389</v>
      </c>
    </row>
    <row r="5" spans="1:5" ht="24.75">
      <c r="A5" s="193" t="s">
        <v>390</v>
      </c>
      <c r="B5" s="194" t="s">
        <v>391</v>
      </c>
      <c r="C5" s="195" t="s">
        <v>6</v>
      </c>
      <c r="D5" s="195" t="s">
        <v>7</v>
      </c>
      <c r="E5" s="196" t="s">
        <v>8</v>
      </c>
    </row>
    <row r="6" spans="1:5" s="201" customFormat="1" ht="12.75" customHeight="1">
      <c r="A6" s="197" t="s">
        <v>9</v>
      </c>
      <c r="B6" s="198" t="s">
        <v>10</v>
      </c>
      <c r="C6" s="198" t="s">
        <v>11</v>
      </c>
      <c r="D6" s="199" t="s">
        <v>12</v>
      </c>
      <c r="E6" s="200" t="s">
        <v>13</v>
      </c>
    </row>
    <row r="7" spans="1:5" s="201" customFormat="1" ht="15.75" customHeight="1">
      <c r="A7" s="202" t="s">
        <v>260</v>
      </c>
      <c r="B7" s="202"/>
      <c r="C7" s="202"/>
      <c r="D7" s="202"/>
      <c r="E7" s="202"/>
    </row>
    <row r="8" spans="1:5" s="204" customFormat="1" ht="12" customHeight="1">
      <c r="A8" s="197" t="s">
        <v>14</v>
      </c>
      <c r="B8" s="247" t="s">
        <v>412</v>
      </c>
      <c r="C8" s="120">
        <v>23601</v>
      </c>
      <c r="D8" s="266">
        <v>23603</v>
      </c>
      <c r="E8" s="248">
        <v>22840</v>
      </c>
    </row>
    <row r="9" spans="1:5" s="204" customFormat="1" ht="12" customHeight="1">
      <c r="A9" s="249" t="s">
        <v>16</v>
      </c>
      <c r="B9" s="58" t="s">
        <v>73</v>
      </c>
      <c r="C9" s="250"/>
      <c r="D9" s="267"/>
      <c r="E9" s="251"/>
    </row>
    <row r="10" spans="1:5" s="204" customFormat="1" ht="12" customHeight="1">
      <c r="A10" s="252" t="s">
        <v>18</v>
      </c>
      <c r="B10" s="61" t="s">
        <v>75</v>
      </c>
      <c r="C10" s="109"/>
      <c r="D10" s="268"/>
      <c r="E10" s="134"/>
    </row>
    <row r="11" spans="1:5" s="204" customFormat="1" ht="12" customHeight="1">
      <c r="A11" s="252" t="s">
        <v>20</v>
      </c>
      <c r="B11" s="61" t="s">
        <v>77</v>
      </c>
      <c r="C11" s="109"/>
      <c r="D11" s="268"/>
      <c r="E11" s="134"/>
    </row>
    <row r="12" spans="1:5" s="204" customFormat="1" ht="12" customHeight="1">
      <c r="A12" s="252" t="s">
        <v>22</v>
      </c>
      <c r="B12" s="61" t="s">
        <v>79</v>
      </c>
      <c r="C12" s="109"/>
      <c r="D12" s="268"/>
      <c r="E12" s="134"/>
    </row>
    <row r="13" spans="1:5" s="204" customFormat="1" ht="12" customHeight="1">
      <c r="A13" s="252" t="s">
        <v>24</v>
      </c>
      <c r="B13" s="61" t="s">
        <v>81</v>
      </c>
      <c r="C13" s="109">
        <v>21134</v>
      </c>
      <c r="D13" s="268">
        <v>21134</v>
      </c>
      <c r="E13" s="134">
        <v>20456</v>
      </c>
    </row>
    <row r="14" spans="1:5" s="204" customFormat="1" ht="12" customHeight="1">
      <c r="A14" s="252" t="s">
        <v>26</v>
      </c>
      <c r="B14" s="61" t="s">
        <v>413</v>
      </c>
      <c r="C14" s="109">
        <v>2467</v>
      </c>
      <c r="D14" s="268">
        <v>2467</v>
      </c>
      <c r="E14" s="134">
        <v>2382</v>
      </c>
    </row>
    <row r="15" spans="1:5" s="206" customFormat="1" ht="12" customHeight="1">
      <c r="A15" s="252" t="s">
        <v>185</v>
      </c>
      <c r="B15" s="77" t="s">
        <v>414</v>
      </c>
      <c r="C15" s="109"/>
      <c r="D15" s="268"/>
      <c r="E15" s="134"/>
    </row>
    <row r="16" spans="1:5" s="206" customFormat="1" ht="12" customHeight="1">
      <c r="A16" s="252" t="s">
        <v>187</v>
      </c>
      <c r="B16" s="61" t="s">
        <v>87</v>
      </c>
      <c r="C16" s="123"/>
      <c r="D16" s="269">
        <v>2</v>
      </c>
      <c r="E16" s="253">
        <v>2</v>
      </c>
    </row>
    <row r="17" spans="1:5" s="204" customFormat="1" ht="12" customHeight="1">
      <c r="A17" s="252" t="s">
        <v>189</v>
      </c>
      <c r="B17" s="61" t="s">
        <v>89</v>
      </c>
      <c r="C17" s="109"/>
      <c r="D17" s="268"/>
      <c r="E17" s="134"/>
    </row>
    <row r="18" spans="1:5" s="206" customFormat="1" ht="12" customHeight="1">
      <c r="A18" s="252" t="s">
        <v>191</v>
      </c>
      <c r="B18" s="77" t="s">
        <v>91</v>
      </c>
      <c r="C18" s="116"/>
      <c r="D18" s="270"/>
      <c r="E18" s="254"/>
    </row>
    <row r="19" spans="1:5" s="206" customFormat="1" ht="12" customHeight="1">
      <c r="A19" s="197" t="s">
        <v>28</v>
      </c>
      <c r="B19" s="247" t="s">
        <v>415</v>
      </c>
      <c r="C19" s="120"/>
      <c r="D19" s="266"/>
      <c r="E19" s="248"/>
    </row>
    <row r="20" spans="1:5" s="206" customFormat="1" ht="12" customHeight="1">
      <c r="A20" s="252" t="s">
        <v>30</v>
      </c>
      <c r="B20" s="76" t="s">
        <v>31</v>
      </c>
      <c r="C20" s="109"/>
      <c r="D20" s="268"/>
      <c r="E20" s="134"/>
    </row>
    <row r="21" spans="1:5" s="206" customFormat="1" ht="12" customHeight="1">
      <c r="A21" s="252" t="s">
        <v>32</v>
      </c>
      <c r="B21" s="61" t="s">
        <v>416</v>
      </c>
      <c r="C21" s="109"/>
      <c r="D21" s="268"/>
      <c r="E21" s="134"/>
    </row>
    <row r="22" spans="1:5" s="206" customFormat="1" ht="12" customHeight="1">
      <c r="A22" s="252" t="s">
        <v>34</v>
      </c>
      <c r="B22" s="61" t="s">
        <v>417</v>
      </c>
      <c r="C22" s="109"/>
      <c r="D22" s="268"/>
      <c r="E22" s="134"/>
    </row>
    <row r="23" spans="1:5" s="204" customFormat="1" ht="12" customHeight="1">
      <c r="A23" s="252" t="s">
        <v>36</v>
      </c>
      <c r="B23" s="61" t="s">
        <v>440</v>
      </c>
      <c r="C23" s="109"/>
      <c r="D23" s="268"/>
      <c r="E23" s="134"/>
    </row>
    <row r="24" spans="1:5" s="204" customFormat="1" ht="12" customHeight="1">
      <c r="A24" s="197" t="s">
        <v>42</v>
      </c>
      <c r="B24" s="17" t="s">
        <v>272</v>
      </c>
      <c r="C24" s="255"/>
      <c r="D24" s="271"/>
      <c r="E24" s="256"/>
    </row>
    <row r="25" spans="1:5" s="204" customFormat="1" ht="12" customHeight="1">
      <c r="A25" s="197" t="s">
        <v>225</v>
      </c>
      <c r="B25" s="17" t="s">
        <v>419</v>
      </c>
      <c r="C25" s="120"/>
      <c r="D25" s="266"/>
      <c r="E25" s="248"/>
    </row>
    <row r="26" spans="1:5" s="204" customFormat="1" ht="12" customHeight="1">
      <c r="A26" s="257" t="s">
        <v>58</v>
      </c>
      <c r="B26" s="76" t="s">
        <v>416</v>
      </c>
      <c r="C26" s="105"/>
      <c r="D26" s="272"/>
      <c r="E26" s="258"/>
    </row>
    <row r="27" spans="1:5" s="204" customFormat="1" ht="12" customHeight="1">
      <c r="A27" s="257" t="s">
        <v>64</v>
      </c>
      <c r="B27" s="61" t="s">
        <v>420</v>
      </c>
      <c r="C27" s="123"/>
      <c r="D27" s="269"/>
      <c r="E27" s="253"/>
    </row>
    <row r="28" spans="1:5" s="204" customFormat="1" ht="12" customHeight="1">
      <c r="A28" s="252" t="s">
        <v>66</v>
      </c>
      <c r="B28" s="259" t="s">
        <v>441</v>
      </c>
      <c r="C28" s="133"/>
      <c r="D28" s="273"/>
      <c r="E28" s="260"/>
    </row>
    <row r="29" spans="1:5" s="204" customFormat="1" ht="12" customHeight="1">
      <c r="A29" s="197" t="s">
        <v>70</v>
      </c>
      <c r="B29" s="17" t="s">
        <v>422</v>
      </c>
      <c r="C29" s="120">
        <f>+C30+C31+C32</f>
        <v>0</v>
      </c>
      <c r="D29" s="266">
        <f>+D30+D31+D32</f>
        <v>0</v>
      </c>
      <c r="E29" s="248">
        <f>+E30+E31+E32</f>
        <v>0</v>
      </c>
    </row>
    <row r="30" spans="1:5" s="204" customFormat="1" ht="12" customHeight="1">
      <c r="A30" s="257" t="s">
        <v>72</v>
      </c>
      <c r="B30" s="76" t="s">
        <v>95</v>
      </c>
      <c r="C30" s="105"/>
      <c r="D30" s="272"/>
      <c r="E30" s="258"/>
    </row>
    <row r="31" spans="1:5" s="204" customFormat="1" ht="12" customHeight="1">
      <c r="A31" s="257" t="s">
        <v>74</v>
      </c>
      <c r="B31" s="61" t="s">
        <v>97</v>
      </c>
      <c r="C31" s="123"/>
      <c r="D31" s="269"/>
      <c r="E31" s="253"/>
    </row>
    <row r="32" spans="1:5" s="204" customFormat="1" ht="12" customHeight="1">
      <c r="A32" s="252" t="s">
        <v>76</v>
      </c>
      <c r="B32" s="259" t="s">
        <v>99</v>
      </c>
      <c r="C32" s="133"/>
      <c r="D32" s="273"/>
      <c r="E32" s="260"/>
    </row>
    <row r="33" spans="1:5" s="204" customFormat="1" ht="12" customHeight="1">
      <c r="A33" s="197" t="s">
        <v>92</v>
      </c>
      <c r="B33" s="17" t="s">
        <v>273</v>
      </c>
      <c r="C33" s="255"/>
      <c r="D33" s="271"/>
      <c r="E33" s="256"/>
    </row>
    <row r="34" spans="1:5" s="204" customFormat="1" ht="12" customHeight="1">
      <c r="A34" s="197" t="s">
        <v>236</v>
      </c>
      <c r="B34" s="17" t="s">
        <v>423</v>
      </c>
      <c r="C34" s="255"/>
      <c r="D34" s="271"/>
      <c r="E34" s="256"/>
    </row>
    <row r="35" spans="1:5" s="204" customFormat="1" ht="12" customHeight="1">
      <c r="A35" s="197" t="s">
        <v>114</v>
      </c>
      <c r="B35" s="17" t="s">
        <v>442</v>
      </c>
      <c r="C35" s="120">
        <f>+C8+C19+C24+C25+C29+C33+C34</f>
        <v>23601</v>
      </c>
      <c r="D35" s="266">
        <f>+D8+D19+D24+D25+D29+D33+D34</f>
        <v>23603</v>
      </c>
      <c r="E35" s="248">
        <f>+E8+E19+E24+E25+E29+E33+E34</f>
        <v>22840</v>
      </c>
    </row>
    <row r="36" spans="1:5" s="206" customFormat="1" ht="12" customHeight="1">
      <c r="A36" s="261" t="s">
        <v>124</v>
      </c>
      <c r="B36" s="17" t="s">
        <v>425</v>
      </c>
      <c r="C36" s="120">
        <v>21816</v>
      </c>
      <c r="D36" s="266">
        <v>24747</v>
      </c>
      <c r="E36" s="248">
        <v>23850</v>
      </c>
    </row>
    <row r="37" spans="1:5" s="206" customFormat="1" ht="15" customHeight="1">
      <c r="A37" s="257" t="s">
        <v>426</v>
      </c>
      <c r="B37" s="76" t="s">
        <v>324</v>
      </c>
      <c r="C37" s="105">
        <v>2175</v>
      </c>
      <c r="D37" s="272">
        <v>2175</v>
      </c>
      <c r="E37" s="258">
        <v>2175</v>
      </c>
    </row>
    <row r="38" spans="1:5" s="206" customFormat="1" ht="15" customHeight="1">
      <c r="A38" s="257" t="s">
        <v>427</v>
      </c>
      <c r="B38" s="61" t="s">
        <v>428</v>
      </c>
      <c r="C38" s="123"/>
      <c r="D38" s="269"/>
      <c r="E38" s="253"/>
    </row>
    <row r="39" spans="1:5" ht="13.5">
      <c r="A39" s="252" t="s">
        <v>429</v>
      </c>
      <c r="B39" s="259" t="s">
        <v>430</v>
      </c>
      <c r="C39" s="133">
        <v>19641</v>
      </c>
      <c r="D39" s="273">
        <v>22572</v>
      </c>
      <c r="E39" s="260">
        <v>21675</v>
      </c>
    </row>
    <row r="40" spans="1:5" s="201" customFormat="1" ht="16.5" customHeight="1">
      <c r="A40" s="261" t="s">
        <v>248</v>
      </c>
      <c r="B40" s="262" t="s">
        <v>431</v>
      </c>
      <c r="C40" s="120">
        <v>45417</v>
      </c>
      <c r="D40" s="266">
        <v>48350</v>
      </c>
      <c r="E40" s="248">
        <v>46690</v>
      </c>
    </row>
    <row r="41" spans="1:5" s="224" customFormat="1" ht="12" customHeight="1">
      <c r="A41" s="216"/>
      <c r="B41" s="217"/>
      <c r="C41" s="218"/>
      <c r="D41" s="218"/>
      <c r="E41" s="218"/>
    </row>
    <row r="42" spans="1:5" ht="12" customHeight="1">
      <c r="A42" s="219"/>
      <c r="B42" s="220"/>
      <c r="C42" s="221"/>
      <c r="D42" s="221"/>
      <c r="E42" s="221"/>
    </row>
    <row r="43" spans="1:5" ht="12" customHeight="1">
      <c r="A43" s="202" t="s">
        <v>261</v>
      </c>
      <c r="B43" s="202"/>
      <c r="C43" s="202"/>
      <c r="D43" s="202"/>
      <c r="E43" s="202"/>
    </row>
    <row r="44" spans="1:5" ht="12" customHeight="1">
      <c r="A44" s="197" t="s">
        <v>14</v>
      </c>
      <c r="B44" s="17" t="s">
        <v>432</v>
      </c>
      <c r="C44" s="120">
        <v>43417</v>
      </c>
      <c r="D44" s="120">
        <v>46978</v>
      </c>
      <c r="E44" s="248">
        <v>45933</v>
      </c>
    </row>
    <row r="45" spans="1:13" ht="12" customHeight="1">
      <c r="A45" s="252" t="s">
        <v>16</v>
      </c>
      <c r="B45" s="76" t="s">
        <v>178</v>
      </c>
      <c r="C45" s="105">
        <v>20953</v>
      </c>
      <c r="D45" s="105">
        <v>23290</v>
      </c>
      <c r="E45" s="258">
        <v>23290</v>
      </c>
      <c r="M45" s="177">
        <f>15000/60</f>
        <v>250</v>
      </c>
    </row>
    <row r="46" spans="1:13" ht="12" customHeight="1">
      <c r="A46" s="252" t="s">
        <v>18</v>
      </c>
      <c r="B46" s="61" t="s">
        <v>179</v>
      </c>
      <c r="C46" s="109">
        <v>5386</v>
      </c>
      <c r="D46" s="109">
        <v>6335</v>
      </c>
      <c r="E46" s="134">
        <v>6335</v>
      </c>
      <c r="M46" s="177">
        <f>+M45/8</f>
        <v>31.25</v>
      </c>
    </row>
    <row r="47" spans="1:5" ht="12" customHeight="1">
      <c r="A47" s="252" t="s">
        <v>20</v>
      </c>
      <c r="B47" s="61" t="s">
        <v>180</v>
      </c>
      <c r="C47" s="109">
        <v>17078</v>
      </c>
      <c r="D47" s="109">
        <v>17338</v>
      </c>
      <c r="E47" s="134">
        <v>16293</v>
      </c>
    </row>
    <row r="48" spans="1:5" s="224" customFormat="1" ht="12" customHeight="1">
      <c r="A48" s="252" t="s">
        <v>22</v>
      </c>
      <c r="B48" s="61" t="s">
        <v>181</v>
      </c>
      <c r="C48" s="109"/>
      <c r="D48" s="109"/>
      <c r="E48" s="134"/>
    </row>
    <row r="49" spans="1:5" ht="12" customHeight="1">
      <c r="A49" s="252" t="s">
        <v>24</v>
      </c>
      <c r="B49" s="61" t="s">
        <v>183</v>
      </c>
      <c r="C49" s="109"/>
      <c r="D49" s="109">
        <v>15</v>
      </c>
      <c r="E49" s="134">
        <v>15</v>
      </c>
    </row>
    <row r="50" spans="1:5" ht="12" customHeight="1">
      <c r="A50" s="197" t="s">
        <v>28</v>
      </c>
      <c r="B50" s="17" t="s">
        <v>433</v>
      </c>
      <c r="C50" s="120">
        <v>2000</v>
      </c>
      <c r="D50" s="120">
        <v>1372</v>
      </c>
      <c r="E50" s="248">
        <v>554</v>
      </c>
    </row>
    <row r="51" spans="1:5" ht="12" customHeight="1">
      <c r="A51" s="252" t="s">
        <v>30</v>
      </c>
      <c r="B51" s="76" t="s">
        <v>204</v>
      </c>
      <c r="C51" s="105">
        <v>2000</v>
      </c>
      <c r="D51" s="105">
        <v>1372</v>
      </c>
      <c r="E51" s="258">
        <v>554</v>
      </c>
    </row>
    <row r="52" spans="1:5" ht="12" customHeight="1">
      <c r="A52" s="252" t="s">
        <v>32</v>
      </c>
      <c r="B52" s="61" t="s">
        <v>206</v>
      </c>
      <c r="C52" s="109"/>
      <c r="D52" s="109"/>
      <c r="E52" s="134"/>
    </row>
    <row r="53" spans="1:5" ht="15" customHeight="1">
      <c r="A53" s="252" t="s">
        <v>34</v>
      </c>
      <c r="B53" s="61" t="s">
        <v>434</v>
      </c>
      <c r="C53" s="109"/>
      <c r="D53" s="109"/>
      <c r="E53" s="134"/>
    </row>
    <row r="54" spans="1:5" ht="23.25">
      <c r="A54" s="252" t="s">
        <v>36</v>
      </c>
      <c r="B54" s="61" t="s">
        <v>443</v>
      </c>
      <c r="C54" s="109"/>
      <c r="D54" s="109"/>
      <c r="E54" s="134"/>
    </row>
    <row r="55" spans="1:5" ht="15" customHeight="1">
      <c r="A55" s="197" t="s">
        <v>42</v>
      </c>
      <c r="B55" s="263" t="s">
        <v>436</v>
      </c>
      <c r="C55" s="120">
        <v>45417</v>
      </c>
      <c r="D55" s="120">
        <v>48350</v>
      </c>
      <c r="E55" s="248">
        <v>46487</v>
      </c>
    </row>
    <row r="56" spans="3:5" ht="13.5">
      <c r="C56" s="264"/>
      <c r="D56" s="264"/>
      <c r="E56" s="264"/>
    </row>
    <row r="57" spans="1:5" ht="13.5">
      <c r="A57" s="238" t="s">
        <v>405</v>
      </c>
      <c r="B57" s="239"/>
      <c r="C57" s="240">
        <v>10</v>
      </c>
      <c r="D57" s="240">
        <v>10</v>
      </c>
      <c r="E57" s="265">
        <v>10</v>
      </c>
    </row>
    <row r="58" spans="1:5" ht="13.5">
      <c r="A58" s="238" t="s">
        <v>406</v>
      </c>
      <c r="B58" s="239"/>
      <c r="C58" s="240">
        <v>0</v>
      </c>
      <c r="D58" s="240">
        <v>0</v>
      </c>
      <c r="E58" s="265">
        <v>0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68"/>
  <sheetViews>
    <sheetView zoomScaleSheetLayoutView="120" workbookViewId="0" topLeftCell="A1">
      <selection activeCell="E69" sqref="E69"/>
    </sheetView>
  </sheetViews>
  <sheetFormatPr defaultColWidth="12.00390625" defaultRowHeight="12.75"/>
  <cols>
    <col min="1" max="1" width="67.125" style="274" customWidth="1"/>
    <col min="2" max="2" width="6.125" style="275" customWidth="1"/>
    <col min="3" max="4" width="12.125" style="274" customWidth="1"/>
    <col min="5" max="5" width="12.125" style="276" customWidth="1"/>
    <col min="6" max="16384" width="12.00390625" style="274" customWidth="1"/>
  </cols>
  <sheetData>
    <row r="1" spans="1:5" ht="49.5" customHeight="1">
      <c r="A1" s="277" t="s">
        <v>444</v>
      </c>
      <c r="B1" s="277"/>
      <c r="C1" s="277"/>
      <c r="D1" s="277"/>
      <c r="E1" s="277"/>
    </row>
    <row r="2" spans="3:5" ht="16.5">
      <c r="C2" s="278" t="s">
        <v>445</v>
      </c>
      <c r="D2" s="278"/>
      <c r="E2" s="278"/>
    </row>
    <row r="3" spans="1:5" ht="15.75" customHeight="1">
      <c r="A3" s="279" t="s">
        <v>446</v>
      </c>
      <c r="B3" s="280" t="s">
        <v>447</v>
      </c>
      <c r="C3" s="281" t="s">
        <v>448</v>
      </c>
      <c r="D3" s="281" t="s">
        <v>449</v>
      </c>
      <c r="E3" s="282" t="s">
        <v>450</v>
      </c>
    </row>
    <row r="4" spans="1:5" ht="11.25" customHeight="1">
      <c r="A4" s="279"/>
      <c r="B4" s="280"/>
      <c r="C4" s="281"/>
      <c r="D4" s="281"/>
      <c r="E4" s="282"/>
    </row>
    <row r="5" spans="1:5" ht="15.75" customHeight="1">
      <c r="A5" s="279"/>
      <c r="B5" s="280"/>
      <c r="C5" s="283" t="s">
        <v>451</v>
      </c>
      <c r="D5" s="283"/>
      <c r="E5" s="283"/>
    </row>
    <row r="6" spans="1:5" s="287" customFormat="1" ht="16.5">
      <c r="A6" s="284" t="s">
        <v>452</v>
      </c>
      <c r="B6" s="285" t="s">
        <v>10</v>
      </c>
      <c r="C6" s="285" t="s">
        <v>11</v>
      </c>
      <c r="D6" s="285" t="s">
        <v>12</v>
      </c>
      <c r="E6" s="286" t="s">
        <v>13</v>
      </c>
    </row>
    <row r="7" spans="1:5" s="292" customFormat="1" ht="15.75">
      <c r="A7" s="288" t="s">
        <v>453</v>
      </c>
      <c r="B7" s="289" t="s">
        <v>454</v>
      </c>
      <c r="C7" s="290"/>
      <c r="D7" s="290">
        <v>2957</v>
      </c>
      <c r="E7" s="291"/>
    </row>
    <row r="8" spans="1:5" s="292" customFormat="1" ht="15.75">
      <c r="A8" s="293" t="s">
        <v>455</v>
      </c>
      <c r="B8" s="294" t="s">
        <v>456</v>
      </c>
      <c r="C8" s="295">
        <f>+C9+C14+C19+C24+C29</f>
        <v>0</v>
      </c>
      <c r="D8" s="295">
        <f>D9+D14+D19+D24+D29</f>
        <v>478533</v>
      </c>
      <c r="E8" s="296">
        <f>+E9+E14+E19+E24+E29</f>
        <v>0</v>
      </c>
    </row>
    <row r="9" spans="1:5" s="292" customFormat="1" ht="15.75">
      <c r="A9" s="293" t="s">
        <v>457</v>
      </c>
      <c r="B9" s="294" t="s">
        <v>458</v>
      </c>
      <c r="C9" s="295">
        <f>+C10+C11+C12+C13</f>
        <v>0</v>
      </c>
      <c r="D9" s="295">
        <f>SUM(D10:D13)</f>
        <v>407902</v>
      </c>
      <c r="E9" s="296">
        <f>+E10+E11+E12+E13</f>
        <v>0</v>
      </c>
    </row>
    <row r="10" spans="1:5" s="292" customFormat="1" ht="15.75">
      <c r="A10" s="297" t="s">
        <v>459</v>
      </c>
      <c r="B10" s="294" t="s">
        <v>460</v>
      </c>
      <c r="C10" s="298"/>
      <c r="D10" s="298">
        <v>242763</v>
      </c>
      <c r="E10" s="299"/>
    </row>
    <row r="11" spans="1:5" s="292" customFormat="1" ht="26.25" customHeight="1">
      <c r="A11" s="297" t="s">
        <v>461</v>
      </c>
      <c r="B11" s="294" t="s">
        <v>462</v>
      </c>
      <c r="C11" s="300"/>
      <c r="D11" s="300">
        <v>99322</v>
      </c>
      <c r="E11" s="301"/>
    </row>
    <row r="12" spans="1:5" s="292" customFormat="1" ht="22.5">
      <c r="A12" s="297" t="s">
        <v>463</v>
      </c>
      <c r="B12" s="294" t="s">
        <v>464</v>
      </c>
      <c r="C12" s="300"/>
      <c r="D12" s="300"/>
      <c r="E12" s="301"/>
    </row>
    <row r="13" spans="1:5" s="292" customFormat="1" ht="15.75">
      <c r="A13" s="297" t="s">
        <v>465</v>
      </c>
      <c r="B13" s="294" t="s">
        <v>466</v>
      </c>
      <c r="C13" s="300"/>
      <c r="D13" s="300">
        <v>65817</v>
      </c>
      <c r="E13" s="301"/>
    </row>
    <row r="14" spans="1:5" s="292" customFormat="1" ht="15.75">
      <c r="A14" s="293" t="s">
        <v>467</v>
      </c>
      <c r="B14" s="294" t="s">
        <v>468</v>
      </c>
      <c r="C14" s="302">
        <f>+C15+C16+C17+C18</f>
        <v>0</v>
      </c>
      <c r="D14" s="295">
        <f>SUM(D15:D18)</f>
        <v>69941</v>
      </c>
      <c r="E14" s="303">
        <f>+E15+E16+E17+E18</f>
        <v>0</v>
      </c>
    </row>
    <row r="15" spans="1:5" s="292" customFormat="1" ht="15.75">
      <c r="A15" s="297" t="s">
        <v>469</v>
      </c>
      <c r="B15" s="294" t="s">
        <v>470</v>
      </c>
      <c r="C15" s="300"/>
      <c r="D15" s="300"/>
      <c r="E15" s="301"/>
    </row>
    <row r="16" spans="1:5" s="292" customFormat="1" ht="22.5">
      <c r="A16" s="297" t="s">
        <v>471</v>
      </c>
      <c r="B16" s="294" t="s">
        <v>248</v>
      </c>
      <c r="C16" s="300"/>
      <c r="D16" s="300"/>
      <c r="E16" s="301"/>
    </row>
    <row r="17" spans="1:5" s="292" customFormat="1" ht="15.75">
      <c r="A17" s="297" t="s">
        <v>472</v>
      </c>
      <c r="B17" s="294" t="s">
        <v>276</v>
      </c>
      <c r="C17" s="300"/>
      <c r="D17" s="300">
        <v>58176</v>
      </c>
      <c r="E17" s="301"/>
    </row>
    <row r="18" spans="1:5" s="292" customFormat="1" ht="15.75">
      <c r="A18" s="297" t="s">
        <v>473</v>
      </c>
      <c r="B18" s="294" t="s">
        <v>277</v>
      </c>
      <c r="C18" s="300"/>
      <c r="D18" s="300">
        <v>11765</v>
      </c>
      <c r="E18" s="301"/>
    </row>
    <row r="19" spans="1:5" s="292" customFormat="1" ht="15.75">
      <c r="A19" s="293" t="s">
        <v>474</v>
      </c>
      <c r="B19" s="294" t="s">
        <v>278</v>
      </c>
      <c r="C19" s="302">
        <f>+C20+C21+C22+C23</f>
        <v>0</v>
      </c>
      <c r="D19" s="295"/>
      <c r="E19" s="303">
        <f>+E20+E21+E22+E23</f>
        <v>0</v>
      </c>
    </row>
    <row r="20" spans="1:5" s="292" customFormat="1" ht="15.75">
      <c r="A20" s="297" t="s">
        <v>475</v>
      </c>
      <c r="B20" s="294" t="s">
        <v>281</v>
      </c>
      <c r="C20" s="300"/>
      <c r="D20" s="300"/>
      <c r="E20" s="301"/>
    </row>
    <row r="21" spans="1:5" s="292" customFormat="1" ht="15.75">
      <c r="A21" s="297" t="s">
        <v>476</v>
      </c>
      <c r="B21" s="294" t="s">
        <v>284</v>
      </c>
      <c r="C21" s="300"/>
      <c r="D21" s="300"/>
      <c r="E21" s="301"/>
    </row>
    <row r="22" spans="1:5" s="292" customFormat="1" ht="15.75">
      <c r="A22" s="297" t="s">
        <v>477</v>
      </c>
      <c r="B22" s="294" t="s">
        <v>287</v>
      </c>
      <c r="C22" s="300"/>
      <c r="D22" s="300"/>
      <c r="E22" s="301"/>
    </row>
    <row r="23" spans="1:5" s="292" customFormat="1" ht="15.75">
      <c r="A23" s="297" t="s">
        <v>478</v>
      </c>
      <c r="B23" s="294" t="s">
        <v>290</v>
      </c>
      <c r="C23" s="300"/>
      <c r="D23" s="300"/>
      <c r="E23" s="301"/>
    </row>
    <row r="24" spans="1:5" s="292" customFormat="1" ht="15.75">
      <c r="A24" s="293" t="s">
        <v>479</v>
      </c>
      <c r="B24" s="294" t="s">
        <v>293</v>
      </c>
      <c r="C24" s="302">
        <f>+C25+C26+C27+C28</f>
        <v>0</v>
      </c>
      <c r="D24" s="295">
        <v>690</v>
      </c>
      <c r="E24" s="303">
        <f>+E25+E26+E27+E28</f>
        <v>0</v>
      </c>
    </row>
    <row r="25" spans="1:5" s="292" customFormat="1" ht="15.75">
      <c r="A25" s="297" t="s">
        <v>480</v>
      </c>
      <c r="B25" s="294" t="s">
        <v>296</v>
      </c>
      <c r="C25" s="300"/>
      <c r="D25" s="300"/>
      <c r="E25" s="301"/>
    </row>
    <row r="26" spans="1:5" s="292" customFormat="1" ht="15.75">
      <c r="A26" s="297" t="s">
        <v>481</v>
      </c>
      <c r="B26" s="294" t="s">
        <v>299</v>
      </c>
      <c r="C26" s="300"/>
      <c r="D26" s="300"/>
      <c r="E26" s="301"/>
    </row>
    <row r="27" spans="1:5" s="292" customFormat="1" ht="15.75">
      <c r="A27" s="297" t="s">
        <v>482</v>
      </c>
      <c r="B27" s="294" t="s">
        <v>302</v>
      </c>
      <c r="C27" s="300"/>
      <c r="D27" s="300"/>
      <c r="E27" s="301"/>
    </row>
    <row r="28" spans="1:5" s="292" customFormat="1" ht="15.75">
      <c r="A28" s="297" t="s">
        <v>483</v>
      </c>
      <c r="B28" s="294" t="s">
        <v>305</v>
      </c>
      <c r="C28" s="300"/>
      <c r="D28" s="300"/>
      <c r="E28" s="301"/>
    </row>
    <row r="29" spans="1:5" s="292" customFormat="1" ht="15.75">
      <c r="A29" s="293" t="s">
        <v>484</v>
      </c>
      <c r="B29" s="294" t="s">
        <v>308</v>
      </c>
      <c r="C29" s="302">
        <f>+C30+C31+C32+C33</f>
        <v>0</v>
      </c>
      <c r="D29" s="295"/>
      <c r="E29" s="303">
        <f>+E30+E31+E32+E33</f>
        <v>0</v>
      </c>
    </row>
    <row r="30" spans="1:5" s="292" customFormat="1" ht="15.75">
      <c r="A30" s="297" t="s">
        <v>485</v>
      </c>
      <c r="B30" s="294" t="s">
        <v>337</v>
      </c>
      <c r="C30" s="300"/>
      <c r="D30" s="300"/>
      <c r="E30" s="301"/>
    </row>
    <row r="31" spans="1:5" s="292" customFormat="1" ht="22.5">
      <c r="A31" s="297" t="s">
        <v>486</v>
      </c>
      <c r="B31" s="294" t="s">
        <v>339</v>
      </c>
      <c r="C31" s="300"/>
      <c r="D31" s="300"/>
      <c r="E31" s="301"/>
    </row>
    <row r="32" spans="1:5" s="292" customFormat="1" ht="15.75">
      <c r="A32" s="297" t="s">
        <v>487</v>
      </c>
      <c r="B32" s="294" t="s">
        <v>342</v>
      </c>
      <c r="C32" s="300"/>
      <c r="D32" s="300"/>
      <c r="E32" s="301"/>
    </row>
    <row r="33" spans="1:5" s="292" customFormat="1" ht="15.75">
      <c r="A33" s="297" t="s">
        <v>488</v>
      </c>
      <c r="B33" s="294" t="s">
        <v>489</v>
      </c>
      <c r="C33" s="300"/>
      <c r="D33" s="300"/>
      <c r="E33" s="301"/>
    </row>
    <row r="34" spans="1:5" s="292" customFormat="1" ht="15.75">
      <c r="A34" s="293" t="s">
        <v>490</v>
      </c>
      <c r="B34" s="294" t="s">
        <v>491</v>
      </c>
      <c r="C34" s="302">
        <f>+C35+C40+C45</f>
        <v>0</v>
      </c>
      <c r="D34" s="295">
        <f>D35+D40+D45</f>
        <v>143848</v>
      </c>
      <c r="E34" s="303">
        <f>+E35+E40+E45</f>
        <v>0</v>
      </c>
    </row>
    <row r="35" spans="1:5" s="292" customFormat="1" ht="15.75">
      <c r="A35" s="293" t="s">
        <v>492</v>
      </c>
      <c r="B35" s="294" t="s">
        <v>493</v>
      </c>
      <c r="C35" s="302">
        <f>+C36+C37+C38+C39</f>
        <v>0</v>
      </c>
      <c r="D35" s="295">
        <v>143755</v>
      </c>
      <c r="E35" s="303">
        <f>+E36+E37+E38+E39</f>
        <v>0</v>
      </c>
    </row>
    <row r="36" spans="1:5" s="292" customFormat="1" ht="15.75">
      <c r="A36" s="297" t="s">
        <v>494</v>
      </c>
      <c r="B36" s="294" t="s">
        <v>495</v>
      </c>
      <c r="C36" s="300"/>
      <c r="D36" s="300"/>
      <c r="E36" s="301"/>
    </row>
    <row r="37" spans="1:5" s="292" customFormat="1" ht="15.75">
      <c r="A37" s="297" t="s">
        <v>496</v>
      </c>
      <c r="B37" s="294" t="s">
        <v>497</v>
      </c>
      <c r="C37" s="300"/>
      <c r="D37" s="300"/>
      <c r="E37" s="301"/>
    </row>
    <row r="38" spans="1:5" s="292" customFormat="1" ht="15.75">
      <c r="A38" s="297" t="s">
        <v>498</v>
      </c>
      <c r="B38" s="294" t="s">
        <v>499</v>
      </c>
      <c r="C38" s="300"/>
      <c r="D38" s="300"/>
      <c r="E38" s="301"/>
    </row>
    <row r="39" spans="1:5" s="292" customFormat="1" ht="15.75">
      <c r="A39" s="297" t="s">
        <v>500</v>
      </c>
      <c r="B39" s="294" t="s">
        <v>501</v>
      </c>
      <c r="C39" s="300"/>
      <c r="D39" s="300"/>
      <c r="E39" s="301"/>
    </row>
    <row r="40" spans="1:5" s="292" customFormat="1" ht="15.75">
      <c r="A40" s="293" t="s">
        <v>502</v>
      </c>
      <c r="B40" s="294" t="s">
        <v>503</v>
      </c>
      <c r="C40" s="302">
        <f>+C41+C42+C43+C44</f>
        <v>0</v>
      </c>
      <c r="D40" s="295">
        <v>93</v>
      </c>
      <c r="E40" s="303">
        <f>+E41+E42+E43+E44</f>
        <v>0</v>
      </c>
    </row>
    <row r="41" spans="1:5" s="292" customFormat="1" ht="15.75">
      <c r="A41" s="297" t="s">
        <v>504</v>
      </c>
      <c r="B41" s="294" t="s">
        <v>505</v>
      </c>
      <c r="C41" s="300"/>
      <c r="D41" s="300"/>
      <c r="E41" s="301"/>
    </row>
    <row r="42" spans="1:5" s="292" customFormat="1" ht="22.5">
      <c r="A42" s="297" t="s">
        <v>506</v>
      </c>
      <c r="B42" s="294" t="s">
        <v>507</v>
      </c>
      <c r="C42" s="300"/>
      <c r="D42" s="300"/>
      <c r="E42" s="301"/>
    </row>
    <row r="43" spans="1:5" s="292" customFormat="1" ht="15.75">
      <c r="A43" s="297" t="s">
        <v>508</v>
      </c>
      <c r="B43" s="294" t="s">
        <v>509</v>
      </c>
      <c r="C43" s="300"/>
      <c r="D43" s="300"/>
      <c r="E43" s="301"/>
    </row>
    <row r="44" spans="1:5" s="292" customFormat="1" ht="15.75">
      <c r="A44" s="297" t="s">
        <v>510</v>
      </c>
      <c r="B44" s="294" t="s">
        <v>511</v>
      </c>
      <c r="C44" s="300"/>
      <c r="D44" s="300"/>
      <c r="E44" s="301"/>
    </row>
    <row r="45" spans="1:5" s="292" customFormat="1" ht="15.75">
      <c r="A45" s="293" t="s">
        <v>512</v>
      </c>
      <c r="B45" s="294" t="s">
        <v>513</v>
      </c>
      <c r="C45" s="302">
        <f>+C46+C47+C48+C49</f>
        <v>0</v>
      </c>
      <c r="D45" s="302"/>
      <c r="E45" s="303">
        <f>+E46+E47+E48+E49</f>
        <v>0</v>
      </c>
    </row>
    <row r="46" spans="1:5" s="292" customFormat="1" ht="15.75">
      <c r="A46" s="297" t="s">
        <v>514</v>
      </c>
      <c r="B46" s="294" t="s">
        <v>515</v>
      </c>
      <c r="C46" s="300"/>
      <c r="D46" s="300"/>
      <c r="E46" s="301"/>
    </row>
    <row r="47" spans="1:5" s="292" customFormat="1" ht="22.5">
      <c r="A47" s="297" t="s">
        <v>516</v>
      </c>
      <c r="B47" s="294" t="s">
        <v>517</v>
      </c>
      <c r="C47" s="300"/>
      <c r="D47" s="300"/>
      <c r="E47" s="301"/>
    </row>
    <row r="48" spans="1:5" s="292" customFormat="1" ht="15.75">
      <c r="A48" s="297" t="s">
        <v>518</v>
      </c>
      <c r="B48" s="294" t="s">
        <v>519</v>
      </c>
      <c r="C48" s="300"/>
      <c r="D48" s="300"/>
      <c r="E48" s="301"/>
    </row>
    <row r="49" spans="1:5" s="292" customFormat="1" ht="15.75">
      <c r="A49" s="297" t="s">
        <v>520</v>
      </c>
      <c r="B49" s="294" t="s">
        <v>521</v>
      </c>
      <c r="C49" s="300"/>
      <c r="D49" s="300"/>
      <c r="E49" s="301"/>
    </row>
    <row r="50" spans="1:5" s="292" customFormat="1" ht="15.75">
      <c r="A50" s="293" t="s">
        <v>522</v>
      </c>
      <c r="B50" s="294" t="s">
        <v>523</v>
      </c>
      <c r="C50" s="300"/>
      <c r="D50" s="304"/>
      <c r="E50" s="301"/>
    </row>
    <row r="51" spans="1:5" s="292" customFormat="1" ht="21">
      <c r="A51" s="293" t="s">
        <v>524</v>
      </c>
      <c r="B51" s="294" t="s">
        <v>525</v>
      </c>
      <c r="C51" s="302">
        <f>+C7+C8+C34+C50</f>
        <v>0</v>
      </c>
      <c r="D51" s="295">
        <f>D7+D8+D34+D50</f>
        <v>625338</v>
      </c>
      <c r="E51" s="303">
        <f>+E7+E8+E34+E50</f>
        <v>0</v>
      </c>
    </row>
    <row r="52" spans="1:5" s="292" customFormat="1" ht="15.75">
      <c r="A52" s="293" t="s">
        <v>526</v>
      </c>
      <c r="B52" s="294" t="s">
        <v>527</v>
      </c>
      <c r="C52" s="300"/>
      <c r="D52" s="300"/>
      <c r="E52" s="301"/>
    </row>
    <row r="53" spans="1:5" s="292" customFormat="1" ht="15.75">
      <c r="A53" s="293" t="s">
        <v>528</v>
      </c>
      <c r="B53" s="294" t="s">
        <v>529</v>
      </c>
      <c r="C53" s="300"/>
      <c r="D53" s="300"/>
      <c r="E53" s="301"/>
    </row>
    <row r="54" spans="1:5" s="292" customFormat="1" ht="15.75">
      <c r="A54" s="293" t="s">
        <v>530</v>
      </c>
      <c r="B54" s="294" t="s">
        <v>531</v>
      </c>
      <c r="C54" s="302">
        <f>+C52+C53</f>
        <v>0</v>
      </c>
      <c r="D54" s="302"/>
      <c r="E54" s="303">
        <f>+E52+E53</f>
        <v>0</v>
      </c>
    </row>
    <row r="55" spans="1:5" s="292" customFormat="1" ht="15.75">
      <c r="A55" s="293" t="s">
        <v>532</v>
      </c>
      <c r="B55" s="294" t="s">
        <v>533</v>
      </c>
      <c r="C55" s="300"/>
      <c r="D55" s="300"/>
      <c r="E55" s="301"/>
    </row>
    <row r="56" spans="1:5" s="292" customFormat="1" ht="15.75">
      <c r="A56" s="293" t="s">
        <v>534</v>
      </c>
      <c r="B56" s="294" t="s">
        <v>535</v>
      </c>
      <c r="C56" s="300"/>
      <c r="D56" s="300">
        <v>548</v>
      </c>
      <c r="E56" s="301"/>
    </row>
    <row r="57" spans="1:5" s="292" customFormat="1" ht="15.75">
      <c r="A57" s="293" t="s">
        <v>536</v>
      </c>
      <c r="B57" s="294" t="s">
        <v>537</v>
      </c>
      <c r="C57" s="300"/>
      <c r="D57" s="300">
        <v>17312</v>
      </c>
      <c r="E57" s="301"/>
    </row>
    <row r="58" spans="1:5" s="292" customFormat="1" ht="15.75">
      <c r="A58" s="293" t="s">
        <v>538</v>
      </c>
      <c r="B58" s="294" t="s">
        <v>539</v>
      </c>
      <c r="C58" s="300"/>
      <c r="D58" s="300"/>
      <c r="E58" s="301"/>
    </row>
    <row r="59" spans="1:5" s="292" customFormat="1" ht="15.75">
      <c r="A59" s="293" t="s">
        <v>540</v>
      </c>
      <c r="B59" s="294" t="s">
        <v>541</v>
      </c>
      <c r="C59" s="302">
        <f>+C55+C56+C57+C58</f>
        <v>0</v>
      </c>
      <c r="D59" s="295">
        <f>+D55+D56+D57+D58</f>
        <v>17860</v>
      </c>
      <c r="E59" s="303">
        <f>+E55+E56+E57+E58</f>
        <v>0</v>
      </c>
    </row>
    <row r="60" spans="1:5" s="292" customFormat="1" ht="15.75">
      <c r="A60" s="293" t="s">
        <v>542</v>
      </c>
      <c r="B60" s="294" t="s">
        <v>543</v>
      </c>
      <c r="C60" s="300"/>
      <c r="D60" s="300">
        <v>14333</v>
      </c>
      <c r="E60" s="301"/>
    </row>
    <row r="61" spans="1:5" s="292" customFormat="1" ht="15.75">
      <c r="A61" s="293" t="s">
        <v>544</v>
      </c>
      <c r="B61" s="294" t="s">
        <v>545</v>
      </c>
      <c r="C61" s="300"/>
      <c r="D61" s="300"/>
      <c r="E61" s="301"/>
    </row>
    <row r="62" spans="1:5" s="292" customFormat="1" ht="15.75">
      <c r="A62" s="293" t="s">
        <v>546</v>
      </c>
      <c r="B62" s="294" t="s">
        <v>547</v>
      </c>
      <c r="C62" s="300"/>
      <c r="D62" s="300">
        <v>120</v>
      </c>
      <c r="E62" s="301"/>
    </row>
    <row r="63" spans="1:5" s="292" customFormat="1" ht="15.75">
      <c r="A63" s="293" t="s">
        <v>548</v>
      </c>
      <c r="B63" s="294" t="s">
        <v>549</v>
      </c>
      <c r="C63" s="302">
        <f>+C60+C61+C62</f>
        <v>0</v>
      </c>
      <c r="D63" s="295">
        <f>SUM(D60:D62)</f>
        <v>14453</v>
      </c>
      <c r="E63" s="303">
        <f>+E60+E61+E62</f>
        <v>0</v>
      </c>
    </row>
    <row r="64" spans="1:5" s="292" customFormat="1" ht="15.75">
      <c r="A64" s="293" t="s">
        <v>550</v>
      </c>
      <c r="B64" s="294" t="s">
        <v>551</v>
      </c>
      <c r="C64" s="300"/>
      <c r="D64" s="300">
        <v>1731</v>
      </c>
      <c r="E64" s="301"/>
    </row>
    <row r="65" spans="1:5" s="292" customFormat="1" ht="21">
      <c r="A65" s="293" t="s">
        <v>552</v>
      </c>
      <c r="B65" s="294" t="s">
        <v>553</v>
      </c>
      <c r="C65" s="300"/>
      <c r="D65" s="300"/>
      <c r="E65" s="301"/>
    </row>
    <row r="66" spans="1:5" s="292" customFormat="1" ht="15.75">
      <c r="A66" s="293" t="s">
        <v>554</v>
      </c>
      <c r="B66" s="294" t="s">
        <v>555</v>
      </c>
      <c r="C66" s="302">
        <f>+C64+C65</f>
        <v>0</v>
      </c>
      <c r="D66" s="295">
        <f>SUM(D64:D65)</f>
        <v>1731</v>
      </c>
      <c r="E66" s="303">
        <f>+E64+E65</f>
        <v>0</v>
      </c>
    </row>
    <row r="67" spans="1:5" s="292" customFormat="1" ht="15.75">
      <c r="A67" s="293" t="s">
        <v>556</v>
      </c>
      <c r="B67" s="294" t="s">
        <v>557</v>
      </c>
      <c r="C67" s="300"/>
      <c r="D67" s="300"/>
      <c r="E67" s="301"/>
    </row>
    <row r="68" spans="1:5" s="292" customFormat="1" ht="16.5">
      <c r="A68" s="305" t="s">
        <v>558</v>
      </c>
      <c r="B68" s="306" t="s">
        <v>559</v>
      </c>
      <c r="C68" s="307">
        <f>+C51+C54+C59+C63+C66+C67</f>
        <v>0</v>
      </c>
      <c r="D68" s="307">
        <f>D51+D54+D59+D63+D66+D67</f>
        <v>659382</v>
      </c>
      <c r="E68" s="308">
        <f>+E51+E54+E59+E63+E66+E67</f>
        <v>0</v>
      </c>
    </row>
    <row r="69" ht="16.5"/>
  </sheetData>
  <sheetProtection selectLockedCells="1" selectUnlockedCells="1"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5" right="0.8236111111111111" top="1.0888888888888888" bottom="0.9840277777777777" header="0.7875" footer="0.7875"/>
  <pageSetup horizontalDpi="300" verticalDpi="300" orientation="portrait" paperSize="9" scale="85"/>
  <headerFooter alignWithMargins="0">
    <oddHeader>&amp;L&amp;"Times New Roman,Félkövér dőlt"Bakonyszentlászló Önkormányzat&amp;R&amp;"Times New Roman,Félkövér dőlt"1. tájékoztató tábla a 3/2016. (V.10.) önkormányzati rendelethez</oddHeader>
    <oddFooter>&amp;C&amp;P</oddFooter>
  </headerFooter>
  <rowBreaks count="1" manualBreakCount="1">
    <brk id="4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workbookViewId="0" topLeftCell="F1">
      <selection activeCell="C22" sqref="C22"/>
    </sheetView>
  </sheetViews>
  <sheetFormatPr defaultColWidth="9.00390625" defaultRowHeight="12.75"/>
  <cols>
    <col min="1" max="1" width="71.125" style="309" customWidth="1"/>
    <col min="2" max="2" width="6.125" style="310" customWidth="1"/>
    <col min="3" max="3" width="18.00390625" style="311" customWidth="1"/>
    <col min="4" max="16384" width="9.375" style="311" customWidth="1"/>
  </cols>
  <sheetData>
    <row r="1" spans="1:3" ht="32.25" customHeight="1">
      <c r="A1" s="312" t="s">
        <v>560</v>
      </c>
      <c r="B1" s="312"/>
      <c r="C1" s="312"/>
    </row>
    <row r="2" spans="1:3" ht="15.75" customHeight="1">
      <c r="A2" s="313" t="s">
        <v>5</v>
      </c>
      <c r="B2" s="313"/>
      <c r="C2" s="313"/>
    </row>
    <row r="4" spans="2:3" ht="13.5" customHeight="1">
      <c r="B4" s="314" t="s">
        <v>445</v>
      </c>
      <c r="C4" s="314"/>
    </row>
    <row r="5" spans="1:3" s="317" customFormat="1" ht="31.5" customHeight="1">
      <c r="A5" s="315" t="s">
        <v>561</v>
      </c>
      <c r="B5" s="280" t="s">
        <v>447</v>
      </c>
      <c r="C5" s="316" t="s">
        <v>562</v>
      </c>
    </row>
    <row r="6" spans="1:3" s="317" customFormat="1" ht="12.75">
      <c r="A6" s="315"/>
      <c r="B6" s="280"/>
      <c r="C6" s="316"/>
    </row>
    <row r="7" spans="1:3" s="321" customFormat="1" ht="13.5">
      <c r="A7" s="318" t="s">
        <v>9</v>
      </c>
      <c r="B7" s="319" t="s">
        <v>10</v>
      </c>
      <c r="C7" s="320" t="s">
        <v>11</v>
      </c>
    </row>
    <row r="8" spans="1:3" ht="15.75" customHeight="1">
      <c r="A8" s="293" t="s">
        <v>563</v>
      </c>
      <c r="B8" s="322" t="s">
        <v>454</v>
      </c>
      <c r="C8" s="323">
        <v>1045489</v>
      </c>
    </row>
    <row r="9" spans="1:3" ht="15.75" customHeight="1">
      <c r="A9" s="293" t="s">
        <v>564</v>
      </c>
      <c r="B9" s="294" t="s">
        <v>456</v>
      </c>
      <c r="C9" s="323"/>
    </row>
    <row r="10" spans="1:3" ht="15.75" customHeight="1">
      <c r="A10" s="293" t="s">
        <v>565</v>
      </c>
      <c r="B10" s="294" t="s">
        <v>458</v>
      </c>
      <c r="C10" s="323">
        <v>12158</v>
      </c>
    </row>
    <row r="11" spans="1:3" ht="15.75" customHeight="1">
      <c r="A11" s="293" t="s">
        <v>566</v>
      </c>
      <c r="B11" s="294" t="s">
        <v>460</v>
      </c>
      <c r="C11" s="324">
        <v>-450903</v>
      </c>
    </row>
    <row r="12" spans="1:3" ht="15.75" customHeight="1">
      <c r="A12" s="293" t="s">
        <v>567</v>
      </c>
      <c r="B12" s="294" t="s">
        <v>462</v>
      </c>
      <c r="C12" s="324"/>
    </row>
    <row r="13" spans="1:3" ht="15.75" customHeight="1">
      <c r="A13" s="293" t="s">
        <v>568</v>
      </c>
      <c r="B13" s="294" t="s">
        <v>464</v>
      </c>
      <c r="C13" s="324">
        <v>41181</v>
      </c>
    </row>
    <row r="14" spans="1:3" ht="15.75" customHeight="1">
      <c r="A14" s="293" t="s">
        <v>569</v>
      </c>
      <c r="B14" s="294" t="s">
        <v>466</v>
      </c>
      <c r="C14" s="325">
        <f>SUM(C8:C13)</f>
        <v>647925</v>
      </c>
    </row>
    <row r="15" spans="1:3" ht="15.75" customHeight="1">
      <c r="A15" s="293" t="s">
        <v>570</v>
      </c>
      <c r="B15" s="294" t="s">
        <v>468</v>
      </c>
      <c r="C15" s="324">
        <v>2248</v>
      </c>
    </row>
    <row r="16" spans="1:3" ht="15.75" customHeight="1">
      <c r="A16" s="293" t="s">
        <v>571</v>
      </c>
      <c r="B16" s="294" t="s">
        <v>470</v>
      </c>
      <c r="C16" s="324">
        <v>4762</v>
      </c>
    </row>
    <row r="17" spans="1:3" ht="15.75" customHeight="1">
      <c r="A17" s="293" t="s">
        <v>572</v>
      </c>
      <c r="B17" s="294" t="s">
        <v>248</v>
      </c>
      <c r="C17" s="324">
        <v>1147</v>
      </c>
    </row>
    <row r="18" spans="1:3" ht="15.75" customHeight="1">
      <c r="A18" s="293" t="s">
        <v>573</v>
      </c>
      <c r="B18" s="294" t="s">
        <v>276</v>
      </c>
      <c r="C18" s="325">
        <f>SUM(C15:C17)</f>
        <v>8157</v>
      </c>
    </row>
    <row r="19" spans="1:3" s="326" customFormat="1" ht="15.75" customHeight="1">
      <c r="A19" s="293" t="s">
        <v>574</v>
      </c>
      <c r="B19" s="294" t="s">
        <v>277</v>
      </c>
      <c r="C19" s="324"/>
    </row>
    <row r="20" spans="1:3" ht="15.75" customHeight="1">
      <c r="A20" s="293" t="s">
        <v>575</v>
      </c>
      <c r="B20" s="294" t="s">
        <v>278</v>
      </c>
      <c r="C20" s="327">
        <v>3300</v>
      </c>
    </row>
    <row r="21" spans="1:3" ht="15.75" customHeight="1">
      <c r="A21" s="328" t="s">
        <v>576</v>
      </c>
      <c r="B21" s="306" t="s">
        <v>281</v>
      </c>
      <c r="C21" s="329">
        <f>C14+C18+C19+C20</f>
        <v>659382</v>
      </c>
    </row>
    <row r="22" ht="14.25"/>
    <row r="23" ht="15.75"/>
    <row r="24" ht="15.75"/>
    <row r="25" ht="15.75"/>
    <row r="26" ht="15.75"/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 horizontalCentered="1"/>
  <pageMargins left="0.7875" right="0.7875" top="1.2472222222222222" bottom="0.9840277777777777" header="0.7875" footer="0.5118055555555555"/>
  <pageSetup horizontalDpi="300" verticalDpi="300" orientation="portrait" paperSize="9" scale="95"/>
  <headerFooter alignWithMargins="0">
    <oddHeader>&amp;L&amp;"Times New Roman,Félkövér dőlt"Bakonyszentlászló Önkormányzat&amp;R&amp;"Times New Roman CE,Félkövér dőlt"1.2. tájékoztató tábla a 3/2016. (V.10.)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30" zoomScaleNormal="130" zoomScaleSheetLayoutView="100" workbookViewId="0" topLeftCell="A1">
      <selection activeCell="A1" sqref="A1"/>
    </sheetView>
  </sheetViews>
  <sheetFormatPr defaultColWidth="13.00390625" defaultRowHeight="12.75"/>
  <cols>
    <col min="1" max="16384" width="12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SheetLayoutView="100" workbookViewId="0" topLeftCell="A1">
      <selection activeCell="A1" sqref="A1"/>
    </sheetView>
  </sheetViews>
  <sheetFormatPr defaultColWidth="13.00390625" defaultRowHeight="12.75"/>
  <cols>
    <col min="1" max="16384" width="12.75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6"/>
  <sheetViews>
    <sheetView zoomScale="130" zoomScaleNormal="130" zoomScaleSheetLayoutView="100" workbookViewId="0" topLeftCell="A130">
      <selection activeCell="D30" sqref="D30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1:5" ht="15.75" customHeight="1">
      <c r="A1" s="4" t="s">
        <v>0</v>
      </c>
      <c r="B1" s="4"/>
      <c r="C1" s="4"/>
      <c r="D1" s="4"/>
      <c r="E1" s="4"/>
    </row>
    <row r="2" spans="1:5" ht="15.75" customHeight="1">
      <c r="A2" s="5" t="s">
        <v>1</v>
      </c>
      <c r="B2" s="5"/>
      <c r="C2" s="6"/>
      <c r="D2" s="6"/>
      <c r="E2" s="6" t="s">
        <v>2</v>
      </c>
    </row>
    <row r="3" spans="1:5" ht="15.75" customHeight="1">
      <c r="A3" s="7" t="s">
        <v>3</v>
      </c>
      <c r="B3" s="8" t="s">
        <v>4</v>
      </c>
      <c r="C3" s="9">
        <f>+'1.1.sz.mell.'!C3:E3</f>
        <v>0</v>
      </c>
      <c r="D3" s="9"/>
      <c r="E3" s="9"/>
    </row>
    <row r="4" spans="1:5" ht="37.5" customHeight="1">
      <c r="A4" s="7"/>
      <c r="B4" s="8"/>
      <c r="C4" s="10" t="s">
        <v>6</v>
      </c>
      <c r="D4" s="10" t="s">
        <v>7</v>
      </c>
      <c r="E4" s="11" t="s">
        <v>8</v>
      </c>
    </row>
    <row r="5" spans="1:5" s="15" customFormat="1" ht="12" customHeight="1">
      <c r="A5" s="12" t="s">
        <v>9</v>
      </c>
      <c r="B5" s="13" t="s">
        <v>10</v>
      </c>
      <c r="C5" s="13" t="s">
        <v>11</v>
      </c>
      <c r="D5" s="13" t="s">
        <v>12</v>
      </c>
      <c r="E5" s="14" t="s">
        <v>13</v>
      </c>
    </row>
    <row r="6" spans="1:5" s="20" customFormat="1" ht="12" customHeight="1">
      <c r="A6" s="16" t="s">
        <v>14</v>
      </c>
      <c r="B6" s="17" t="s">
        <v>15</v>
      </c>
      <c r="C6" s="18">
        <f>SUM(C7:C12)</f>
        <v>156888</v>
      </c>
      <c r="D6" s="18">
        <f>SUM(D7:D12)</f>
        <v>142351</v>
      </c>
      <c r="E6" s="19">
        <f>SUM(E7:E12)</f>
        <v>142351</v>
      </c>
    </row>
    <row r="7" spans="1:5" s="20" customFormat="1" ht="12" customHeight="1">
      <c r="A7" s="21" t="s">
        <v>16</v>
      </c>
      <c r="B7" s="22" t="s">
        <v>17</v>
      </c>
      <c r="C7" s="23">
        <v>72854</v>
      </c>
      <c r="D7" s="23">
        <v>58436</v>
      </c>
      <c r="E7" s="24">
        <v>58436</v>
      </c>
    </row>
    <row r="8" spans="1:5" s="20" customFormat="1" ht="12" customHeight="1">
      <c r="A8" s="25" t="s">
        <v>18</v>
      </c>
      <c r="B8" s="26" t="s">
        <v>19</v>
      </c>
      <c r="C8" s="27">
        <v>36401</v>
      </c>
      <c r="D8" s="27">
        <v>37379</v>
      </c>
      <c r="E8" s="28">
        <v>37379</v>
      </c>
    </row>
    <row r="9" spans="1:5" s="20" customFormat="1" ht="12" customHeight="1">
      <c r="A9" s="25" t="s">
        <v>20</v>
      </c>
      <c r="B9" s="26" t="s">
        <v>21</v>
      </c>
      <c r="C9" s="27">
        <v>38366</v>
      </c>
      <c r="D9" s="27">
        <v>39025</v>
      </c>
      <c r="E9" s="28">
        <v>39025</v>
      </c>
    </row>
    <row r="10" spans="1:5" s="20" customFormat="1" ht="12" customHeight="1">
      <c r="A10" s="25" t="s">
        <v>22</v>
      </c>
      <c r="B10" s="26" t="s">
        <v>23</v>
      </c>
      <c r="C10" s="27">
        <v>2099</v>
      </c>
      <c r="D10" s="27">
        <v>2099</v>
      </c>
      <c r="E10" s="28">
        <v>2099</v>
      </c>
    </row>
    <row r="11" spans="1:5" s="20" customFormat="1" ht="12" customHeight="1">
      <c r="A11" s="25" t="s">
        <v>24</v>
      </c>
      <c r="B11" s="26" t="s">
        <v>250</v>
      </c>
      <c r="C11" s="27">
        <v>6011</v>
      </c>
      <c r="D11" s="27">
        <v>4153</v>
      </c>
      <c r="E11" s="28">
        <v>4153</v>
      </c>
    </row>
    <row r="12" spans="1:5" s="20" customFormat="1" ht="12" customHeight="1">
      <c r="A12" s="29" t="s">
        <v>26</v>
      </c>
      <c r="B12" s="34" t="s">
        <v>251</v>
      </c>
      <c r="C12" s="31">
        <v>1157</v>
      </c>
      <c r="D12" s="31">
        <v>1259</v>
      </c>
      <c r="E12" s="32">
        <v>1259</v>
      </c>
    </row>
    <row r="13" spans="1:5" s="20" customFormat="1" ht="12" customHeight="1">
      <c r="A13" s="16" t="s">
        <v>28</v>
      </c>
      <c r="B13" s="33" t="s">
        <v>29</v>
      </c>
      <c r="C13" s="18">
        <f>SUM(C14:C19)</f>
        <v>11840</v>
      </c>
      <c r="D13" s="18">
        <f>SUM(D14:D19)</f>
        <v>23489</v>
      </c>
      <c r="E13" s="19">
        <f>SUM(E14:E19)</f>
        <v>25101</v>
      </c>
    </row>
    <row r="14" spans="1:5" s="20" customFormat="1" ht="12" customHeight="1">
      <c r="A14" s="21" t="s">
        <v>30</v>
      </c>
      <c r="B14" s="22" t="s">
        <v>31</v>
      </c>
      <c r="C14" s="23"/>
      <c r="D14" s="23"/>
      <c r="E14" s="24"/>
    </row>
    <row r="15" spans="1:5" s="20" customFormat="1" ht="12" customHeight="1">
      <c r="A15" s="25" t="s">
        <v>32</v>
      </c>
      <c r="B15" s="26" t="s">
        <v>33</v>
      </c>
      <c r="C15" s="27"/>
      <c r="D15" s="27"/>
      <c r="E15" s="28"/>
    </row>
    <row r="16" spans="1:5" s="20" customFormat="1" ht="12" customHeight="1">
      <c r="A16" s="25" t="s">
        <v>34</v>
      </c>
      <c r="B16" s="26" t="s">
        <v>35</v>
      </c>
      <c r="C16" s="27"/>
      <c r="D16" s="27"/>
      <c r="E16" s="28"/>
    </row>
    <row r="17" spans="1:5" s="20" customFormat="1" ht="12" customHeight="1">
      <c r="A17" s="25" t="s">
        <v>36</v>
      </c>
      <c r="B17" s="26" t="s">
        <v>37</v>
      </c>
      <c r="C17" s="27"/>
      <c r="D17" s="27"/>
      <c r="E17" s="28"/>
    </row>
    <row r="18" spans="1:5" s="20" customFormat="1" ht="12" customHeight="1">
      <c r="A18" s="25" t="s">
        <v>38</v>
      </c>
      <c r="B18" s="26" t="s">
        <v>39</v>
      </c>
      <c r="C18" s="27">
        <v>11840</v>
      </c>
      <c r="D18" s="27">
        <v>23489</v>
      </c>
      <c r="E18" s="28">
        <v>25101</v>
      </c>
    </row>
    <row r="19" spans="1:5" s="20" customFormat="1" ht="12" customHeight="1">
      <c r="A19" s="29" t="s">
        <v>40</v>
      </c>
      <c r="B19" s="35" t="s">
        <v>41</v>
      </c>
      <c r="C19" s="31"/>
      <c r="D19" s="31"/>
      <c r="E19" s="32"/>
    </row>
    <row r="20" spans="1:5" s="20" customFormat="1" ht="12" customHeight="1">
      <c r="A20" s="16" t="s">
        <v>42</v>
      </c>
      <c r="B20" s="17" t="s">
        <v>43</v>
      </c>
      <c r="C20" s="18">
        <f>SUM(C21:C26)</f>
        <v>1803</v>
      </c>
      <c r="D20" s="18">
        <f>SUM(D21:D26)</f>
        <v>14616</v>
      </c>
      <c r="E20" s="19">
        <f>SUM(E21:E26)</f>
        <v>14616</v>
      </c>
    </row>
    <row r="21" spans="1:5" s="20" customFormat="1" ht="12" customHeight="1">
      <c r="A21" s="21" t="s">
        <v>44</v>
      </c>
      <c r="B21" s="22" t="s">
        <v>45</v>
      </c>
      <c r="C21" s="23">
        <v>1803</v>
      </c>
      <c r="D21" s="23">
        <v>1785</v>
      </c>
      <c r="E21" s="24">
        <v>1785</v>
      </c>
    </row>
    <row r="22" spans="1:5" s="20" customFormat="1" ht="12" customHeight="1">
      <c r="A22" s="25" t="s">
        <v>46</v>
      </c>
      <c r="B22" s="26" t="s">
        <v>47</v>
      </c>
      <c r="C22" s="27"/>
      <c r="D22" s="27"/>
      <c r="E22" s="28"/>
    </row>
    <row r="23" spans="1:5" s="20" customFormat="1" ht="12" customHeight="1">
      <c r="A23" s="25" t="s">
        <v>48</v>
      </c>
      <c r="B23" s="26" t="s">
        <v>49</v>
      </c>
      <c r="C23" s="27"/>
      <c r="D23" s="27"/>
      <c r="E23" s="28"/>
    </row>
    <row r="24" spans="1:5" s="20" customFormat="1" ht="12" customHeight="1">
      <c r="A24" s="25" t="s">
        <v>50</v>
      </c>
      <c r="B24" s="26" t="s">
        <v>51</v>
      </c>
      <c r="C24" s="27"/>
      <c r="D24" s="27">
        <v>845</v>
      </c>
      <c r="E24" s="28">
        <v>845</v>
      </c>
    </row>
    <row r="25" spans="1:5" s="20" customFormat="1" ht="12" customHeight="1">
      <c r="A25" s="25" t="s">
        <v>52</v>
      </c>
      <c r="B25" s="26" t="s">
        <v>53</v>
      </c>
      <c r="C25" s="27"/>
      <c r="D25" s="27">
        <v>11986</v>
      </c>
      <c r="E25" s="28">
        <v>11986</v>
      </c>
    </row>
    <row r="26" spans="1:5" s="20" customFormat="1" ht="12" customHeight="1">
      <c r="A26" s="29" t="s">
        <v>54</v>
      </c>
      <c r="B26" s="34" t="s">
        <v>55</v>
      </c>
      <c r="C26" s="31"/>
      <c r="D26" s="31"/>
      <c r="E26" s="32"/>
    </row>
    <row r="27" spans="1:5" s="20" customFormat="1" ht="12" customHeight="1">
      <c r="A27" s="16" t="s">
        <v>56</v>
      </c>
      <c r="B27" s="17" t="s">
        <v>57</v>
      </c>
      <c r="C27" s="18">
        <f>C28+C31+C32+C33</f>
        <v>24420</v>
      </c>
      <c r="D27" s="18">
        <f>D28+D31+D32+D33</f>
        <v>33710</v>
      </c>
      <c r="E27" s="18">
        <f>E28+E31+E32+E33</f>
        <v>34376</v>
      </c>
    </row>
    <row r="28" spans="1:5" s="20" customFormat="1" ht="12" customHeight="1">
      <c r="A28" s="21" t="s">
        <v>58</v>
      </c>
      <c r="B28" s="22" t="s">
        <v>59</v>
      </c>
      <c r="C28" s="36">
        <f>C29+C30</f>
        <v>18500</v>
      </c>
      <c r="D28" s="36">
        <f>D29+D30</f>
        <v>27790</v>
      </c>
      <c r="E28" s="36">
        <f>E29+E30</f>
        <v>27970</v>
      </c>
    </row>
    <row r="29" spans="1:5" s="20" customFormat="1" ht="12" customHeight="1">
      <c r="A29" s="25" t="s">
        <v>60</v>
      </c>
      <c r="B29" s="26" t="s">
        <v>252</v>
      </c>
      <c r="C29" s="27">
        <v>3500</v>
      </c>
      <c r="D29" s="27">
        <v>3500</v>
      </c>
      <c r="E29" s="28">
        <v>3680</v>
      </c>
    </row>
    <row r="30" spans="1:5" s="20" customFormat="1" ht="12" customHeight="1">
      <c r="A30" s="25" t="s">
        <v>62</v>
      </c>
      <c r="B30" s="26" t="s">
        <v>253</v>
      </c>
      <c r="C30" s="27">
        <v>15000</v>
      </c>
      <c r="D30" s="27">
        <v>24290</v>
      </c>
      <c r="E30" s="28">
        <v>24290</v>
      </c>
    </row>
    <row r="31" spans="1:5" s="20" customFormat="1" ht="12" customHeight="1">
      <c r="A31" s="25" t="s">
        <v>64</v>
      </c>
      <c r="B31" s="26" t="s">
        <v>65</v>
      </c>
      <c r="C31" s="27">
        <v>4500</v>
      </c>
      <c r="D31" s="27">
        <v>4500</v>
      </c>
      <c r="E31" s="28">
        <v>4330</v>
      </c>
    </row>
    <row r="32" spans="1:5" s="20" customFormat="1" ht="12" customHeight="1">
      <c r="A32" s="25" t="s">
        <v>66</v>
      </c>
      <c r="B32" s="26" t="s">
        <v>254</v>
      </c>
      <c r="C32" s="27">
        <v>600</v>
      </c>
      <c r="D32" s="27">
        <v>600</v>
      </c>
      <c r="E32" s="28">
        <v>730</v>
      </c>
    </row>
    <row r="33" spans="1:5" s="20" customFormat="1" ht="12" customHeight="1">
      <c r="A33" s="29" t="s">
        <v>68</v>
      </c>
      <c r="B33" s="34" t="s">
        <v>69</v>
      </c>
      <c r="C33" s="31">
        <v>820</v>
      </c>
      <c r="D33" s="31">
        <v>820</v>
      </c>
      <c r="E33" s="32">
        <v>1346</v>
      </c>
    </row>
    <row r="34" spans="1:5" s="20" customFormat="1" ht="12" customHeight="1">
      <c r="A34" s="16" t="s">
        <v>70</v>
      </c>
      <c r="B34" s="17" t="s">
        <v>71</v>
      </c>
      <c r="C34" s="18">
        <f>SUM(C35:C44)</f>
        <v>36381</v>
      </c>
      <c r="D34" s="18">
        <f>SUM(D35:D44)</f>
        <v>36714</v>
      </c>
      <c r="E34" s="19">
        <f>SUM(E35:E44)</f>
        <v>37017</v>
      </c>
    </row>
    <row r="35" spans="1:5" s="20" customFormat="1" ht="12" customHeight="1">
      <c r="A35" s="21" t="s">
        <v>72</v>
      </c>
      <c r="B35" s="22" t="s">
        <v>73</v>
      </c>
      <c r="C35" s="23"/>
      <c r="D35" s="23"/>
      <c r="E35" s="24"/>
    </row>
    <row r="36" spans="1:5" s="20" customFormat="1" ht="12" customHeight="1">
      <c r="A36" s="25" t="s">
        <v>74</v>
      </c>
      <c r="B36" s="26" t="s">
        <v>75</v>
      </c>
      <c r="C36" s="27">
        <v>2756</v>
      </c>
      <c r="D36" s="27">
        <v>2756</v>
      </c>
      <c r="E36" s="28">
        <v>4905</v>
      </c>
    </row>
    <row r="37" spans="1:5" s="20" customFormat="1" ht="12" customHeight="1">
      <c r="A37" s="25" t="s">
        <v>76</v>
      </c>
      <c r="B37" s="26" t="s">
        <v>77</v>
      </c>
      <c r="C37" s="27">
        <v>1668</v>
      </c>
      <c r="D37" s="27">
        <v>1668</v>
      </c>
      <c r="E37" s="28">
        <v>3407</v>
      </c>
    </row>
    <row r="38" spans="1:5" s="20" customFormat="1" ht="12" customHeight="1">
      <c r="A38" s="25" t="s">
        <v>78</v>
      </c>
      <c r="B38" s="26" t="s">
        <v>79</v>
      </c>
      <c r="C38" s="27">
        <v>2640</v>
      </c>
      <c r="D38" s="27">
        <v>2640</v>
      </c>
      <c r="E38" s="28">
        <v>357</v>
      </c>
    </row>
    <row r="39" spans="1:5" s="20" customFormat="1" ht="12" customHeight="1">
      <c r="A39" s="25" t="s">
        <v>80</v>
      </c>
      <c r="B39" s="26" t="s">
        <v>81</v>
      </c>
      <c r="C39" s="27">
        <v>24866</v>
      </c>
      <c r="D39" s="27">
        <v>24866</v>
      </c>
      <c r="E39" s="28">
        <v>24287</v>
      </c>
    </row>
    <row r="40" spans="1:5" s="20" customFormat="1" ht="12" customHeight="1">
      <c r="A40" s="25" t="s">
        <v>82</v>
      </c>
      <c r="B40" s="26" t="s">
        <v>83</v>
      </c>
      <c r="C40" s="27">
        <v>4385</v>
      </c>
      <c r="D40" s="27">
        <v>4385</v>
      </c>
      <c r="E40" s="28">
        <v>3618</v>
      </c>
    </row>
    <row r="41" spans="1:5" s="20" customFormat="1" ht="12" customHeight="1">
      <c r="A41" s="25" t="s">
        <v>84</v>
      </c>
      <c r="B41" s="26" t="s">
        <v>85</v>
      </c>
      <c r="C41" s="27"/>
      <c r="D41" s="27"/>
      <c r="E41" s="28"/>
    </row>
    <row r="42" spans="1:5" s="20" customFormat="1" ht="12" customHeight="1">
      <c r="A42" s="25" t="s">
        <v>86</v>
      </c>
      <c r="B42" s="26" t="s">
        <v>87</v>
      </c>
      <c r="C42" s="27">
        <v>66</v>
      </c>
      <c r="D42" s="27">
        <v>68</v>
      </c>
      <c r="E42" s="28">
        <v>45</v>
      </c>
    </row>
    <row r="43" spans="1:5" s="20" customFormat="1" ht="12" customHeight="1">
      <c r="A43" s="25" t="s">
        <v>88</v>
      </c>
      <c r="B43" s="26" t="s">
        <v>89</v>
      </c>
      <c r="C43" s="27"/>
      <c r="D43" s="27"/>
      <c r="E43" s="28"/>
    </row>
    <row r="44" spans="1:5" s="20" customFormat="1" ht="12" customHeight="1">
      <c r="A44" s="29" t="s">
        <v>90</v>
      </c>
      <c r="B44" s="34" t="s">
        <v>91</v>
      </c>
      <c r="C44" s="31"/>
      <c r="D44" s="31">
        <v>331</v>
      </c>
      <c r="E44" s="32">
        <v>398</v>
      </c>
    </row>
    <row r="45" spans="1:5" s="20" customFormat="1" ht="12" customHeight="1">
      <c r="A45" s="16" t="s">
        <v>92</v>
      </c>
      <c r="B45" s="17" t="s">
        <v>93</v>
      </c>
      <c r="C45" s="18">
        <f>SUM(C46:C50)</f>
        <v>0</v>
      </c>
      <c r="D45" s="18">
        <f>SUM(D46:D50)</f>
        <v>8360</v>
      </c>
      <c r="E45" s="19">
        <f>SUM(E46:E50)</f>
        <v>8360</v>
      </c>
    </row>
    <row r="46" spans="1:5" s="20" customFormat="1" ht="12" customHeight="1">
      <c r="A46" s="21" t="s">
        <v>94</v>
      </c>
      <c r="B46" s="22" t="s">
        <v>95</v>
      </c>
      <c r="C46" s="23"/>
      <c r="D46" s="23"/>
      <c r="E46" s="24"/>
    </row>
    <row r="47" spans="1:5" s="20" customFormat="1" ht="12" customHeight="1">
      <c r="A47" s="25" t="s">
        <v>96</v>
      </c>
      <c r="B47" s="26" t="s">
        <v>97</v>
      </c>
      <c r="C47" s="27"/>
      <c r="D47" s="27">
        <v>8360</v>
      </c>
      <c r="E47" s="28">
        <v>8360</v>
      </c>
    </row>
    <row r="48" spans="1:5" s="20" customFormat="1" ht="12" customHeight="1">
      <c r="A48" s="25" t="s">
        <v>98</v>
      </c>
      <c r="B48" s="26" t="s">
        <v>99</v>
      </c>
      <c r="C48" s="27"/>
      <c r="D48" s="27"/>
      <c r="E48" s="28"/>
    </row>
    <row r="49" spans="1:5" s="20" customFormat="1" ht="12" customHeight="1">
      <c r="A49" s="25" t="s">
        <v>100</v>
      </c>
      <c r="B49" s="26" t="s">
        <v>101</v>
      </c>
      <c r="C49" s="27"/>
      <c r="D49" s="27"/>
      <c r="E49" s="28"/>
    </row>
    <row r="50" spans="1:5" s="20" customFormat="1" ht="12" customHeight="1">
      <c r="A50" s="29" t="s">
        <v>102</v>
      </c>
      <c r="B50" s="34" t="s">
        <v>103</v>
      </c>
      <c r="C50" s="31"/>
      <c r="D50" s="31"/>
      <c r="E50" s="32"/>
    </row>
    <row r="51" spans="1:5" s="20" customFormat="1" ht="17.25" customHeight="1">
      <c r="A51" s="16" t="s">
        <v>104</v>
      </c>
      <c r="B51" s="17" t="s">
        <v>105</v>
      </c>
      <c r="C51" s="18">
        <f>SUM(C52:C55)</f>
        <v>1202</v>
      </c>
      <c r="D51" s="18">
        <f>SUM(D52:D55)</f>
        <v>2162</v>
      </c>
      <c r="E51" s="19">
        <f>SUM(E52:E55)</f>
        <v>1860</v>
      </c>
    </row>
    <row r="52" spans="1:5" s="20" customFormat="1" ht="12" customHeight="1">
      <c r="A52" s="21" t="s">
        <v>106</v>
      </c>
      <c r="B52" s="22" t="s">
        <v>107</v>
      </c>
      <c r="C52" s="23"/>
      <c r="D52" s="23"/>
      <c r="E52" s="24"/>
    </row>
    <row r="53" spans="1:5" s="20" customFormat="1" ht="12" customHeight="1">
      <c r="A53" s="25" t="s">
        <v>108</v>
      </c>
      <c r="B53" s="26" t="s">
        <v>109</v>
      </c>
      <c r="C53" s="27">
        <v>1202</v>
      </c>
      <c r="D53" s="27">
        <v>2122</v>
      </c>
      <c r="E53" s="28">
        <v>1840</v>
      </c>
    </row>
    <row r="54" spans="1:5" s="20" customFormat="1" ht="12" customHeight="1">
      <c r="A54" s="25" t="s">
        <v>110</v>
      </c>
      <c r="B54" s="26" t="s">
        <v>111</v>
      </c>
      <c r="C54" s="27"/>
      <c r="D54" s="27">
        <v>40</v>
      </c>
      <c r="E54" s="28">
        <v>20</v>
      </c>
    </row>
    <row r="55" spans="1:5" s="20" customFormat="1" ht="12" customHeight="1">
      <c r="A55" s="29" t="s">
        <v>112</v>
      </c>
      <c r="B55" s="34" t="s">
        <v>113</v>
      </c>
      <c r="C55" s="31"/>
      <c r="D55" s="31"/>
      <c r="E55" s="32"/>
    </row>
    <row r="56" spans="1:5" s="20" customFormat="1" ht="12" customHeight="1">
      <c r="A56" s="16" t="s">
        <v>114</v>
      </c>
      <c r="B56" s="33" t="s">
        <v>115</v>
      </c>
      <c r="C56" s="18"/>
      <c r="D56" s="18"/>
      <c r="E56" s="19"/>
    </row>
    <row r="57" spans="1:5" s="20" customFormat="1" ht="12" customHeight="1">
      <c r="A57" s="21" t="s">
        <v>116</v>
      </c>
      <c r="B57" s="22" t="s">
        <v>117</v>
      </c>
      <c r="C57" s="27"/>
      <c r="D57" s="27"/>
      <c r="E57" s="28"/>
    </row>
    <row r="58" spans="1:5" s="20" customFormat="1" ht="12" customHeight="1">
      <c r="A58" s="25" t="s">
        <v>118</v>
      </c>
      <c r="B58" s="26" t="s">
        <v>119</v>
      </c>
      <c r="C58" s="27"/>
      <c r="D58" s="27"/>
      <c r="E58" s="28"/>
    </row>
    <row r="59" spans="1:5" s="20" customFormat="1" ht="12" customHeight="1">
      <c r="A59" s="25" t="s">
        <v>120</v>
      </c>
      <c r="B59" s="26" t="s">
        <v>121</v>
      </c>
      <c r="C59" s="27"/>
      <c r="D59" s="27"/>
      <c r="E59" s="28"/>
    </row>
    <row r="60" spans="1:5" s="20" customFormat="1" ht="12" customHeight="1">
      <c r="A60" s="29" t="s">
        <v>122</v>
      </c>
      <c r="B60" s="34" t="s">
        <v>123</v>
      </c>
      <c r="C60" s="27"/>
      <c r="D60" s="27"/>
      <c r="E60" s="28"/>
    </row>
    <row r="61" spans="1:5" s="20" customFormat="1" ht="12" customHeight="1">
      <c r="A61" s="16" t="s">
        <v>124</v>
      </c>
      <c r="B61" s="17" t="s">
        <v>125</v>
      </c>
      <c r="C61" s="18">
        <f>+C6+C13+C20+C27+C34+C45+C51+C56</f>
        <v>232534</v>
      </c>
      <c r="D61" s="18">
        <f>+D6+D13+D20+D27+D34+D45+D51+D56</f>
        <v>261402</v>
      </c>
      <c r="E61" s="19">
        <f>+E6+E13+E20+E27+E34+E45+E51+E56</f>
        <v>263681</v>
      </c>
    </row>
    <row r="62" spans="1:5" s="20" customFormat="1" ht="12" customHeight="1">
      <c r="A62" s="37" t="s">
        <v>126</v>
      </c>
      <c r="B62" s="33" t="s">
        <v>127</v>
      </c>
      <c r="C62" s="18">
        <f>+C63+C64+C65</f>
        <v>0</v>
      </c>
      <c r="D62" s="18">
        <f>+D63+D64+D65</f>
        <v>0</v>
      </c>
      <c r="E62" s="19">
        <f>+E63+E64+E65</f>
        <v>0</v>
      </c>
    </row>
    <row r="63" spans="1:5" s="20" customFormat="1" ht="12" customHeight="1">
      <c r="A63" s="21" t="s">
        <v>128</v>
      </c>
      <c r="B63" s="22" t="s">
        <v>129</v>
      </c>
      <c r="C63" s="27"/>
      <c r="D63" s="27"/>
      <c r="E63" s="28"/>
    </row>
    <row r="64" spans="1:5" s="20" customFormat="1" ht="12" customHeight="1">
      <c r="A64" s="25" t="s">
        <v>130</v>
      </c>
      <c r="B64" s="26" t="s">
        <v>131</v>
      </c>
      <c r="C64" s="27"/>
      <c r="D64" s="27"/>
      <c r="E64" s="28"/>
    </row>
    <row r="65" spans="1:5" s="20" customFormat="1" ht="12" customHeight="1">
      <c r="A65" s="29" t="s">
        <v>132</v>
      </c>
      <c r="B65" s="38" t="s">
        <v>133</v>
      </c>
      <c r="C65" s="27"/>
      <c r="D65" s="27"/>
      <c r="E65" s="28"/>
    </row>
    <row r="66" spans="1:5" s="20" customFormat="1" ht="12" customHeight="1">
      <c r="A66" s="37" t="s">
        <v>134</v>
      </c>
      <c r="B66" s="33" t="s">
        <v>135</v>
      </c>
      <c r="C66" s="18">
        <f>+C67+C68+C69+C70</f>
        <v>0</v>
      </c>
      <c r="D66" s="18">
        <f>+D67+D68+D69+D70</f>
        <v>0</v>
      </c>
      <c r="E66" s="19">
        <f>+E67+E68+E69+E70</f>
        <v>0</v>
      </c>
    </row>
    <row r="67" spans="1:5" s="20" customFormat="1" ht="13.5" customHeight="1">
      <c r="A67" s="21" t="s">
        <v>136</v>
      </c>
      <c r="B67" s="22" t="s">
        <v>137</v>
      </c>
      <c r="C67" s="27"/>
      <c r="D67" s="27"/>
      <c r="E67" s="28"/>
    </row>
    <row r="68" spans="1:5" s="20" customFormat="1" ht="12" customHeight="1">
      <c r="A68" s="25" t="s">
        <v>138</v>
      </c>
      <c r="B68" s="26" t="s">
        <v>139</v>
      </c>
      <c r="C68" s="27"/>
      <c r="D68" s="27"/>
      <c r="E68" s="28"/>
    </row>
    <row r="69" spans="1:5" s="20" customFormat="1" ht="12" customHeight="1">
      <c r="A69" s="25" t="s">
        <v>140</v>
      </c>
      <c r="B69" s="26" t="s">
        <v>141</v>
      </c>
      <c r="C69" s="27"/>
      <c r="D69" s="27"/>
      <c r="E69" s="28"/>
    </row>
    <row r="70" spans="1:5" s="20" customFormat="1" ht="12" customHeight="1">
      <c r="A70" s="29" t="s">
        <v>142</v>
      </c>
      <c r="B70" s="34" t="s">
        <v>143</v>
      </c>
      <c r="C70" s="27"/>
      <c r="D70" s="27"/>
      <c r="E70" s="28"/>
    </row>
    <row r="71" spans="1:5" s="20" customFormat="1" ht="12" customHeight="1">
      <c r="A71" s="37" t="s">
        <v>144</v>
      </c>
      <c r="B71" s="33" t="s">
        <v>145</v>
      </c>
      <c r="C71" s="18">
        <f>SUM(C72:C73)</f>
        <v>18544</v>
      </c>
      <c r="D71" s="18">
        <f>SUM(D72:D73)</f>
        <v>10142</v>
      </c>
      <c r="E71" s="19">
        <f>SUM(E72:E73)</f>
        <v>10378</v>
      </c>
    </row>
    <row r="72" spans="1:5" s="20" customFormat="1" ht="12" customHeight="1">
      <c r="A72" s="21" t="s">
        <v>146</v>
      </c>
      <c r="B72" s="22" t="s">
        <v>147</v>
      </c>
      <c r="C72" s="27">
        <v>18544</v>
      </c>
      <c r="D72" s="27">
        <v>10142</v>
      </c>
      <c r="E72" s="28">
        <v>10378</v>
      </c>
    </row>
    <row r="73" spans="1:5" s="20" customFormat="1" ht="12" customHeight="1">
      <c r="A73" s="29" t="s">
        <v>148</v>
      </c>
      <c r="B73" s="34" t="s">
        <v>149</v>
      </c>
      <c r="C73" s="27"/>
      <c r="D73" s="27"/>
      <c r="E73" s="28"/>
    </row>
    <row r="74" spans="1:5" s="20" customFormat="1" ht="12" customHeight="1">
      <c r="A74" s="37" t="s">
        <v>150</v>
      </c>
      <c r="B74" s="33" t="s">
        <v>151</v>
      </c>
      <c r="C74" s="18"/>
      <c r="D74" s="18"/>
      <c r="E74" s="19">
        <f>SUM(E75:E77)</f>
        <v>4762</v>
      </c>
    </row>
    <row r="75" spans="1:5" s="20" customFormat="1" ht="12" customHeight="1">
      <c r="A75" s="21" t="s">
        <v>152</v>
      </c>
      <c r="B75" s="22" t="s">
        <v>153</v>
      </c>
      <c r="C75" s="27"/>
      <c r="D75" s="27"/>
      <c r="E75" s="28">
        <v>4762</v>
      </c>
    </row>
    <row r="76" spans="1:5" s="20" customFormat="1" ht="12" customHeight="1">
      <c r="A76" s="25" t="s">
        <v>154</v>
      </c>
      <c r="B76" s="26" t="s">
        <v>155</v>
      </c>
      <c r="C76" s="27"/>
      <c r="D76" s="27"/>
      <c r="E76" s="28"/>
    </row>
    <row r="77" spans="1:5" s="20" customFormat="1" ht="12" customHeight="1">
      <c r="A77" s="29" t="s">
        <v>156</v>
      </c>
      <c r="B77" s="35" t="s">
        <v>157</v>
      </c>
      <c r="C77" s="27"/>
      <c r="D77" s="27"/>
      <c r="E77" s="28"/>
    </row>
    <row r="78" spans="1:5" s="20" customFormat="1" ht="12" customHeight="1">
      <c r="A78" s="37" t="s">
        <v>158</v>
      </c>
      <c r="B78" s="33" t="s">
        <v>159</v>
      </c>
      <c r="C78" s="18"/>
      <c r="D78" s="18"/>
      <c r="E78" s="19"/>
    </row>
    <row r="79" spans="1:5" s="20" customFormat="1" ht="12" customHeight="1">
      <c r="A79" s="39" t="s">
        <v>160</v>
      </c>
      <c r="B79" s="22" t="s">
        <v>161</v>
      </c>
      <c r="C79" s="27"/>
      <c r="D79" s="27"/>
      <c r="E79" s="28"/>
    </row>
    <row r="80" spans="1:5" s="20" customFormat="1" ht="12" customHeight="1">
      <c r="A80" s="40" t="s">
        <v>162</v>
      </c>
      <c r="B80" s="26" t="s">
        <v>163</v>
      </c>
      <c r="C80" s="27"/>
      <c r="D80" s="27"/>
      <c r="E80" s="28"/>
    </row>
    <row r="81" spans="1:5" s="20" customFormat="1" ht="12" customHeight="1">
      <c r="A81" s="40" t="s">
        <v>164</v>
      </c>
      <c r="B81" s="26" t="s">
        <v>165</v>
      </c>
      <c r="C81" s="27"/>
      <c r="D81" s="27"/>
      <c r="E81" s="28"/>
    </row>
    <row r="82" spans="1:5" s="20" customFormat="1" ht="12" customHeight="1">
      <c r="A82" s="41" t="s">
        <v>166</v>
      </c>
      <c r="B82" s="35" t="s">
        <v>167</v>
      </c>
      <c r="C82" s="27"/>
      <c r="D82" s="27"/>
      <c r="E82" s="28"/>
    </row>
    <row r="83" spans="1:5" s="20" customFormat="1" ht="12" customHeight="1">
      <c r="A83" s="37" t="s">
        <v>168</v>
      </c>
      <c r="B83" s="33" t="s">
        <v>169</v>
      </c>
      <c r="C83" s="42"/>
      <c r="D83" s="42"/>
      <c r="E83" s="43"/>
    </row>
    <row r="84" spans="1:5" s="20" customFormat="1" ht="12" customHeight="1">
      <c r="A84" s="37" t="s">
        <v>170</v>
      </c>
      <c r="B84" s="44" t="s">
        <v>171</v>
      </c>
      <c r="C84" s="18">
        <f>C62+C66+C71+C74+C78+C83</f>
        <v>18544</v>
      </c>
      <c r="D84" s="18">
        <f>D62+D66+D71+D74+D78+D83</f>
        <v>10142</v>
      </c>
      <c r="E84" s="18">
        <f>E62+E66+E71+E74+E78+E83</f>
        <v>15140</v>
      </c>
    </row>
    <row r="85" spans="1:5" s="20" customFormat="1" ht="12" customHeight="1">
      <c r="A85" s="45" t="s">
        <v>172</v>
      </c>
      <c r="B85" s="46" t="s">
        <v>173</v>
      </c>
      <c r="C85" s="18">
        <f>C61+C84</f>
        <v>251078</v>
      </c>
      <c r="D85" s="18">
        <f>D61+D84</f>
        <v>271544</v>
      </c>
      <c r="E85" s="18">
        <f>E61+E84</f>
        <v>278821</v>
      </c>
    </row>
    <row r="86" spans="1:5" s="20" customFormat="1" ht="12" customHeight="1">
      <c r="A86" s="47"/>
      <c r="B86" s="47"/>
      <c r="C86" s="48"/>
      <c r="D86" s="48"/>
      <c r="E86" s="48"/>
    </row>
    <row r="87" spans="1:5" ht="16.5" customHeight="1">
      <c r="A87" s="4" t="s">
        <v>174</v>
      </c>
      <c r="B87" s="4"/>
      <c r="C87" s="4"/>
      <c r="D87" s="4"/>
      <c r="E87" s="4"/>
    </row>
    <row r="88" spans="1:5" s="51" customFormat="1" ht="16.5" customHeight="1">
      <c r="A88" s="49" t="s">
        <v>175</v>
      </c>
      <c r="B88" s="49"/>
      <c r="C88" s="50"/>
      <c r="D88" s="50"/>
      <c r="E88" s="50" t="s">
        <v>2</v>
      </c>
    </row>
    <row r="89" spans="1:5" s="51" customFormat="1" ht="16.5" customHeight="1">
      <c r="A89" s="7" t="s">
        <v>3</v>
      </c>
      <c r="B89" s="8" t="s">
        <v>176</v>
      </c>
      <c r="C89" s="9">
        <f>+C3</f>
        <v>0</v>
      </c>
      <c r="D89" s="9"/>
      <c r="E89" s="9"/>
    </row>
    <row r="90" spans="1:5" ht="37.5" customHeight="1">
      <c r="A90" s="7"/>
      <c r="B90" s="8"/>
      <c r="C90" s="10" t="s">
        <v>6</v>
      </c>
      <c r="D90" s="10" t="s">
        <v>7</v>
      </c>
      <c r="E90" s="11" t="s">
        <v>8</v>
      </c>
    </row>
    <row r="91" spans="1:5" s="15" customFormat="1" ht="12" customHeight="1">
      <c r="A91" s="12" t="s">
        <v>9</v>
      </c>
      <c r="B91" s="13" t="s">
        <v>10</v>
      </c>
      <c r="C91" s="13" t="s">
        <v>11</v>
      </c>
      <c r="D91" s="13" t="s">
        <v>12</v>
      </c>
      <c r="E91" s="52" t="s">
        <v>13</v>
      </c>
    </row>
    <row r="92" spans="1:5" ht="12" customHeight="1">
      <c r="A92" s="53" t="s">
        <v>14</v>
      </c>
      <c r="B92" s="54" t="s">
        <v>177</v>
      </c>
      <c r="C92" s="55">
        <f>SUM(C93:C107)</f>
        <v>225698</v>
      </c>
      <c r="D92" s="55">
        <f>SUM(D93:D107)</f>
        <v>227590</v>
      </c>
      <c r="E92" s="55">
        <f>SUM(E93:E107)</f>
        <v>220550</v>
      </c>
    </row>
    <row r="93" spans="1:5" ht="12" customHeight="1">
      <c r="A93" s="57" t="s">
        <v>16</v>
      </c>
      <c r="B93" s="58" t="s">
        <v>178</v>
      </c>
      <c r="C93" s="59">
        <v>72833</v>
      </c>
      <c r="D93" s="59">
        <v>81753</v>
      </c>
      <c r="E93" s="60">
        <v>79292</v>
      </c>
    </row>
    <row r="94" spans="1:5" ht="12" customHeight="1">
      <c r="A94" s="25" t="s">
        <v>18</v>
      </c>
      <c r="B94" s="61" t="s">
        <v>179</v>
      </c>
      <c r="C94" s="27">
        <v>18958</v>
      </c>
      <c r="D94" s="27">
        <v>21053</v>
      </c>
      <c r="E94" s="28">
        <v>20423</v>
      </c>
    </row>
    <row r="95" spans="1:5" ht="12" customHeight="1">
      <c r="A95" s="25" t="s">
        <v>20</v>
      </c>
      <c r="B95" s="61" t="s">
        <v>180</v>
      </c>
      <c r="C95" s="31">
        <v>73033</v>
      </c>
      <c r="D95" s="31">
        <v>72530</v>
      </c>
      <c r="E95" s="32">
        <v>69405</v>
      </c>
    </row>
    <row r="96" spans="1:5" ht="12" customHeight="1">
      <c r="A96" s="25" t="s">
        <v>22</v>
      </c>
      <c r="B96" s="62" t="s">
        <v>181</v>
      </c>
      <c r="C96" s="31">
        <v>6073</v>
      </c>
      <c r="D96" s="31">
        <v>7493</v>
      </c>
      <c r="E96" s="32">
        <v>6779</v>
      </c>
    </row>
    <row r="97" spans="1:5" ht="12" customHeight="1">
      <c r="A97" s="25" t="s">
        <v>182</v>
      </c>
      <c r="B97" s="63" t="s">
        <v>183</v>
      </c>
      <c r="C97" s="31">
        <v>54801</v>
      </c>
      <c r="D97" s="31">
        <v>44761</v>
      </c>
      <c r="E97" s="32">
        <v>44651</v>
      </c>
    </row>
    <row r="98" spans="1:5" ht="12" customHeight="1">
      <c r="A98" s="25" t="s">
        <v>26</v>
      </c>
      <c r="B98" s="61" t="s">
        <v>184</v>
      </c>
      <c r="C98" s="31"/>
      <c r="D98" s="31"/>
      <c r="E98" s="32"/>
    </row>
    <row r="99" spans="1:5" ht="12" customHeight="1">
      <c r="A99" s="25" t="s">
        <v>185</v>
      </c>
      <c r="B99" s="64" t="s">
        <v>186</v>
      </c>
      <c r="C99" s="31"/>
      <c r="D99" s="31"/>
      <c r="E99" s="32"/>
    </row>
    <row r="100" spans="1:5" ht="12" customHeight="1">
      <c r="A100" s="25" t="s">
        <v>187</v>
      </c>
      <c r="B100" s="65" t="s">
        <v>188</v>
      </c>
      <c r="C100" s="31"/>
      <c r="D100" s="31"/>
      <c r="E100" s="32"/>
    </row>
    <row r="101" spans="1:5" ht="12" customHeight="1">
      <c r="A101" s="25" t="s">
        <v>189</v>
      </c>
      <c r="B101" s="65" t="s">
        <v>190</v>
      </c>
      <c r="C101" s="31"/>
      <c r="D101" s="31"/>
      <c r="E101" s="32"/>
    </row>
    <row r="102" spans="1:5" ht="12" customHeight="1">
      <c r="A102" s="25" t="s">
        <v>191</v>
      </c>
      <c r="B102" s="64" t="s">
        <v>192</v>
      </c>
      <c r="C102" s="31"/>
      <c r="D102" s="31"/>
      <c r="E102" s="32"/>
    </row>
    <row r="103" spans="1:5" ht="12" customHeight="1">
      <c r="A103" s="25" t="s">
        <v>193</v>
      </c>
      <c r="B103" s="64" t="s">
        <v>194</v>
      </c>
      <c r="C103" s="31"/>
      <c r="D103" s="31"/>
      <c r="E103" s="32"/>
    </row>
    <row r="104" spans="1:5" ht="12" customHeight="1">
      <c r="A104" s="25" t="s">
        <v>195</v>
      </c>
      <c r="B104" s="65" t="s">
        <v>196</v>
      </c>
      <c r="C104" s="31"/>
      <c r="D104" s="31"/>
      <c r="E104" s="32"/>
    </row>
    <row r="105" spans="1:5" ht="12" customHeight="1">
      <c r="A105" s="66" t="s">
        <v>197</v>
      </c>
      <c r="B105" s="67" t="s">
        <v>198</v>
      </c>
      <c r="C105" s="31"/>
      <c r="D105" s="31"/>
      <c r="E105" s="32"/>
    </row>
    <row r="106" spans="1:5" ht="12" customHeight="1">
      <c r="A106" s="25" t="s">
        <v>199</v>
      </c>
      <c r="B106" s="67" t="s">
        <v>200</v>
      </c>
      <c r="C106" s="31"/>
      <c r="D106" s="31"/>
      <c r="E106" s="32"/>
    </row>
    <row r="107" spans="1:5" ht="12" customHeight="1">
      <c r="A107" s="68" t="s">
        <v>201</v>
      </c>
      <c r="B107" s="69" t="s">
        <v>202</v>
      </c>
      <c r="C107" s="70"/>
      <c r="D107" s="70"/>
      <c r="E107" s="71"/>
    </row>
    <row r="108" spans="1:5" ht="12" customHeight="1">
      <c r="A108" s="16" t="s">
        <v>28</v>
      </c>
      <c r="B108" s="72" t="s">
        <v>203</v>
      </c>
      <c r="C108" s="18">
        <f>SUM(C109+C111+C113)</f>
        <v>20076</v>
      </c>
      <c r="D108" s="18">
        <f>SUM(D109+D111+D113)</f>
        <v>39468</v>
      </c>
      <c r="E108" s="18">
        <f>SUM(E109+E111+E113)</f>
        <v>36801</v>
      </c>
    </row>
    <row r="109" spans="1:5" ht="12" customHeight="1">
      <c r="A109" s="21" t="s">
        <v>30</v>
      </c>
      <c r="B109" s="61" t="s">
        <v>204</v>
      </c>
      <c r="C109" s="23">
        <v>5700</v>
      </c>
      <c r="D109" s="23">
        <v>14040</v>
      </c>
      <c r="E109" s="24">
        <v>12572</v>
      </c>
    </row>
    <row r="110" spans="1:5" ht="12" customHeight="1">
      <c r="A110" s="21" t="s">
        <v>32</v>
      </c>
      <c r="B110" s="73" t="s">
        <v>205</v>
      </c>
      <c r="C110" s="23"/>
      <c r="D110" s="23"/>
      <c r="E110" s="24"/>
    </row>
    <row r="111" spans="1:5" ht="15.75">
      <c r="A111" s="21" t="s">
        <v>34</v>
      </c>
      <c r="B111" s="73" t="s">
        <v>206</v>
      </c>
      <c r="C111" s="27">
        <v>13776</v>
      </c>
      <c r="D111" s="27">
        <v>13442</v>
      </c>
      <c r="E111" s="28">
        <v>12243</v>
      </c>
    </row>
    <row r="112" spans="1:5" ht="12" customHeight="1">
      <c r="A112" s="21" t="s">
        <v>36</v>
      </c>
      <c r="B112" s="73" t="s">
        <v>207</v>
      </c>
      <c r="C112" s="27"/>
      <c r="D112" s="27"/>
      <c r="E112" s="28"/>
    </row>
    <row r="113" spans="1:5" ht="12" customHeight="1">
      <c r="A113" s="21" t="s">
        <v>38</v>
      </c>
      <c r="B113" s="35" t="s">
        <v>208</v>
      </c>
      <c r="C113" s="27">
        <v>600</v>
      </c>
      <c r="D113" s="27">
        <v>11986</v>
      </c>
      <c r="E113" s="28">
        <v>11986</v>
      </c>
    </row>
    <row r="114" spans="1:5" ht="21.75" customHeight="1">
      <c r="A114" s="21" t="s">
        <v>40</v>
      </c>
      <c r="B114" s="30" t="s">
        <v>209</v>
      </c>
      <c r="C114" s="27"/>
      <c r="D114" s="27"/>
      <c r="E114" s="28"/>
    </row>
    <row r="115" spans="1:5" ht="24" customHeight="1">
      <c r="A115" s="21" t="s">
        <v>210</v>
      </c>
      <c r="B115" s="74" t="s">
        <v>211</v>
      </c>
      <c r="C115" s="27"/>
      <c r="D115" s="27"/>
      <c r="E115" s="28"/>
    </row>
    <row r="116" spans="1:5" ht="12" customHeight="1">
      <c r="A116" s="21" t="s">
        <v>212</v>
      </c>
      <c r="B116" s="65" t="s">
        <v>190</v>
      </c>
      <c r="C116" s="27"/>
      <c r="D116" s="27"/>
      <c r="E116" s="28"/>
    </row>
    <row r="117" spans="1:5" ht="12" customHeight="1">
      <c r="A117" s="21" t="s">
        <v>213</v>
      </c>
      <c r="B117" s="65" t="s">
        <v>214</v>
      </c>
      <c r="C117" s="27"/>
      <c r="D117" s="27"/>
      <c r="E117" s="28"/>
    </row>
    <row r="118" spans="1:5" ht="12" customHeight="1">
      <c r="A118" s="21" t="s">
        <v>215</v>
      </c>
      <c r="B118" s="65" t="s">
        <v>216</v>
      </c>
      <c r="C118" s="27"/>
      <c r="D118" s="27"/>
      <c r="E118" s="28"/>
    </row>
    <row r="119" spans="1:5" s="75" customFormat="1" ht="12" customHeight="1">
      <c r="A119" s="21" t="s">
        <v>217</v>
      </c>
      <c r="B119" s="65" t="s">
        <v>196</v>
      </c>
      <c r="C119" s="27"/>
      <c r="D119" s="27"/>
      <c r="E119" s="28"/>
    </row>
    <row r="120" spans="1:5" ht="12" customHeight="1">
      <c r="A120" s="21" t="s">
        <v>218</v>
      </c>
      <c r="B120" s="65" t="s">
        <v>219</v>
      </c>
      <c r="C120" s="27"/>
      <c r="D120" s="27"/>
      <c r="E120" s="28"/>
    </row>
    <row r="121" spans="1:5" ht="12" customHeight="1">
      <c r="A121" s="66" t="s">
        <v>220</v>
      </c>
      <c r="B121" s="65" t="s">
        <v>221</v>
      </c>
      <c r="C121" s="31"/>
      <c r="D121" s="31"/>
      <c r="E121" s="32"/>
    </row>
    <row r="122" spans="1:5" ht="12" customHeight="1">
      <c r="A122" s="16" t="s">
        <v>42</v>
      </c>
      <c r="B122" s="17" t="s">
        <v>222</v>
      </c>
      <c r="C122" s="18"/>
      <c r="D122" s="18"/>
      <c r="E122" s="19"/>
    </row>
    <row r="123" spans="1:5" ht="12" customHeight="1">
      <c r="A123" s="21" t="s">
        <v>44</v>
      </c>
      <c r="B123" s="76" t="s">
        <v>223</v>
      </c>
      <c r="C123" s="23"/>
      <c r="D123" s="23"/>
      <c r="E123" s="24"/>
    </row>
    <row r="124" spans="1:5" ht="12" customHeight="1">
      <c r="A124" s="29" t="s">
        <v>46</v>
      </c>
      <c r="B124" s="73" t="s">
        <v>224</v>
      </c>
      <c r="C124" s="31"/>
      <c r="D124" s="31"/>
      <c r="E124" s="32"/>
    </row>
    <row r="125" spans="1:5" ht="12" customHeight="1">
      <c r="A125" s="16" t="s">
        <v>225</v>
      </c>
      <c r="B125" s="17" t="s">
        <v>226</v>
      </c>
      <c r="C125" s="18">
        <f>+C92+C108+C122</f>
        <v>245774</v>
      </c>
      <c r="D125" s="18">
        <f>+D92+D108+D122</f>
        <v>267058</v>
      </c>
      <c r="E125" s="19">
        <f>+E92+E108+E122</f>
        <v>257351</v>
      </c>
    </row>
    <row r="126" spans="1:5" ht="12" customHeight="1">
      <c r="A126" s="16" t="s">
        <v>70</v>
      </c>
      <c r="B126" s="17" t="s">
        <v>227</v>
      </c>
      <c r="C126" s="18">
        <f>+C127+C128+C129</f>
        <v>0</v>
      </c>
      <c r="D126" s="18">
        <f>+D127+D128+D129</f>
        <v>0</v>
      </c>
      <c r="E126" s="19">
        <f>+E127+E128+E129</f>
        <v>0</v>
      </c>
    </row>
    <row r="127" spans="1:5" ht="12" customHeight="1">
      <c r="A127" s="21" t="s">
        <v>72</v>
      </c>
      <c r="B127" s="76" t="s">
        <v>228</v>
      </c>
      <c r="C127" s="27"/>
      <c r="D127" s="27"/>
      <c r="E127" s="28"/>
    </row>
    <row r="128" spans="1:5" ht="12" customHeight="1">
      <c r="A128" s="21" t="s">
        <v>74</v>
      </c>
      <c r="B128" s="76" t="s">
        <v>229</v>
      </c>
      <c r="C128" s="27"/>
      <c r="D128" s="27"/>
      <c r="E128" s="28"/>
    </row>
    <row r="129" spans="1:5" ht="12" customHeight="1">
      <c r="A129" s="66" t="s">
        <v>76</v>
      </c>
      <c r="B129" s="77" t="s">
        <v>230</v>
      </c>
      <c r="C129" s="27"/>
      <c r="D129" s="27"/>
      <c r="E129" s="28"/>
    </row>
    <row r="130" spans="1:5" ht="12" customHeight="1">
      <c r="A130" s="16" t="s">
        <v>92</v>
      </c>
      <c r="B130" s="17" t="s">
        <v>231</v>
      </c>
      <c r="C130" s="18">
        <f>+C131+C132+C134+C133</f>
        <v>0</v>
      </c>
      <c r="D130" s="18">
        <f>+D131+D132+D134+D133</f>
        <v>0</v>
      </c>
      <c r="E130" s="19">
        <f>+E131+E132+E134+E133</f>
        <v>0</v>
      </c>
    </row>
    <row r="131" spans="1:5" ht="12" customHeight="1">
      <c r="A131" s="21" t="s">
        <v>94</v>
      </c>
      <c r="B131" s="76" t="s">
        <v>232</v>
      </c>
      <c r="C131" s="27"/>
      <c r="D131" s="27"/>
      <c r="E131" s="28"/>
    </row>
    <row r="132" spans="1:5" ht="12" customHeight="1">
      <c r="A132" s="21" t="s">
        <v>96</v>
      </c>
      <c r="B132" s="76" t="s">
        <v>233</v>
      </c>
      <c r="C132" s="27"/>
      <c r="D132" s="27"/>
      <c r="E132" s="28"/>
    </row>
    <row r="133" spans="1:5" ht="12" customHeight="1">
      <c r="A133" s="21" t="s">
        <v>98</v>
      </c>
      <c r="B133" s="76" t="s">
        <v>234</v>
      </c>
      <c r="C133" s="27"/>
      <c r="D133" s="27"/>
      <c r="E133" s="28"/>
    </row>
    <row r="134" spans="1:5" ht="12" customHeight="1">
      <c r="A134" s="66" t="s">
        <v>100</v>
      </c>
      <c r="B134" s="77" t="s">
        <v>235</v>
      </c>
      <c r="C134" s="27"/>
      <c r="D134" s="27"/>
      <c r="E134" s="28"/>
    </row>
    <row r="135" spans="1:5" ht="12" customHeight="1">
      <c r="A135" s="16" t="s">
        <v>236</v>
      </c>
      <c r="B135" s="17" t="s">
        <v>237</v>
      </c>
      <c r="C135" s="18">
        <f>+C136+C137+C138+C139</f>
        <v>5304</v>
      </c>
      <c r="D135" s="18">
        <f>+D136+D137+D138+D139</f>
        <v>5304</v>
      </c>
      <c r="E135" s="19">
        <f>+E136+E137+E138+E139</f>
        <v>5304</v>
      </c>
    </row>
    <row r="136" spans="1:5" ht="12" customHeight="1">
      <c r="A136" s="21" t="s">
        <v>106</v>
      </c>
      <c r="B136" s="76" t="s">
        <v>238</v>
      </c>
      <c r="C136" s="27"/>
      <c r="D136" s="27"/>
      <c r="E136" s="28"/>
    </row>
    <row r="137" spans="1:5" ht="12" customHeight="1">
      <c r="A137" s="21" t="s">
        <v>108</v>
      </c>
      <c r="B137" s="76" t="s">
        <v>239</v>
      </c>
      <c r="C137" s="27">
        <v>5304</v>
      </c>
      <c r="D137" s="27">
        <v>5304</v>
      </c>
      <c r="E137" s="28">
        <v>5304</v>
      </c>
    </row>
    <row r="138" spans="1:5" ht="12" customHeight="1">
      <c r="A138" s="21" t="s">
        <v>110</v>
      </c>
      <c r="B138" s="76" t="s">
        <v>240</v>
      </c>
      <c r="C138" s="27"/>
      <c r="D138" s="27"/>
      <c r="E138" s="28"/>
    </row>
    <row r="139" spans="1:5" ht="12" customHeight="1">
      <c r="A139" s="66" t="s">
        <v>112</v>
      </c>
      <c r="B139" s="77" t="s">
        <v>241</v>
      </c>
      <c r="C139" s="27"/>
      <c r="D139" s="27"/>
      <c r="E139" s="28"/>
    </row>
    <row r="140" spans="1:9" ht="15" customHeight="1">
      <c r="A140" s="16" t="s">
        <v>114</v>
      </c>
      <c r="B140" s="17" t="s">
        <v>242</v>
      </c>
      <c r="C140" s="78">
        <f>+C141+C142+C143+C144</f>
        <v>0</v>
      </c>
      <c r="D140" s="78">
        <f>+D141+D142+D143+D144</f>
        <v>0</v>
      </c>
      <c r="E140" s="79">
        <f>+E141+E142+E143+E144</f>
        <v>0</v>
      </c>
      <c r="F140" s="80"/>
      <c r="G140" s="81"/>
      <c r="H140" s="81"/>
      <c r="I140" s="81"/>
    </row>
    <row r="141" spans="1:5" s="20" customFormat="1" ht="12.75" customHeight="1">
      <c r="A141" s="21" t="s">
        <v>116</v>
      </c>
      <c r="B141" s="76" t="s">
        <v>243</v>
      </c>
      <c r="C141" s="27"/>
      <c r="D141" s="27"/>
      <c r="E141" s="28"/>
    </row>
    <row r="142" spans="1:5" ht="12.75" customHeight="1">
      <c r="A142" s="21" t="s">
        <v>118</v>
      </c>
      <c r="B142" s="76" t="s">
        <v>244</v>
      </c>
      <c r="C142" s="27"/>
      <c r="D142" s="27"/>
      <c r="E142" s="28"/>
    </row>
    <row r="143" spans="1:5" ht="12.75" customHeight="1">
      <c r="A143" s="21" t="s">
        <v>120</v>
      </c>
      <c r="B143" s="76" t="s">
        <v>245</v>
      </c>
      <c r="C143" s="27"/>
      <c r="D143" s="27"/>
      <c r="E143" s="28"/>
    </row>
    <row r="144" spans="1:5" ht="12.75" customHeight="1">
      <c r="A144" s="21" t="s">
        <v>122</v>
      </c>
      <c r="B144" s="76" t="s">
        <v>246</v>
      </c>
      <c r="C144" s="27"/>
      <c r="D144" s="27"/>
      <c r="E144" s="28"/>
    </row>
    <row r="145" spans="1:5" ht="16.5">
      <c r="A145" s="16" t="s">
        <v>124</v>
      </c>
      <c r="B145" s="17" t="s">
        <v>247</v>
      </c>
      <c r="C145" s="82">
        <f>+C126+C130+C135+C140</f>
        <v>5304</v>
      </c>
      <c r="D145" s="82">
        <f>+D126+D130+D135+D140</f>
        <v>5304</v>
      </c>
      <c r="E145" s="83">
        <f>+E126+E130+E135+E140</f>
        <v>5304</v>
      </c>
    </row>
    <row r="146" spans="1:5" ht="16.5">
      <c r="A146" s="84" t="s">
        <v>248</v>
      </c>
      <c r="B146" s="85" t="s">
        <v>249</v>
      </c>
      <c r="C146" s="82">
        <f>+C125+C145</f>
        <v>251078</v>
      </c>
      <c r="D146" s="82">
        <f>+D125+D145</f>
        <v>272362</v>
      </c>
      <c r="E146" s="83">
        <f>+E125+E145</f>
        <v>262655</v>
      </c>
    </row>
    <row r="148" ht="18.75" customHeight="1"/>
    <row r="149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electLockedCells="1" selectUnlockedCells="1"/>
  <mergeCells count="8"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2015. ÉVI ZÁRSZÁMADÁS
KÖTELEZŐ FELADATAINAK MÉRLEGE &amp;R&amp;"Times New Roman CE,Félkövér dőlt"&amp;11 1.2. melléklet a 3/2016. (V.10.) önkormányzati rendelethez</oddHeader>
  </headerFooter>
  <rowBreaks count="1" manualBreakCount="1">
    <brk id="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46"/>
  <sheetViews>
    <sheetView zoomScale="130" zoomScaleNormal="130" zoomScaleSheetLayoutView="100" workbookViewId="0" topLeftCell="A73">
      <selection activeCell="B153" sqref="B153"/>
    </sheetView>
  </sheetViews>
  <sheetFormatPr defaultColWidth="9.00390625" defaultRowHeight="12.75"/>
  <cols>
    <col min="1" max="1" width="9.50390625" style="1" customWidth="1"/>
    <col min="2" max="2" width="60.875" style="1" customWidth="1"/>
    <col min="3" max="5" width="15.875" style="2" customWidth="1"/>
    <col min="6" max="16384" width="9.375" style="3" customWidth="1"/>
  </cols>
  <sheetData>
    <row r="1" spans="1:5" ht="15.75" customHeight="1">
      <c r="A1" s="4" t="s">
        <v>0</v>
      </c>
      <c r="B1" s="4"/>
      <c r="C1" s="4"/>
      <c r="D1" s="4"/>
      <c r="E1" s="4"/>
    </row>
    <row r="2" spans="1:5" ht="15.75" customHeight="1">
      <c r="A2" s="5" t="s">
        <v>1</v>
      </c>
      <c r="B2" s="5"/>
      <c r="C2" s="6"/>
      <c r="D2" s="6"/>
      <c r="E2" s="6" t="s">
        <v>2</v>
      </c>
    </row>
    <row r="3" spans="1:5" ht="15.75" customHeight="1">
      <c r="A3" s="7" t="s">
        <v>3</v>
      </c>
      <c r="B3" s="8" t="s">
        <v>4</v>
      </c>
      <c r="C3" s="9">
        <f>+'1.1.sz.mell.'!C3:E3</f>
        <v>0</v>
      </c>
      <c r="D3" s="9"/>
      <c r="E3" s="9"/>
    </row>
    <row r="4" spans="1:5" ht="37.5" customHeight="1">
      <c r="A4" s="7"/>
      <c r="B4" s="8"/>
      <c r="C4" s="10" t="s">
        <v>6</v>
      </c>
      <c r="D4" s="10" t="s">
        <v>7</v>
      </c>
      <c r="E4" s="11" t="s">
        <v>8</v>
      </c>
    </row>
    <row r="5" spans="1:5" s="15" customFormat="1" ht="12" customHeight="1">
      <c r="A5" s="12" t="s">
        <v>9</v>
      </c>
      <c r="B5" s="13" t="s">
        <v>10</v>
      </c>
      <c r="C5" s="13" t="s">
        <v>11</v>
      </c>
      <c r="D5" s="13" t="s">
        <v>12</v>
      </c>
      <c r="E5" s="14" t="s">
        <v>13</v>
      </c>
    </row>
    <row r="6" spans="1:5" s="20" customFormat="1" ht="12" customHeight="1">
      <c r="A6" s="16" t="s">
        <v>14</v>
      </c>
      <c r="B6" s="17" t="s">
        <v>15</v>
      </c>
      <c r="C6" s="18">
        <f>SUM(C7:C12)</f>
        <v>0</v>
      </c>
      <c r="D6" s="18">
        <f>SUM(D7:D12)</f>
        <v>0</v>
      </c>
      <c r="E6" s="19">
        <f>SUM(E7:E12)</f>
        <v>0</v>
      </c>
    </row>
    <row r="7" spans="1:5" s="20" customFormat="1" ht="12" customHeight="1">
      <c r="A7" s="21" t="s">
        <v>16</v>
      </c>
      <c r="B7" s="22" t="s">
        <v>17</v>
      </c>
      <c r="C7" s="23"/>
      <c r="D7" s="23"/>
      <c r="E7" s="24"/>
    </row>
    <row r="8" spans="1:5" s="20" customFormat="1" ht="12" customHeight="1">
      <c r="A8" s="25" t="s">
        <v>18</v>
      </c>
      <c r="B8" s="26" t="s">
        <v>19</v>
      </c>
      <c r="C8" s="27"/>
      <c r="D8" s="27"/>
      <c r="E8" s="28"/>
    </row>
    <row r="9" spans="1:5" s="20" customFormat="1" ht="12" customHeight="1">
      <c r="A9" s="25" t="s">
        <v>20</v>
      </c>
      <c r="B9" s="26" t="s">
        <v>21</v>
      </c>
      <c r="C9" s="27"/>
      <c r="D9" s="27"/>
      <c r="E9" s="28"/>
    </row>
    <row r="10" spans="1:5" s="20" customFormat="1" ht="12" customHeight="1">
      <c r="A10" s="25" t="s">
        <v>22</v>
      </c>
      <c r="B10" s="26" t="s">
        <v>23</v>
      </c>
      <c r="C10" s="27"/>
      <c r="D10" s="27"/>
      <c r="E10" s="28"/>
    </row>
    <row r="11" spans="1:5" s="20" customFormat="1" ht="12" customHeight="1">
      <c r="A11" s="25" t="s">
        <v>24</v>
      </c>
      <c r="B11" s="26" t="s">
        <v>250</v>
      </c>
      <c r="C11" s="27"/>
      <c r="D11" s="27"/>
      <c r="E11" s="28"/>
    </row>
    <row r="12" spans="1:5" s="20" customFormat="1" ht="12" customHeight="1">
      <c r="A12" s="29" t="s">
        <v>26</v>
      </c>
      <c r="B12" s="34" t="s">
        <v>251</v>
      </c>
      <c r="C12" s="31"/>
      <c r="D12" s="31"/>
      <c r="E12" s="32"/>
    </row>
    <row r="13" spans="1:5" s="20" customFormat="1" ht="12" customHeight="1">
      <c r="A13" s="16" t="s">
        <v>28</v>
      </c>
      <c r="B13" s="33" t="s">
        <v>29</v>
      </c>
      <c r="C13" s="18">
        <f>SUM(C14:C18)</f>
        <v>0</v>
      </c>
      <c r="D13" s="18">
        <f>SUM(D14:D18)</f>
        <v>0</v>
      </c>
      <c r="E13" s="19">
        <f>SUM(E14:E18)</f>
        <v>0</v>
      </c>
    </row>
    <row r="14" spans="1:5" s="20" customFormat="1" ht="12" customHeight="1">
      <c r="A14" s="21" t="s">
        <v>30</v>
      </c>
      <c r="B14" s="22" t="s">
        <v>31</v>
      </c>
      <c r="C14" s="23"/>
      <c r="D14" s="23"/>
      <c r="E14" s="24"/>
    </row>
    <row r="15" spans="1:5" s="20" customFormat="1" ht="12" customHeight="1">
      <c r="A15" s="25" t="s">
        <v>32</v>
      </c>
      <c r="B15" s="26" t="s">
        <v>33</v>
      </c>
      <c r="C15" s="27"/>
      <c r="D15" s="27"/>
      <c r="E15" s="28"/>
    </row>
    <row r="16" spans="1:5" s="20" customFormat="1" ht="12" customHeight="1">
      <c r="A16" s="25" t="s">
        <v>34</v>
      </c>
      <c r="B16" s="26" t="s">
        <v>35</v>
      </c>
      <c r="C16" s="27"/>
      <c r="D16" s="27"/>
      <c r="E16" s="28"/>
    </row>
    <row r="17" spans="1:5" s="20" customFormat="1" ht="12" customHeight="1">
      <c r="A17" s="25" t="s">
        <v>36</v>
      </c>
      <c r="B17" s="26" t="s">
        <v>37</v>
      </c>
      <c r="C17" s="27"/>
      <c r="D17" s="27"/>
      <c r="E17" s="28"/>
    </row>
    <row r="18" spans="1:5" s="20" customFormat="1" ht="12" customHeight="1">
      <c r="A18" s="25" t="s">
        <v>38</v>
      </c>
      <c r="B18" s="26" t="s">
        <v>255</v>
      </c>
      <c r="C18" s="27"/>
      <c r="D18" s="27"/>
      <c r="E18" s="28"/>
    </row>
    <row r="19" spans="1:5" s="20" customFormat="1" ht="12" customHeight="1">
      <c r="A19" s="29" t="s">
        <v>40</v>
      </c>
      <c r="B19" s="34" t="s">
        <v>41</v>
      </c>
      <c r="C19" s="31"/>
      <c r="D19" s="31"/>
      <c r="E19" s="32"/>
    </row>
    <row r="20" spans="1:5" s="20" customFormat="1" ht="12" customHeight="1">
      <c r="A20" s="16" t="s">
        <v>42</v>
      </c>
      <c r="B20" s="17" t="s">
        <v>43</v>
      </c>
      <c r="C20" s="18">
        <f>SUM(C21:C25)</f>
        <v>0</v>
      </c>
      <c r="D20" s="18">
        <f>SUM(D21:D25)</f>
        <v>0</v>
      </c>
      <c r="E20" s="19">
        <f>SUM(E21:E25)</f>
        <v>0</v>
      </c>
    </row>
    <row r="21" spans="1:5" s="20" customFormat="1" ht="12" customHeight="1">
      <c r="A21" s="21" t="s">
        <v>44</v>
      </c>
      <c r="B21" s="22" t="s">
        <v>45</v>
      </c>
      <c r="C21" s="23"/>
      <c r="D21" s="23"/>
      <c r="E21" s="24"/>
    </row>
    <row r="22" spans="1:5" s="20" customFormat="1" ht="12" customHeight="1">
      <c r="A22" s="25" t="s">
        <v>46</v>
      </c>
      <c r="B22" s="26" t="s">
        <v>47</v>
      </c>
      <c r="C22" s="27"/>
      <c r="D22" s="27"/>
      <c r="E22" s="28"/>
    </row>
    <row r="23" spans="1:5" s="20" customFormat="1" ht="12" customHeight="1">
      <c r="A23" s="25" t="s">
        <v>48</v>
      </c>
      <c r="B23" s="26" t="s">
        <v>49</v>
      </c>
      <c r="C23" s="27"/>
      <c r="D23" s="27"/>
      <c r="E23" s="28"/>
    </row>
    <row r="24" spans="1:5" s="20" customFormat="1" ht="12" customHeight="1">
      <c r="A24" s="25" t="s">
        <v>50</v>
      </c>
      <c r="B24" s="26" t="s">
        <v>51</v>
      </c>
      <c r="C24" s="27"/>
      <c r="D24" s="27"/>
      <c r="E24" s="28"/>
    </row>
    <row r="25" spans="1:5" s="20" customFormat="1" ht="12" customHeight="1">
      <c r="A25" s="25" t="s">
        <v>52</v>
      </c>
      <c r="B25" s="26" t="s">
        <v>53</v>
      </c>
      <c r="C25" s="27"/>
      <c r="D25" s="27"/>
      <c r="E25" s="28"/>
    </row>
    <row r="26" spans="1:5" s="20" customFormat="1" ht="12" customHeight="1">
      <c r="A26" s="29" t="s">
        <v>54</v>
      </c>
      <c r="B26" s="34" t="s">
        <v>55</v>
      </c>
      <c r="C26" s="31"/>
      <c r="D26" s="31"/>
      <c r="E26" s="32"/>
    </row>
    <row r="27" spans="1:5" s="20" customFormat="1" ht="12" customHeight="1">
      <c r="A27" s="16" t="s">
        <v>56</v>
      </c>
      <c r="B27" s="17" t="s">
        <v>57</v>
      </c>
      <c r="C27" s="18">
        <f>+C28+C31+C32+C33</f>
        <v>0</v>
      </c>
      <c r="D27" s="18">
        <f>+D28+D31+D32+D33</f>
        <v>0</v>
      </c>
      <c r="E27" s="19">
        <f>+E28+E31+E32+E33</f>
        <v>0</v>
      </c>
    </row>
    <row r="28" spans="1:5" s="20" customFormat="1" ht="12" customHeight="1">
      <c r="A28" s="21" t="s">
        <v>58</v>
      </c>
      <c r="B28" s="22" t="s">
        <v>59</v>
      </c>
      <c r="C28" s="36">
        <f>+C29+C30</f>
        <v>0</v>
      </c>
      <c r="D28" s="36">
        <f>+D29+D30</f>
        <v>0</v>
      </c>
      <c r="E28" s="86">
        <f>+E29+E30</f>
        <v>0</v>
      </c>
    </row>
    <row r="29" spans="1:5" s="20" customFormat="1" ht="12" customHeight="1">
      <c r="A29" s="25" t="s">
        <v>60</v>
      </c>
      <c r="B29" s="26" t="s">
        <v>252</v>
      </c>
      <c r="C29" s="27"/>
      <c r="D29" s="27"/>
      <c r="E29" s="28"/>
    </row>
    <row r="30" spans="1:5" s="20" customFormat="1" ht="12" customHeight="1">
      <c r="A30" s="25" t="s">
        <v>62</v>
      </c>
      <c r="B30" s="26" t="s">
        <v>253</v>
      </c>
      <c r="C30" s="27"/>
      <c r="D30" s="27"/>
      <c r="E30" s="28"/>
    </row>
    <row r="31" spans="1:5" s="20" customFormat="1" ht="12" customHeight="1">
      <c r="A31" s="25" t="s">
        <v>64</v>
      </c>
      <c r="B31" s="26" t="s">
        <v>65</v>
      </c>
      <c r="C31" s="27"/>
      <c r="D31" s="27"/>
      <c r="E31" s="28"/>
    </row>
    <row r="32" spans="1:5" s="20" customFormat="1" ht="12" customHeight="1">
      <c r="A32" s="25" t="s">
        <v>66</v>
      </c>
      <c r="B32" s="26" t="s">
        <v>254</v>
      </c>
      <c r="C32" s="27"/>
      <c r="D32" s="27"/>
      <c r="E32" s="28"/>
    </row>
    <row r="33" spans="1:5" s="20" customFormat="1" ht="12" customHeight="1">
      <c r="A33" s="29" t="s">
        <v>68</v>
      </c>
      <c r="B33" s="34" t="s">
        <v>69</v>
      </c>
      <c r="C33" s="31"/>
      <c r="D33" s="31"/>
      <c r="E33" s="32"/>
    </row>
    <row r="34" spans="1:5" s="20" customFormat="1" ht="12" customHeight="1">
      <c r="A34" s="16" t="s">
        <v>70</v>
      </c>
      <c r="B34" s="17" t="s">
        <v>71</v>
      </c>
      <c r="C34" s="18">
        <f>SUM(C35:C44)</f>
        <v>0</v>
      </c>
      <c r="D34" s="18">
        <f>SUM(D35:D44)</f>
        <v>0</v>
      </c>
      <c r="E34" s="19">
        <f>SUM(E35:E44)</f>
        <v>0</v>
      </c>
    </row>
    <row r="35" spans="1:5" s="20" customFormat="1" ht="12" customHeight="1">
      <c r="A35" s="21" t="s">
        <v>72</v>
      </c>
      <c r="B35" s="22" t="s">
        <v>73</v>
      </c>
      <c r="C35" s="23"/>
      <c r="D35" s="23"/>
      <c r="E35" s="24"/>
    </row>
    <row r="36" spans="1:5" s="20" customFormat="1" ht="12" customHeight="1">
      <c r="A36" s="25" t="s">
        <v>74</v>
      </c>
      <c r="B36" s="26" t="s">
        <v>75</v>
      </c>
      <c r="C36" s="27"/>
      <c r="D36" s="27"/>
      <c r="E36" s="28"/>
    </row>
    <row r="37" spans="1:5" s="20" customFormat="1" ht="12" customHeight="1">
      <c r="A37" s="25" t="s">
        <v>76</v>
      </c>
      <c r="B37" s="26" t="s">
        <v>77</v>
      </c>
      <c r="C37" s="27"/>
      <c r="D37" s="27"/>
      <c r="E37" s="28"/>
    </row>
    <row r="38" spans="1:5" s="20" customFormat="1" ht="12" customHeight="1">
      <c r="A38" s="25" t="s">
        <v>78</v>
      </c>
      <c r="B38" s="26" t="s">
        <v>79</v>
      </c>
      <c r="C38" s="27"/>
      <c r="D38" s="27"/>
      <c r="E38" s="28"/>
    </row>
    <row r="39" spans="1:5" s="20" customFormat="1" ht="12" customHeight="1">
      <c r="A39" s="25" t="s">
        <v>80</v>
      </c>
      <c r="B39" s="26" t="s">
        <v>81</v>
      </c>
      <c r="C39" s="27"/>
      <c r="D39" s="27"/>
      <c r="E39" s="28"/>
    </row>
    <row r="40" spans="1:5" s="20" customFormat="1" ht="12" customHeight="1">
      <c r="A40" s="25" t="s">
        <v>82</v>
      </c>
      <c r="B40" s="26" t="s">
        <v>83</v>
      </c>
      <c r="C40" s="27"/>
      <c r="D40" s="27"/>
      <c r="E40" s="28"/>
    </row>
    <row r="41" spans="1:5" s="20" customFormat="1" ht="12" customHeight="1">
      <c r="A41" s="25" t="s">
        <v>84</v>
      </c>
      <c r="B41" s="26" t="s">
        <v>85</v>
      </c>
      <c r="C41" s="27"/>
      <c r="D41" s="27"/>
      <c r="E41" s="28"/>
    </row>
    <row r="42" spans="1:5" s="20" customFormat="1" ht="12" customHeight="1">
      <c r="A42" s="25" t="s">
        <v>86</v>
      </c>
      <c r="B42" s="26" t="s">
        <v>87</v>
      </c>
      <c r="C42" s="27"/>
      <c r="D42" s="27"/>
      <c r="E42" s="28"/>
    </row>
    <row r="43" spans="1:5" s="20" customFormat="1" ht="12" customHeight="1">
      <c r="A43" s="25" t="s">
        <v>88</v>
      </c>
      <c r="B43" s="26" t="s">
        <v>89</v>
      </c>
      <c r="C43" s="27"/>
      <c r="D43" s="27"/>
      <c r="E43" s="28"/>
    </row>
    <row r="44" spans="1:5" s="20" customFormat="1" ht="12" customHeight="1">
      <c r="A44" s="29" t="s">
        <v>90</v>
      </c>
      <c r="B44" s="34" t="s">
        <v>91</v>
      </c>
      <c r="C44" s="31"/>
      <c r="D44" s="31"/>
      <c r="E44" s="32"/>
    </row>
    <row r="45" spans="1:5" s="20" customFormat="1" ht="12" customHeight="1">
      <c r="A45" s="16" t="s">
        <v>92</v>
      </c>
      <c r="B45" s="17" t="s">
        <v>93</v>
      </c>
      <c r="C45" s="18">
        <f>SUM(C46:C50)</f>
        <v>0</v>
      </c>
      <c r="D45" s="18">
        <f>SUM(D46:D50)</f>
        <v>0</v>
      </c>
      <c r="E45" s="19">
        <f>SUM(E46:E50)</f>
        <v>0</v>
      </c>
    </row>
    <row r="46" spans="1:5" s="20" customFormat="1" ht="12" customHeight="1">
      <c r="A46" s="21" t="s">
        <v>94</v>
      </c>
      <c r="B46" s="22" t="s">
        <v>95</v>
      </c>
      <c r="C46" s="23"/>
      <c r="D46" s="23"/>
      <c r="E46" s="24"/>
    </row>
    <row r="47" spans="1:5" s="20" customFormat="1" ht="12" customHeight="1">
      <c r="A47" s="25" t="s">
        <v>96</v>
      </c>
      <c r="B47" s="26" t="s">
        <v>97</v>
      </c>
      <c r="C47" s="27"/>
      <c r="D47" s="27"/>
      <c r="E47" s="28"/>
    </row>
    <row r="48" spans="1:5" s="20" customFormat="1" ht="12" customHeight="1">
      <c r="A48" s="25" t="s">
        <v>98</v>
      </c>
      <c r="B48" s="26" t="s">
        <v>99</v>
      </c>
      <c r="C48" s="27"/>
      <c r="D48" s="27"/>
      <c r="E48" s="28"/>
    </row>
    <row r="49" spans="1:5" s="20" customFormat="1" ht="12" customHeight="1">
      <c r="A49" s="25" t="s">
        <v>100</v>
      </c>
      <c r="B49" s="26" t="s">
        <v>101</v>
      </c>
      <c r="C49" s="27"/>
      <c r="D49" s="27"/>
      <c r="E49" s="28"/>
    </row>
    <row r="50" spans="1:5" s="20" customFormat="1" ht="12" customHeight="1">
      <c r="A50" s="29" t="s">
        <v>102</v>
      </c>
      <c r="B50" s="34" t="s">
        <v>103</v>
      </c>
      <c r="C50" s="31"/>
      <c r="D50" s="31"/>
      <c r="E50" s="32"/>
    </row>
    <row r="51" spans="1:5" s="20" customFormat="1" ht="17.25" customHeight="1">
      <c r="A51" s="16" t="s">
        <v>104</v>
      </c>
      <c r="B51" s="17" t="s">
        <v>105</v>
      </c>
      <c r="C51" s="18">
        <f>SUM(C52:C54)</f>
        <v>0</v>
      </c>
      <c r="D51" s="18">
        <f>SUM(D52:D54)</f>
        <v>0</v>
      </c>
      <c r="E51" s="19">
        <f>SUM(E52:E54)</f>
        <v>0</v>
      </c>
    </row>
    <row r="52" spans="1:5" s="20" customFormat="1" ht="12" customHeight="1">
      <c r="A52" s="21" t="s">
        <v>106</v>
      </c>
      <c r="B52" s="22" t="s">
        <v>107</v>
      </c>
      <c r="C52" s="23"/>
      <c r="D52" s="23"/>
      <c r="E52" s="24"/>
    </row>
    <row r="53" spans="1:5" s="20" customFormat="1" ht="12" customHeight="1">
      <c r="A53" s="25" t="s">
        <v>108</v>
      </c>
      <c r="B53" s="26" t="s">
        <v>109</v>
      </c>
      <c r="C53" s="27"/>
      <c r="D53" s="27"/>
      <c r="E53" s="28"/>
    </row>
    <row r="54" spans="1:5" s="20" customFormat="1" ht="12" customHeight="1">
      <c r="A54" s="25" t="s">
        <v>110</v>
      </c>
      <c r="B54" s="26" t="s">
        <v>111</v>
      </c>
      <c r="C54" s="27"/>
      <c r="D54" s="27"/>
      <c r="E54" s="28"/>
    </row>
    <row r="55" spans="1:5" s="20" customFormat="1" ht="12" customHeight="1">
      <c r="A55" s="29" t="s">
        <v>112</v>
      </c>
      <c r="B55" s="34" t="s">
        <v>113</v>
      </c>
      <c r="C55" s="31"/>
      <c r="D55" s="31"/>
      <c r="E55" s="32"/>
    </row>
    <row r="56" spans="1:5" s="20" customFormat="1" ht="12" customHeight="1">
      <c r="A56" s="16" t="s">
        <v>114</v>
      </c>
      <c r="B56" s="33" t="s">
        <v>115</v>
      </c>
      <c r="C56" s="18">
        <f>SUM(C57:C59)</f>
        <v>0</v>
      </c>
      <c r="D56" s="18">
        <f>SUM(D57:D59)</f>
        <v>0</v>
      </c>
      <c r="E56" s="19">
        <f>SUM(E57:E59)</f>
        <v>0</v>
      </c>
    </row>
    <row r="57" spans="1:5" s="20" customFormat="1" ht="12" customHeight="1">
      <c r="A57" s="21" t="s">
        <v>116</v>
      </c>
      <c r="B57" s="22" t="s">
        <v>117</v>
      </c>
      <c r="C57" s="27"/>
      <c r="D57" s="27"/>
      <c r="E57" s="28"/>
    </row>
    <row r="58" spans="1:5" s="20" customFormat="1" ht="12" customHeight="1">
      <c r="A58" s="25" t="s">
        <v>118</v>
      </c>
      <c r="B58" s="26" t="s">
        <v>119</v>
      </c>
      <c r="C58" s="27"/>
      <c r="D58" s="27"/>
      <c r="E58" s="28"/>
    </row>
    <row r="59" spans="1:5" s="20" customFormat="1" ht="12" customHeight="1">
      <c r="A59" s="25" t="s">
        <v>120</v>
      </c>
      <c r="B59" s="26" t="s">
        <v>121</v>
      </c>
      <c r="C59" s="27"/>
      <c r="D59" s="27"/>
      <c r="E59" s="28"/>
    </row>
    <row r="60" spans="1:5" s="20" customFormat="1" ht="12" customHeight="1">
      <c r="A60" s="29" t="s">
        <v>122</v>
      </c>
      <c r="B60" s="34" t="s">
        <v>123</v>
      </c>
      <c r="C60" s="27"/>
      <c r="D60" s="27"/>
      <c r="E60" s="28"/>
    </row>
    <row r="61" spans="1:5" s="20" customFormat="1" ht="12" customHeight="1">
      <c r="A61" s="16" t="s">
        <v>124</v>
      </c>
      <c r="B61" s="17" t="s">
        <v>125</v>
      </c>
      <c r="C61" s="18">
        <f>+C6+C13+C20+C27+C34+C45+C51+C56</f>
        <v>0</v>
      </c>
      <c r="D61" s="18">
        <f>+D6+D13+D20+D27+D34+D45+D51+D56</f>
        <v>0</v>
      </c>
      <c r="E61" s="19">
        <f>+E6+E13+E20+E27+E34+E45+E51+E56</f>
        <v>0</v>
      </c>
    </row>
    <row r="62" spans="1:5" s="20" customFormat="1" ht="12" customHeight="1">
      <c r="A62" s="37" t="s">
        <v>126</v>
      </c>
      <c r="B62" s="33" t="s">
        <v>127</v>
      </c>
      <c r="C62" s="18">
        <f>+C63+C64+C65</f>
        <v>0</v>
      </c>
      <c r="D62" s="18">
        <f>+D63+D64+D65</f>
        <v>0</v>
      </c>
      <c r="E62" s="19">
        <f>+E63+E64+E65</f>
        <v>0</v>
      </c>
    </row>
    <row r="63" spans="1:5" s="20" customFormat="1" ht="12" customHeight="1">
      <c r="A63" s="21" t="s">
        <v>128</v>
      </c>
      <c r="B63" s="22" t="s">
        <v>129</v>
      </c>
      <c r="C63" s="27"/>
      <c r="D63" s="27"/>
      <c r="E63" s="28"/>
    </row>
    <row r="64" spans="1:5" s="20" customFormat="1" ht="12" customHeight="1">
      <c r="A64" s="25" t="s">
        <v>130</v>
      </c>
      <c r="B64" s="26" t="s">
        <v>131</v>
      </c>
      <c r="C64" s="27"/>
      <c r="D64" s="27"/>
      <c r="E64" s="28"/>
    </row>
    <row r="65" spans="1:5" s="20" customFormat="1" ht="12" customHeight="1">
      <c r="A65" s="29" t="s">
        <v>132</v>
      </c>
      <c r="B65" s="38" t="s">
        <v>133</v>
      </c>
      <c r="C65" s="27"/>
      <c r="D65" s="27"/>
      <c r="E65" s="28"/>
    </row>
    <row r="66" spans="1:5" s="20" customFormat="1" ht="12" customHeight="1">
      <c r="A66" s="37" t="s">
        <v>134</v>
      </c>
      <c r="B66" s="33" t="s">
        <v>135</v>
      </c>
      <c r="C66" s="18">
        <f>+C67+C68+C69+C70</f>
        <v>0</v>
      </c>
      <c r="D66" s="18">
        <f>+D67+D68+D69+D70</f>
        <v>0</v>
      </c>
      <c r="E66" s="19">
        <f>+E67+E68+E69+E70</f>
        <v>0</v>
      </c>
    </row>
    <row r="67" spans="1:5" s="20" customFormat="1" ht="13.5" customHeight="1">
      <c r="A67" s="21" t="s">
        <v>136</v>
      </c>
      <c r="B67" s="22" t="s">
        <v>137</v>
      </c>
      <c r="C67" s="27"/>
      <c r="D67" s="27"/>
      <c r="E67" s="28"/>
    </row>
    <row r="68" spans="1:5" s="20" customFormat="1" ht="12" customHeight="1">
      <c r="A68" s="25" t="s">
        <v>138</v>
      </c>
      <c r="B68" s="26" t="s">
        <v>139</v>
      </c>
      <c r="C68" s="27"/>
      <c r="D68" s="27"/>
      <c r="E68" s="28"/>
    </row>
    <row r="69" spans="1:5" s="20" customFormat="1" ht="12" customHeight="1">
      <c r="A69" s="25" t="s">
        <v>140</v>
      </c>
      <c r="B69" s="26" t="s">
        <v>141</v>
      </c>
      <c r="C69" s="27"/>
      <c r="D69" s="27"/>
      <c r="E69" s="28"/>
    </row>
    <row r="70" spans="1:5" s="20" customFormat="1" ht="12" customHeight="1">
      <c r="A70" s="29" t="s">
        <v>142</v>
      </c>
      <c r="B70" s="34" t="s">
        <v>143</v>
      </c>
      <c r="C70" s="27"/>
      <c r="D70" s="27"/>
      <c r="E70" s="28"/>
    </row>
    <row r="71" spans="1:5" s="20" customFormat="1" ht="12" customHeight="1">
      <c r="A71" s="37" t="s">
        <v>144</v>
      </c>
      <c r="B71" s="33" t="s">
        <v>145</v>
      </c>
      <c r="C71" s="18">
        <f>SUM(C72:C73)</f>
        <v>5292</v>
      </c>
      <c r="D71" s="18">
        <f>SUM(D72:D73)</f>
        <v>13724</v>
      </c>
      <c r="E71" s="18">
        <f>SUM(E72:E73)</f>
        <v>13498</v>
      </c>
    </row>
    <row r="72" spans="1:5" s="20" customFormat="1" ht="12" customHeight="1">
      <c r="A72" s="21" t="s">
        <v>146</v>
      </c>
      <c r="B72" s="22" t="s">
        <v>147</v>
      </c>
      <c r="C72" s="27">
        <v>5292</v>
      </c>
      <c r="D72" s="27">
        <v>13724</v>
      </c>
      <c r="E72" s="28">
        <v>13498</v>
      </c>
    </row>
    <row r="73" spans="1:5" s="20" customFormat="1" ht="12" customHeight="1">
      <c r="A73" s="29" t="s">
        <v>148</v>
      </c>
      <c r="B73" s="34" t="s">
        <v>149</v>
      </c>
      <c r="C73" s="27"/>
      <c r="D73" s="27"/>
      <c r="E73" s="28"/>
    </row>
    <row r="74" spans="1:5" s="20" customFormat="1" ht="12" customHeight="1">
      <c r="A74" s="37" t="s">
        <v>150</v>
      </c>
      <c r="B74" s="33" t="s">
        <v>151</v>
      </c>
      <c r="C74" s="18"/>
      <c r="D74" s="18"/>
      <c r="E74" s="19"/>
    </row>
    <row r="75" spans="1:5" s="20" customFormat="1" ht="12" customHeight="1">
      <c r="A75" s="21" t="s">
        <v>152</v>
      </c>
      <c r="B75" s="22" t="s">
        <v>153</v>
      </c>
      <c r="C75" s="27"/>
      <c r="D75" s="27"/>
      <c r="E75" s="28"/>
    </row>
    <row r="76" spans="1:5" s="20" customFormat="1" ht="12" customHeight="1">
      <c r="A76" s="25" t="s">
        <v>154</v>
      </c>
      <c r="B76" s="26" t="s">
        <v>155</v>
      </c>
      <c r="C76" s="27"/>
      <c r="D76" s="27"/>
      <c r="E76" s="28"/>
    </row>
    <row r="77" spans="1:5" s="20" customFormat="1" ht="12" customHeight="1">
      <c r="A77" s="29" t="s">
        <v>156</v>
      </c>
      <c r="B77" s="35" t="s">
        <v>157</v>
      </c>
      <c r="C77" s="27"/>
      <c r="D77" s="27"/>
      <c r="E77" s="28"/>
    </row>
    <row r="78" spans="1:5" s="20" customFormat="1" ht="12" customHeight="1">
      <c r="A78" s="37" t="s">
        <v>158</v>
      </c>
      <c r="B78" s="33" t="s">
        <v>159</v>
      </c>
      <c r="C78" s="18"/>
      <c r="D78" s="18"/>
      <c r="E78" s="19"/>
    </row>
    <row r="79" spans="1:5" s="20" customFormat="1" ht="12" customHeight="1">
      <c r="A79" s="39" t="s">
        <v>160</v>
      </c>
      <c r="B79" s="22" t="s">
        <v>161</v>
      </c>
      <c r="C79" s="27"/>
      <c r="D79" s="27"/>
      <c r="E79" s="28"/>
    </row>
    <row r="80" spans="1:5" s="20" customFormat="1" ht="12" customHeight="1">
      <c r="A80" s="40" t="s">
        <v>162</v>
      </c>
      <c r="B80" s="26" t="s">
        <v>163</v>
      </c>
      <c r="C80" s="27"/>
      <c r="D80" s="27"/>
      <c r="E80" s="28"/>
    </row>
    <row r="81" spans="1:5" s="20" customFormat="1" ht="12" customHeight="1">
      <c r="A81" s="40" t="s">
        <v>164</v>
      </c>
      <c r="B81" s="26" t="s">
        <v>165</v>
      </c>
      <c r="C81" s="27"/>
      <c r="D81" s="27"/>
      <c r="E81" s="28"/>
    </row>
    <row r="82" spans="1:5" s="20" customFormat="1" ht="12" customHeight="1">
      <c r="A82" s="41" t="s">
        <v>166</v>
      </c>
      <c r="B82" s="35" t="s">
        <v>167</v>
      </c>
      <c r="C82" s="27"/>
      <c r="D82" s="27"/>
      <c r="E82" s="28"/>
    </row>
    <row r="83" spans="1:5" s="20" customFormat="1" ht="12" customHeight="1">
      <c r="A83" s="37" t="s">
        <v>168</v>
      </c>
      <c r="B83" s="33" t="s">
        <v>169</v>
      </c>
      <c r="C83" s="42"/>
      <c r="D83" s="42"/>
      <c r="E83" s="43"/>
    </row>
    <row r="84" spans="1:5" s="20" customFormat="1" ht="12" customHeight="1">
      <c r="A84" s="37" t="s">
        <v>170</v>
      </c>
      <c r="B84" s="44" t="s">
        <v>171</v>
      </c>
      <c r="C84" s="18">
        <f>C62+C66+C71+C74+C78+C83</f>
        <v>5292</v>
      </c>
      <c r="D84" s="18">
        <f>D62+D66+D71+D74+D78+D83</f>
        <v>13724</v>
      </c>
      <c r="E84" s="18">
        <f>E62+E66+E71+E74+E78+E83</f>
        <v>13498</v>
      </c>
    </row>
    <row r="85" spans="1:5" s="20" customFormat="1" ht="12" customHeight="1">
      <c r="A85" s="45" t="s">
        <v>172</v>
      </c>
      <c r="B85" s="46" t="s">
        <v>173</v>
      </c>
      <c r="C85" s="18"/>
      <c r="D85" s="18"/>
      <c r="E85" s="19"/>
    </row>
    <row r="86" spans="1:5" s="20" customFormat="1" ht="12" customHeight="1">
      <c r="A86" s="47"/>
      <c r="B86" s="47"/>
      <c r="C86" s="48"/>
      <c r="D86" s="48"/>
      <c r="E86" s="48"/>
    </row>
    <row r="87" spans="1:5" ht="16.5" customHeight="1">
      <c r="A87" s="4" t="s">
        <v>174</v>
      </c>
      <c r="B87" s="4"/>
      <c r="C87" s="4"/>
      <c r="D87" s="4"/>
      <c r="E87" s="4"/>
    </row>
    <row r="88" spans="1:5" s="51" customFormat="1" ht="16.5" customHeight="1">
      <c r="A88" s="49" t="s">
        <v>175</v>
      </c>
      <c r="B88" s="49"/>
      <c r="C88" s="50"/>
      <c r="D88" s="50"/>
      <c r="E88" s="50" t="s">
        <v>2</v>
      </c>
    </row>
    <row r="89" spans="1:5" s="51" customFormat="1" ht="16.5" customHeight="1">
      <c r="A89" s="7" t="s">
        <v>3</v>
      </c>
      <c r="B89" s="8" t="s">
        <v>176</v>
      </c>
      <c r="C89" s="9">
        <f>+C3</f>
        <v>0</v>
      </c>
      <c r="D89" s="9"/>
      <c r="E89" s="9"/>
    </row>
    <row r="90" spans="1:5" ht="37.5" customHeight="1">
      <c r="A90" s="7"/>
      <c r="B90" s="8"/>
      <c r="C90" s="10" t="s">
        <v>6</v>
      </c>
      <c r="D90" s="10" t="s">
        <v>7</v>
      </c>
      <c r="E90" s="11" t="s">
        <v>8</v>
      </c>
    </row>
    <row r="91" spans="1:5" s="15" customFormat="1" ht="12" customHeight="1">
      <c r="A91" s="12" t="s">
        <v>9</v>
      </c>
      <c r="B91" s="13" t="s">
        <v>10</v>
      </c>
      <c r="C91" s="13" t="s">
        <v>11</v>
      </c>
      <c r="D91" s="13" t="s">
        <v>12</v>
      </c>
      <c r="E91" s="52" t="s">
        <v>13</v>
      </c>
    </row>
    <row r="92" spans="1:5" ht="12" customHeight="1">
      <c r="A92" s="53" t="s">
        <v>14</v>
      </c>
      <c r="B92" s="54" t="s">
        <v>177</v>
      </c>
      <c r="C92" s="55">
        <f>SUM(C93:C107)</f>
        <v>5292</v>
      </c>
      <c r="D92" s="55">
        <f>SUM(D93:D107)</f>
        <v>13724</v>
      </c>
      <c r="E92" s="55">
        <f>SUM(E93:E107)</f>
        <v>13488</v>
      </c>
    </row>
    <row r="93" spans="1:5" ht="12" customHeight="1">
      <c r="A93" s="57" t="s">
        <v>16</v>
      </c>
      <c r="B93" s="58" t="s">
        <v>178</v>
      </c>
      <c r="C93" s="59"/>
      <c r="D93" s="59"/>
      <c r="E93" s="60"/>
    </row>
    <row r="94" spans="1:5" ht="12" customHeight="1">
      <c r="A94" s="25" t="s">
        <v>18</v>
      </c>
      <c r="B94" s="61" t="s">
        <v>179</v>
      </c>
      <c r="C94" s="27"/>
      <c r="D94" s="27"/>
      <c r="E94" s="28"/>
    </row>
    <row r="95" spans="1:5" ht="12" customHeight="1">
      <c r="A95" s="25" t="s">
        <v>20</v>
      </c>
      <c r="B95" s="61" t="s">
        <v>180</v>
      </c>
      <c r="C95" s="31"/>
      <c r="D95" s="31"/>
      <c r="E95" s="32"/>
    </row>
    <row r="96" spans="1:5" ht="12" customHeight="1">
      <c r="A96" s="25" t="s">
        <v>22</v>
      </c>
      <c r="B96" s="62" t="s">
        <v>181</v>
      </c>
      <c r="C96" s="31"/>
      <c r="D96" s="31"/>
      <c r="E96" s="32"/>
    </row>
    <row r="97" spans="1:5" ht="12" customHeight="1">
      <c r="A97" s="25" t="s">
        <v>182</v>
      </c>
      <c r="B97" s="63" t="s">
        <v>183</v>
      </c>
      <c r="C97" s="31"/>
      <c r="D97" s="31"/>
      <c r="E97" s="32"/>
    </row>
    <row r="98" spans="1:5" ht="12" customHeight="1">
      <c r="A98" s="25" t="s">
        <v>26</v>
      </c>
      <c r="B98" s="61" t="s">
        <v>184</v>
      </c>
      <c r="C98" s="31"/>
      <c r="D98" s="31"/>
      <c r="E98" s="32"/>
    </row>
    <row r="99" spans="1:5" ht="12" customHeight="1">
      <c r="A99" s="25" t="s">
        <v>185</v>
      </c>
      <c r="B99" s="64" t="s">
        <v>186</v>
      </c>
      <c r="C99" s="31"/>
      <c r="D99" s="31"/>
      <c r="E99" s="32"/>
    </row>
    <row r="100" spans="1:5" ht="12" customHeight="1">
      <c r="A100" s="25" t="s">
        <v>187</v>
      </c>
      <c r="B100" s="65" t="s">
        <v>188</v>
      </c>
      <c r="C100" s="31"/>
      <c r="D100" s="31"/>
      <c r="E100" s="32"/>
    </row>
    <row r="101" spans="1:5" ht="12" customHeight="1">
      <c r="A101" s="25" t="s">
        <v>189</v>
      </c>
      <c r="B101" s="65" t="s">
        <v>190</v>
      </c>
      <c r="C101" s="31"/>
      <c r="D101" s="31"/>
      <c r="E101" s="32"/>
    </row>
    <row r="102" spans="1:5" ht="12" customHeight="1">
      <c r="A102" s="25" t="s">
        <v>191</v>
      </c>
      <c r="B102" s="64" t="s">
        <v>192</v>
      </c>
      <c r="C102" s="31"/>
      <c r="D102" s="31"/>
      <c r="E102" s="32"/>
    </row>
    <row r="103" spans="1:5" ht="12" customHeight="1">
      <c r="A103" s="25" t="s">
        <v>193</v>
      </c>
      <c r="B103" s="64" t="s">
        <v>194</v>
      </c>
      <c r="C103" s="31"/>
      <c r="D103" s="31"/>
      <c r="E103" s="32"/>
    </row>
    <row r="104" spans="1:5" ht="12" customHeight="1">
      <c r="A104" s="25" t="s">
        <v>195</v>
      </c>
      <c r="B104" s="65" t="s">
        <v>256</v>
      </c>
      <c r="C104" s="31">
        <v>5292</v>
      </c>
      <c r="D104" s="31">
        <v>13724</v>
      </c>
      <c r="E104" s="32">
        <v>13488</v>
      </c>
    </row>
    <row r="105" spans="1:5" ht="12" customHeight="1">
      <c r="A105" s="66" t="s">
        <v>197</v>
      </c>
      <c r="B105" s="67" t="s">
        <v>198</v>
      </c>
      <c r="C105" s="31"/>
      <c r="D105" s="31"/>
      <c r="E105" s="32"/>
    </row>
    <row r="106" spans="1:5" ht="12" customHeight="1">
      <c r="A106" s="25" t="s">
        <v>199</v>
      </c>
      <c r="B106" s="67" t="s">
        <v>200</v>
      </c>
      <c r="C106" s="31"/>
      <c r="D106" s="31"/>
      <c r="E106" s="32"/>
    </row>
    <row r="107" spans="1:5" ht="12" customHeight="1">
      <c r="A107" s="68" t="s">
        <v>201</v>
      </c>
      <c r="B107" s="69" t="s">
        <v>202</v>
      </c>
      <c r="C107" s="70"/>
      <c r="D107" s="70"/>
      <c r="E107" s="71"/>
    </row>
    <row r="108" spans="1:5" ht="12" customHeight="1">
      <c r="A108" s="16" t="s">
        <v>28</v>
      </c>
      <c r="B108" s="72" t="s">
        <v>203</v>
      </c>
      <c r="C108" s="18"/>
      <c r="D108" s="18"/>
      <c r="E108" s="19"/>
    </row>
    <row r="109" spans="1:5" ht="12" customHeight="1">
      <c r="A109" s="21" t="s">
        <v>30</v>
      </c>
      <c r="B109" s="61" t="s">
        <v>204</v>
      </c>
      <c r="C109" s="23"/>
      <c r="D109" s="23"/>
      <c r="E109" s="24"/>
    </row>
    <row r="110" spans="1:5" ht="12" customHeight="1">
      <c r="A110" s="21" t="s">
        <v>32</v>
      </c>
      <c r="B110" s="73" t="s">
        <v>205</v>
      </c>
      <c r="C110" s="23"/>
      <c r="D110" s="23"/>
      <c r="E110" s="24"/>
    </row>
    <row r="111" spans="1:5" ht="15.75">
      <c r="A111" s="21" t="s">
        <v>34</v>
      </c>
      <c r="B111" s="73" t="s">
        <v>206</v>
      </c>
      <c r="C111" s="27"/>
      <c r="D111" s="27"/>
      <c r="E111" s="28"/>
    </row>
    <row r="112" spans="1:5" ht="12" customHeight="1">
      <c r="A112" s="21" t="s">
        <v>36</v>
      </c>
      <c r="B112" s="73" t="s">
        <v>207</v>
      </c>
      <c r="C112" s="27"/>
      <c r="D112" s="27"/>
      <c r="E112" s="28"/>
    </row>
    <row r="113" spans="1:5" ht="12" customHeight="1">
      <c r="A113" s="21" t="s">
        <v>38</v>
      </c>
      <c r="B113" s="35" t="s">
        <v>208</v>
      </c>
      <c r="C113" s="27"/>
      <c r="D113" s="27"/>
      <c r="E113" s="28"/>
    </row>
    <row r="114" spans="1:5" ht="21.75" customHeight="1">
      <c r="A114" s="21" t="s">
        <v>40</v>
      </c>
      <c r="B114" s="30" t="s">
        <v>209</v>
      </c>
      <c r="C114" s="27"/>
      <c r="D114" s="27"/>
      <c r="E114" s="28"/>
    </row>
    <row r="115" spans="1:5" ht="24" customHeight="1">
      <c r="A115" s="21" t="s">
        <v>210</v>
      </c>
      <c r="B115" s="74" t="s">
        <v>211</v>
      </c>
      <c r="C115" s="27"/>
      <c r="D115" s="27"/>
      <c r="E115" s="28"/>
    </row>
    <row r="116" spans="1:5" ht="12" customHeight="1">
      <c r="A116" s="21" t="s">
        <v>212</v>
      </c>
      <c r="B116" s="65" t="s">
        <v>190</v>
      </c>
      <c r="C116" s="27"/>
      <c r="D116" s="27"/>
      <c r="E116" s="28"/>
    </row>
    <row r="117" spans="1:5" ht="12" customHeight="1">
      <c r="A117" s="21" t="s">
        <v>213</v>
      </c>
      <c r="B117" s="65" t="s">
        <v>214</v>
      </c>
      <c r="C117" s="27"/>
      <c r="D117" s="27"/>
      <c r="E117" s="28"/>
    </row>
    <row r="118" spans="1:5" ht="12" customHeight="1">
      <c r="A118" s="21" t="s">
        <v>215</v>
      </c>
      <c r="B118" s="65" t="s">
        <v>216</v>
      </c>
      <c r="C118" s="27"/>
      <c r="D118" s="27"/>
      <c r="E118" s="28"/>
    </row>
    <row r="119" spans="1:5" s="75" customFormat="1" ht="12" customHeight="1">
      <c r="A119" s="21" t="s">
        <v>217</v>
      </c>
      <c r="B119" s="65" t="s">
        <v>196</v>
      </c>
      <c r="C119" s="27"/>
      <c r="D119" s="27"/>
      <c r="E119" s="28"/>
    </row>
    <row r="120" spans="1:5" ht="12" customHeight="1">
      <c r="A120" s="21" t="s">
        <v>218</v>
      </c>
      <c r="B120" s="65" t="s">
        <v>219</v>
      </c>
      <c r="C120" s="27"/>
      <c r="D120" s="27"/>
      <c r="E120" s="28"/>
    </row>
    <row r="121" spans="1:5" ht="12" customHeight="1">
      <c r="A121" s="66" t="s">
        <v>220</v>
      </c>
      <c r="B121" s="65" t="s">
        <v>221</v>
      </c>
      <c r="C121" s="31"/>
      <c r="D121" s="31"/>
      <c r="E121" s="32"/>
    </row>
    <row r="122" spans="1:5" ht="12" customHeight="1">
      <c r="A122" s="16" t="s">
        <v>42</v>
      </c>
      <c r="B122" s="17" t="s">
        <v>222</v>
      </c>
      <c r="C122" s="18">
        <f>+C123+C124</f>
        <v>0</v>
      </c>
      <c r="D122" s="18">
        <f>+D123+D124</f>
        <v>0</v>
      </c>
      <c r="E122" s="19">
        <f>+E123+E124</f>
        <v>0</v>
      </c>
    </row>
    <row r="123" spans="1:5" ht="12" customHeight="1">
      <c r="A123" s="21" t="s">
        <v>44</v>
      </c>
      <c r="B123" s="76" t="s">
        <v>223</v>
      </c>
      <c r="C123" s="23"/>
      <c r="D123" s="23"/>
      <c r="E123" s="24"/>
    </row>
    <row r="124" spans="1:5" ht="12" customHeight="1">
      <c r="A124" s="29" t="s">
        <v>46</v>
      </c>
      <c r="B124" s="73" t="s">
        <v>224</v>
      </c>
      <c r="C124" s="31"/>
      <c r="D124" s="31"/>
      <c r="E124" s="32"/>
    </row>
    <row r="125" spans="1:5" ht="12" customHeight="1">
      <c r="A125" s="16" t="s">
        <v>225</v>
      </c>
      <c r="B125" s="17" t="s">
        <v>226</v>
      </c>
      <c r="C125" s="18">
        <f>+C92+C108+C122</f>
        <v>5292</v>
      </c>
      <c r="D125" s="18">
        <f>+D92+D108+D122</f>
        <v>13724</v>
      </c>
      <c r="E125" s="19">
        <f>+E92+E108+E122</f>
        <v>13488</v>
      </c>
    </row>
    <row r="126" spans="1:5" ht="12" customHeight="1">
      <c r="A126" s="16" t="s">
        <v>70</v>
      </c>
      <c r="B126" s="17" t="s">
        <v>227</v>
      </c>
      <c r="C126" s="18">
        <f>+C127+C128+C129</f>
        <v>0</v>
      </c>
      <c r="D126" s="18">
        <f>+D127+D128+D129</f>
        <v>0</v>
      </c>
      <c r="E126" s="19">
        <f>+E127+E128+E129</f>
        <v>0</v>
      </c>
    </row>
    <row r="127" spans="1:5" ht="12" customHeight="1">
      <c r="A127" s="21" t="s">
        <v>72</v>
      </c>
      <c r="B127" s="76" t="s">
        <v>228</v>
      </c>
      <c r="C127" s="27"/>
      <c r="D127" s="27"/>
      <c r="E127" s="28"/>
    </row>
    <row r="128" spans="1:5" ht="12" customHeight="1">
      <c r="A128" s="21" t="s">
        <v>74</v>
      </c>
      <c r="B128" s="76" t="s">
        <v>229</v>
      </c>
      <c r="C128" s="27"/>
      <c r="D128" s="27"/>
      <c r="E128" s="28"/>
    </row>
    <row r="129" spans="1:5" ht="12" customHeight="1">
      <c r="A129" s="66" t="s">
        <v>76</v>
      </c>
      <c r="B129" s="77" t="s">
        <v>230</v>
      </c>
      <c r="C129" s="27"/>
      <c r="D129" s="27"/>
      <c r="E129" s="28"/>
    </row>
    <row r="130" spans="1:5" ht="12" customHeight="1">
      <c r="A130" s="16" t="s">
        <v>92</v>
      </c>
      <c r="B130" s="17" t="s">
        <v>231</v>
      </c>
      <c r="C130" s="18">
        <f>+C131+C132+C134+C133</f>
        <v>0</v>
      </c>
      <c r="D130" s="18">
        <f>+D131+D132+D134+D133</f>
        <v>0</v>
      </c>
      <c r="E130" s="19">
        <f>+E131+E132+E134+E133</f>
        <v>0</v>
      </c>
    </row>
    <row r="131" spans="1:5" ht="12" customHeight="1">
      <c r="A131" s="21" t="s">
        <v>94</v>
      </c>
      <c r="B131" s="76" t="s">
        <v>232</v>
      </c>
      <c r="C131" s="27"/>
      <c r="D131" s="27"/>
      <c r="E131" s="28"/>
    </row>
    <row r="132" spans="1:5" ht="12" customHeight="1">
      <c r="A132" s="21" t="s">
        <v>96</v>
      </c>
      <c r="B132" s="76" t="s">
        <v>233</v>
      </c>
      <c r="C132" s="27"/>
      <c r="D132" s="27"/>
      <c r="E132" s="28"/>
    </row>
    <row r="133" spans="1:5" ht="12" customHeight="1">
      <c r="A133" s="21" t="s">
        <v>98</v>
      </c>
      <c r="B133" s="76" t="s">
        <v>234</v>
      </c>
      <c r="C133" s="27"/>
      <c r="D133" s="27"/>
      <c r="E133" s="28"/>
    </row>
    <row r="134" spans="1:5" ht="12" customHeight="1">
      <c r="A134" s="66" t="s">
        <v>100</v>
      </c>
      <c r="B134" s="77" t="s">
        <v>235</v>
      </c>
      <c r="C134" s="27"/>
      <c r="D134" s="27"/>
      <c r="E134" s="28"/>
    </row>
    <row r="135" spans="1:5" ht="12" customHeight="1">
      <c r="A135" s="16" t="s">
        <v>236</v>
      </c>
      <c r="B135" s="17" t="s">
        <v>237</v>
      </c>
      <c r="C135" s="18">
        <f>+C136+C137+C138+C139</f>
        <v>0</v>
      </c>
      <c r="D135" s="18">
        <f>+D136+D137+D138+D139</f>
        <v>0</v>
      </c>
      <c r="E135" s="19">
        <f>+E136+E137+E138+E139</f>
        <v>0</v>
      </c>
    </row>
    <row r="136" spans="1:5" ht="12" customHeight="1">
      <c r="A136" s="21" t="s">
        <v>106</v>
      </c>
      <c r="B136" s="76" t="s">
        <v>238</v>
      </c>
      <c r="C136" s="27"/>
      <c r="D136" s="27"/>
      <c r="E136" s="28"/>
    </row>
    <row r="137" spans="1:5" ht="12" customHeight="1">
      <c r="A137" s="21" t="s">
        <v>108</v>
      </c>
      <c r="B137" s="76" t="s">
        <v>239</v>
      </c>
      <c r="C137" s="27"/>
      <c r="D137" s="27"/>
      <c r="E137" s="28"/>
    </row>
    <row r="138" spans="1:5" ht="12" customHeight="1">
      <c r="A138" s="21" t="s">
        <v>110</v>
      </c>
      <c r="B138" s="76" t="s">
        <v>240</v>
      </c>
      <c r="C138" s="27"/>
      <c r="D138" s="27"/>
      <c r="E138" s="28"/>
    </row>
    <row r="139" spans="1:5" ht="12" customHeight="1">
      <c r="A139" s="66" t="s">
        <v>112</v>
      </c>
      <c r="B139" s="77" t="s">
        <v>241</v>
      </c>
      <c r="C139" s="27"/>
      <c r="D139" s="27"/>
      <c r="E139" s="28"/>
    </row>
    <row r="140" spans="1:9" ht="15" customHeight="1">
      <c r="A140" s="16" t="s">
        <v>114</v>
      </c>
      <c r="B140" s="17" t="s">
        <v>242</v>
      </c>
      <c r="C140" s="78">
        <f>+C141+C142+C143+C144</f>
        <v>0</v>
      </c>
      <c r="D140" s="78">
        <f>+D141+D142+D143+D144</f>
        <v>0</v>
      </c>
      <c r="E140" s="79">
        <f>+E141+E142+E143+E144</f>
        <v>0</v>
      </c>
      <c r="F140" s="80"/>
      <c r="G140" s="81"/>
      <c r="H140" s="81"/>
      <c r="I140" s="81"/>
    </row>
    <row r="141" spans="1:5" s="20" customFormat="1" ht="12.75" customHeight="1">
      <c r="A141" s="21" t="s">
        <v>116</v>
      </c>
      <c r="B141" s="76" t="s">
        <v>243</v>
      </c>
      <c r="C141" s="27"/>
      <c r="D141" s="27"/>
      <c r="E141" s="28"/>
    </row>
    <row r="142" spans="1:5" ht="12.75" customHeight="1">
      <c r="A142" s="21" t="s">
        <v>118</v>
      </c>
      <c r="B142" s="76" t="s">
        <v>244</v>
      </c>
      <c r="C142" s="27"/>
      <c r="D142" s="27"/>
      <c r="E142" s="28"/>
    </row>
    <row r="143" spans="1:5" ht="12.75" customHeight="1">
      <c r="A143" s="21" t="s">
        <v>120</v>
      </c>
      <c r="B143" s="76" t="s">
        <v>245</v>
      </c>
      <c r="C143" s="27"/>
      <c r="D143" s="27"/>
      <c r="E143" s="28"/>
    </row>
    <row r="144" spans="1:5" ht="12.75" customHeight="1">
      <c r="A144" s="21" t="s">
        <v>122</v>
      </c>
      <c r="B144" s="76" t="s">
        <v>246</v>
      </c>
      <c r="C144" s="27"/>
      <c r="D144" s="27"/>
      <c r="E144" s="28"/>
    </row>
    <row r="145" spans="1:5" ht="16.5">
      <c r="A145" s="16" t="s">
        <v>124</v>
      </c>
      <c r="B145" s="17" t="s">
        <v>247</v>
      </c>
      <c r="C145" s="82">
        <f>+C126+C130+C135+C140</f>
        <v>0</v>
      </c>
      <c r="D145" s="82">
        <f>+D126+D130+D135+D140</f>
        <v>0</v>
      </c>
      <c r="E145" s="83">
        <f>+E126+E130+E135+E140</f>
        <v>0</v>
      </c>
    </row>
    <row r="146" spans="1:5" ht="16.5">
      <c r="A146" s="84" t="s">
        <v>248</v>
      </c>
      <c r="B146" s="85" t="s">
        <v>249</v>
      </c>
      <c r="C146" s="82">
        <f>+C125+C145</f>
        <v>5292</v>
      </c>
      <c r="D146" s="82">
        <f>+D125+D145</f>
        <v>13724</v>
      </c>
      <c r="E146" s="83">
        <f>+E125+E145</f>
        <v>13488</v>
      </c>
    </row>
    <row r="148" ht="18.75" customHeight="1"/>
    <row r="149" ht="13.5" customHeight="1"/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 selectLockedCells="1" selectUnlockedCells="1"/>
  <mergeCells count="8"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5" right="0.7875" top="1.4569444444444444" bottom="0.8659722222222223" header="0.7875" footer="0.5118055555555555"/>
  <pageSetup horizontalDpi="300" verticalDpi="300" orientation="portrait" paperSize="9" scale="69"/>
  <headerFooter alignWithMargins="0">
    <oddHeader>&amp;C&amp;"Times New Roman CE,Félkövér"&amp;12Bakonyszentlászló Önkormányzat
2015. ÉVI ZÁRSZÁMADÁS
ÖNKÉNT VÁLLALT FELADATAINAK MÉRLEGE&amp;R&amp;"Times New Roman CE,Félkövér dőlt"&amp;11 1.3. melléklet a 3/2016. (V.10.) önkormányzati rendelethez</oddHeader>
  </headerFooter>
  <rowBreaks count="1" manualBreakCount="1">
    <brk id="8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SheetLayoutView="100" workbookViewId="0" topLeftCell="C5">
      <selection activeCell="L17" sqref="L17"/>
    </sheetView>
  </sheetViews>
  <sheetFormatPr defaultColWidth="9.00390625" defaultRowHeight="12.75"/>
  <cols>
    <col min="1" max="1" width="6.875" style="87" customWidth="1"/>
    <col min="2" max="2" width="55.125" style="88" customWidth="1"/>
    <col min="3" max="5" width="16.375" style="87" customWidth="1"/>
    <col min="6" max="6" width="55.125" style="87" customWidth="1"/>
    <col min="7" max="9" width="16.375" style="87" customWidth="1"/>
    <col min="10" max="10" width="4.875" style="87" customWidth="1"/>
    <col min="11" max="16384" width="9.375" style="87" customWidth="1"/>
  </cols>
  <sheetData>
    <row r="1" spans="2:10" ht="39.75" customHeight="1">
      <c r="B1" s="89" t="s">
        <v>257</v>
      </c>
      <c r="C1" s="89"/>
      <c r="D1" s="89"/>
      <c r="E1" s="89"/>
      <c r="F1" s="89"/>
      <c r="G1" s="89"/>
      <c r="H1" s="89"/>
      <c r="I1" s="89"/>
      <c r="J1" s="90" t="s">
        <v>258</v>
      </c>
    </row>
    <row r="2" spans="7:10" ht="14.25">
      <c r="G2" s="91"/>
      <c r="H2" s="91"/>
      <c r="I2" s="91" t="s">
        <v>259</v>
      </c>
      <c r="J2" s="90"/>
    </row>
    <row r="3" spans="1:10" ht="18" customHeight="1">
      <c r="A3" s="92" t="s">
        <v>3</v>
      </c>
      <c r="B3" s="93" t="s">
        <v>260</v>
      </c>
      <c r="C3" s="93"/>
      <c r="D3" s="93"/>
      <c r="E3" s="93"/>
      <c r="F3" s="92" t="s">
        <v>261</v>
      </c>
      <c r="G3" s="92"/>
      <c r="H3" s="92"/>
      <c r="I3" s="92"/>
      <c r="J3" s="90"/>
    </row>
    <row r="4" spans="1:10" s="97" customFormat="1" ht="35.25" customHeight="1">
      <c r="A4" s="92"/>
      <c r="B4" s="93" t="s">
        <v>262</v>
      </c>
      <c r="C4" s="94">
        <f>+CONCATENATE(LEFT('1.1.sz.mell.'!C3,4),". évi eredeti előirányzat")</f>
        <v>0</v>
      </c>
      <c r="D4" s="95">
        <f>+CONCATENATE(LEFT('1.1.sz.mell.'!C3,4),". évi módosított előirányzat")</f>
        <v>0</v>
      </c>
      <c r="E4" s="94">
        <f>+CONCATENATE(LEFT('1.1.sz.mell.'!C3,4),". évi teljesítés")</f>
        <v>0</v>
      </c>
      <c r="F4" s="93" t="s">
        <v>262</v>
      </c>
      <c r="G4" s="94">
        <f>+C4</f>
        <v>0</v>
      </c>
      <c r="H4" s="95">
        <f>+D4</f>
        <v>0</v>
      </c>
      <c r="I4" s="96">
        <f>+E4</f>
        <v>0</v>
      </c>
      <c r="J4" s="90"/>
    </row>
    <row r="5" spans="1:10" s="102" customFormat="1" ht="12" customHeight="1">
      <c r="A5" s="98" t="s">
        <v>9</v>
      </c>
      <c r="B5" s="99" t="s">
        <v>10</v>
      </c>
      <c r="C5" s="100" t="s">
        <v>11</v>
      </c>
      <c r="D5" s="100" t="s">
        <v>12</v>
      </c>
      <c r="E5" s="100" t="s">
        <v>13</v>
      </c>
      <c r="F5" s="99" t="s">
        <v>263</v>
      </c>
      <c r="G5" s="100" t="s">
        <v>264</v>
      </c>
      <c r="H5" s="100" t="s">
        <v>265</v>
      </c>
      <c r="I5" s="101" t="s">
        <v>266</v>
      </c>
      <c r="J5" s="90"/>
    </row>
    <row r="6" spans="1:10" ht="15" customHeight="1">
      <c r="A6" s="103" t="s">
        <v>14</v>
      </c>
      <c r="B6" s="104" t="s">
        <v>267</v>
      </c>
      <c r="C6" s="105">
        <v>156888</v>
      </c>
      <c r="D6" s="105">
        <v>142351</v>
      </c>
      <c r="E6" s="105">
        <v>142351</v>
      </c>
      <c r="F6" s="104" t="s">
        <v>268</v>
      </c>
      <c r="G6" s="105">
        <v>72833</v>
      </c>
      <c r="H6" s="105">
        <v>81753</v>
      </c>
      <c r="I6" s="106">
        <v>79292</v>
      </c>
      <c r="J6" s="90"/>
    </row>
    <row r="7" spans="1:10" ht="15" customHeight="1">
      <c r="A7" s="107" t="s">
        <v>28</v>
      </c>
      <c r="B7" s="108" t="s">
        <v>269</v>
      </c>
      <c r="C7" s="109">
        <v>11840</v>
      </c>
      <c r="D7" s="109">
        <v>23489</v>
      </c>
      <c r="E7" s="109">
        <v>25101</v>
      </c>
      <c r="F7" s="108" t="s">
        <v>179</v>
      </c>
      <c r="G7" s="109">
        <v>18958</v>
      </c>
      <c r="H7" s="109">
        <v>21053</v>
      </c>
      <c r="I7" s="110">
        <v>20423</v>
      </c>
      <c r="J7" s="90"/>
    </row>
    <row r="8" spans="1:10" ht="15" customHeight="1">
      <c r="A8" s="107" t="s">
        <v>42</v>
      </c>
      <c r="B8" s="108" t="s">
        <v>270</v>
      </c>
      <c r="C8" s="109"/>
      <c r="D8" s="109"/>
      <c r="E8" s="109"/>
      <c r="F8" s="108" t="s">
        <v>271</v>
      </c>
      <c r="G8" s="109">
        <v>73033</v>
      </c>
      <c r="H8" s="109">
        <v>72530</v>
      </c>
      <c r="I8" s="110">
        <v>69405</v>
      </c>
      <c r="J8" s="90"/>
    </row>
    <row r="9" spans="1:10" ht="15" customHeight="1">
      <c r="A9" s="107" t="s">
        <v>225</v>
      </c>
      <c r="B9" s="108" t="s">
        <v>272</v>
      </c>
      <c r="C9" s="109">
        <v>24420</v>
      </c>
      <c r="D9" s="109">
        <v>33710</v>
      </c>
      <c r="E9" s="109">
        <v>34376</v>
      </c>
      <c r="F9" s="108" t="s">
        <v>181</v>
      </c>
      <c r="G9" s="109">
        <v>6073</v>
      </c>
      <c r="H9" s="109">
        <v>7493</v>
      </c>
      <c r="I9" s="110">
        <v>6779</v>
      </c>
      <c r="J9" s="90"/>
    </row>
    <row r="10" spans="1:10" ht="15" customHeight="1">
      <c r="A10" s="107" t="s">
        <v>70</v>
      </c>
      <c r="B10" s="111" t="s">
        <v>273</v>
      </c>
      <c r="C10" s="109">
        <v>1202</v>
      </c>
      <c r="D10" s="109">
        <v>2162</v>
      </c>
      <c r="E10" s="109">
        <v>1860</v>
      </c>
      <c r="F10" s="108" t="s">
        <v>183</v>
      </c>
      <c r="G10" s="109">
        <v>60093</v>
      </c>
      <c r="H10" s="109">
        <v>58485</v>
      </c>
      <c r="I10" s="110">
        <v>58139</v>
      </c>
      <c r="J10" s="90"/>
    </row>
    <row r="11" spans="1:10" ht="15" customHeight="1">
      <c r="A11" s="107" t="s">
        <v>92</v>
      </c>
      <c r="B11" s="108" t="s">
        <v>274</v>
      </c>
      <c r="C11" s="112"/>
      <c r="D11" s="112"/>
      <c r="E11" s="112"/>
      <c r="F11" s="108" t="s">
        <v>275</v>
      </c>
      <c r="G11" s="109"/>
      <c r="H11" s="109"/>
      <c r="I11" s="110"/>
      <c r="J11" s="90"/>
    </row>
    <row r="12" spans="1:10" ht="15" customHeight="1">
      <c r="A12" s="107" t="s">
        <v>236</v>
      </c>
      <c r="B12" s="108" t="s">
        <v>91</v>
      </c>
      <c r="C12" s="109">
        <v>36381</v>
      </c>
      <c r="D12" s="109">
        <v>36714</v>
      </c>
      <c r="E12" s="109">
        <v>37017</v>
      </c>
      <c r="F12" s="113"/>
      <c r="G12" s="109"/>
      <c r="H12" s="109"/>
      <c r="I12" s="110"/>
      <c r="J12" s="90"/>
    </row>
    <row r="13" spans="1:10" ht="15" customHeight="1">
      <c r="A13" s="107" t="s">
        <v>114</v>
      </c>
      <c r="B13" s="113" t="s">
        <v>153</v>
      </c>
      <c r="C13" s="109"/>
      <c r="D13" s="109"/>
      <c r="E13" s="109">
        <v>4762</v>
      </c>
      <c r="F13" s="113"/>
      <c r="G13" s="109"/>
      <c r="H13" s="109"/>
      <c r="I13" s="110"/>
      <c r="J13" s="90"/>
    </row>
    <row r="14" spans="1:10" ht="15" customHeight="1">
      <c r="A14" s="107" t="s">
        <v>124</v>
      </c>
      <c r="B14" s="114"/>
      <c r="C14" s="112"/>
      <c r="D14" s="112"/>
      <c r="E14" s="112"/>
      <c r="F14" s="113"/>
      <c r="G14" s="109"/>
      <c r="H14" s="109"/>
      <c r="I14" s="110"/>
      <c r="J14" s="90"/>
    </row>
    <row r="15" spans="1:10" ht="15" customHeight="1">
      <c r="A15" s="107" t="s">
        <v>248</v>
      </c>
      <c r="B15" s="113"/>
      <c r="C15" s="109"/>
      <c r="D15" s="109"/>
      <c r="E15" s="109"/>
      <c r="F15" s="113"/>
      <c r="G15" s="109"/>
      <c r="H15" s="109"/>
      <c r="I15" s="110"/>
      <c r="J15" s="90"/>
    </row>
    <row r="16" spans="1:10" ht="15" customHeight="1">
      <c r="A16" s="107" t="s">
        <v>276</v>
      </c>
      <c r="B16" s="113"/>
      <c r="C16" s="109"/>
      <c r="D16" s="109"/>
      <c r="E16" s="109"/>
      <c r="F16" s="113"/>
      <c r="G16" s="109"/>
      <c r="H16" s="109"/>
      <c r="I16" s="110"/>
      <c r="J16" s="90"/>
    </row>
    <row r="17" spans="1:10" ht="15" customHeight="1">
      <c r="A17" s="107" t="s">
        <v>277</v>
      </c>
      <c r="B17" s="115"/>
      <c r="C17" s="116"/>
      <c r="D17" s="116"/>
      <c r="E17" s="116"/>
      <c r="F17" s="113"/>
      <c r="G17" s="116"/>
      <c r="H17" s="116"/>
      <c r="I17" s="117"/>
      <c r="J17" s="90"/>
    </row>
    <row r="18" spans="1:10" ht="17.25" customHeight="1">
      <c r="A18" s="118" t="s">
        <v>278</v>
      </c>
      <c r="B18" s="119" t="s">
        <v>279</v>
      </c>
      <c r="C18" s="120">
        <f>SUM(C6:C17)</f>
        <v>230731</v>
      </c>
      <c r="D18" s="120">
        <f>SUM(D6:D17)</f>
        <v>238426</v>
      </c>
      <c r="E18" s="120">
        <f>SUM(E6:E17)</f>
        <v>245467</v>
      </c>
      <c r="F18" s="119" t="s">
        <v>280</v>
      </c>
      <c r="G18" s="120">
        <f>SUM(G6:G17)</f>
        <v>230990</v>
      </c>
      <c r="H18" s="120">
        <f>SUM(H6:H17)</f>
        <v>241314</v>
      </c>
      <c r="I18" s="120">
        <f>SUM(I6:I17)</f>
        <v>234038</v>
      </c>
      <c r="J18" s="90"/>
    </row>
    <row r="19" spans="1:10" ht="15" customHeight="1">
      <c r="A19" s="121" t="s">
        <v>281</v>
      </c>
      <c r="B19" s="122" t="s">
        <v>282</v>
      </c>
      <c r="C19" s="109">
        <v>5563</v>
      </c>
      <c r="D19" s="109">
        <v>8192</v>
      </c>
      <c r="E19" s="109">
        <v>10041</v>
      </c>
      <c r="F19" s="108" t="s">
        <v>283</v>
      </c>
      <c r="G19" s="123"/>
      <c r="H19" s="123"/>
      <c r="I19" s="123"/>
      <c r="J19" s="90"/>
    </row>
    <row r="20" spans="1:10" ht="15" customHeight="1">
      <c r="A20" s="107" t="s">
        <v>284</v>
      </c>
      <c r="B20" s="108" t="s">
        <v>285</v>
      </c>
      <c r="C20" s="109">
        <v>5563</v>
      </c>
      <c r="D20" s="109">
        <v>8192</v>
      </c>
      <c r="E20" s="109">
        <v>10041</v>
      </c>
      <c r="F20" s="108" t="s">
        <v>286</v>
      </c>
      <c r="G20" s="109"/>
      <c r="H20" s="109"/>
      <c r="I20" s="109"/>
      <c r="J20" s="90"/>
    </row>
    <row r="21" spans="1:10" ht="15" customHeight="1">
      <c r="A21" s="107" t="s">
        <v>287</v>
      </c>
      <c r="B21" s="108" t="s">
        <v>288</v>
      </c>
      <c r="C21" s="109"/>
      <c r="D21" s="109"/>
      <c r="E21" s="109"/>
      <c r="F21" s="108" t="s">
        <v>289</v>
      </c>
      <c r="G21" s="109"/>
      <c r="H21" s="109"/>
      <c r="I21" s="109"/>
      <c r="J21" s="90"/>
    </row>
    <row r="22" spans="1:10" ht="15" customHeight="1">
      <c r="A22" s="107" t="s">
        <v>290</v>
      </c>
      <c r="B22" s="108" t="s">
        <v>291</v>
      </c>
      <c r="C22" s="109"/>
      <c r="D22" s="109"/>
      <c r="E22" s="109"/>
      <c r="F22" s="108" t="s">
        <v>292</v>
      </c>
      <c r="G22" s="109"/>
      <c r="H22" s="109"/>
      <c r="I22" s="109"/>
      <c r="J22" s="90"/>
    </row>
    <row r="23" spans="1:10" ht="15" customHeight="1">
      <c r="A23" s="107" t="s">
        <v>293</v>
      </c>
      <c r="B23" s="108" t="s">
        <v>294</v>
      </c>
      <c r="C23" s="109"/>
      <c r="D23" s="109"/>
      <c r="E23" s="109"/>
      <c r="F23" s="122" t="s">
        <v>295</v>
      </c>
      <c r="G23" s="109"/>
      <c r="H23" s="109"/>
      <c r="I23" s="109"/>
      <c r="J23" s="90"/>
    </row>
    <row r="24" spans="1:10" ht="15" customHeight="1">
      <c r="A24" s="107" t="s">
        <v>296</v>
      </c>
      <c r="B24" s="108" t="s">
        <v>297</v>
      </c>
      <c r="C24" s="124">
        <f>+C25+C26</f>
        <v>0</v>
      </c>
      <c r="D24" s="124">
        <f>+D25+D26</f>
        <v>0</v>
      </c>
      <c r="E24" s="124">
        <f>+E25+E26</f>
        <v>0</v>
      </c>
      <c r="F24" s="108" t="s">
        <v>298</v>
      </c>
      <c r="G24" s="109"/>
      <c r="H24" s="109"/>
      <c r="I24" s="109"/>
      <c r="J24" s="90"/>
    </row>
    <row r="25" spans="1:10" ht="15" customHeight="1">
      <c r="A25" s="121" t="s">
        <v>299</v>
      </c>
      <c r="B25" s="122" t="s">
        <v>300</v>
      </c>
      <c r="C25" s="123"/>
      <c r="D25" s="123"/>
      <c r="E25" s="123"/>
      <c r="F25" s="104" t="s">
        <v>301</v>
      </c>
      <c r="G25" s="123"/>
      <c r="H25" s="123"/>
      <c r="I25" s="123"/>
      <c r="J25" s="90"/>
    </row>
    <row r="26" spans="1:10" ht="15" customHeight="1">
      <c r="A26" s="107" t="s">
        <v>302</v>
      </c>
      <c r="B26" s="108" t="s">
        <v>303</v>
      </c>
      <c r="C26" s="109"/>
      <c r="D26" s="109"/>
      <c r="E26" s="109"/>
      <c r="F26" s="113" t="s">
        <v>304</v>
      </c>
      <c r="G26" s="109">
        <v>5304</v>
      </c>
      <c r="H26" s="109">
        <v>5304</v>
      </c>
      <c r="I26" s="109">
        <v>5304</v>
      </c>
      <c r="J26" s="90"/>
    </row>
    <row r="27" spans="1:10" ht="17.25" customHeight="1">
      <c r="A27" s="118" t="s">
        <v>305</v>
      </c>
      <c r="B27" s="119" t="s">
        <v>306</v>
      </c>
      <c r="C27" s="120">
        <f>+C19+C24</f>
        <v>5563</v>
      </c>
      <c r="D27" s="120">
        <f>+D19+D24</f>
        <v>8192</v>
      </c>
      <c r="E27" s="120">
        <f>+E19+E24</f>
        <v>10041</v>
      </c>
      <c r="F27" s="119" t="s">
        <v>307</v>
      </c>
      <c r="G27" s="120">
        <f>SUM(G26)</f>
        <v>5304</v>
      </c>
      <c r="H27" s="120">
        <f>SUM(H26)</f>
        <v>5304</v>
      </c>
      <c r="I27" s="120">
        <f>SUM(I26)</f>
        <v>5304</v>
      </c>
      <c r="J27" s="90"/>
    </row>
    <row r="28" spans="1:10" ht="17.25" customHeight="1">
      <c r="A28" s="118" t="s">
        <v>308</v>
      </c>
      <c r="B28" s="125" t="s">
        <v>309</v>
      </c>
      <c r="C28" s="126">
        <f>+C18+C27</f>
        <v>236294</v>
      </c>
      <c r="D28" s="126">
        <f>+D18+D27</f>
        <v>246618</v>
      </c>
      <c r="E28" s="127">
        <f>+E18+E27</f>
        <v>255508</v>
      </c>
      <c r="F28" s="125" t="s">
        <v>310</v>
      </c>
      <c r="G28" s="126">
        <f>G18+G27</f>
        <v>236294</v>
      </c>
      <c r="H28" s="126">
        <f>H18+H27</f>
        <v>246618</v>
      </c>
      <c r="I28" s="126">
        <f>I18+I27</f>
        <v>239342</v>
      </c>
      <c r="J28" s="90"/>
    </row>
    <row r="29" spans="1:10" ht="17.25" customHeight="1">
      <c r="A29" s="118"/>
      <c r="B29" s="125"/>
      <c r="C29" s="126"/>
      <c r="D29" s="126"/>
      <c r="E29" s="127"/>
      <c r="F29" s="125"/>
      <c r="G29" s="126"/>
      <c r="H29" s="126"/>
      <c r="I29" s="126"/>
      <c r="J29" s="90"/>
    </row>
    <row r="30" spans="1:10" ht="17.25" customHeight="1">
      <c r="A30" s="118"/>
      <c r="B30" s="125"/>
      <c r="C30" s="126"/>
      <c r="D30" s="126"/>
      <c r="E30" s="127"/>
      <c r="F30" s="125"/>
      <c r="G30" s="126"/>
      <c r="H30" s="126"/>
      <c r="I30" s="126"/>
      <c r="J30" s="90"/>
    </row>
  </sheetData>
  <sheetProtection selectLockedCells="1" selectUnlockedCells="1"/>
  <mergeCells count="5">
    <mergeCell ref="B1:I1"/>
    <mergeCell ref="J1:J30"/>
    <mergeCell ref="A3:A4"/>
    <mergeCell ref="B3:E3"/>
    <mergeCell ref="F3:I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70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SheetLayoutView="115" workbookViewId="0" topLeftCell="E1">
      <selection activeCell="L6" sqref="L6"/>
    </sheetView>
  </sheetViews>
  <sheetFormatPr defaultColWidth="9.00390625" defaultRowHeight="12.75"/>
  <cols>
    <col min="1" max="1" width="6.875" style="87" customWidth="1"/>
    <col min="2" max="2" width="55.125" style="88" customWidth="1"/>
    <col min="3" max="5" width="16.375" style="87" customWidth="1"/>
    <col min="6" max="6" width="55.125" style="87" customWidth="1"/>
    <col min="7" max="9" width="16.375" style="87" customWidth="1"/>
    <col min="10" max="10" width="4.875" style="87" customWidth="1"/>
    <col min="11" max="16384" width="9.375" style="87" customWidth="1"/>
  </cols>
  <sheetData>
    <row r="1" spans="2:10" ht="39.75" customHeight="1">
      <c r="B1" s="89" t="s">
        <v>311</v>
      </c>
      <c r="C1" s="89"/>
      <c r="D1" s="89"/>
      <c r="E1" s="89"/>
      <c r="F1" s="89"/>
      <c r="G1" s="89"/>
      <c r="H1" s="89"/>
      <c r="I1" s="89"/>
      <c r="J1" s="128" t="s">
        <v>312</v>
      </c>
    </row>
    <row r="2" spans="7:10" ht="14.25">
      <c r="G2" s="91"/>
      <c r="H2" s="91"/>
      <c r="I2" s="91" t="s">
        <v>259</v>
      </c>
      <c r="J2" s="128"/>
    </row>
    <row r="3" spans="1:10" ht="24" customHeight="1">
      <c r="A3" s="92" t="s">
        <v>3</v>
      </c>
      <c r="B3" s="93" t="s">
        <v>260</v>
      </c>
      <c r="C3" s="93"/>
      <c r="D3" s="93"/>
      <c r="E3" s="93"/>
      <c r="F3" s="92" t="s">
        <v>261</v>
      </c>
      <c r="G3" s="92"/>
      <c r="H3" s="92"/>
      <c r="I3" s="92"/>
      <c r="J3" s="128"/>
    </row>
    <row r="4" spans="1:10" s="97" customFormat="1" ht="35.25" customHeight="1">
      <c r="A4" s="92"/>
      <c r="B4" s="93" t="s">
        <v>262</v>
      </c>
      <c r="C4" s="94">
        <f>+'2.1.sz.mell  '!C4</f>
        <v>0</v>
      </c>
      <c r="D4" s="95">
        <f>+'2.1.sz.mell  '!D4</f>
        <v>0</v>
      </c>
      <c r="E4" s="94">
        <f>+'2.1.sz.mell  '!E4</f>
        <v>0</v>
      </c>
      <c r="F4" s="93" t="s">
        <v>262</v>
      </c>
      <c r="G4" s="94">
        <f>+'2.1.sz.mell  '!C4</f>
        <v>0</v>
      </c>
      <c r="H4" s="95">
        <f>+'2.1.sz.mell  '!D4</f>
        <v>0</v>
      </c>
      <c r="I4" s="96">
        <f>+'2.1.sz.mell  '!E4</f>
        <v>0</v>
      </c>
      <c r="J4" s="128"/>
    </row>
    <row r="5" spans="1:10" s="97" customFormat="1" ht="13.5">
      <c r="A5" s="98" t="s">
        <v>9</v>
      </c>
      <c r="B5" s="99" t="s">
        <v>10</v>
      </c>
      <c r="C5" s="100" t="s">
        <v>11</v>
      </c>
      <c r="D5" s="100" t="s">
        <v>12</v>
      </c>
      <c r="E5" s="100" t="s">
        <v>13</v>
      </c>
      <c r="F5" s="99" t="s">
        <v>263</v>
      </c>
      <c r="G5" s="100" t="s">
        <v>264</v>
      </c>
      <c r="H5" s="100" t="s">
        <v>265</v>
      </c>
      <c r="I5" s="101" t="s">
        <v>266</v>
      </c>
      <c r="J5" s="128"/>
    </row>
    <row r="6" spans="1:10" ht="12.75" customHeight="1">
      <c r="A6" s="103" t="s">
        <v>14</v>
      </c>
      <c r="B6" s="104" t="s">
        <v>313</v>
      </c>
      <c r="C6" s="105">
        <v>1803</v>
      </c>
      <c r="D6" s="105">
        <v>14616</v>
      </c>
      <c r="E6" s="105">
        <v>14616</v>
      </c>
      <c r="F6" s="104" t="s">
        <v>204</v>
      </c>
      <c r="G6" s="105">
        <v>5700</v>
      </c>
      <c r="H6" s="105">
        <v>14040</v>
      </c>
      <c r="I6" s="106">
        <v>12572</v>
      </c>
      <c r="J6" s="128"/>
    </row>
    <row r="7" spans="1:10" ht="12.75">
      <c r="A7" s="107" t="s">
        <v>28</v>
      </c>
      <c r="B7" s="108" t="s">
        <v>314</v>
      </c>
      <c r="C7" s="109"/>
      <c r="D7" s="109"/>
      <c r="E7" s="109"/>
      <c r="F7" s="108" t="s">
        <v>315</v>
      </c>
      <c r="G7" s="109"/>
      <c r="H7" s="109"/>
      <c r="I7" s="110"/>
      <c r="J7" s="128"/>
    </row>
    <row r="8" spans="1:10" ht="12.75" customHeight="1">
      <c r="A8" s="107" t="s">
        <v>42</v>
      </c>
      <c r="B8" s="108" t="s">
        <v>316</v>
      </c>
      <c r="C8" s="109"/>
      <c r="D8" s="109">
        <v>8360</v>
      </c>
      <c r="E8" s="109">
        <v>8360</v>
      </c>
      <c r="F8" s="108" t="s">
        <v>206</v>
      </c>
      <c r="G8" s="109">
        <v>13776</v>
      </c>
      <c r="H8" s="109">
        <v>13442</v>
      </c>
      <c r="I8" s="110">
        <v>12243</v>
      </c>
      <c r="J8" s="128"/>
    </row>
    <row r="9" spans="1:10" ht="12.75" customHeight="1">
      <c r="A9" s="107" t="s">
        <v>225</v>
      </c>
      <c r="B9" s="108" t="s">
        <v>317</v>
      </c>
      <c r="C9" s="109"/>
      <c r="D9" s="109"/>
      <c r="E9" s="109"/>
      <c r="F9" s="108" t="s">
        <v>318</v>
      </c>
      <c r="G9" s="109"/>
      <c r="H9" s="109"/>
      <c r="I9" s="110"/>
      <c r="J9" s="128"/>
    </row>
    <row r="10" spans="1:10" ht="12.75" customHeight="1">
      <c r="A10" s="107" t="s">
        <v>70</v>
      </c>
      <c r="B10" s="108" t="s">
        <v>319</v>
      </c>
      <c r="C10" s="109"/>
      <c r="D10" s="109"/>
      <c r="E10" s="109"/>
      <c r="F10" s="108" t="s">
        <v>208</v>
      </c>
      <c r="G10" s="109">
        <v>600</v>
      </c>
      <c r="H10" s="109">
        <v>11986</v>
      </c>
      <c r="I10" s="110">
        <v>11986</v>
      </c>
      <c r="J10" s="128"/>
    </row>
    <row r="11" spans="1:10" ht="12.75" customHeight="1">
      <c r="A11" s="107" t="s">
        <v>92</v>
      </c>
      <c r="B11" s="108" t="s">
        <v>320</v>
      </c>
      <c r="C11" s="112"/>
      <c r="D11" s="112"/>
      <c r="E11" s="112"/>
      <c r="F11" s="129"/>
      <c r="G11" s="109"/>
      <c r="H11" s="109"/>
      <c r="I11" s="110"/>
      <c r="J11" s="128"/>
    </row>
    <row r="12" spans="1:10" ht="12.75" customHeight="1">
      <c r="A12" s="107" t="s">
        <v>236</v>
      </c>
      <c r="B12" s="113"/>
      <c r="C12" s="109"/>
      <c r="D12" s="109"/>
      <c r="E12" s="109"/>
      <c r="F12" s="129"/>
      <c r="G12" s="109"/>
      <c r="H12" s="109"/>
      <c r="I12" s="110"/>
      <c r="J12" s="128"/>
    </row>
    <row r="13" spans="1:10" ht="12.75" customHeight="1">
      <c r="A13" s="107" t="s">
        <v>114</v>
      </c>
      <c r="B13" s="113"/>
      <c r="C13" s="109"/>
      <c r="D13" s="109"/>
      <c r="E13" s="109"/>
      <c r="F13" s="129"/>
      <c r="G13" s="109"/>
      <c r="H13" s="109"/>
      <c r="I13" s="110"/>
      <c r="J13" s="128"/>
    </row>
    <row r="14" spans="1:10" ht="12.75" customHeight="1">
      <c r="A14" s="107" t="s">
        <v>124</v>
      </c>
      <c r="B14" s="130"/>
      <c r="C14" s="112"/>
      <c r="D14" s="112"/>
      <c r="E14" s="112"/>
      <c r="F14" s="129"/>
      <c r="G14" s="109"/>
      <c r="H14" s="109"/>
      <c r="I14" s="110"/>
      <c r="J14" s="128"/>
    </row>
    <row r="15" spans="1:10" ht="12.75">
      <c r="A15" s="107" t="s">
        <v>248</v>
      </c>
      <c r="B15" s="113"/>
      <c r="C15" s="112"/>
      <c r="D15" s="112"/>
      <c r="E15" s="112"/>
      <c r="F15" s="129"/>
      <c r="G15" s="109"/>
      <c r="H15" s="109"/>
      <c r="I15" s="110"/>
      <c r="J15" s="128"/>
    </row>
    <row r="16" spans="1:10" ht="12.75" customHeight="1">
      <c r="A16" s="121" t="s">
        <v>276</v>
      </c>
      <c r="B16" s="131"/>
      <c r="C16" s="132"/>
      <c r="D16" s="133"/>
      <c r="E16" s="134"/>
      <c r="F16" s="122" t="s">
        <v>275</v>
      </c>
      <c r="G16" s="109"/>
      <c r="H16" s="109"/>
      <c r="I16" s="110"/>
      <c r="J16" s="128"/>
    </row>
    <row r="17" spans="1:10" ht="15.75" customHeight="1">
      <c r="A17" s="118" t="s">
        <v>277</v>
      </c>
      <c r="B17" s="119" t="s">
        <v>321</v>
      </c>
      <c r="C17" s="120">
        <f>SUM(C6:C16)</f>
        <v>1803</v>
      </c>
      <c r="D17" s="120">
        <f>SUM(D6:D16)</f>
        <v>22976</v>
      </c>
      <c r="E17" s="120">
        <f>SUM(E6:E16)</f>
        <v>22976</v>
      </c>
      <c r="F17" s="119" t="s">
        <v>322</v>
      </c>
      <c r="G17" s="120">
        <f>SUM(G6+G8+G10)</f>
        <v>20076</v>
      </c>
      <c r="H17" s="120">
        <f>SUM(H6+H8+H10)</f>
        <v>39468</v>
      </c>
      <c r="I17" s="120">
        <f>SUM(I6+I8+I10)</f>
        <v>36801</v>
      </c>
      <c r="J17" s="128"/>
    </row>
    <row r="18" spans="1:10" ht="12.75" customHeight="1">
      <c r="A18" s="103" t="s">
        <v>278</v>
      </c>
      <c r="B18" s="135" t="s">
        <v>323</v>
      </c>
      <c r="C18" s="136">
        <f>SUM(C19:C23)</f>
        <v>18273</v>
      </c>
      <c r="D18" s="136">
        <f>SUM(D19:D23)</f>
        <v>16492</v>
      </c>
      <c r="E18" s="136">
        <f>SUM(E19:E23)</f>
        <v>13825</v>
      </c>
      <c r="F18" s="108" t="s">
        <v>283</v>
      </c>
      <c r="G18" s="105"/>
      <c r="H18" s="105"/>
      <c r="I18" s="106"/>
      <c r="J18" s="128"/>
    </row>
    <row r="19" spans="1:10" ht="12.75" customHeight="1">
      <c r="A19" s="107" t="s">
        <v>281</v>
      </c>
      <c r="B19" s="137" t="s">
        <v>324</v>
      </c>
      <c r="C19" s="109">
        <v>18273</v>
      </c>
      <c r="D19" s="109">
        <v>16492</v>
      </c>
      <c r="E19" s="109">
        <v>13825</v>
      </c>
      <c r="F19" s="108" t="s">
        <v>325</v>
      </c>
      <c r="G19" s="109"/>
      <c r="H19" s="109"/>
      <c r="I19" s="110"/>
      <c r="J19" s="128"/>
    </row>
    <row r="20" spans="1:10" ht="12.75" customHeight="1">
      <c r="A20" s="103" t="s">
        <v>284</v>
      </c>
      <c r="B20" s="137" t="s">
        <v>326</v>
      </c>
      <c r="C20" s="109"/>
      <c r="D20" s="109"/>
      <c r="E20" s="109"/>
      <c r="F20" s="108" t="s">
        <v>289</v>
      </c>
      <c r="G20" s="109"/>
      <c r="H20" s="109"/>
      <c r="I20" s="110"/>
      <c r="J20" s="128"/>
    </row>
    <row r="21" spans="1:10" ht="12.75" customHeight="1">
      <c r="A21" s="107" t="s">
        <v>287</v>
      </c>
      <c r="B21" s="137" t="s">
        <v>327</v>
      </c>
      <c r="C21" s="109"/>
      <c r="D21" s="109"/>
      <c r="E21" s="109"/>
      <c r="F21" s="108" t="s">
        <v>292</v>
      </c>
      <c r="G21" s="109"/>
      <c r="H21" s="109"/>
      <c r="I21" s="110"/>
      <c r="J21" s="128"/>
    </row>
    <row r="22" spans="1:10" ht="12.75" customHeight="1">
      <c r="A22" s="103" t="s">
        <v>290</v>
      </c>
      <c r="B22" s="137" t="s">
        <v>328</v>
      </c>
      <c r="C22" s="109"/>
      <c r="D22" s="109"/>
      <c r="E22" s="109"/>
      <c r="F22" s="122" t="s">
        <v>295</v>
      </c>
      <c r="G22" s="109"/>
      <c r="H22" s="109"/>
      <c r="I22" s="110"/>
      <c r="J22" s="128"/>
    </row>
    <row r="23" spans="1:10" ht="12.75" customHeight="1">
      <c r="A23" s="107" t="s">
        <v>293</v>
      </c>
      <c r="B23" s="138" t="s">
        <v>329</v>
      </c>
      <c r="C23" s="109"/>
      <c r="D23" s="109"/>
      <c r="E23" s="109"/>
      <c r="F23" s="108" t="s">
        <v>330</v>
      </c>
      <c r="G23" s="109"/>
      <c r="H23" s="109"/>
      <c r="I23" s="110"/>
      <c r="J23" s="128"/>
    </row>
    <row r="24" spans="1:10" ht="12.75" customHeight="1">
      <c r="A24" s="103" t="s">
        <v>296</v>
      </c>
      <c r="B24" s="139" t="s">
        <v>331</v>
      </c>
      <c r="C24" s="124">
        <f>+C25+C26+C27+C28+C29</f>
        <v>0</v>
      </c>
      <c r="D24" s="124">
        <f>+D25+D26+D27+D28+D29</f>
        <v>0</v>
      </c>
      <c r="E24" s="124">
        <f>+E25+E26+E27+E28+E29</f>
        <v>0</v>
      </c>
      <c r="F24" s="104" t="s">
        <v>301</v>
      </c>
      <c r="G24" s="109"/>
      <c r="H24" s="109"/>
      <c r="I24" s="110"/>
      <c r="J24" s="128"/>
    </row>
    <row r="25" spans="1:10" ht="12.75" customHeight="1">
      <c r="A25" s="107" t="s">
        <v>299</v>
      </c>
      <c r="B25" s="138" t="s">
        <v>332</v>
      </c>
      <c r="C25" s="109"/>
      <c r="D25" s="109"/>
      <c r="E25" s="109"/>
      <c r="F25" s="104" t="s">
        <v>333</v>
      </c>
      <c r="G25" s="109"/>
      <c r="H25" s="109"/>
      <c r="I25" s="110"/>
      <c r="J25" s="128"/>
    </row>
    <row r="26" spans="1:10" ht="12.75" customHeight="1">
      <c r="A26" s="103" t="s">
        <v>302</v>
      </c>
      <c r="B26" s="138" t="s">
        <v>334</v>
      </c>
      <c r="C26" s="109"/>
      <c r="D26" s="109"/>
      <c r="E26" s="109"/>
      <c r="F26" s="140"/>
      <c r="G26" s="109"/>
      <c r="H26" s="109"/>
      <c r="I26" s="110"/>
      <c r="J26" s="128"/>
    </row>
    <row r="27" spans="1:10" ht="12.75" customHeight="1">
      <c r="A27" s="107" t="s">
        <v>305</v>
      </c>
      <c r="B27" s="137" t="s">
        <v>335</v>
      </c>
      <c r="C27" s="109"/>
      <c r="D27" s="109"/>
      <c r="E27" s="109"/>
      <c r="F27" s="140"/>
      <c r="G27" s="109"/>
      <c r="H27" s="109"/>
      <c r="I27" s="110"/>
      <c r="J27" s="128"/>
    </row>
    <row r="28" spans="1:10" ht="12.75" customHeight="1">
      <c r="A28" s="103" t="s">
        <v>308</v>
      </c>
      <c r="B28" s="141" t="s">
        <v>336</v>
      </c>
      <c r="C28" s="109"/>
      <c r="D28" s="109"/>
      <c r="E28" s="109"/>
      <c r="F28" s="113"/>
      <c r="G28" s="109"/>
      <c r="H28" s="109"/>
      <c r="I28" s="110"/>
      <c r="J28" s="128"/>
    </row>
    <row r="29" spans="1:10" ht="12.75" customHeight="1">
      <c r="A29" s="107" t="s">
        <v>337</v>
      </c>
      <c r="B29" s="142" t="s">
        <v>338</v>
      </c>
      <c r="C29" s="109"/>
      <c r="D29" s="109"/>
      <c r="E29" s="109"/>
      <c r="F29" s="140"/>
      <c r="G29" s="109"/>
      <c r="H29" s="109"/>
      <c r="I29" s="110"/>
      <c r="J29" s="128"/>
    </row>
    <row r="30" spans="1:10" ht="16.5" customHeight="1">
      <c r="A30" s="118" t="s">
        <v>339</v>
      </c>
      <c r="B30" s="119" t="s">
        <v>340</v>
      </c>
      <c r="C30" s="120">
        <f>+C18+C24</f>
        <v>18273</v>
      </c>
      <c r="D30" s="120">
        <f>+D18+D24</f>
        <v>16492</v>
      </c>
      <c r="E30" s="120">
        <f>+E18+E24</f>
        <v>13825</v>
      </c>
      <c r="F30" s="119" t="s">
        <v>341</v>
      </c>
      <c r="G30" s="120">
        <f>SUM(G18:G29)</f>
        <v>0</v>
      </c>
      <c r="H30" s="120">
        <f>SUM(H18:H29)</f>
        <v>0</v>
      </c>
      <c r="I30" s="143">
        <f>SUM(I18:I29)</f>
        <v>0</v>
      </c>
      <c r="J30" s="128"/>
    </row>
    <row r="31" spans="1:10" ht="16.5" customHeight="1">
      <c r="A31" s="118" t="s">
        <v>342</v>
      </c>
      <c r="B31" s="125" t="s">
        <v>343</v>
      </c>
      <c r="C31" s="126">
        <f>+C17+C30</f>
        <v>20076</v>
      </c>
      <c r="D31" s="126">
        <f>+D17+D30</f>
        <v>39468</v>
      </c>
      <c r="E31" s="127">
        <f>+E17+E30</f>
        <v>36801</v>
      </c>
      <c r="F31" s="125" t="s">
        <v>344</v>
      </c>
      <c r="G31" s="126">
        <f>+G17+G30</f>
        <v>20076</v>
      </c>
      <c r="H31" s="126">
        <f>+H17+H30</f>
        <v>39468</v>
      </c>
      <c r="I31" s="144">
        <f>+I17+I30</f>
        <v>36801</v>
      </c>
      <c r="J31" s="128"/>
    </row>
    <row r="32" spans="1:10" ht="16.5" customHeight="1">
      <c r="A32" s="118"/>
      <c r="B32" s="125"/>
      <c r="C32" s="126"/>
      <c r="D32" s="126"/>
      <c r="E32" s="127"/>
      <c r="F32" s="125"/>
      <c r="G32" s="126"/>
      <c r="H32" s="126"/>
      <c r="I32" s="144"/>
      <c r="J32" s="128"/>
    </row>
    <row r="33" spans="1:10" ht="16.5" customHeight="1">
      <c r="A33" s="118"/>
      <c r="B33" s="125"/>
      <c r="C33" s="126"/>
      <c r="D33" s="126"/>
      <c r="E33" s="127"/>
      <c r="F33" s="125"/>
      <c r="G33" s="126"/>
      <c r="H33" s="126"/>
      <c r="I33" s="144"/>
      <c r="J33" s="128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23"/>
  <sheetViews>
    <sheetView workbookViewId="0" topLeftCell="A1">
      <selection activeCell="A1" sqref="A1"/>
    </sheetView>
  </sheetViews>
  <sheetFormatPr defaultColWidth="9.00390625" defaultRowHeight="12.75"/>
  <cols>
    <col min="1" max="1" width="39.625" style="145" customWidth="1"/>
    <col min="2" max="7" width="15.625" style="146" customWidth="1"/>
    <col min="8" max="8" width="5.125" style="146" customWidth="1"/>
    <col min="9" max="16384" width="9.375" style="146" customWidth="1"/>
  </cols>
  <sheetData>
    <row r="1" spans="1:8" ht="18" customHeight="1">
      <c r="A1" s="147" t="s">
        <v>345</v>
      </c>
      <c r="B1" s="147"/>
      <c r="C1" s="147"/>
      <c r="D1" s="147"/>
      <c r="E1" s="147"/>
      <c r="F1" s="147"/>
      <c r="G1" s="147"/>
      <c r="H1" s="148" t="s">
        <v>346</v>
      </c>
    </row>
    <row r="2" spans="1:8" ht="22.5" customHeight="1">
      <c r="A2" s="88"/>
      <c r="B2" s="87"/>
      <c r="C2" s="87"/>
      <c r="D2" s="87"/>
      <c r="E2" s="87"/>
      <c r="F2" s="149" t="s">
        <v>259</v>
      </c>
      <c r="G2" s="149"/>
      <c r="H2" s="148"/>
    </row>
    <row r="3" spans="1:8" s="152" customFormat="1" ht="50.25" customHeight="1">
      <c r="A3" s="93" t="s">
        <v>347</v>
      </c>
      <c r="B3" s="94" t="s">
        <v>348</v>
      </c>
      <c r="C3" s="94" t="s">
        <v>349</v>
      </c>
      <c r="D3" s="94" t="s">
        <v>350</v>
      </c>
      <c r="E3" s="94" t="s">
        <v>351</v>
      </c>
      <c r="F3" s="150" t="s">
        <v>352</v>
      </c>
      <c r="G3" s="151" t="s">
        <v>353</v>
      </c>
      <c r="H3" s="148"/>
    </row>
    <row r="4" spans="1:8" s="87" customFormat="1" ht="12" customHeight="1">
      <c r="A4" s="153" t="s">
        <v>9</v>
      </c>
      <c r="B4" s="154" t="s">
        <v>10</v>
      </c>
      <c r="C4" s="154" t="s">
        <v>11</v>
      </c>
      <c r="D4" s="154" t="s">
        <v>12</v>
      </c>
      <c r="E4" s="154" t="s">
        <v>13</v>
      </c>
      <c r="F4" s="155" t="s">
        <v>263</v>
      </c>
      <c r="G4" s="156" t="s">
        <v>354</v>
      </c>
      <c r="H4" s="148"/>
    </row>
    <row r="5" spans="1:8" ht="15.75" customHeight="1">
      <c r="A5" s="113" t="s">
        <v>355</v>
      </c>
      <c r="B5" s="157"/>
      <c r="C5" s="158"/>
      <c r="D5" s="157"/>
      <c r="E5" s="157">
        <v>115</v>
      </c>
      <c r="F5" s="159">
        <v>115</v>
      </c>
      <c r="G5" s="160">
        <f aca="true" t="shared" si="0" ref="G5:G22">D5+F5</f>
        <v>115</v>
      </c>
      <c r="H5" s="148"/>
    </row>
    <row r="6" spans="1:8" ht="15.75" customHeight="1">
      <c r="A6" s="113" t="s">
        <v>356</v>
      </c>
      <c r="B6" s="157"/>
      <c r="C6" s="158"/>
      <c r="D6" s="157"/>
      <c r="E6" s="157">
        <v>8</v>
      </c>
      <c r="F6" s="159">
        <v>8</v>
      </c>
      <c r="G6" s="160">
        <f t="shared" si="0"/>
        <v>8</v>
      </c>
      <c r="H6" s="148"/>
    </row>
    <row r="7" spans="1:8" ht="15.75" customHeight="1">
      <c r="A7" s="113" t="s">
        <v>357</v>
      </c>
      <c r="B7" s="157"/>
      <c r="C7" s="158"/>
      <c r="D7" s="157"/>
      <c r="E7" s="157">
        <v>16</v>
      </c>
      <c r="F7" s="159">
        <v>16</v>
      </c>
      <c r="G7" s="160">
        <f t="shared" si="0"/>
        <v>16</v>
      </c>
      <c r="H7" s="148"/>
    </row>
    <row r="8" spans="1:8" ht="15.75" customHeight="1">
      <c r="A8" s="113" t="s">
        <v>358</v>
      </c>
      <c r="B8" s="157"/>
      <c r="C8" s="158"/>
      <c r="D8" s="157"/>
      <c r="E8" s="157">
        <v>10</v>
      </c>
      <c r="F8" s="159">
        <v>10</v>
      </c>
      <c r="G8" s="160">
        <f t="shared" si="0"/>
        <v>10</v>
      </c>
      <c r="H8" s="148"/>
    </row>
    <row r="9" spans="1:8" ht="15.75" customHeight="1">
      <c r="A9" s="113" t="s">
        <v>359</v>
      </c>
      <c r="B9" s="157"/>
      <c r="C9" s="158"/>
      <c r="D9" s="157"/>
      <c r="E9" s="157">
        <v>662</v>
      </c>
      <c r="F9" s="159">
        <v>662</v>
      </c>
      <c r="G9" s="160">
        <f t="shared" si="0"/>
        <v>662</v>
      </c>
      <c r="H9" s="148"/>
    </row>
    <row r="10" spans="1:8" ht="15.75" customHeight="1">
      <c r="A10" s="113" t="s">
        <v>360</v>
      </c>
      <c r="B10" s="157"/>
      <c r="C10" s="158"/>
      <c r="D10" s="157"/>
      <c r="E10" s="157">
        <v>1836</v>
      </c>
      <c r="F10" s="159">
        <v>1836</v>
      </c>
      <c r="G10" s="160">
        <f t="shared" si="0"/>
        <v>1836</v>
      </c>
      <c r="H10" s="148"/>
    </row>
    <row r="11" spans="1:8" ht="15.75" customHeight="1">
      <c r="A11" s="113" t="s">
        <v>361</v>
      </c>
      <c r="B11" s="157"/>
      <c r="C11" s="158"/>
      <c r="D11" s="157"/>
      <c r="E11" s="157">
        <v>36</v>
      </c>
      <c r="F11" s="159">
        <v>36</v>
      </c>
      <c r="G11" s="160">
        <f t="shared" si="0"/>
        <v>36</v>
      </c>
      <c r="H11" s="148"/>
    </row>
    <row r="12" spans="1:8" ht="15.75" customHeight="1">
      <c r="A12" s="113" t="s">
        <v>362</v>
      </c>
      <c r="B12" s="157"/>
      <c r="C12" s="158"/>
      <c r="D12" s="157"/>
      <c r="E12" s="157">
        <v>8</v>
      </c>
      <c r="F12" s="159">
        <v>8</v>
      </c>
      <c r="G12" s="160">
        <f t="shared" si="0"/>
        <v>8</v>
      </c>
      <c r="H12" s="148"/>
    </row>
    <row r="13" spans="1:8" ht="15.75" customHeight="1">
      <c r="A13" s="113" t="s">
        <v>363</v>
      </c>
      <c r="B13" s="157"/>
      <c r="C13" s="158"/>
      <c r="D13" s="157"/>
      <c r="E13" s="157">
        <v>10</v>
      </c>
      <c r="F13" s="159">
        <v>10</v>
      </c>
      <c r="G13" s="160">
        <f t="shared" si="0"/>
        <v>10</v>
      </c>
      <c r="H13" s="148"/>
    </row>
    <row r="14" spans="1:8" ht="15.75" customHeight="1">
      <c r="A14" s="113" t="s">
        <v>364</v>
      </c>
      <c r="B14" s="157"/>
      <c r="C14" s="158"/>
      <c r="D14" s="157"/>
      <c r="E14" s="157">
        <v>329</v>
      </c>
      <c r="F14" s="159">
        <v>329</v>
      </c>
      <c r="G14" s="160">
        <f t="shared" si="0"/>
        <v>329</v>
      </c>
      <c r="H14" s="148"/>
    </row>
    <row r="15" spans="1:8" ht="15.75" customHeight="1">
      <c r="A15" s="113" t="s">
        <v>365</v>
      </c>
      <c r="B15" s="157"/>
      <c r="C15" s="158"/>
      <c r="D15" s="157"/>
      <c r="E15" s="157">
        <v>28</v>
      </c>
      <c r="F15" s="159">
        <v>28</v>
      </c>
      <c r="G15" s="160">
        <f t="shared" si="0"/>
        <v>28</v>
      </c>
      <c r="H15" s="148"/>
    </row>
    <row r="16" spans="1:8" ht="15.75" customHeight="1">
      <c r="A16" s="113" t="s">
        <v>366</v>
      </c>
      <c r="B16" s="157"/>
      <c r="C16" s="158"/>
      <c r="D16" s="157"/>
      <c r="E16" s="157">
        <v>554</v>
      </c>
      <c r="F16" s="159">
        <v>554</v>
      </c>
      <c r="G16" s="160">
        <f t="shared" si="0"/>
        <v>554</v>
      </c>
      <c r="H16" s="148"/>
    </row>
    <row r="17" spans="1:8" ht="15.75" customHeight="1">
      <c r="A17" s="113" t="s">
        <v>367</v>
      </c>
      <c r="B17" s="157"/>
      <c r="C17" s="158"/>
      <c r="D17" s="157"/>
      <c r="E17" s="157">
        <v>8560</v>
      </c>
      <c r="F17" s="159">
        <v>8560</v>
      </c>
      <c r="G17" s="160">
        <f t="shared" si="0"/>
        <v>8560</v>
      </c>
      <c r="H17" s="148"/>
    </row>
    <row r="18" spans="1:8" ht="15.75" customHeight="1">
      <c r="A18" s="113" t="s">
        <v>368</v>
      </c>
      <c r="B18" s="157"/>
      <c r="C18" s="158"/>
      <c r="D18" s="157"/>
      <c r="E18" s="157">
        <v>400</v>
      </c>
      <c r="F18" s="159">
        <v>400</v>
      </c>
      <c r="G18" s="160">
        <f t="shared" si="0"/>
        <v>400</v>
      </c>
      <c r="H18" s="148"/>
    </row>
    <row r="19" spans="1:8" ht="15.75" customHeight="1">
      <c r="A19" s="113" t="s">
        <v>369</v>
      </c>
      <c r="B19" s="157"/>
      <c r="C19" s="158"/>
      <c r="D19" s="157"/>
      <c r="E19" s="157">
        <v>650</v>
      </c>
      <c r="F19" s="159">
        <v>0</v>
      </c>
      <c r="G19" s="160">
        <f t="shared" si="0"/>
        <v>0</v>
      </c>
      <c r="H19" s="148"/>
    </row>
    <row r="20" spans="1:8" ht="15.75" customHeight="1">
      <c r="A20" s="113" t="s">
        <v>370</v>
      </c>
      <c r="B20" s="157"/>
      <c r="C20" s="158"/>
      <c r="D20" s="157"/>
      <c r="E20" s="157">
        <v>818</v>
      </c>
      <c r="F20" s="159"/>
      <c r="G20" s="160">
        <f t="shared" si="0"/>
        <v>0</v>
      </c>
      <c r="H20" s="148"/>
    </row>
    <row r="21" spans="1:8" ht="15.75" customHeight="1">
      <c r="A21" s="113" t="s">
        <v>371</v>
      </c>
      <c r="B21" s="157"/>
      <c r="C21" s="158"/>
      <c r="D21" s="157"/>
      <c r="E21" s="157"/>
      <c r="F21" s="159"/>
      <c r="G21" s="160">
        <f t="shared" si="0"/>
        <v>0</v>
      </c>
      <c r="H21" s="148"/>
    </row>
    <row r="22" spans="1:8" ht="15.75" customHeight="1">
      <c r="A22" s="113" t="s">
        <v>372</v>
      </c>
      <c r="B22" s="161"/>
      <c r="C22" s="162"/>
      <c r="D22" s="161"/>
      <c r="E22" s="161"/>
      <c r="F22" s="163"/>
      <c r="G22" s="160">
        <f t="shared" si="0"/>
        <v>0</v>
      </c>
      <c r="H22" s="148"/>
    </row>
    <row r="23" spans="1:8" s="168" customFormat="1" ht="18" customHeight="1">
      <c r="A23" s="164" t="s">
        <v>373</v>
      </c>
      <c r="B23" s="165">
        <f>SUM(B5:B22)</f>
        <v>0</v>
      </c>
      <c r="C23" s="166"/>
      <c r="D23" s="165">
        <f>SUM(D5:D22)</f>
        <v>0</v>
      </c>
      <c r="E23" s="165">
        <f>SUM(E5:E22)</f>
        <v>14040</v>
      </c>
      <c r="F23" s="165">
        <f>SUM(F5:F22)</f>
        <v>12572</v>
      </c>
      <c r="G23" s="167">
        <f>SUM(G5:G22)</f>
        <v>12572</v>
      </c>
      <c r="H23" s="148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1" bottom="0.9840277777777777" header="0.5118055555555555" footer="0.5118055555555555"/>
  <pageSetup horizontalDpi="300" verticalDpi="300" orientation="landscape" paperSize="9" scale="10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3"/>
  <sheetViews>
    <sheetView zoomScaleSheetLayoutView="130" workbookViewId="0" topLeftCell="A1">
      <selection activeCell="D37" sqref="D37"/>
    </sheetView>
  </sheetViews>
  <sheetFormatPr defaultColWidth="9.00390625" defaultRowHeight="12.75"/>
  <cols>
    <col min="1" max="1" width="48.125" style="145" customWidth="1"/>
    <col min="2" max="7" width="15.875" style="146" customWidth="1"/>
    <col min="8" max="8" width="4.125" style="146" customWidth="1"/>
    <col min="9" max="9" width="13.875" style="146" customWidth="1"/>
    <col min="10" max="16384" width="9.375" style="146" customWidth="1"/>
  </cols>
  <sheetData>
    <row r="1" spans="1:8" ht="24.75" customHeight="1">
      <c r="A1" s="147" t="s">
        <v>374</v>
      </c>
      <c r="B1" s="147"/>
      <c r="C1" s="147"/>
      <c r="D1" s="147"/>
      <c r="E1" s="147"/>
      <c r="F1" s="147"/>
      <c r="G1" s="147"/>
      <c r="H1" s="169" t="s">
        <v>375</v>
      </c>
    </row>
    <row r="2" spans="1:8" ht="23.25" customHeight="1">
      <c r="A2" s="88"/>
      <c r="B2" s="87"/>
      <c r="C2" s="87"/>
      <c r="D2" s="87"/>
      <c r="E2" s="87"/>
      <c r="F2" s="149" t="s">
        <v>259</v>
      </c>
      <c r="G2" s="149"/>
      <c r="H2" s="169"/>
    </row>
    <row r="3" spans="1:8" s="152" customFormat="1" ht="48.75" customHeight="1">
      <c r="A3" s="93" t="s">
        <v>376</v>
      </c>
      <c r="B3" s="94" t="s">
        <v>348</v>
      </c>
      <c r="C3" s="94" t="s">
        <v>349</v>
      </c>
      <c r="D3" s="94">
        <f>+'3.sz.mell.'!D3</f>
        <v>0</v>
      </c>
      <c r="E3" s="94">
        <f>+'3.sz.mell.'!E3</f>
        <v>0</v>
      </c>
      <c r="F3" s="150">
        <f>+'3.sz.mell.'!F3</f>
        <v>0</v>
      </c>
      <c r="G3" s="151">
        <f>+'3.sz.mell.'!G3</f>
        <v>0</v>
      </c>
      <c r="H3" s="169"/>
    </row>
    <row r="4" spans="1:8" s="87" customFormat="1" ht="15" customHeight="1">
      <c r="A4" s="153" t="s">
        <v>9</v>
      </c>
      <c r="B4" s="154" t="s">
        <v>10</v>
      </c>
      <c r="C4" s="154" t="s">
        <v>11</v>
      </c>
      <c r="D4" s="154" t="s">
        <v>12</v>
      </c>
      <c r="E4" s="154" t="s">
        <v>13</v>
      </c>
      <c r="F4" s="155" t="s">
        <v>263</v>
      </c>
      <c r="G4" s="156" t="s">
        <v>354</v>
      </c>
      <c r="H4" s="169"/>
    </row>
    <row r="5" spans="1:8" ht="15.75" customHeight="1">
      <c r="A5" s="170" t="s">
        <v>377</v>
      </c>
      <c r="B5" s="157"/>
      <c r="C5" s="171"/>
      <c r="D5" s="157"/>
      <c r="E5" s="157">
        <v>1299</v>
      </c>
      <c r="F5" s="159">
        <v>1299</v>
      </c>
      <c r="G5" s="160">
        <f aca="true" t="shared" si="0" ref="G5:G22">D5+F5</f>
        <v>1299</v>
      </c>
      <c r="H5" s="169"/>
    </row>
    <row r="6" spans="1:8" ht="15.75" customHeight="1">
      <c r="A6" s="170" t="s">
        <v>378</v>
      </c>
      <c r="B6" s="157"/>
      <c r="C6" s="171"/>
      <c r="D6" s="157"/>
      <c r="E6" s="157">
        <v>711</v>
      </c>
      <c r="F6" s="159">
        <v>711</v>
      </c>
      <c r="G6" s="160">
        <f t="shared" si="0"/>
        <v>711</v>
      </c>
      <c r="H6" s="169"/>
    </row>
    <row r="7" spans="1:8" ht="15.75" customHeight="1">
      <c r="A7" s="170" t="s">
        <v>379</v>
      </c>
      <c r="B7" s="157"/>
      <c r="C7" s="171"/>
      <c r="D7" s="157"/>
      <c r="E7" s="157">
        <v>798</v>
      </c>
      <c r="F7" s="159">
        <v>798</v>
      </c>
      <c r="G7" s="160">
        <f t="shared" si="0"/>
        <v>798</v>
      </c>
      <c r="H7" s="169"/>
    </row>
    <row r="8" spans="1:8" ht="15.75" customHeight="1">
      <c r="A8" s="170" t="s">
        <v>380</v>
      </c>
      <c r="B8" s="157"/>
      <c r="C8" s="171"/>
      <c r="D8" s="157"/>
      <c r="E8" s="157">
        <v>2551</v>
      </c>
      <c r="F8" s="159">
        <v>2551</v>
      </c>
      <c r="G8" s="160">
        <f t="shared" si="0"/>
        <v>2551</v>
      </c>
      <c r="H8" s="169"/>
    </row>
    <row r="9" spans="1:8" ht="15.75" customHeight="1">
      <c r="A9" s="170" t="s">
        <v>381</v>
      </c>
      <c r="B9" s="157"/>
      <c r="C9" s="171"/>
      <c r="D9" s="157"/>
      <c r="E9" s="157">
        <v>3702</v>
      </c>
      <c r="F9" s="159">
        <v>3702</v>
      </c>
      <c r="G9" s="160">
        <f t="shared" si="0"/>
        <v>3702</v>
      </c>
      <c r="H9" s="169"/>
    </row>
    <row r="10" spans="1:8" ht="15.75" customHeight="1">
      <c r="A10" s="170" t="s">
        <v>382</v>
      </c>
      <c r="B10" s="157"/>
      <c r="C10" s="171"/>
      <c r="D10" s="157"/>
      <c r="E10" s="157">
        <v>3182</v>
      </c>
      <c r="F10" s="159">
        <v>3182</v>
      </c>
      <c r="G10" s="160">
        <f t="shared" si="0"/>
        <v>3182</v>
      </c>
      <c r="H10" s="169"/>
    </row>
    <row r="11" spans="1:8" ht="15.75" customHeight="1">
      <c r="A11" s="170" t="s">
        <v>383</v>
      </c>
      <c r="B11" s="157"/>
      <c r="C11" s="171"/>
      <c r="D11" s="157"/>
      <c r="E11" s="157">
        <v>1199</v>
      </c>
      <c r="F11" s="159"/>
      <c r="G11" s="160">
        <f t="shared" si="0"/>
        <v>0</v>
      </c>
      <c r="H11" s="169"/>
    </row>
    <row r="12" spans="1:8" ht="15.75" customHeight="1">
      <c r="A12" s="170"/>
      <c r="B12" s="157"/>
      <c r="C12" s="171"/>
      <c r="D12" s="157"/>
      <c r="E12" s="157"/>
      <c r="F12" s="159"/>
      <c r="G12" s="160">
        <f t="shared" si="0"/>
        <v>0</v>
      </c>
      <c r="H12" s="169"/>
    </row>
    <row r="13" spans="1:8" ht="15.75" customHeight="1">
      <c r="A13" s="170"/>
      <c r="B13" s="157"/>
      <c r="C13" s="171"/>
      <c r="D13" s="157"/>
      <c r="E13" s="157"/>
      <c r="F13" s="159"/>
      <c r="G13" s="160">
        <f t="shared" si="0"/>
        <v>0</v>
      </c>
      <c r="H13" s="169"/>
    </row>
    <row r="14" spans="1:8" ht="15.75" customHeight="1">
      <c r="A14" s="170"/>
      <c r="B14" s="157"/>
      <c r="C14" s="171"/>
      <c r="D14" s="157"/>
      <c r="E14" s="157"/>
      <c r="F14" s="159"/>
      <c r="G14" s="160">
        <f t="shared" si="0"/>
        <v>0</v>
      </c>
      <c r="H14" s="169"/>
    </row>
    <row r="15" spans="1:8" ht="15.75" customHeight="1">
      <c r="A15" s="170"/>
      <c r="B15" s="157"/>
      <c r="C15" s="171"/>
      <c r="D15" s="157"/>
      <c r="E15" s="157"/>
      <c r="F15" s="159"/>
      <c r="G15" s="160">
        <f t="shared" si="0"/>
        <v>0</v>
      </c>
      <c r="H15" s="169"/>
    </row>
    <row r="16" spans="1:8" ht="15.75" customHeight="1">
      <c r="A16" s="170"/>
      <c r="B16" s="157"/>
      <c r="C16" s="171"/>
      <c r="D16" s="157"/>
      <c r="E16" s="157"/>
      <c r="F16" s="159"/>
      <c r="G16" s="160">
        <f t="shared" si="0"/>
        <v>0</v>
      </c>
      <c r="H16" s="169"/>
    </row>
    <row r="17" spans="1:8" ht="15.75" customHeight="1">
      <c r="A17" s="170"/>
      <c r="B17" s="157"/>
      <c r="C17" s="171"/>
      <c r="D17" s="157"/>
      <c r="E17" s="157"/>
      <c r="F17" s="159"/>
      <c r="G17" s="160">
        <f t="shared" si="0"/>
        <v>0</v>
      </c>
      <c r="H17" s="169"/>
    </row>
    <row r="18" spans="1:8" ht="15.75" customHeight="1">
      <c r="A18" s="170"/>
      <c r="B18" s="157"/>
      <c r="C18" s="171"/>
      <c r="D18" s="157"/>
      <c r="E18" s="157"/>
      <c r="F18" s="159"/>
      <c r="G18" s="160">
        <f t="shared" si="0"/>
        <v>0</v>
      </c>
      <c r="H18" s="169"/>
    </row>
    <row r="19" spans="1:8" ht="15.75" customHeight="1">
      <c r="A19" s="170"/>
      <c r="B19" s="157"/>
      <c r="C19" s="171"/>
      <c r="D19" s="157"/>
      <c r="E19" s="157"/>
      <c r="F19" s="159"/>
      <c r="G19" s="160">
        <f t="shared" si="0"/>
        <v>0</v>
      </c>
      <c r="H19" s="169"/>
    </row>
    <row r="20" spans="1:8" ht="15.75" customHeight="1">
      <c r="A20" s="170"/>
      <c r="B20" s="157"/>
      <c r="C20" s="171"/>
      <c r="D20" s="157"/>
      <c r="E20" s="157"/>
      <c r="F20" s="159"/>
      <c r="G20" s="160">
        <f t="shared" si="0"/>
        <v>0</v>
      </c>
      <c r="H20" s="169"/>
    </row>
    <row r="21" spans="1:8" ht="15.75" customHeight="1">
      <c r="A21" s="170"/>
      <c r="B21" s="157"/>
      <c r="C21" s="171"/>
      <c r="D21" s="157"/>
      <c r="E21" s="157"/>
      <c r="F21" s="159"/>
      <c r="G21" s="160">
        <f t="shared" si="0"/>
        <v>0</v>
      </c>
      <c r="H21" s="169"/>
    </row>
    <row r="22" spans="1:8" ht="15.75" customHeight="1">
      <c r="A22" s="172"/>
      <c r="B22" s="161"/>
      <c r="C22" s="173"/>
      <c r="D22" s="161"/>
      <c r="E22" s="161"/>
      <c r="F22" s="163"/>
      <c r="G22" s="160">
        <f t="shared" si="0"/>
        <v>0</v>
      </c>
      <c r="H22" s="169"/>
    </row>
    <row r="23" spans="1:8" s="168" customFormat="1" ht="18" customHeight="1">
      <c r="A23" s="164" t="s">
        <v>373</v>
      </c>
      <c r="B23" s="165">
        <f>SUM(B5:B22)</f>
        <v>0</v>
      </c>
      <c r="C23" s="166"/>
      <c r="D23" s="165">
        <f>SUM(D5:D22)</f>
        <v>0</v>
      </c>
      <c r="E23" s="165">
        <f>SUM(E5:E22)</f>
        <v>13442</v>
      </c>
      <c r="F23" s="165">
        <f>SUM(F5:F22)</f>
        <v>12243</v>
      </c>
      <c r="G23" s="167">
        <f>SUM(G5:G22)</f>
        <v>12243</v>
      </c>
      <c r="H23" s="169"/>
    </row>
  </sheetData>
  <sheetProtection selectLockedCells="1" selectUnlockedCells="1"/>
  <mergeCells count="3">
    <mergeCell ref="A1:G1"/>
    <mergeCell ref="H1:H23"/>
    <mergeCell ref="F2:G2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14.875" style="174" customWidth="1"/>
    <col min="2" max="2" width="65.375" style="175" customWidth="1"/>
    <col min="3" max="5" width="17.00390625" style="176" customWidth="1"/>
    <col min="6" max="16384" width="9.375" style="177" customWidth="1"/>
  </cols>
  <sheetData>
    <row r="1" spans="1:5" s="182" customFormat="1" ht="16.5" customHeight="1">
      <c r="A1" s="178"/>
      <c r="B1" s="179"/>
      <c r="C1" s="180"/>
      <c r="D1" s="181"/>
      <c r="E1" s="180" t="s">
        <v>384</v>
      </c>
    </row>
    <row r="2" spans="1:5" s="186" customFormat="1" ht="15.75" customHeight="1">
      <c r="A2" s="183" t="s">
        <v>262</v>
      </c>
      <c r="B2" s="184" t="s">
        <v>385</v>
      </c>
      <c r="C2" s="184"/>
      <c r="D2" s="184"/>
      <c r="E2" s="185" t="s">
        <v>386</v>
      </c>
    </row>
    <row r="3" spans="1:5" s="186" customFormat="1" ht="24.75" customHeight="1">
      <c r="A3" s="187" t="s">
        <v>387</v>
      </c>
      <c r="B3" s="188" t="s">
        <v>388</v>
      </c>
      <c r="C3" s="188"/>
      <c r="D3" s="188"/>
      <c r="E3" s="189" t="s">
        <v>386</v>
      </c>
    </row>
    <row r="4" spans="1:5" s="192" customFormat="1" ht="15.75" customHeight="1">
      <c r="A4" s="190"/>
      <c r="B4" s="190"/>
      <c r="C4" s="191"/>
      <c r="D4" s="191"/>
      <c r="E4" s="191" t="s">
        <v>389</v>
      </c>
    </row>
    <row r="5" spans="1:5" ht="24.75">
      <c r="A5" s="193" t="s">
        <v>390</v>
      </c>
      <c r="B5" s="194" t="s">
        <v>391</v>
      </c>
      <c r="C5" s="195" t="s">
        <v>6</v>
      </c>
      <c r="D5" s="195" t="s">
        <v>7</v>
      </c>
      <c r="E5" s="196" t="s">
        <v>8</v>
      </c>
    </row>
    <row r="6" spans="1:5" s="201" customFormat="1" ht="12.75" customHeight="1">
      <c r="A6" s="197" t="s">
        <v>9</v>
      </c>
      <c r="B6" s="198" t="s">
        <v>10</v>
      </c>
      <c r="C6" s="198" t="s">
        <v>11</v>
      </c>
      <c r="D6" s="199" t="s">
        <v>12</v>
      </c>
      <c r="E6" s="200" t="s">
        <v>13</v>
      </c>
    </row>
    <row r="7" spans="1:5" s="201" customFormat="1" ht="15.75" customHeight="1">
      <c r="A7" s="202" t="s">
        <v>260</v>
      </c>
      <c r="B7" s="202"/>
      <c r="C7" s="202"/>
      <c r="D7" s="202"/>
      <c r="E7" s="202"/>
    </row>
    <row r="8" spans="1:5" s="201" customFormat="1" ht="12" customHeight="1">
      <c r="A8" s="12" t="s">
        <v>14</v>
      </c>
      <c r="B8" s="17" t="s">
        <v>15</v>
      </c>
      <c r="C8" s="18">
        <f>SUM(C9:C14)</f>
        <v>156888</v>
      </c>
      <c r="D8" s="18">
        <f>SUM(D9:D14)</f>
        <v>142351</v>
      </c>
      <c r="E8" s="18">
        <f>SUM(E9:E14)</f>
        <v>142351</v>
      </c>
    </row>
    <row r="9" spans="1:5" s="204" customFormat="1" ht="12" customHeight="1">
      <c r="A9" s="203" t="s">
        <v>16</v>
      </c>
      <c r="B9" s="22" t="s">
        <v>17</v>
      </c>
      <c r="C9" s="23">
        <v>72854</v>
      </c>
      <c r="D9" s="23">
        <v>58436</v>
      </c>
      <c r="E9" s="24">
        <v>58436</v>
      </c>
    </row>
    <row r="10" spans="1:5" s="206" customFormat="1" ht="12" customHeight="1">
      <c r="A10" s="205" t="s">
        <v>18</v>
      </c>
      <c r="B10" s="26" t="s">
        <v>19</v>
      </c>
      <c r="C10" s="27">
        <v>36401</v>
      </c>
      <c r="D10" s="27">
        <v>37379</v>
      </c>
      <c r="E10" s="28">
        <v>37379</v>
      </c>
    </row>
    <row r="11" spans="1:5" s="206" customFormat="1" ht="12" customHeight="1">
      <c r="A11" s="205" t="s">
        <v>20</v>
      </c>
      <c r="B11" s="26" t="s">
        <v>21</v>
      </c>
      <c r="C11" s="27">
        <v>38366</v>
      </c>
      <c r="D11" s="27">
        <v>39025</v>
      </c>
      <c r="E11" s="28">
        <v>39025</v>
      </c>
    </row>
    <row r="12" spans="1:5" s="206" customFormat="1" ht="12" customHeight="1">
      <c r="A12" s="205" t="s">
        <v>22</v>
      </c>
      <c r="B12" s="26" t="s">
        <v>23</v>
      </c>
      <c r="C12" s="27">
        <v>2099</v>
      </c>
      <c r="D12" s="27">
        <v>2099</v>
      </c>
      <c r="E12" s="28">
        <v>2099</v>
      </c>
    </row>
    <row r="13" spans="1:5" s="206" customFormat="1" ht="12" customHeight="1">
      <c r="A13" s="205" t="s">
        <v>24</v>
      </c>
      <c r="B13" s="26" t="s">
        <v>250</v>
      </c>
      <c r="C13" s="27">
        <v>6011</v>
      </c>
      <c r="D13" s="27">
        <v>4153</v>
      </c>
      <c r="E13" s="28">
        <v>4153</v>
      </c>
    </row>
    <row r="14" spans="1:5" s="204" customFormat="1" ht="12" customHeight="1">
      <c r="A14" s="207" t="s">
        <v>26</v>
      </c>
      <c r="B14" s="35" t="s">
        <v>27</v>
      </c>
      <c r="C14" s="31">
        <v>1157</v>
      </c>
      <c r="D14" s="31">
        <v>1259</v>
      </c>
      <c r="E14" s="32">
        <v>1259</v>
      </c>
    </row>
    <row r="15" spans="1:5" s="204" customFormat="1" ht="12" customHeight="1">
      <c r="A15" s="12" t="s">
        <v>28</v>
      </c>
      <c r="B15" s="33" t="s">
        <v>29</v>
      </c>
      <c r="C15" s="18">
        <f>SUM(C16:C21)</f>
        <v>8502</v>
      </c>
      <c r="D15" s="18">
        <f>SUM(D16:D21)</f>
        <v>20151</v>
      </c>
      <c r="E15" s="18">
        <f>SUM(E16:E21)</f>
        <v>21754</v>
      </c>
    </row>
    <row r="16" spans="1:5" s="204" customFormat="1" ht="12" customHeight="1">
      <c r="A16" s="203" t="s">
        <v>30</v>
      </c>
      <c r="B16" s="22" t="s">
        <v>31</v>
      </c>
      <c r="C16" s="23"/>
      <c r="D16" s="23"/>
      <c r="E16" s="24"/>
    </row>
    <row r="17" spans="1:5" s="204" customFormat="1" ht="12" customHeight="1">
      <c r="A17" s="205" t="s">
        <v>32</v>
      </c>
      <c r="B17" s="26" t="s">
        <v>33</v>
      </c>
      <c r="C17" s="27"/>
      <c r="D17" s="27"/>
      <c r="E17" s="28"/>
    </row>
    <row r="18" spans="1:5" s="204" customFormat="1" ht="12" customHeight="1">
      <c r="A18" s="205" t="s">
        <v>34</v>
      </c>
      <c r="B18" s="26" t="s">
        <v>35</v>
      </c>
      <c r="C18" s="27"/>
      <c r="D18" s="27"/>
      <c r="E18" s="28"/>
    </row>
    <row r="19" spans="1:5" s="204" customFormat="1" ht="12" customHeight="1">
      <c r="A19" s="205" t="s">
        <v>36</v>
      </c>
      <c r="B19" s="26" t="s">
        <v>37</v>
      </c>
      <c r="C19" s="27"/>
      <c r="D19" s="27"/>
      <c r="E19" s="28"/>
    </row>
    <row r="20" spans="1:5" s="204" customFormat="1" ht="12" customHeight="1">
      <c r="A20" s="205" t="s">
        <v>38</v>
      </c>
      <c r="B20" s="26" t="s">
        <v>39</v>
      </c>
      <c r="C20" s="27">
        <v>8502</v>
      </c>
      <c r="D20" s="27">
        <v>20151</v>
      </c>
      <c r="E20" s="28">
        <v>21754</v>
      </c>
    </row>
    <row r="21" spans="1:5" s="206" customFormat="1" ht="12" customHeight="1">
      <c r="A21" s="207" t="s">
        <v>40</v>
      </c>
      <c r="B21" s="35" t="s">
        <v>41</v>
      </c>
      <c r="C21" s="31"/>
      <c r="D21" s="31"/>
      <c r="E21" s="32"/>
    </row>
    <row r="22" spans="1:5" s="206" customFormat="1" ht="12" customHeight="1">
      <c r="A22" s="12" t="s">
        <v>42</v>
      </c>
      <c r="B22" s="17" t="s">
        <v>43</v>
      </c>
      <c r="C22" s="18">
        <f>SUM(C23:C28)</f>
        <v>1803</v>
      </c>
      <c r="D22" s="18">
        <f>SUM(D23:D28)</f>
        <v>14616</v>
      </c>
      <c r="E22" s="18">
        <f>SUM(E23:E28)</f>
        <v>14616</v>
      </c>
    </row>
    <row r="23" spans="1:5" s="206" customFormat="1" ht="12" customHeight="1">
      <c r="A23" s="203" t="s">
        <v>44</v>
      </c>
      <c r="B23" s="22" t="s">
        <v>392</v>
      </c>
      <c r="C23" s="23">
        <v>1803</v>
      </c>
      <c r="D23" s="23">
        <v>1785</v>
      </c>
      <c r="E23" s="24">
        <v>1785</v>
      </c>
    </row>
    <row r="24" spans="1:5" s="204" customFormat="1" ht="12" customHeight="1">
      <c r="A24" s="205" t="s">
        <v>46</v>
      </c>
      <c r="B24" s="26" t="s">
        <v>47</v>
      </c>
      <c r="C24" s="27"/>
      <c r="D24" s="27"/>
      <c r="E24" s="28"/>
    </row>
    <row r="25" spans="1:5" s="206" customFormat="1" ht="12" customHeight="1">
      <c r="A25" s="205" t="s">
        <v>48</v>
      </c>
      <c r="B25" s="26" t="s">
        <v>49</v>
      </c>
      <c r="C25" s="27"/>
      <c r="D25" s="27"/>
      <c r="E25" s="28"/>
    </row>
    <row r="26" spans="1:5" s="206" customFormat="1" ht="12" customHeight="1">
      <c r="A26" s="205" t="s">
        <v>50</v>
      </c>
      <c r="B26" s="26" t="s">
        <v>51</v>
      </c>
      <c r="C26" s="27"/>
      <c r="D26" s="27">
        <v>845</v>
      </c>
      <c r="E26" s="28">
        <v>845</v>
      </c>
    </row>
    <row r="27" spans="1:5" s="206" customFormat="1" ht="12" customHeight="1">
      <c r="A27" s="205" t="s">
        <v>52</v>
      </c>
      <c r="B27" s="26" t="s">
        <v>393</v>
      </c>
      <c r="C27" s="27"/>
      <c r="D27" s="27">
        <v>11986</v>
      </c>
      <c r="E27" s="28">
        <v>11986</v>
      </c>
    </row>
    <row r="28" spans="1:5" s="206" customFormat="1" ht="12" customHeight="1">
      <c r="A28" s="207" t="s">
        <v>54</v>
      </c>
      <c r="B28" s="34" t="s">
        <v>55</v>
      </c>
      <c r="C28" s="31"/>
      <c r="D28" s="31"/>
      <c r="E28" s="32"/>
    </row>
    <row r="29" spans="1:5" s="206" customFormat="1" ht="12" customHeight="1">
      <c r="A29" s="12" t="s">
        <v>56</v>
      </c>
      <c r="B29" s="17" t="s">
        <v>57</v>
      </c>
      <c r="C29" s="18">
        <f>C30+C33+C34+C35</f>
        <v>24420</v>
      </c>
      <c r="D29" s="18">
        <f>D30+D33+D34+D35</f>
        <v>33710</v>
      </c>
      <c r="E29" s="18">
        <f>E30+E33+E34+E35</f>
        <v>34376</v>
      </c>
    </row>
    <row r="30" spans="1:5" s="206" customFormat="1" ht="12" customHeight="1">
      <c r="A30" s="203" t="s">
        <v>58</v>
      </c>
      <c r="B30" s="22" t="s">
        <v>59</v>
      </c>
      <c r="C30" s="36">
        <f>SUM(C31:C32)</f>
        <v>18500</v>
      </c>
      <c r="D30" s="36">
        <f>SUM(D31:D32)</f>
        <v>27790</v>
      </c>
      <c r="E30" s="36">
        <f>SUM(E31:E32)</f>
        <v>27970</v>
      </c>
    </row>
    <row r="31" spans="1:5" s="206" customFormat="1" ht="12" customHeight="1">
      <c r="A31" s="205" t="s">
        <v>60</v>
      </c>
      <c r="B31" s="26" t="s">
        <v>394</v>
      </c>
      <c r="C31" s="27">
        <v>3500</v>
      </c>
      <c r="D31" s="27">
        <v>3500</v>
      </c>
      <c r="E31" s="28">
        <v>3680</v>
      </c>
    </row>
    <row r="32" spans="1:5" s="206" customFormat="1" ht="12" customHeight="1">
      <c r="A32" s="205" t="s">
        <v>62</v>
      </c>
      <c r="B32" s="26" t="s">
        <v>395</v>
      </c>
      <c r="C32" s="27">
        <v>15000</v>
      </c>
      <c r="D32" s="27">
        <v>24290</v>
      </c>
      <c r="E32" s="28">
        <v>24290</v>
      </c>
    </row>
    <row r="33" spans="1:5" s="206" customFormat="1" ht="12" customHeight="1">
      <c r="A33" s="205" t="s">
        <v>64</v>
      </c>
      <c r="B33" s="26" t="s">
        <v>65</v>
      </c>
      <c r="C33" s="27">
        <v>4500</v>
      </c>
      <c r="D33" s="27">
        <v>4500</v>
      </c>
      <c r="E33" s="28">
        <v>4330</v>
      </c>
    </row>
    <row r="34" spans="1:5" s="206" customFormat="1" ht="12" customHeight="1">
      <c r="A34" s="205" t="s">
        <v>66</v>
      </c>
      <c r="B34" s="26" t="s">
        <v>67</v>
      </c>
      <c r="C34" s="27">
        <v>600</v>
      </c>
      <c r="D34" s="27">
        <v>600</v>
      </c>
      <c r="E34" s="28">
        <v>730</v>
      </c>
    </row>
    <row r="35" spans="1:5" s="206" customFormat="1" ht="12" customHeight="1">
      <c r="A35" s="207" t="s">
        <v>68</v>
      </c>
      <c r="B35" s="34" t="s">
        <v>69</v>
      </c>
      <c r="C35" s="31">
        <v>820</v>
      </c>
      <c r="D35" s="31">
        <v>820</v>
      </c>
      <c r="E35" s="32">
        <v>1346</v>
      </c>
    </row>
    <row r="36" spans="1:5" s="206" customFormat="1" ht="12" customHeight="1">
      <c r="A36" s="12" t="s">
        <v>70</v>
      </c>
      <c r="B36" s="17" t="s">
        <v>71</v>
      </c>
      <c r="C36" s="18">
        <f>SUM(C37:C46)</f>
        <v>12773</v>
      </c>
      <c r="D36" s="18">
        <f>SUM(D37:D46)</f>
        <v>12773</v>
      </c>
      <c r="E36" s="18">
        <f>SUM(E37:E46)</f>
        <v>13837</v>
      </c>
    </row>
    <row r="37" spans="1:5" s="206" customFormat="1" ht="12" customHeight="1">
      <c r="A37" s="203" t="s">
        <v>72</v>
      </c>
      <c r="B37" s="22" t="s">
        <v>73</v>
      </c>
      <c r="C37" s="23"/>
      <c r="D37" s="23"/>
      <c r="E37" s="24"/>
    </row>
    <row r="38" spans="1:5" s="206" customFormat="1" ht="12" customHeight="1">
      <c r="A38" s="205" t="s">
        <v>74</v>
      </c>
      <c r="B38" s="26" t="s">
        <v>75</v>
      </c>
      <c r="C38" s="27">
        <v>2751</v>
      </c>
      <c r="D38" s="27">
        <v>2751</v>
      </c>
      <c r="E38" s="28">
        <v>4897</v>
      </c>
    </row>
    <row r="39" spans="1:5" s="206" customFormat="1" ht="12" customHeight="1">
      <c r="A39" s="205" t="s">
        <v>76</v>
      </c>
      <c r="B39" s="26" t="s">
        <v>77</v>
      </c>
      <c r="C39" s="27">
        <v>1668</v>
      </c>
      <c r="D39" s="27">
        <v>1668</v>
      </c>
      <c r="E39" s="28">
        <v>3407</v>
      </c>
    </row>
    <row r="40" spans="1:5" s="206" customFormat="1" ht="12" customHeight="1">
      <c r="A40" s="205" t="s">
        <v>78</v>
      </c>
      <c r="B40" s="26" t="s">
        <v>79</v>
      </c>
      <c r="C40" s="27">
        <v>2640</v>
      </c>
      <c r="D40" s="27">
        <v>2640</v>
      </c>
      <c r="E40" s="28">
        <v>357</v>
      </c>
    </row>
    <row r="41" spans="1:5" s="206" customFormat="1" ht="12" customHeight="1">
      <c r="A41" s="205" t="s">
        <v>80</v>
      </c>
      <c r="B41" s="26" t="s">
        <v>81</v>
      </c>
      <c r="C41" s="27">
        <v>3732</v>
      </c>
      <c r="D41" s="27">
        <v>3732</v>
      </c>
      <c r="E41" s="28">
        <v>3831</v>
      </c>
    </row>
    <row r="42" spans="1:5" s="206" customFormat="1" ht="12" customHeight="1">
      <c r="A42" s="205" t="s">
        <v>82</v>
      </c>
      <c r="B42" s="26" t="s">
        <v>83</v>
      </c>
      <c r="C42" s="27">
        <v>1918</v>
      </c>
      <c r="D42" s="27">
        <v>1918</v>
      </c>
      <c r="E42" s="28">
        <v>1236</v>
      </c>
    </row>
    <row r="43" spans="1:5" s="206" customFormat="1" ht="12" customHeight="1">
      <c r="A43" s="205" t="s">
        <v>84</v>
      </c>
      <c r="B43" s="26" t="s">
        <v>85</v>
      </c>
      <c r="C43" s="27"/>
      <c r="D43" s="27"/>
      <c r="E43" s="28"/>
    </row>
    <row r="44" spans="1:5" s="206" customFormat="1" ht="12" customHeight="1">
      <c r="A44" s="205" t="s">
        <v>86</v>
      </c>
      <c r="B44" s="26" t="s">
        <v>87</v>
      </c>
      <c r="C44" s="27">
        <v>64</v>
      </c>
      <c r="D44" s="27">
        <v>64</v>
      </c>
      <c r="E44" s="28">
        <v>42</v>
      </c>
    </row>
    <row r="45" spans="1:5" s="206" customFormat="1" ht="12" customHeight="1">
      <c r="A45" s="205" t="s">
        <v>88</v>
      </c>
      <c r="B45" s="26" t="s">
        <v>89</v>
      </c>
      <c r="C45" s="27"/>
      <c r="D45" s="27"/>
      <c r="E45" s="28"/>
    </row>
    <row r="46" spans="1:5" s="204" customFormat="1" ht="12" customHeight="1">
      <c r="A46" s="207" t="s">
        <v>90</v>
      </c>
      <c r="B46" s="34" t="s">
        <v>91</v>
      </c>
      <c r="C46" s="31"/>
      <c r="D46" s="31"/>
      <c r="E46" s="32">
        <v>67</v>
      </c>
    </row>
    <row r="47" spans="1:5" s="206" customFormat="1" ht="12" customHeight="1">
      <c r="A47" s="12" t="s">
        <v>92</v>
      </c>
      <c r="B47" s="17" t="s">
        <v>93</v>
      </c>
      <c r="C47" s="18">
        <f>SUM(C48:C52)</f>
        <v>0</v>
      </c>
      <c r="D47" s="18">
        <f>SUM(D48:D52)</f>
        <v>8360</v>
      </c>
      <c r="E47" s="18">
        <f>SUM(E48:E52)</f>
        <v>8360</v>
      </c>
    </row>
    <row r="48" spans="1:5" s="206" customFormat="1" ht="12" customHeight="1">
      <c r="A48" s="203" t="s">
        <v>94</v>
      </c>
      <c r="B48" s="22" t="s">
        <v>95</v>
      </c>
      <c r="C48" s="23"/>
      <c r="D48" s="23"/>
      <c r="E48" s="24"/>
    </row>
    <row r="49" spans="1:5" s="206" customFormat="1" ht="12" customHeight="1">
      <c r="A49" s="205" t="s">
        <v>96</v>
      </c>
      <c r="B49" s="26" t="s">
        <v>97</v>
      </c>
      <c r="C49" s="27"/>
      <c r="D49" s="27">
        <v>8360</v>
      </c>
      <c r="E49" s="28">
        <v>8360</v>
      </c>
    </row>
    <row r="50" spans="1:5" s="206" customFormat="1" ht="12" customHeight="1">
      <c r="A50" s="205" t="s">
        <v>98</v>
      </c>
      <c r="B50" s="26" t="s">
        <v>99</v>
      </c>
      <c r="C50" s="27"/>
      <c r="D50" s="27"/>
      <c r="E50" s="28"/>
    </row>
    <row r="51" spans="1:5" s="206" customFormat="1" ht="12" customHeight="1">
      <c r="A51" s="205" t="s">
        <v>100</v>
      </c>
      <c r="B51" s="26" t="s">
        <v>101</v>
      </c>
      <c r="C51" s="27"/>
      <c r="D51" s="27"/>
      <c r="E51" s="28"/>
    </row>
    <row r="52" spans="1:5" s="206" customFormat="1" ht="12" customHeight="1">
      <c r="A52" s="207" t="s">
        <v>102</v>
      </c>
      <c r="B52" s="34" t="s">
        <v>103</v>
      </c>
      <c r="C52" s="31"/>
      <c r="D52" s="31"/>
      <c r="E52" s="32"/>
    </row>
    <row r="53" spans="1:5" s="206" customFormat="1" ht="12" customHeight="1">
      <c r="A53" s="12" t="s">
        <v>104</v>
      </c>
      <c r="B53" s="17" t="s">
        <v>105</v>
      </c>
      <c r="C53" s="18">
        <f>SUM(C54:C57)</f>
        <v>1202</v>
      </c>
      <c r="D53" s="18">
        <f>SUM(D54:D57)</f>
        <v>2162</v>
      </c>
      <c r="E53" s="18">
        <f>SUM(E54:E57)</f>
        <v>1860</v>
      </c>
    </row>
    <row r="54" spans="1:5" s="204" customFormat="1" ht="12" customHeight="1">
      <c r="A54" s="203" t="s">
        <v>106</v>
      </c>
      <c r="B54" s="22" t="s">
        <v>107</v>
      </c>
      <c r="C54" s="23"/>
      <c r="D54" s="23"/>
      <c r="E54" s="24"/>
    </row>
    <row r="55" spans="1:5" s="204" customFormat="1" ht="12" customHeight="1">
      <c r="A55" s="205" t="s">
        <v>108</v>
      </c>
      <c r="B55" s="26" t="s">
        <v>109</v>
      </c>
      <c r="C55" s="27">
        <v>1202</v>
      </c>
      <c r="D55" s="27">
        <v>2122</v>
      </c>
      <c r="E55" s="28">
        <v>1840</v>
      </c>
    </row>
    <row r="56" spans="1:5" s="204" customFormat="1" ht="12" customHeight="1">
      <c r="A56" s="205" t="s">
        <v>110</v>
      </c>
      <c r="B56" s="26" t="s">
        <v>111</v>
      </c>
      <c r="C56" s="27"/>
      <c r="D56" s="27">
        <v>40</v>
      </c>
      <c r="E56" s="28">
        <v>20</v>
      </c>
    </row>
    <row r="57" spans="1:5" s="204" customFormat="1" ht="12" customHeight="1">
      <c r="A57" s="207" t="s">
        <v>112</v>
      </c>
      <c r="B57" s="34" t="s">
        <v>113</v>
      </c>
      <c r="C57" s="31"/>
      <c r="D57" s="31"/>
      <c r="E57" s="32"/>
    </row>
    <row r="58" spans="1:5" s="206" customFormat="1" ht="12" customHeight="1">
      <c r="A58" s="12" t="s">
        <v>114</v>
      </c>
      <c r="B58" s="33" t="s">
        <v>115</v>
      </c>
      <c r="C58" s="18">
        <f>C61</f>
        <v>0</v>
      </c>
      <c r="D58" s="18"/>
      <c r="E58" s="19"/>
    </row>
    <row r="59" spans="1:5" s="206" customFormat="1" ht="12" customHeight="1">
      <c r="A59" s="203" t="s">
        <v>116</v>
      </c>
      <c r="B59" s="22" t="s">
        <v>117</v>
      </c>
      <c r="C59" s="27"/>
      <c r="D59" s="27"/>
      <c r="E59" s="28"/>
    </row>
    <row r="60" spans="1:5" s="206" customFormat="1" ht="12" customHeight="1">
      <c r="A60" s="205" t="s">
        <v>118</v>
      </c>
      <c r="B60" s="26" t="s">
        <v>396</v>
      </c>
      <c r="C60" s="27"/>
      <c r="D60" s="27"/>
      <c r="E60" s="28"/>
    </row>
    <row r="61" spans="1:5" s="206" customFormat="1" ht="12" customHeight="1">
      <c r="A61" s="205" t="s">
        <v>120</v>
      </c>
      <c r="B61" s="26" t="s">
        <v>121</v>
      </c>
      <c r="C61" s="27"/>
      <c r="D61" s="27"/>
      <c r="E61" s="28"/>
    </row>
    <row r="62" spans="1:5" s="206" customFormat="1" ht="12" customHeight="1">
      <c r="A62" s="207" t="s">
        <v>122</v>
      </c>
      <c r="B62" s="34" t="s">
        <v>123</v>
      </c>
      <c r="C62" s="27"/>
      <c r="D62" s="27"/>
      <c r="E62" s="28"/>
    </row>
    <row r="63" spans="1:5" s="206" customFormat="1" ht="12" customHeight="1">
      <c r="A63" s="12" t="s">
        <v>124</v>
      </c>
      <c r="B63" s="17" t="s">
        <v>125</v>
      </c>
      <c r="C63" s="18">
        <f>C8+C15+C22+C29+C36+C47+C53+C58</f>
        <v>205588</v>
      </c>
      <c r="D63" s="18">
        <f>D8+D15+D22+D29+D36+D47+D53+D58</f>
        <v>234123</v>
      </c>
      <c r="E63" s="18">
        <f>E8+E15+E22+E29+E36+E47+E53+E58</f>
        <v>237154</v>
      </c>
    </row>
    <row r="64" spans="1:5" s="206" customFormat="1" ht="12" customHeight="1">
      <c r="A64" s="208" t="s">
        <v>397</v>
      </c>
      <c r="B64" s="33" t="s">
        <v>127</v>
      </c>
      <c r="C64" s="18"/>
      <c r="D64" s="18"/>
      <c r="E64" s="19"/>
    </row>
    <row r="65" spans="1:5" s="206" customFormat="1" ht="12" customHeight="1">
      <c r="A65" s="203" t="s">
        <v>128</v>
      </c>
      <c r="B65" s="22" t="s">
        <v>129</v>
      </c>
      <c r="C65" s="27"/>
      <c r="D65" s="27"/>
      <c r="E65" s="28"/>
    </row>
    <row r="66" spans="1:5" s="206" customFormat="1" ht="12" customHeight="1">
      <c r="A66" s="205" t="s">
        <v>130</v>
      </c>
      <c r="B66" s="26" t="s">
        <v>131</v>
      </c>
      <c r="C66" s="27"/>
      <c r="D66" s="27"/>
      <c r="E66" s="28"/>
    </row>
    <row r="67" spans="1:5" s="206" customFormat="1" ht="12" customHeight="1">
      <c r="A67" s="207" t="s">
        <v>132</v>
      </c>
      <c r="B67" s="209" t="s">
        <v>398</v>
      </c>
      <c r="C67" s="27"/>
      <c r="D67" s="27"/>
      <c r="E67" s="28"/>
    </row>
    <row r="68" spans="1:5" s="206" customFormat="1" ht="12" customHeight="1">
      <c r="A68" s="208" t="s">
        <v>134</v>
      </c>
      <c r="B68" s="33" t="s">
        <v>135</v>
      </c>
      <c r="C68" s="18">
        <f>SUM(C69:C72)</f>
        <v>0</v>
      </c>
      <c r="D68" s="18">
        <f>SUM(D69:D72)</f>
        <v>0</v>
      </c>
      <c r="E68" s="19">
        <f>SUM(E69:E72)</f>
        <v>0</v>
      </c>
    </row>
    <row r="69" spans="1:5" s="206" customFormat="1" ht="12" customHeight="1">
      <c r="A69" s="203" t="s">
        <v>136</v>
      </c>
      <c r="B69" s="22" t="s">
        <v>137</v>
      </c>
      <c r="C69" s="27"/>
      <c r="D69" s="27"/>
      <c r="E69" s="28"/>
    </row>
    <row r="70" spans="1:5" s="206" customFormat="1" ht="12" customHeight="1">
      <c r="A70" s="205" t="s">
        <v>138</v>
      </c>
      <c r="B70" s="26" t="s">
        <v>139</v>
      </c>
      <c r="C70" s="27"/>
      <c r="D70" s="27"/>
      <c r="E70" s="28"/>
    </row>
    <row r="71" spans="1:5" s="206" customFormat="1" ht="12" customHeight="1">
      <c r="A71" s="205" t="s">
        <v>140</v>
      </c>
      <c r="B71" s="26" t="s">
        <v>141</v>
      </c>
      <c r="C71" s="27"/>
      <c r="D71" s="27"/>
      <c r="E71" s="28"/>
    </row>
    <row r="72" spans="1:5" s="206" customFormat="1" ht="12" customHeight="1">
      <c r="A72" s="207" t="s">
        <v>142</v>
      </c>
      <c r="B72" s="34" t="s">
        <v>143</v>
      </c>
      <c r="C72" s="27"/>
      <c r="D72" s="27"/>
      <c r="E72" s="28"/>
    </row>
    <row r="73" spans="1:5" s="206" customFormat="1" ht="12" customHeight="1">
      <c r="A73" s="208" t="s">
        <v>144</v>
      </c>
      <c r="B73" s="33" t="s">
        <v>145</v>
      </c>
      <c r="C73" s="18">
        <f>SUM(C74:C75)</f>
        <v>21333</v>
      </c>
      <c r="D73" s="18">
        <f>SUM(D74:D75)</f>
        <v>21362</v>
      </c>
      <c r="E73" s="18">
        <f>SUM(E74:E75)</f>
        <v>21362</v>
      </c>
    </row>
    <row r="74" spans="1:5" s="206" customFormat="1" ht="12" customHeight="1">
      <c r="A74" s="203" t="s">
        <v>146</v>
      </c>
      <c r="B74" s="22" t="s">
        <v>147</v>
      </c>
      <c r="C74" s="27">
        <v>21333</v>
      </c>
      <c r="D74" s="27">
        <v>21362</v>
      </c>
      <c r="E74" s="28">
        <v>21362</v>
      </c>
    </row>
    <row r="75" spans="1:5" s="206" customFormat="1" ht="12" customHeight="1">
      <c r="A75" s="207" t="s">
        <v>148</v>
      </c>
      <c r="B75" s="34" t="s">
        <v>149</v>
      </c>
      <c r="C75" s="27"/>
      <c r="D75" s="27"/>
      <c r="E75" s="28"/>
    </row>
    <row r="76" spans="1:5" s="206" customFormat="1" ht="12" customHeight="1">
      <c r="A76" s="208" t="s">
        <v>150</v>
      </c>
      <c r="B76" s="33" t="s">
        <v>151</v>
      </c>
      <c r="C76" s="18">
        <f>SUM(C77:C80)</f>
        <v>0</v>
      </c>
      <c r="D76" s="18">
        <f>SUM(D77:D80)</f>
        <v>0</v>
      </c>
      <c r="E76" s="18">
        <f>SUM(E77:E80)</f>
        <v>4762</v>
      </c>
    </row>
    <row r="77" spans="1:5" s="206" customFormat="1" ht="12" customHeight="1">
      <c r="A77" s="203" t="s">
        <v>152</v>
      </c>
      <c r="B77" s="22" t="s">
        <v>153</v>
      </c>
      <c r="C77" s="27"/>
      <c r="D77" s="27"/>
      <c r="E77" s="28">
        <v>4762</v>
      </c>
    </row>
    <row r="78" spans="1:5" s="206" customFormat="1" ht="12" customHeight="1">
      <c r="A78" s="205" t="s">
        <v>154</v>
      </c>
      <c r="B78" s="26" t="s">
        <v>155</v>
      </c>
      <c r="C78" s="27"/>
      <c r="D78" s="27"/>
      <c r="E78" s="28"/>
    </row>
    <row r="79" spans="1:5" s="206" customFormat="1" ht="12" customHeight="1">
      <c r="A79" s="207" t="s">
        <v>156</v>
      </c>
      <c r="B79" s="34" t="s">
        <v>157</v>
      </c>
      <c r="C79" s="27"/>
      <c r="D79" s="27"/>
      <c r="E79" s="28"/>
    </row>
    <row r="80" spans="1:5" s="206" customFormat="1" ht="12" customHeight="1">
      <c r="A80" s="208" t="s">
        <v>158</v>
      </c>
      <c r="B80" s="33" t="s">
        <v>159</v>
      </c>
      <c r="C80" s="18"/>
      <c r="D80" s="18"/>
      <c r="E80" s="19"/>
    </row>
    <row r="81" spans="1:5" s="206" customFormat="1" ht="12" customHeight="1">
      <c r="A81" s="210" t="s">
        <v>160</v>
      </c>
      <c r="B81" s="22" t="s">
        <v>161</v>
      </c>
      <c r="C81" s="27"/>
      <c r="D81" s="27"/>
      <c r="E81" s="28"/>
    </row>
    <row r="82" spans="1:5" s="206" customFormat="1" ht="12" customHeight="1">
      <c r="A82" s="211" t="s">
        <v>162</v>
      </c>
      <c r="B82" s="26" t="s">
        <v>163</v>
      </c>
      <c r="C82" s="27"/>
      <c r="D82" s="27"/>
      <c r="E82" s="28"/>
    </row>
    <row r="83" spans="1:5" s="206" customFormat="1" ht="12" customHeight="1">
      <c r="A83" s="211" t="s">
        <v>164</v>
      </c>
      <c r="B83" s="26" t="s">
        <v>165</v>
      </c>
      <c r="C83" s="27"/>
      <c r="D83" s="27"/>
      <c r="E83" s="28"/>
    </row>
    <row r="84" spans="1:5" s="206" customFormat="1" ht="12" customHeight="1">
      <c r="A84" s="212" t="s">
        <v>166</v>
      </c>
      <c r="B84" s="34" t="s">
        <v>167</v>
      </c>
      <c r="C84" s="27"/>
      <c r="D84" s="27"/>
      <c r="E84" s="28"/>
    </row>
    <row r="85" spans="1:5" s="206" customFormat="1" ht="12" customHeight="1">
      <c r="A85" s="208" t="s">
        <v>168</v>
      </c>
      <c r="B85" s="33" t="s">
        <v>169</v>
      </c>
      <c r="C85" s="42"/>
      <c r="D85" s="42"/>
      <c r="E85" s="43"/>
    </row>
    <row r="86" spans="1:5" s="206" customFormat="1" ht="12" customHeight="1">
      <c r="A86" s="208" t="s">
        <v>170</v>
      </c>
      <c r="B86" s="213" t="s">
        <v>171</v>
      </c>
      <c r="C86" s="18">
        <f>+C64+C68+C73+C76+C80+C85</f>
        <v>21333</v>
      </c>
      <c r="D86" s="18">
        <f>+D64+D68+D73+D76+D80+D85</f>
        <v>21362</v>
      </c>
      <c r="E86" s="19">
        <f>+E64+E68+E73+E76+E80+E85</f>
        <v>26124</v>
      </c>
    </row>
    <row r="87" spans="1:5" s="206" customFormat="1" ht="12" customHeight="1">
      <c r="A87" s="214" t="s">
        <v>172</v>
      </c>
      <c r="B87" s="215" t="s">
        <v>399</v>
      </c>
      <c r="C87" s="18">
        <f>+C63+C86</f>
        <v>226921</v>
      </c>
      <c r="D87" s="18">
        <f>+D63+D86</f>
        <v>255485</v>
      </c>
      <c r="E87" s="19">
        <f>+E63+E86</f>
        <v>263278</v>
      </c>
    </row>
    <row r="88" spans="1:5" s="206" customFormat="1" ht="15" customHeight="1">
      <c r="A88" s="216"/>
      <c r="B88" s="217"/>
      <c r="C88" s="218"/>
      <c r="D88" s="218"/>
      <c r="E88" s="218"/>
    </row>
    <row r="89" spans="1:5" ht="13.5">
      <c r="A89" s="219"/>
      <c r="B89" s="220"/>
      <c r="C89" s="221"/>
      <c r="D89" s="221"/>
      <c r="E89" s="221"/>
    </row>
    <row r="90" spans="1:5" s="201" customFormat="1" ht="16.5" customHeight="1">
      <c r="A90" s="202" t="s">
        <v>261</v>
      </c>
      <c r="B90" s="202"/>
      <c r="C90" s="202"/>
      <c r="D90" s="202"/>
      <c r="E90" s="202"/>
    </row>
    <row r="91" spans="1:5" s="224" customFormat="1" ht="12" customHeight="1">
      <c r="A91" s="222" t="s">
        <v>14</v>
      </c>
      <c r="B91" s="54" t="s">
        <v>177</v>
      </c>
      <c r="C91" s="223">
        <f>SUM(C92:C96)</f>
        <v>148064</v>
      </c>
      <c r="D91" s="223">
        <f>SUM(D92:D96)</f>
        <v>156345</v>
      </c>
      <c r="E91" s="223">
        <f>SUM(E92:E96)</f>
        <v>150154</v>
      </c>
    </row>
    <row r="92" spans="1:5" ht="12" customHeight="1">
      <c r="A92" s="225" t="s">
        <v>16</v>
      </c>
      <c r="B92" s="58" t="s">
        <v>178</v>
      </c>
      <c r="C92" s="226">
        <v>29373</v>
      </c>
      <c r="D92" s="226">
        <v>37288</v>
      </c>
      <c r="E92" s="226">
        <v>34827</v>
      </c>
    </row>
    <row r="93" spans="1:5" ht="12" customHeight="1">
      <c r="A93" s="205" t="s">
        <v>18</v>
      </c>
      <c r="B93" s="61" t="s">
        <v>179</v>
      </c>
      <c r="C93" s="227">
        <v>7500</v>
      </c>
      <c r="D93" s="227">
        <v>8876</v>
      </c>
      <c r="E93" s="227">
        <v>8246</v>
      </c>
    </row>
    <row r="94" spans="1:5" ht="12" customHeight="1">
      <c r="A94" s="205" t="s">
        <v>20</v>
      </c>
      <c r="B94" s="61" t="s">
        <v>180</v>
      </c>
      <c r="C94" s="228">
        <v>47868</v>
      </c>
      <c r="D94" s="228">
        <v>46923</v>
      </c>
      <c r="E94" s="228">
        <v>44858</v>
      </c>
    </row>
    <row r="95" spans="1:5" ht="12" customHeight="1">
      <c r="A95" s="205" t="s">
        <v>22</v>
      </c>
      <c r="B95" s="62" t="s">
        <v>181</v>
      </c>
      <c r="C95" s="228">
        <v>3380</v>
      </c>
      <c r="D95" s="228">
        <v>4803</v>
      </c>
      <c r="E95" s="228">
        <v>4114</v>
      </c>
    </row>
    <row r="96" spans="1:5" ht="12" customHeight="1">
      <c r="A96" s="205" t="s">
        <v>182</v>
      </c>
      <c r="B96" s="63" t="s">
        <v>183</v>
      </c>
      <c r="C96" s="228">
        <v>59943</v>
      </c>
      <c r="D96" s="228">
        <v>58455</v>
      </c>
      <c r="E96" s="228">
        <v>58109</v>
      </c>
    </row>
    <row r="97" spans="1:5" ht="12" customHeight="1">
      <c r="A97" s="205" t="s">
        <v>26</v>
      </c>
      <c r="B97" s="61" t="s">
        <v>184</v>
      </c>
      <c r="C97" s="228">
        <v>12824</v>
      </c>
      <c r="D97" s="228">
        <v>636</v>
      </c>
      <c r="E97" s="228">
        <v>636</v>
      </c>
    </row>
    <row r="98" spans="1:5" ht="12" customHeight="1">
      <c r="A98" s="205" t="s">
        <v>185</v>
      </c>
      <c r="B98" s="64" t="s">
        <v>186</v>
      </c>
      <c r="C98" s="228"/>
      <c r="D98" s="228"/>
      <c r="E98" s="228"/>
    </row>
    <row r="99" spans="1:5" ht="12" customHeight="1">
      <c r="A99" s="205" t="s">
        <v>187</v>
      </c>
      <c r="B99" s="65" t="s">
        <v>188</v>
      </c>
      <c r="C99" s="228"/>
      <c r="D99" s="228"/>
      <c r="E99" s="228"/>
    </row>
    <row r="100" spans="1:5" ht="12" customHeight="1">
      <c r="A100" s="205" t="s">
        <v>189</v>
      </c>
      <c r="B100" s="65" t="s">
        <v>190</v>
      </c>
      <c r="C100" s="228"/>
      <c r="D100" s="228"/>
      <c r="E100" s="228"/>
    </row>
    <row r="101" spans="1:5" ht="12" customHeight="1">
      <c r="A101" s="205" t="s">
        <v>191</v>
      </c>
      <c r="B101" s="64" t="s">
        <v>192</v>
      </c>
      <c r="C101" s="228">
        <v>41827</v>
      </c>
      <c r="D101" s="228">
        <v>44045</v>
      </c>
      <c r="E101" s="228">
        <v>43935</v>
      </c>
    </row>
    <row r="102" spans="1:5" ht="12" customHeight="1">
      <c r="A102" s="205" t="s">
        <v>193</v>
      </c>
      <c r="B102" s="64" t="s">
        <v>194</v>
      </c>
      <c r="C102" s="228"/>
      <c r="D102" s="228"/>
      <c r="E102" s="228"/>
    </row>
    <row r="103" spans="1:5" ht="12" customHeight="1">
      <c r="A103" s="205" t="s">
        <v>195</v>
      </c>
      <c r="B103" s="65" t="s">
        <v>256</v>
      </c>
      <c r="C103" s="228">
        <v>5292</v>
      </c>
      <c r="D103" s="228">
        <v>13724</v>
      </c>
      <c r="E103" s="228">
        <v>13488</v>
      </c>
    </row>
    <row r="104" spans="1:5" ht="12" customHeight="1">
      <c r="A104" s="229" t="s">
        <v>197</v>
      </c>
      <c r="B104" s="67" t="s">
        <v>198</v>
      </c>
      <c r="C104" s="228"/>
      <c r="D104" s="228"/>
      <c r="E104" s="228"/>
    </row>
    <row r="105" spans="1:5" ht="12" customHeight="1">
      <c r="A105" s="205" t="s">
        <v>199</v>
      </c>
      <c r="B105" s="67" t="s">
        <v>200</v>
      </c>
      <c r="C105" s="228"/>
      <c r="D105" s="228"/>
      <c r="E105" s="228"/>
    </row>
    <row r="106" spans="1:5" s="224" customFormat="1" ht="12" customHeight="1">
      <c r="A106" s="230" t="s">
        <v>201</v>
      </c>
      <c r="B106" s="69" t="s">
        <v>202</v>
      </c>
      <c r="C106" s="231"/>
      <c r="D106" s="231"/>
      <c r="E106" s="231"/>
    </row>
    <row r="107" spans="1:5" ht="12" customHeight="1">
      <c r="A107" s="12" t="s">
        <v>28</v>
      </c>
      <c r="B107" s="72" t="s">
        <v>203</v>
      </c>
      <c r="C107" s="232">
        <f>C108+C110+C112</f>
        <v>18076</v>
      </c>
      <c r="D107" s="232">
        <f>D108+D110+D112</f>
        <v>38096</v>
      </c>
      <c r="E107" s="232">
        <f>E108+E110+E112</f>
        <v>36247</v>
      </c>
    </row>
    <row r="108" spans="1:5" ht="12" customHeight="1">
      <c r="A108" s="203" t="s">
        <v>30</v>
      </c>
      <c r="B108" s="61" t="s">
        <v>204</v>
      </c>
      <c r="C108" s="233">
        <v>3700</v>
      </c>
      <c r="D108" s="233">
        <v>12668</v>
      </c>
      <c r="E108" s="233">
        <v>12018</v>
      </c>
    </row>
    <row r="109" spans="1:5" ht="12" customHeight="1">
      <c r="A109" s="203" t="s">
        <v>32</v>
      </c>
      <c r="B109" s="73" t="s">
        <v>205</v>
      </c>
      <c r="C109" s="233"/>
      <c r="D109" s="233"/>
      <c r="E109" s="233"/>
    </row>
    <row r="110" spans="1:5" ht="12" customHeight="1">
      <c r="A110" s="203" t="s">
        <v>34</v>
      </c>
      <c r="B110" s="73" t="s">
        <v>206</v>
      </c>
      <c r="C110" s="227">
        <v>13776</v>
      </c>
      <c r="D110" s="227">
        <v>13442</v>
      </c>
      <c r="E110" s="227">
        <v>12243</v>
      </c>
    </row>
    <row r="111" spans="1:5" ht="12" customHeight="1">
      <c r="A111" s="203" t="s">
        <v>36</v>
      </c>
      <c r="B111" s="73" t="s">
        <v>207</v>
      </c>
      <c r="C111" s="28"/>
      <c r="D111" s="28"/>
      <c r="E111" s="28"/>
    </row>
    <row r="112" spans="1:5" ht="12" customHeight="1">
      <c r="A112" s="203" t="s">
        <v>38</v>
      </c>
      <c r="B112" s="35" t="s">
        <v>208</v>
      </c>
      <c r="C112" s="28">
        <v>600</v>
      </c>
      <c r="D112" s="28">
        <v>11986</v>
      </c>
      <c r="E112" s="28">
        <v>11986</v>
      </c>
    </row>
    <row r="113" spans="1:5" ht="12" customHeight="1">
      <c r="A113" s="203" t="s">
        <v>40</v>
      </c>
      <c r="B113" s="30" t="s">
        <v>209</v>
      </c>
      <c r="C113" s="28"/>
      <c r="D113" s="28"/>
      <c r="E113" s="28"/>
    </row>
    <row r="114" spans="1:5" ht="12" customHeight="1">
      <c r="A114" s="203" t="s">
        <v>210</v>
      </c>
      <c r="B114" s="74" t="s">
        <v>211</v>
      </c>
      <c r="C114" s="28"/>
      <c r="D114" s="28"/>
      <c r="E114" s="28"/>
    </row>
    <row r="115" spans="1:5" ht="12" customHeight="1">
      <c r="A115" s="203" t="s">
        <v>212</v>
      </c>
      <c r="B115" s="65" t="s">
        <v>190</v>
      </c>
      <c r="C115" s="28"/>
      <c r="D115" s="28"/>
      <c r="E115" s="28"/>
    </row>
    <row r="116" spans="1:5" ht="12" customHeight="1">
      <c r="A116" s="203" t="s">
        <v>213</v>
      </c>
      <c r="B116" s="65" t="s">
        <v>214</v>
      </c>
      <c r="C116" s="28"/>
      <c r="D116" s="28"/>
      <c r="E116" s="28"/>
    </row>
    <row r="117" spans="1:5" ht="12" customHeight="1">
      <c r="A117" s="203" t="s">
        <v>215</v>
      </c>
      <c r="B117" s="65" t="s">
        <v>216</v>
      </c>
      <c r="C117" s="28"/>
      <c r="D117" s="28"/>
      <c r="E117" s="28"/>
    </row>
    <row r="118" spans="1:5" ht="12" customHeight="1">
      <c r="A118" s="203" t="s">
        <v>217</v>
      </c>
      <c r="B118" s="65" t="s">
        <v>196</v>
      </c>
      <c r="C118" s="28"/>
      <c r="D118" s="28"/>
      <c r="E118" s="28"/>
    </row>
    <row r="119" spans="1:5" ht="12" customHeight="1">
      <c r="A119" s="203" t="s">
        <v>218</v>
      </c>
      <c r="B119" s="65" t="s">
        <v>219</v>
      </c>
      <c r="C119" s="28"/>
      <c r="D119" s="28"/>
      <c r="E119" s="28"/>
    </row>
    <row r="120" spans="1:5" ht="12" customHeight="1">
      <c r="A120" s="229" t="s">
        <v>220</v>
      </c>
      <c r="B120" s="65" t="s">
        <v>221</v>
      </c>
      <c r="C120" s="32"/>
      <c r="D120" s="32"/>
      <c r="E120" s="32"/>
    </row>
    <row r="121" spans="1:5" ht="12" customHeight="1">
      <c r="A121" s="12" t="s">
        <v>42</v>
      </c>
      <c r="B121" s="17" t="s">
        <v>222</v>
      </c>
      <c r="C121" s="232">
        <f>+C122+C123</f>
        <v>0</v>
      </c>
      <c r="D121" s="232">
        <f>+D122+D123</f>
        <v>0</v>
      </c>
      <c r="E121" s="232">
        <f>+E122+E123</f>
        <v>0</v>
      </c>
    </row>
    <row r="122" spans="1:5" ht="12" customHeight="1">
      <c r="A122" s="203" t="s">
        <v>44</v>
      </c>
      <c r="B122" s="76" t="s">
        <v>223</v>
      </c>
      <c r="C122" s="233"/>
      <c r="D122" s="233"/>
      <c r="E122" s="233"/>
    </row>
    <row r="123" spans="1:5" ht="12" customHeight="1">
      <c r="A123" s="207" t="s">
        <v>46</v>
      </c>
      <c r="B123" s="73" t="s">
        <v>224</v>
      </c>
      <c r="C123" s="228"/>
      <c r="D123" s="228"/>
      <c r="E123" s="228"/>
    </row>
    <row r="124" spans="1:5" ht="12" customHeight="1">
      <c r="A124" s="12" t="s">
        <v>225</v>
      </c>
      <c r="B124" s="17" t="s">
        <v>226</v>
      </c>
      <c r="C124" s="232">
        <f>+C91+C107+C121</f>
        <v>166140</v>
      </c>
      <c r="D124" s="232">
        <f>+D91+D107+D121</f>
        <v>194441</v>
      </c>
      <c r="E124" s="232">
        <f>+E91+E107+E121</f>
        <v>186401</v>
      </c>
    </row>
    <row r="125" spans="1:5" ht="12" customHeight="1">
      <c r="A125" s="12" t="s">
        <v>70</v>
      </c>
      <c r="B125" s="17" t="s">
        <v>400</v>
      </c>
      <c r="C125" s="232">
        <f>+C126+C127+C128</f>
        <v>0</v>
      </c>
      <c r="D125" s="232">
        <f>+D126+D127+D128</f>
        <v>0</v>
      </c>
      <c r="E125" s="232">
        <f>+E126+E127+E128</f>
        <v>0</v>
      </c>
    </row>
    <row r="126" spans="1:5" ht="12" customHeight="1">
      <c r="A126" s="203" t="s">
        <v>72</v>
      </c>
      <c r="B126" s="76" t="s">
        <v>228</v>
      </c>
      <c r="C126" s="28"/>
      <c r="D126" s="28"/>
      <c r="E126" s="28"/>
    </row>
    <row r="127" spans="1:5" ht="12" customHeight="1">
      <c r="A127" s="203" t="s">
        <v>74</v>
      </c>
      <c r="B127" s="76" t="s">
        <v>229</v>
      </c>
      <c r="C127" s="28"/>
      <c r="D127" s="28"/>
      <c r="E127" s="28"/>
    </row>
    <row r="128" spans="1:5" ht="12" customHeight="1">
      <c r="A128" s="229" t="s">
        <v>76</v>
      </c>
      <c r="B128" s="77" t="s">
        <v>230</v>
      </c>
      <c r="C128" s="28"/>
      <c r="D128" s="28"/>
      <c r="E128" s="28"/>
    </row>
    <row r="129" spans="1:5" ht="12" customHeight="1">
      <c r="A129" s="12" t="s">
        <v>92</v>
      </c>
      <c r="B129" s="17" t="s">
        <v>231</v>
      </c>
      <c r="C129" s="232">
        <f>+C130+C131+C132+C133</f>
        <v>0</v>
      </c>
      <c r="D129" s="232">
        <f>+D130+D131+D132+D133</f>
        <v>0</v>
      </c>
      <c r="E129" s="232">
        <f>+E130+E131+E132+E133</f>
        <v>0</v>
      </c>
    </row>
    <row r="130" spans="1:5" ht="12" customHeight="1">
      <c r="A130" s="203" t="s">
        <v>94</v>
      </c>
      <c r="B130" s="76" t="s">
        <v>232</v>
      </c>
      <c r="C130" s="28"/>
      <c r="D130" s="28"/>
      <c r="E130" s="28"/>
    </row>
    <row r="131" spans="1:5" ht="12" customHeight="1">
      <c r="A131" s="203" t="s">
        <v>96</v>
      </c>
      <c r="B131" s="76" t="s">
        <v>233</v>
      </c>
      <c r="C131" s="28"/>
      <c r="D131" s="28"/>
      <c r="E131" s="28"/>
    </row>
    <row r="132" spans="1:5" ht="12" customHeight="1">
      <c r="A132" s="203" t="s">
        <v>98</v>
      </c>
      <c r="B132" s="76" t="s">
        <v>234</v>
      </c>
      <c r="C132" s="28"/>
      <c r="D132" s="28"/>
      <c r="E132" s="28"/>
    </row>
    <row r="133" spans="1:5" s="224" customFormat="1" ht="12" customHeight="1">
      <c r="A133" s="229" t="s">
        <v>100</v>
      </c>
      <c r="B133" s="77" t="s">
        <v>235</v>
      </c>
      <c r="C133" s="28"/>
      <c r="D133" s="28"/>
      <c r="E133" s="28"/>
    </row>
    <row r="134" spans="1:11" ht="13.5">
      <c r="A134" s="12" t="s">
        <v>236</v>
      </c>
      <c r="B134" s="17" t="s">
        <v>401</v>
      </c>
      <c r="C134" s="232">
        <f>SUM(C135:C139)</f>
        <v>60781</v>
      </c>
      <c r="D134" s="232">
        <f>SUM(D135:D139)</f>
        <v>61044</v>
      </c>
      <c r="E134" s="232">
        <f>SUM(E135:E139)</f>
        <v>60965</v>
      </c>
      <c r="K134" s="234"/>
    </row>
    <row r="135" spans="1:5" ht="12.75">
      <c r="A135" s="203" t="s">
        <v>106</v>
      </c>
      <c r="B135" s="76" t="s">
        <v>238</v>
      </c>
      <c r="C135" s="28"/>
      <c r="D135" s="28"/>
      <c r="E135" s="28"/>
    </row>
    <row r="136" spans="1:5" ht="12" customHeight="1">
      <c r="A136" s="203" t="s">
        <v>108</v>
      </c>
      <c r="B136" s="76" t="s">
        <v>239</v>
      </c>
      <c r="C136" s="28">
        <v>5304</v>
      </c>
      <c r="D136" s="28">
        <v>5304</v>
      </c>
      <c r="E136" s="28">
        <v>5304</v>
      </c>
    </row>
    <row r="137" spans="1:5" s="224" customFormat="1" ht="12" customHeight="1">
      <c r="A137" s="203" t="s">
        <v>110</v>
      </c>
      <c r="B137" s="76" t="s">
        <v>402</v>
      </c>
      <c r="C137" s="28">
        <v>55477</v>
      </c>
      <c r="D137" s="28">
        <v>55740</v>
      </c>
      <c r="E137" s="28">
        <v>55661</v>
      </c>
    </row>
    <row r="138" spans="1:5" s="224" customFormat="1" ht="12" customHeight="1">
      <c r="A138" s="203" t="s">
        <v>112</v>
      </c>
      <c r="B138" s="76" t="s">
        <v>240</v>
      </c>
      <c r="C138" s="28"/>
      <c r="D138" s="28"/>
      <c r="E138" s="28"/>
    </row>
    <row r="139" spans="1:5" s="224" customFormat="1" ht="12" customHeight="1">
      <c r="A139" s="229" t="s">
        <v>403</v>
      </c>
      <c r="B139" s="77" t="s">
        <v>241</v>
      </c>
      <c r="C139" s="28"/>
      <c r="D139" s="28"/>
      <c r="E139" s="28"/>
    </row>
    <row r="140" spans="1:5" s="224" customFormat="1" ht="12" customHeight="1">
      <c r="A140" s="12" t="s">
        <v>114</v>
      </c>
      <c r="B140" s="17" t="s">
        <v>404</v>
      </c>
      <c r="C140" s="235"/>
      <c r="D140" s="235"/>
      <c r="E140" s="235"/>
    </row>
    <row r="141" spans="1:5" s="224" customFormat="1" ht="12" customHeight="1">
      <c r="A141" s="203" t="s">
        <v>116</v>
      </c>
      <c r="B141" s="76" t="s">
        <v>243</v>
      </c>
      <c r="C141" s="28"/>
      <c r="D141" s="28"/>
      <c r="E141" s="28"/>
    </row>
    <row r="142" spans="1:5" s="224" customFormat="1" ht="12" customHeight="1">
      <c r="A142" s="203" t="s">
        <v>118</v>
      </c>
      <c r="B142" s="76" t="s">
        <v>244</v>
      </c>
      <c r="C142" s="28"/>
      <c r="D142" s="28"/>
      <c r="E142" s="28"/>
    </row>
    <row r="143" spans="1:5" s="224" customFormat="1" ht="12" customHeight="1">
      <c r="A143" s="203" t="s">
        <v>120</v>
      </c>
      <c r="B143" s="76" t="s">
        <v>245</v>
      </c>
      <c r="C143" s="28"/>
      <c r="D143" s="28"/>
      <c r="E143" s="28"/>
    </row>
    <row r="144" spans="1:5" ht="12.75" customHeight="1">
      <c r="A144" s="203" t="s">
        <v>122</v>
      </c>
      <c r="B144" s="76" t="s">
        <v>246</v>
      </c>
      <c r="C144" s="28"/>
      <c r="D144" s="28"/>
      <c r="E144" s="28"/>
    </row>
    <row r="145" spans="1:5" ht="12" customHeight="1">
      <c r="A145" s="12" t="s">
        <v>124</v>
      </c>
      <c r="B145" s="17" t="s">
        <v>247</v>
      </c>
      <c r="C145" s="236">
        <f>C125+C129+C134+C140</f>
        <v>60781</v>
      </c>
      <c r="D145" s="236">
        <f>D125+D129+D134+D140</f>
        <v>61044</v>
      </c>
      <c r="E145" s="236">
        <f>E125+E129+E134+E140</f>
        <v>60965</v>
      </c>
    </row>
    <row r="146" spans="1:5" ht="15" customHeight="1">
      <c r="A146" s="237" t="s">
        <v>248</v>
      </c>
      <c r="B146" s="85" t="s">
        <v>249</v>
      </c>
      <c r="C146" s="236">
        <f>C124+C145</f>
        <v>226921</v>
      </c>
      <c r="D146" s="236">
        <f>D124+D145</f>
        <v>255485</v>
      </c>
      <c r="E146" s="236">
        <f>E124+E145</f>
        <v>247366</v>
      </c>
    </row>
    <row r="147" ht="13.5"/>
    <row r="148" spans="1:5" ht="15" customHeight="1">
      <c r="A148" s="238" t="s">
        <v>405</v>
      </c>
      <c r="B148" s="239"/>
      <c r="C148" s="240"/>
      <c r="D148" s="241"/>
      <c r="E148" s="242"/>
    </row>
    <row r="149" spans="1:5" ht="14.25" customHeight="1">
      <c r="A149" s="238" t="s">
        <v>406</v>
      </c>
      <c r="B149" s="239"/>
      <c r="C149" s="240"/>
      <c r="D149" s="241"/>
      <c r="E149" s="242"/>
    </row>
  </sheetData>
  <sheetProtection selectLockedCells="1" selectUnlockedCells="1"/>
  <mergeCells count="4">
    <mergeCell ref="B2:D2"/>
    <mergeCell ref="B3:D3"/>
    <mergeCell ref="A7:E7"/>
    <mergeCell ref="A90:E9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58"/>
  <rowBreaks count="1" manualBreakCount="1">
    <brk id="8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zoomScaleSheetLayoutView="115" workbookViewId="0" topLeftCell="A1">
      <selection activeCell="I7" sqref="I7"/>
    </sheetView>
  </sheetViews>
  <sheetFormatPr defaultColWidth="9.00390625" defaultRowHeight="12.75"/>
  <cols>
    <col min="1" max="1" width="16.00390625" style="243" customWidth="1"/>
    <col min="2" max="2" width="59.375" style="177" customWidth="1"/>
    <col min="3" max="5" width="15.875" style="177" customWidth="1"/>
    <col min="6" max="16384" width="9.375" style="177" customWidth="1"/>
  </cols>
  <sheetData>
    <row r="1" spans="1:5" s="182" customFormat="1" ht="21" customHeight="1">
      <c r="A1" s="178"/>
      <c r="B1" s="179"/>
      <c r="C1" s="180"/>
      <c r="D1" s="180"/>
      <c r="E1" s="244" t="s">
        <v>407</v>
      </c>
    </row>
    <row r="2" spans="1:5" s="186" customFormat="1" ht="25.5" customHeight="1">
      <c r="A2" s="183" t="s">
        <v>408</v>
      </c>
      <c r="B2" s="184" t="s">
        <v>409</v>
      </c>
      <c r="C2" s="184"/>
      <c r="D2" s="184"/>
      <c r="E2" s="245" t="s">
        <v>410</v>
      </c>
    </row>
    <row r="3" spans="1:5" s="186" customFormat="1" ht="24.75" customHeight="1">
      <c r="A3" s="187" t="s">
        <v>411</v>
      </c>
      <c r="B3" s="188" t="s">
        <v>388</v>
      </c>
      <c r="C3" s="188"/>
      <c r="D3" s="188"/>
      <c r="E3" s="246" t="s">
        <v>386</v>
      </c>
    </row>
    <row r="4" spans="1:5" s="192" customFormat="1" ht="15.75" customHeight="1">
      <c r="A4" s="190"/>
      <c r="B4" s="190"/>
      <c r="C4" s="191"/>
      <c r="D4" s="191"/>
      <c r="E4" s="191" t="s">
        <v>389</v>
      </c>
    </row>
    <row r="5" spans="1:5" ht="24.75">
      <c r="A5" s="193" t="s">
        <v>390</v>
      </c>
      <c r="B5" s="194" t="s">
        <v>391</v>
      </c>
      <c r="C5" s="195" t="s">
        <v>6</v>
      </c>
      <c r="D5" s="195" t="s">
        <v>7</v>
      </c>
      <c r="E5" s="196" t="s">
        <v>8</v>
      </c>
    </row>
    <row r="6" spans="1:5" s="201" customFormat="1" ht="12.75" customHeight="1">
      <c r="A6" s="197" t="s">
        <v>9</v>
      </c>
      <c r="B6" s="198" t="s">
        <v>10</v>
      </c>
      <c r="C6" s="198" t="s">
        <v>11</v>
      </c>
      <c r="D6" s="199" t="s">
        <v>12</v>
      </c>
      <c r="E6" s="200" t="s">
        <v>13</v>
      </c>
    </row>
    <row r="7" spans="1:5" s="201" customFormat="1" ht="15.75" customHeight="1">
      <c r="A7" s="202" t="s">
        <v>260</v>
      </c>
      <c r="B7" s="202"/>
      <c r="C7" s="202"/>
      <c r="D7" s="202"/>
      <c r="E7" s="202"/>
    </row>
    <row r="8" spans="1:5" s="204" customFormat="1" ht="12" customHeight="1">
      <c r="A8" s="197" t="s">
        <v>14</v>
      </c>
      <c r="B8" s="247" t="s">
        <v>412</v>
      </c>
      <c r="C8" s="120">
        <v>7</v>
      </c>
      <c r="D8" s="120">
        <v>338</v>
      </c>
      <c r="E8" s="248">
        <v>340</v>
      </c>
    </row>
    <row r="9" spans="1:5" s="204" customFormat="1" ht="12" customHeight="1">
      <c r="A9" s="249" t="s">
        <v>16</v>
      </c>
      <c r="B9" s="58" t="s">
        <v>73</v>
      </c>
      <c r="C9" s="250"/>
      <c r="D9" s="250"/>
      <c r="E9" s="251"/>
    </row>
    <row r="10" spans="1:5" s="204" customFormat="1" ht="12" customHeight="1">
      <c r="A10" s="252" t="s">
        <v>18</v>
      </c>
      <c r="B10" s="61" t="s">
        <v>75</v>
      </c>
      <c r="C10" s="109">
        <v>5</v>
      </c>
      <c r="D10" s="109">
        <v>5</v>
      </c>
      <c r="E10" s="134">
        <v>8</v>
      </c>
    </row>
    <row r="11" spans="1:5" s="204" customFormat="1" ht="12" customHeight="1">
      <c r="A11" s="252" t="s">
        <v>20</v>
      </c>
      <c r="B11" s="61" t="s">
        <v>77</v>
      </c>
      <c r="C11" s="109"/>
      <c r="D11" s="109"/>
      <c r="E11" s="134"/>
    </row>
    <row r="12" spans="1:5" s="204" customFormat="1" ht="12" customHeight="1">
      <c r="A12" s="252" t="s">
        <v>22</v>
      </c>
      <c r="B12" s="61" t="s">
        <v>79</v>
      </c>
      <c r="C12" s="109"/>
      <c r="D12" s="109"/>
      <c r="E12" s="134"/>
    </row>
    <row r="13" spans="1:5" s="204" customFormat="1" ht="12" customHeight="1">
      <c r="A13" s="252" t="s">
        <v>24</v>
      </c>
      <c r="B13" s="61" t="s">
        <v>81</v>
      </c>
      <c r="C13" s="109"/>
      <c r="D13" s="109"/>
      <c r="E13" s="134"/>
    </row>
    <row r="14" spans="1:5" s="204" customFormat="1" ht="12" customHeight="1">
      <c r="A14" s="252" t="s">
        <v>26</v>
      </c>
      <c r="B14" s="61" t="s">
        <v>413</v>
      </c>
      <c r="C14" s="109"/>
      <c r="D14" s="109"/>
      <c r="E14" s="134"/>
    </row>
    <row r="15" spans="1:5" s="206" customFormat="1" ht="12" customHeight="1">
      <c r="A15" s="252" t="s">
        <v>185</v>
      </c>
      <c r="B15" s="77" t="s">
        <v>414</v>
      </c>
      <c r="C15" s="109"/>
      <c r="D15" s="109"/>
      <c r="E15" s="134"/>
    </row>
    <row r="16" spans="1:5" s="206" customFormat="1" ht="12" customHeight="1">
      <c r="A16" s="252" t="s">
        <v>187</v>
      </c>
      <c r="B16" s="61" t="s">
        <v>87</v>
      </c>
      <c r="C16" s="123">
        <v>2</v>
      </c>
      <c r="D16" s="123">
        <v>2</v>
      </c>
      <c r="E16" s="253">
        <v>1</v>
      </c>
    </row>
    <row r="17" spans="1:5" s="204" customFormat="1" ht="12" customHeight="1">
      <c r="A17" s="252" t="s">
        <v>189</v>
      </c>
      <c r="B17" s="61" t="s">
        <v>89</v>
      </c>
      <c r="C17" s="109"/>
      <c r="D17" s="109"/>
      <c r="E17" s="134"/>
    </row>
    <row r="18" spans="1:5" s="206" customFormat="1" ht="12" customHeight="1">
      <c r="A18" s="252" t="s">
        <v>191</v>
      </c>
      <c r="B18" s="77" t="s">
        <v>91</v>
      </c>
      <c r="C18" s="116"/>
      <c r="D18" s="116">
        <v>331</v>
      </c>
      <c r="E18" s="254">
        <v>331</v>
      </c>
    </row>
    <row r="19" spans="1:5" s="206" customFormat="1" ht="12" customHeight="1">
      <c r="A19" s="197" t="s">
        <v>28</v>
      </c>
      <c r="B19" s="247" t="s">
        <v>415</v>
      </c>
      <c r="C19" s="120">
        <v>3338</v>
      </c>
      <c r="D19" s="120">
        <v>3338</v>
      </c>
      <c r="E19" s="248">
        <v>3347</v>
      </c>
    </row>
    <row r="20" spans="1:5" s="206" customFormat="1" ht="12" customHeight="1">
      <c r="A20" s="252" t="s">
        <v>30</v>
      </c>
      <c r="B20" s="76" t="s">
        <v>31</v>
      </c>
      <c r="C20" s="109"/>
      <c r="D20" s="109"/>
      <c r="E20" s="134"/>
    </row>
    <row r="21" spans="1:5" s="206" customFormat="1" ht="12" customHeight="1">
      <c r="A21" s="252" t="s">
        <v>32</v>
      </c>
      <c r="B21" s="61" t="s">
        <v>416</v>
      </c>
      <c r="C21" s="109"/>
      <c r="D21" s="109"/>
      <c r="E21" s="134"/>
    </row>
    <row r="22" spans="1:5" s="206" customFormat="1" ht="12" customHeight="1">
      <c r="A22" s="252" t="s">
        <v>34</v>
      </c>
      <c r="B22" s="61" t="s">
        <v>417</v>
      </c>
      <c r="C22" s="109">
        <v>3338</v>
      </c>
      <c r="D22" s="109">
        <v>3338</v>
      </c>
      <c r="E22" s="134">
        <v>3347</v>
      </c>
    </row>
    <row r="23" spans="1:5" s="206" customFormat="1" ht="12" customHeight="1">
      <c r="A23" s="252" t="s">
        <v>36</v>
      </c>
      <c r="B23" s="61" t="s">
        <v>418</v>
      </c>
      <c r="C23" s="109"/>
      <c r="D23" s="109"/>
      <c r="E23" s="134"/>
    </row>
    <row r="24" spans="1:5" s="206" customFormat="1" ht="12" customHeight="1">
      <c r="A24" s="197" t="s">
        <v>42</v>
      </c>
      <c r="B24" s="17" t="s">
        <v>272</v>
      </c>
      <c r="C24" s="255"/>
      <c r="D24" s="255"/>
      <c r="E24" s="256"/>
    </row>
    <row r="25" spans="1:5" s="206" customFormat="1" ht="12" customHeight="1">
      <c r="A25" s="197" t="s">
        <v>225</v>
      </c>
      <c r="B25" s="17" t="s">
        <v>419</v>
      </c>
      <c r="C25" s="120">
        <f>SUM(C26:C27)</f>
        <v>0</v>
      </c>
      <c r="D25" s="120">
        <f>SUM(D26:D27)</f>
        <v>0</v>
      </c>
      <c r="E25" s="248"/>
    </row>
    <row r="26" spans="1:5" s="206" customFormat="1" ht="12" customHeight="1">
      <c r="A26" s="257" t="s">
        <v>58</v>
      </c>
      <c r="B26" s="76" t="s">
        <v>416</v>
      </c>
      <c r="C26" s="105"/>
      <c r="D26" s="105"/>
      <c r="E26" s="258"/>
    </row>
    <row r="27" spans="1:5" s="206" customFormat="1" ht="12" customHeight="1">
      <c r="A27" s="257" t="s">
        <v>64</v>
      </c>
      <c r="B27" s="61" t="s">
        <v>420</v>
      </c>
      <c r="C27" s="123"/>
      <c r="D27" s="123"/>
      <c r="E27" s="253"/>
    </row>
    <row r="28" spans="1:5" s="206" customFormat="1" ht="12" customHeight="1">
      <c r="A28" s="252" t="s">
        <v>66</v>
      </c>
      <c r="B28" s="259" t="s">
        <v>421</v>
      </c>
      <c r="C28" s="133"/>
      <c r="D28" s="133"/>
      <c r="E28" s="260"/>
    </row>
    <row r="29" spans="1:5" s="206" customFormat="1" ht="12" customHeight="1">
      <c r="A29" s="197" t="s">
        <v>70</v>
      </c>
      <c r="B29" s="17" t="s">
        <v>422</v>
      </c>
      <c r="C29" s="120">
        <f>SUM(C30:C32)</f>
        <v>0</v>
      </c>
      <c r="D29" s="120">
        <f>SUM(D30:D32)</f>
        <v>0</v>
      </c>
      <c r="E29" s="248">
        <f>SUM(E30:E32)</f>
        <v>0</v>
      </c>
    </row>
    <row r="30" spans="1:5" s="206" customFormat="1" ht="12" customHeight="1">
      <c r="A30" s="257" t="s">
        <v>72</v>
      </c>
      <c r="B30" s="76" t="s">
        <v>95</v>
      </c>
      <c r="C30" s="105"/>
      <c r="D30" s="105"/>
      <c r="E30" s="258"/>
    </row>
    <row r="31" spans="1:5" s="206" customFormat="1" ht="12" customHeight="1">
      <c r="A31" s="257" t="s">
        <v>74</v>
      </c>
      <c r="B31" s="61" t="s">
        <v>97</v>
      </c>
      <c r="C31" s="123"/>
      <c r="D31" s="123"/>
      <c r="E31" s="253"/>
    </row>
    <row r="32" spans="1:5" s="206" customFormat="1" ht="12" customHeight="1">
      <c r="A32" s="252" t="s">
        <v>76</v>
      </c>
      <c r="B32" s="259" t="s">
        <v>99</v>
      </c>
      <c r="C32" s="133"/>
      <c r="D32" s="133"/>
      <c r="E32" s="260"/>
    </row>
    <row r="33" spans="1:5" s="206" customFormat="1" ht="12" customHeight="1">
      <c r="A33" s="197" t="s">
        <v>92</v>
      </c>
      <c r="B33" s="17" t="s">
        <v>273</v>
      </c>
      <c r="C33" s="255"/>
      <c r="D33" s="255"/>
      <c r="E33" s="256"/>
    </row>
    <row r="34" spans="1:5" s="204" customFormat="1" ht="12" customHeight="1">
      <c r="A34" s="197" t="s">
        <v>236</v>
      </c>
      <c r="B34" s="17" t="s">
        <v>423</v>
      </c>
      <c r="C34" s="255"/>
      <c r="D34" s="255"/>
      <c r="E34" s="256"/>
    </row>
    <row r="35" spans="1:5" s="204" customFormat="1" ht="12" customHeight="1">
      <c r="A35" s="197" t="s">
        <v>114</v>
      </c>
      <c r="B35" s="17" t="s">
        <v>424</v>
      </c>
      <c r="C35" s="120">
        <f>+C8+C19+C24+C25+C29+C33+C34</f>
        <v>3345</v>
      </c>
      <c r="D35" s="120">
        <f>+D8+D19+D24+D25+D29+D33+D34</f>
        <v>3676</v>
      </c>
      <c r="E35" s="248">
        <f>+E8+E19+E24+E25+E29+E33+E34</f>
        <v>3687</v>
      </c>
    </row>
    <row r="36" spans="1:5" s="204" customFormat="1" ht="12" customHeight="1">
      <c r="A36" s="261" t="s">
        <v>124</v>
      </c>
      <c r="B36" s="17" t="s">
        <v>425</v>
      </c>
      <c r="C36" s="120"/>
      <c r="D36" s="120"/>
      <c r="E36" s="248"/>
    </row>
    <row r="37" spans="1:5" s="204" customFormat="1" ht="12" customHeight="1">
      <c r="A37" s="257" t="s">
        <v>426</v>
      </c>
      <c r="B37" s="76" t="s">
        <v>324</v>
      </c>
      <c r="C37" s="105">
        <v>328</v>
      </c>
      <c r="D37" s="105">
        <v>329</v>
      </c>
      <c r="E37" s="258">
        <v>329</v>
      </c>
    </row>
    <row r="38" spans="1:5" s="206" customFormat="1" ht="12" customHeight="1">
      <c r="A38" s="257" t="s">
        <v>427</v>
      </c>
      <c r="B38" s="61" t="s">
        <v>428</v>
      </c>
      <c r="C38" s="123"/>
      <c r="D38" s="123"/>
      <c r="E38" s="253"/>
    </row>
    <row r="39" spans="1:5" s="206" customFormat="1" ht="12" customHeight="1">
      <c r="A39" s="252" t="s">
        <v>429</v>
      </c>
      <c r="B39" s="259" t="s">
        <v>430</v>
      </c>
      <c r="C39" s="133">
        <v>35836</v>
      </c>
      <c r="D39" s="133">
        <v>33986</v>
      </c>
      <c r="E39" s="260">
        <v>33986</v>
      </c>
    </row>
    <row r="40" spans="1:5" s="206" customFormat="1" ht="15" customHeight="1">
      <c r="A40" s="261" t="s">
        <v>248</v>
      </c>
      <c r="B40" s="262" t="s">
        <v>431</v>
      </c>
      <c r="C40" s="120">
        <v>39509</v>
      </c>
      <c r="D40" s="120">
        <v>37991</v>
      </c>
      <c r="E40" s="248">
        <v>38002</v>
      </c>
    </row>
    <row r="41" spans="1:5" s="206" customFormat="1" ht="15" customHeight="1">
      <c r="A41" s="216"/>
      <c r="B41" s="217"/>
      <c r="C41" s="218"/>
      <c r="D41" s="218"/>
      <c r="E41" s="218"/>
    </row>
    <row r="42" spans="1:5" ht="13.5">
      <c r="A42" s="219"/>
      <c r="B42" s="220"/>
      <c r="C42" s="221"/>
      <c r="D42" s="221"/>
      <c r="E42" s="221"/>
    </row>
    <row r="43" spans="1:5" s="201" customFormat="1" ht="16.5" customHeight="1">
      <c r="A43" s="202" t="s">
        <v>261</v>
      </c>
      <c r="B43" s="202"/>
      <c r="C43" s="202"/>
      <c r="D43" s="202"/>
      <c r="E43" s="202"/>
    </row>
    <row r="44" spans="1:5" s="224" customFormat="1" ht="12" customHeight="1">
      <c r="A44" s="197" t="s">
        <v>14</v>
      </c>
      <c r="B44" s="17" t="s">
        <v>432</v>
      </c>
      <c r="C44" s="120">
        <v>39509</v>
      </c>
      <c r="D44" s="120">
        <v>37991</v>
      </c>
      <c r="E44" s="143">
        <v>37951</v>
      </c>
    </row>
    <row r="45" spans="1:5" ht="12" customHeight="1">
      <c r="A45" s="252" t="s">
        <v>16</v>
      </c>
      <c r="B45" s="76" t="s">
        <v>178</v>
      </c>
      <c r="C45" s="105">
        <v>22507</v>
      </c>
      <c r="D45" s="105">
        <v>21175</v>
      </c>
      <c r="E45" s="106">
        <v>21175</v>
      </c>
    </row>
    <row r="46" spans="1:5" ht="12" customHeight="1">
      <c r="A46" s="252" t="s">
        <v>18</v>
      </c>
      <c r="B46" s="61" t="s">
        <v>179</v>
      </c>
      <c r="C46" s="109">
        <v>6072</v>
      </c>
      <c r="D46" s="109">
        <v>5842</v>
      </c>
      <c r="E46" s="110">
        <v>5842</v>
      </c>
    </row>
    <row r="47" spans="1:5" ht="12" customHeight="1">
      <c r="A47" s="252" t="s">
        <v>20</v>
      </c>
      <c r="B47" s="61" t="s">
        <v>180</v>
      </c>
      <c r="C47" s="109">
        <v>8087</v>
      </c>
      <c r="D47" s="109">
        <v>8269</v>
      </c>
      <c r="E47" s="110">
        <v>8254</v>
      </c>
    </row>
    <row r="48" spans="1:5" ht="12" customHeight="1">
      <c r="A48" s="252" t="s">
        <v>22</v>
      </c>
      <c r="B48" s="61" t="s">
        <v>181</v>
      </c>
      <c r="C48" s="109">
        <v>2693</v>
      </c>
      <c r="D48" s="109">
        <v>2690</v>
      </c>
      <c r="E48" s="110">
        <v>2665</v>
      </c>
    </row>
    <row r="49" spans="1:5" ht="12" customHeight="1">
      <c r="A49" s="252" t="s">
        <v>24</v>
      </c>
      <c r="B49" s="61" t="s">
        <v>183</v>
      </c>
      <c r="C49" s="109">
        <v>150</v>
      </c>
      <c r="D49" s="109">
        <v>15</v>
      </c>
      <c r="E49" s="110">
        <v>15</v>
      </c>
    </row>
    <row r="50" spans="1:5" ht="12" customHeight="1">
      <c r="A50" s="197" t="s">
        <v>28</v>
      </c>
      <c r="B50" s="17" t="s">
        <v>433</v>
      </c>
      <c r="C50" s="120"/>
      <c r="D50" s="120"/>
      <c r="E50" s="143"/>
    </row>
    <row r="51" spans="1:5" s="224" customFormat="1" ht="12" customHeight="1">
      <c r="A51" s="252" t="s">
        <v>30</v>
      </c>
      <c r="B51" s="76" t="s">
        <v>204</v>
      </c>
      <c r="C51" s="105"/>
      <c r="D51" s="105"/>
      <c r="E51" s="106"/>
    </row>
    <row r="52" spans="1:5" ht="12" customHeight="1">
      <c r="A52" s="252" t="s">
        <v>32</v>
      </c>
      <c r="B52" s="61" t="s">
        <v>206</v>
      </c>
      <c r="C52" s="109"/>
      <c r="D52" s="109"/>
      <c r="E52" s="110"/>
    </row>
    <row r="53" spans="1:5" ht="12" customHeight="1">
      <c r="A53" s="252" t="s">
        <v>34</v>
      </c>
      <c r="B53" s="61" t="s">
        <v>434</v>
      </c>
      <c r="C53" s="109"/>
      <c r="D53" s="109"/>
      <c r="E53" s="110"/>
    </row>
    <row r="54" spans="1:5" ht="12" customHeight="1">
      <c r="A54" s="252" t="s">
        <v>36</v>
      </c>
      <c r="B54" s="61" t="s">
        <v>435</v>
      </c>
      <c r="C54" s="109"/>
      <c r="D54" s="109"/>
      <c r="E54" s="110"/>
    </row>
    <row r="55" spans="1:5" ht="12" customHeight="1">
      <c r="A55" s="197" t="s">
        <v>42</v>
      </c>
      <c r="B55" s="263" t="s">
        <v>436</v>
      </c>
      <c r="C55" s="120">
        <v>39509</v>
      </c>
      <c r="D55" s="120">
        <v>37991</v>
      </c>
      <c r="E55" s="143">
        <v>37951</v>
      </c>
    </row>
    <row r="56" spans="3:5" ht="13.5">
      <c r="C56" s="264"/>
      <c r="D56" s="264"/>
      <c r="E56" s="264"/>
    </row>
    <row r="57" spans="1:5" ht="15" customHeight="1">
      <c r="A57" s="238" t="s">
        <v>405</v>
      </c>
      <c r="B57" s="239"/>
      <c r="C57" s="240">
        <v>8</v>
      </c>
      <c r="D57" s="240">
        <v>8</v>
      </c>
      <c r="E57" s="265">
        <v>8</v>
      </c>
    </row>
    <row r="58" spans="1:5" ht="14.25" customHeight="1">
      <c r="A58" s="238" t="s">
        <v>406</v>
      </c>
      <c r="B58" s="239"/>
      <c r="C58" s="240">
        <v>0</v>
      </c>
      <c r="D58" s="240">
        <v>0</v>
      </c>
      <c r="E58" s="265">
        <v>0</v>
      </c>
    </row>
  </sheetData>
  <sheetProtection selectLockedCells="1" selectUnlockedCells="1"/>
  <mergeCells count="4">
    <mergeCell ref="B2:D2"/>
    <mergeCell ref="B3:D3"/>
    <mergeCell ref="A7:E7"/>
    <mergeCell ref="A43:E4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/>
  <cp:lastPrinted>2016-05-03T06:51:22Z</cp:lastPrinted>
  <dcterms:created xsi:type="dcterms:W3CDTF">1999-10-30T10:30:45Z</dcterms:created>
  <dcterms:modified xsi:type="dcterms:W3CDTF">2016-05-03T06:56:03Z</dcterms:modified>
  <cp:category/>
  <cp:version/>
  <cp:contentType/>
  <cp:contentStatus/>
  <cp:revision>14</cp:revision>
</cp:coreProperties>
</file>