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0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 sz. mell" sheetId="10" r:id="rId10"/>
    <sheet name="7.1. sz. mell" sheetId="11" r:id="rId11"/>
    <sheet name="8.sz. mell" sheetId="12" r:id="rId12"/>
    <sheet name="9. sz. mell" sheetId="13" r:id="rId13"/>
    <sheet name="10. sz. mell" sheetId="14" r:id="rId14"/>
    <sheet name="12. sz. mell" sheetId="15" r:id="rId15"/>
    <sheet name="13. sz. mell" sheetId="16" r:id="rId16"/>
  </sheets>
  <definedNames>
    <definedName name="_xlnm.Print_Titles" localSheetId="9">'6. sz. mell'!$1:$6</definedName>
    <definedName name="_xlnm.Print_Titles" localSheetId="10">'7.1. sz. mell'!$1:$6</definedName>
    <definedName name="_xlnm.Print_Area" localSheetId="0">'1.1.sz.mell.'!$A$1:$E$129</definedName>
    <definedName name="_xlnm.Print_Area" localSheetId="1">'1.2.sz.mell. '!$A$1:$E$128</definedName>
    <definedName name="_xlnm.Print_Area" localSheetId="2">'1.3.sz.mell.'!$A$1:$E$128</definedName>
    <definedName name="_xlnm.Print_Area" localSheetId="3">'1.4.sz.mell.'!$A$1:$E$128</definedName>
    <definedName name="_xlnm.Print_Area" localSheetId="4">'2.1.sz.mell  '!$A$1:$J$34</definedName>
  </definedNames>
  <calcPr fullCalcOnLoad="1"/>
</workbook>
</file>

<file path=xl/sharedStrings.xml><?xml version="1.0" encoding="utf-8"?>
<sst xmlns="http://schemas.openxmlformats.org/spreadsheetml/2006/main" count="1712" uniqueCount="554">
  <si>
    <t xml:space="preserve">2013. évi </t>
  </si>
  <si>
    <t>2013. évi eredeti előirányzat</t>
  </si>
  <si>
    <t>2013. évi módosított előirányzat</t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</si>
  <si>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</si>
  <si>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</si>
  <si>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</si>
  <si>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</si>
  <si>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</si>
  <si>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</si>
  <si>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</si>
  <si>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</si>
  <si>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</si>
  <si>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</si>
  <si>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</si>
  <si>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</si>
  <si>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</si>
  <si>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</si>
  <si>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</si>
  <si>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</si>
  <si>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</si>
  <si>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</si>
  <si>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</si>
  <si>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- EU-s forrásból finanszírozott támogatással megvalósuló programok, projektek kiadásai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</si>
  <si>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</si>
  <si>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</si>
  <si>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</si>
  <si>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</si>
  <si>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</si>
  <si>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</si>
  <si>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</si>
  <si>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</si>
  <si>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</si>
  <si>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</si>
  <si>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</si>
  <si>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</si>
  <si>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</si>
  <si>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</si>
  <si>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</si>
  <si>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</si>
  <si>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</si>
  <si>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</si>
  <si>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</si>
  <si>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</si>
  <si>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</si>
  <si>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</si>
  <si>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</si>
  <si>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</si>
  <si>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</si>
  <si>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</si>
  <si>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</si>
  <si>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</si>
  <si>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</si>
  <si>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</si>
  <si>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</si>
  <si>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</si>
  <si>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</si>
  <si>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</si>
  <si>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</si>
  <si>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</si>
  <si>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</si>
  <si>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</si>
  <si>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</si>
  <si>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</si>
  <si>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</si>
  <si>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</si>
  <si>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</si>
  <si>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</si>
  <si>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</si>
  <si>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</si>
  <si>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</si>
  <si>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</si>
  <si>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</si>
  <si>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</si>
  <si>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</si>
  <si>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</si>
  <si>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</si>
  <si>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</si>
  <si>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</si>
  <si>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</si>
  <si>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</si>
  <si>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</si>
  <si>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</si>
  <si>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</si>
  <si>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</si>
  <si>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</si>
  <si>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</si>
  <si>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</si>
  <si>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</si>
  <si>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</si>
  <si>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</si>
  <si>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</si>
  <si>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</si>
  <si>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</si>
  <si>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</si>
  <si>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</si>
  <si>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</si>
  <si>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</si>
  <si>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</si>
  <si>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</si>
  <si>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</si>
  <si>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</si>
  <si>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</si>
  <si>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</si>
  <si>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</si>
  <si>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</si>
  <si>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</si>
  <si>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</si>
  <si>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</si>
  <si>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</si>
  <si>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</si>
  <si>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</si>
  <si>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</si>
  <si>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</si>
  <si>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</si>
  <si>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</si>
  <si>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</si>
  <si>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</si>
  <si>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</si>
  <si>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</si>
  <si>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</si>
  <si>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</si>
  <si>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</si>
  <si>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</si>
  <si>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</si>
  <si>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</si>
  <si>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</si>
  <si>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</si>
  <si>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</si>
  <si>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</si>
  <si>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</si>
  <si>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</si>
  <si>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</si>
  <si>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</si>
  <si>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</si>
  <si>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</si>
  <si>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</si>
  <si>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</si>
  <si>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</si>
  <si>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</si>
  <si>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</si>
  <si>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</si>
  <si>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</si>
  <si>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</si>
  <si>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</si>
  <si>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</si>
  <si>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</si>
  <si>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</si>
  <si>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</si>
  <si>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</si>
  <si>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</si>
  <si>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</si>
  <si>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</si>
  <si>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</si>
  <si>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</si>
  <si>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</si>
  <si>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</si>
  <si>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</si>
  <si>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</si>
  <si>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</si>
  <si>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</si>
  <si>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</si>
  <si>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</si>
  <si>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</si>
  <si>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</si>
  <si>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</si>
  <si>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</si>
  <si>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</si>
  <si>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</si>
  <si>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</si>
  <si>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</si>
  <si>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</si>
  <si>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</si>
  <si>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</si>
  <si>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</si>
  <si>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</si>
  <si>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</si>
  <si>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</si>
  <si>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</si>
  <si>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</si>
  <si>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</si>
  <si>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</si>
  <si>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</si>
  <si>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</si>
  <si>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</si>
  <si>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</si>
  <si>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</si>
  <si>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</si>
  <si>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</si>
  <si>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</si>
  <si>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</si>
  <si>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</si>
  <si>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</si>
  <si>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</si>
  <si>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</si>
  <si>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</si>
  <si>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</si>
  <si>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</si>
  <si>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</si>
  <si>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</si>
  <si>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</si>
  <si>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</si>
  <si>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</si>
  <si>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</si>
  <si>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</si>
  <si>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</si>
  <si>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</si>
  <si>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</si>
  <si>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</si>
  <si>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</si>
  <si>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</si>
  <si>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</si>
  <si>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</si>
  <si>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</si>
  <si>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</si>
  <si>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</si>
  <si>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</si>
  <si>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</si>
  <si>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</si>
  <si>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</si>
  <si>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</si>
  <si>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</si>
  <si>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</si>
  <si>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</si>
  <si>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</si>
  <si>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</si>
  <si>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</si>
  <si>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</si>
  <si>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</si>
  <si>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</si>
  <si>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</si>
  <si>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</si>
  <si>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</si>
  <si>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</si>
  <si>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</si>
  <si>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</si>
  <si>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</si>
  <si>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</si>
  <si>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</si>
  <si>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</si>
  <si>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</si>
  <si>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</si>
  <si>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</si>
  <si>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</si>
  <si>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</si>
  <si>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</si>
  <si>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</si>
  <si>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</si>
  <si>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</si>
  <si>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</si>
  <si>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</si>
  <si>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</si>
  <si>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</si>
  <si>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</si>
  <si>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</si>
  <si>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</si>
  <si>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</si>
  <si>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</si>
  <si>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</si>
  <si>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</si>
  <si>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</si>
  <si>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----------------------------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</si>
  <si>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</si>
  <si>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</si>
  <si>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</si>
  <si>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</si>
  <si>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</si>
  <si>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</si>
  <si>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</si>
  <si>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</si>
  <si>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</si>
  <si>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</si>
  <si>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</si>
  <si>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</si>
  <si>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</si>
  <si>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</si>
  <si>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</si>
  <si>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</si>
  <si>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</si>
  <si>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</si>
  <si>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</si>
  <si>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</si>
  <si>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</si>
  <si>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</si>
  <si>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</si>
  <si>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</si>
  <si>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</si>
  <si>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</si>
  <si>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</si>
  <si>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</si>
  <si>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</si>
  <si>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</si>
  <si>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</si>
  <si>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</si>
  <si>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</si>
  <si>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</si>
  <si>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</si>
  <si>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</si>
  <si>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</si>
  <si>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</si>
  <si>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</si>
  <si>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</si>
  <si>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</si>
  <si>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</si>
  <si>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</si>
  <si>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</si>
  <si>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</si>
  <si>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</si>
  <si>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</si>
  <si>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</si>
  <si>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</si>
  <si>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</si>
  <si>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</si>
  <si>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</si>
  <si>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</si>
  <si>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</si>
  <si>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</si>
  <si>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</si>
  <si>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</si>
  <si>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</si>
  <si>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</si>
  <si>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</si>
  <si>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</si>
  <si>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</si>
  <si>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</si>
  <si>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</si>
  <si>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</si>
  <si>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</si>
  <si>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</si>
  <si>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</si>
  <si>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</si>
  <si>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</si>
  <si>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</si>
  <si>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</si>
  <si>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</si>
  <si>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</si>
  <si>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</si>
  <si>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</si>
  <si>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</si>
  <si>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</si>
  <si>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</si>
  <si>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</si>
  <si>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</si>
  <si>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</si>
  <si>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</si>
  <si>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</si>
  <si>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</si>
  <si>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</si>
  <si>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</si>
  <si>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</si>
  <si>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</si>
  <si>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</si>
  <si>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</si>
  <si>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</si>
  <si>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</si>
  <si>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</si>
  <si>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</si>
  <si>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</si>
  <si>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</si>
  <si>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</si>
  <si>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</si>
  <si>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</si>
  <si>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</si>
  <si>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</si>
  <si>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</si>
  <si>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</si>
  <si>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</si>
  <si>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</si>
  <si>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</si>
  <si>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</si>
  <si>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</si>
  <si>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</si>
  <si>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</si>
  <si>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</si>
  <si>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</si>
  <si>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</si>
  <si>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</si>
  <si>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</si>
  <si>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</si>
  <si>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</si>
  <si>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</si>
  <si>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</si>
  <si>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</si>
  <si>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</si>
  <si>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</si>
  <si>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</si>
  <si>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</si>
  <si>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</si>
  <si>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</si>
  <si>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</si>
  <si>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</si>
  <si>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</si>
  <si>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</si>
  <si>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</si>
  <si>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</si>
  <si>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</si>
  <si>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</si>
  <si>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</si>
  <si>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</si>
  <si>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</si>
  <si>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</si>
  <si>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</si>
  <si>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</si>
  <si>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</si>
  <si>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</si>
  <si>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</si>
  <si>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</si>
  <si>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</si>
  <si>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</si>
  <si>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</si>
  <si>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</si>
  <si>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</si>
  <si>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</si>
  <si>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</si>
  <si>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</si>
  <si>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</si>
  <si>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</si>
  <si>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</si>
  <si>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</si>
  <si>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</si>
  <si>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</si>
  <si>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</si>
  <si>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</si>
  <si>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</si>
  <si>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</si>
  <si>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2013. évi
teljesítés</t>
  </si>
  <si>
    <t>2013. évi teljesítés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</si>
  <si>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</si>
  <si>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</si>
  <si>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</si>
  <si>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</si>
  <si>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</si>
  <si>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</si>
  <si>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</si>
  <si>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</si>
  <si>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</si>
  <si>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</si>
  <si>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</si>
  <si>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</si>
  <si>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</si>
  <si>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</si>
  <si>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</si>
  <si>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</si>
  <si>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</si>
  <si>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</si>
  <si>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</si>
  <si>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</si>
  <si>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</si>
  <si>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</si>
  <si>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</si>
  <si>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</si>
  <si>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</si>
  <si>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</si>
  <si>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</si>
  <si>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</si>
  <si>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</si>
  <si>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</si>
  <si>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</si>
  <si>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</si>
  <si>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</si>
  <si>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</si>
  <si>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</si>
  <si>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</si>
  <si>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</si>
  <si>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</si>
  <si>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</si>
  <si>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</si>
  <si>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</si>
  <si>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</si>
  <si>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</si>
  <si>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</si>
  <si>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</si>
  <si>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</si>
  <si>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</si>
  <si>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</si>
  <si>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</si>
  <si>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</si>
  <si>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</si>
  <si>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</si>
  <si>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</si>
  <si>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</si>
  <si>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</si>
  <si>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</si>
  <si>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</si>
  <si>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</si>
  <si>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</si>
  <si>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</si>
  <si>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</si>
  <si>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</si>
  <si>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</si>
  <si>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</si>
  <si>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</si>
  <si>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</si>
  <si>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2013.
évi
teljesítés</t>
  </si>
  <si>
    <t>2016.</t>
  </si>
  <si>
    <t>2016. 
után</t>
  </si>
  <si>
    <t>Adósság állomány alakulása lejárat, eszközök, bel- és külföldi hitelezők szerinti bontásban 
2013. december 31-én</t>
  </si>
  <si>
    <t>Működési célú finanszírozási kiadások (6.1.1.+…+6.1.7.)</t>
  </si>
  <si>
    <t>Felhalmozási célú finanszírozási kiadások (6.2.1.+...+6.2.8.)</t>
  </si>
  <si>
    <t>II. Átvett pénzeszközök  államháztartáson belülről (2.1.+2.3.)</t>
  </si>
  <si>
    <t>II. Felhalmozási költségvetés kiadásai (2.1+…+2.3)</t>
  </si>
  <si>
    <t>Egyéb központosított támogatás</t>
  </si>
  <si>
    <t xml:space="preserve">   Központi költségvetéstől átvett pénzeszköz</t>
  </si>
  <si>
    <t xml:space="preserve">   Államháztartástól felhalmozásra átvett pénzeszköz </t>
  </si>
  <si>
    <t xml:space="preserve">   Kölcsön felvétele</t>
  </si>
  <si>
    <t>- Részvényvásárlás (TRV Zrt.)</t>
  </si>
  <si>
    <t>Kölcsön felvétele</t>
  </si>
  <si>
    <t xml:space="preserve">   Államháztartástól felhalmozásra átvett pénzeszköz</t>
  </si>
  <si>
    <t>KÖLTSÉGVETÉSI ÉS FINANSZÍROZÁSI BEV. ÖSSZ. (10+11)</t>
  </si>
  <si>
    <t>KÖLTSÉGVETÉSI ÉS FINANSZÍROZÁSI KIAD. ÖSSZ: (5+6)</t>
  </si>
  <si>
    <t>- EU-s forrásból fin. támogatással megv  prog,  öh kiadásai</t>
  </si>
  <si>
    <t>KÖLTSÉGVETÉSI ÉS FINANSZÍROZÁSI KIAD ÖSSZ: (5+6)</t>
  </si>
  <si>
    <t>KÖLTSÉGVETÉSI ÉS FINANSZÍROZÁSI BEV ÖSSZ (10+11)</t>
  </si>
  <si>
    <t>KÖLTSÉGVETÉSI ÉS FINANSZ KIAD ÖSSZ: (5+6)</t>
  </si>
  <si>
    <t>Kazán beszerzés</t>
  </si>
  <si>
    <t>Ivóvíz minőség javítás</t>
  </si>
  <si>
    <t>Közösségi közlekedési pályázat</t>
  </si>
  <si>
    <t>A Tiszaörs Községi Önkormányzat tulajdonában álló gazdálkodó szervezetek működéséből származó 
kötelezettségek és részesedések alakulása a 2013. évben</t>
  </si>
  <si>
    <t>EU-s projekt neve, azonosítója: Hiányszakmák oktatása, felnőttképző központ kialakítása TÁMOP - 5.1.1-09/-2010-0049</t>
  </si>
  <si>
    <t>Közép- Tiszavidékért Nonprofit Kft.</t>
  </si>
  <si>
    <t>Világítótestek bérleti díja</t>
  </si>
  <si>
    <t>2012-2013</t>
  </si>
  <si>
    <t>Start program beruházás</t>
  </si>
  <si>
    <t>Közműfejlesztés (magánszemély részére)</t>
  </si>
  <si>
    <t>Tiszamenti Regionális Vízművek Zrt.</t>
  </si>
  <si>
    <t>Részvényvásárlás (TRV Zrt)</t>
  </si>
  <si>
    <t>Épület és gép felújítás (startmunka program)</t>
  </si>
  <si>
    <t xml:space="preserve">  - Részvényvásárlás (TRV Zrt.)</t>
  </si>
  <si>
    <t>Felhasználási kötöttséggel járó normatív támogatások</t>
  </si>
  <si>
    <t xml:space="preserve">   Központi költségvetésől átvett pénzeszköz</t>
  </si>
  <si>
    <t xml:space="preserve">   Államháztartástól átvett pénzeszköz </t>
  </si>
  <si>
    <t xml:space="preserve">     2.3-ból  - Felhalmozási célú pénzeszköz átadás áht-n kívülre</t>
  </si>
  <si>
    <t>KIMUTATÁS</t>
  </si>
  <si>
    <t>Az önkormányzat 2013. évi pénzmaradványáról</t>
  </si>
  <si>
    <t>(adatok ezer Ft-ban)</t>
  </si>
  <si>
    <t>Költségvetési bankszámlák záró egyenlege:</t>
  </si>
  <si>
    <t>Pénztárak és betétkönyek záróegyenlegei:</t>
  </si>
  <si>
    <t>Záró pénzkészlet összesen:</t>
  </si>
  <si>
    <t>Aktív és passzív pénzügyi elszámolások egyenlege</t>
  </si>
  <si>
    <t>Előző évben képződött tartalék maradványa</t>
  </si>
  <si>
    <t>Tárgyévi helyesbített pénzmaradvány</t>
  </si>
  <si>
    <t>Állami visszautalás</t>
  </si>
  <si>
    <t>Költségvetési pénzmaradvány</t>
  </si>
  <si>
    <t>A pénzmaradvány kötelezettséggel terhelt az alábbiak szerint:</t>
  </si>
  <si>
    <t>feladat</t>
  </si>
  <si>
    <t>összeg (adatok E Ft-ban)</t>
  </si>
  <si>
    <t>működési célú feladattal terhelt</t>
  </si>
  <si>
    <t>felhalmozási feladattal terhelt</t>
  </si>
  <si>
    <t>összesen:</t>
  </si>
  <si>
    <t>Szabad pénzmaradvány</t>
  </si>
  <si>
    <t xml:space="preserve">                                  12. melléklet a 5/2014.(V. 8.)  önkormányzati rendelethez</t>
  </si>
  <si>
    <t>7.1. melléklet a 5/2014. (V. 8.) önkormányzati rendelethez</t>
  </si>
  <si>
    <t>6. melléklet a 5/2014. (V.8.) önkormányzati rendelethez</t>
  </si>
  <si>
    <t>2.2. melléklet a 5/2014. (V. 8.) önkormányzati rendelethez</t>
  </si>
  <si>
    <t>2.1. melléklet a 5/2014. (V. 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</si>
</sst>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</numFmts>
  <fonts count="5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8" applyNumberFormat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7" borderId="0" applyNumberFormat="0" applyBorder="0" applyAlignment="0" applyProtection="0"/>
    <xf numFmtId="0" fontId="46" fillId="7" borderId="0" applyNumberFormat="0" applyBorder="0" applyAlignment="0" applyProtection="0"/>
    <xf numFmtId="0" fontId="47" fillId="16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0" fontId="12" fillId="0" borderId="40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4" xfId="0" applyFont="1" applyFill="1" applyBorder="1" applyAlignment="1" applyProtection="1" quotePrefix="1">
      <alignment horizontal="right" vertical="center" indent="1"/>
      <protection/>
    </xf>
    <xf numFmtId="0" fontId="6" fillId="0" borderId="55" xfId="0" applyFont="1" applyFill="1" applyBorder="1" applyAlignment="1" applyProtection="1">
      <alignment horizontal="right" vertical="center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4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0" applyNumberFormat="1" applyFont="1" applyFill="1" applyBorder="1" applyAlignment="1" applyProtection="1">
      <alignment vertical="center"/>
      <protection/>
    </xf>
    <xf numFmtId="164" fontId="20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49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2" xfId="0" applyNumberFormat="1" applyFont="1" applyFill="1" applyBorder="1" applyAlignment="1" quotePrefix="1">
      <alignment horizontal="left" vertical="center" indent="1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1" xfId="0" applyNumberFormat="1" applyFont="1" applyFill="1" applyBorder="1" applyAlignment="1">
      <alignment horizontal="right" vertical="center" wrapText="1"/>
    </xf>
    <xf numFmtId="49" fontId="13" fillId="0" borderId="42" xfId="0" applyNumberFormat="1" applyFont="1" applyFill="1" applyBorder="1" applyAlignment="1">
      <alignment horizontal="left" vertical="center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49" fontId="13" fillId="0" borderId="43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0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49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49" xfId="0" applyNumberFormat="1" applyFont="1" applyFill="1" applyBorder="1" applyAlignment="1">
      <alignment horizontal="left" vertical="center" wrapText="1" indent="1"/>
    </xf>
    <xf numFmtId="171" fontId="26" fillId="0" borderId="0" xfId="0" applyNumberFormat="1" applyFont="1" applyFill="1" applyBorder="1" applyAlignment="1">
      <alignment horizontal="left" vertical="center" wrapText="1"/>
    </xf>
    <xf numFmtId="164" fontId="12" fillId="0" borderId="49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9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1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7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8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5" fillId="0" borderId="67" xfId="0" applyFont="1" applyBorder="1" applyAlignment="1" applyProtection="1">
      <alignment horizontal="left" vertical="center" wrapText="1" indent="1"/>
      <protection/>
    </xf>
    <xf numFmtId="0" fontId="25" fillId="0" borderId="48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7" xfId="0" applyFont="1" applyBorder="1" applyAlignment="1" applyProtection="1">
      <alignment horizontal="left" vertical="center" wrapText="1" indent="1"/>
      <protection/>
    </xf>
    <xf numFmtId="0" fontId="12" fillId="0" borderId="47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48" xfId="60" applyFont="1" applyFill="1" applyBorder="1" applyAlignment="1" applyProtection="1">
      <alignment horizontal="left" indent="7"/>
      <protection/>
    </xf>
    <xf numFmtId="0" fontId="17" fillId="0" borderId="48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8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3" fontId="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69" xfId="0" applyNumberFormat="1" applyFont="1" applyFill="1" applyBorder="1" applyAlignment="1" applyProtection="1">
      <alignment horizontal="centerContinuous" vertical="center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5" xfId="0" applyNumberFormat="1" applyFont="1" applyFill="1" applyBorder="1" applyAlignment="1" applyProtection="1">
      <alignment horizontal="centerContinuous" vertical="center"/>
      <protection/>
    </xf>
    <xf numFmtId="164" fontId="27" fillId="0" borderId="0" xfId="0" applyNumberFormat="1" applyFont="1" applyFill="1" applyAlignment="1">
      <alignment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69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72" xfId="0" applyNumberFormat="1" applyFont="1" applyFill="1" applyBorder="1" applyAlignment="1" applyProtection="1">
      <alignment vertical="center" wrapText="1"/>
      <protection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47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/>
      <protection locked="0"/>
    </xf>
    <xf numFmtId="164" fontId="12" fillId="0" borderId="48" xfId="0" applyNumberFormat="1" applyFont="1" applyFill="1" applyBorder="1" applyAlignment="1" applyProtection="1">
      <alignment vertical="center"/>
      <protection/>
    </xf>
    <xf numFmtId="164" fontId="13" fillId="0" borderId="57" xfId="0" applyNumberFormat="1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0" fontId="13" fillId="0" borderId="32" xfId="0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68" xfId="0" applyNumberFormat="1" applyFont="1" applyFill="1" applyBorder="1" applyAlignment="1" applyProtection="1">
      <alignment vertical="center"/>
      <protection locked="0"/>
    </xf>
    <xf numFmtId="164" fontId="12" fillId="0" borderId="47" xfId="0" applyNumberFormat="1" applyFont="1" applyFill="1" applyBorder="1" applyAlignment="1" applyProtection="1">
      <alignment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164" fontId="6" fillId="0" borderId="25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7" fillId="0" borderId="76" xfId="0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>
      <alignment horizontal="right" vertical="center" wrapText="1" indent="1"/>
    </xf>
    <xf numFmtId="0" fontId="17" fillId="0" borderId="15" xfId="0" applyFont="1" applyFill="1" applyBorder="1" applyAlignment="1" applyProtection="1">
      <alignment horizontal="left" vertical="center" wrapText="1" indent="8"/>
      <protection locked="0"/>
    </xf>
    <xf numFmtId="0" fontId="13" fillId="0" borderId="23" xfId="0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 wrapText="1" indent="1"/>
    </xf>
    <xf numFmtId="0" fontId="12" fillId="0" borderId="25" xfId="0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horizontal="right" vertical="center" wrapText="1" indent="2"/>
    </xf>
    <xf numFmtId="164" fontId="12" fillId="0" borderId="28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0" fontId="50" fillId="0" borderId="24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8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top" wrapText="1"/>
      <protection/>
    </xf>
    <xf numFmtId="0" fontId="49" fillId="0" borderId="18" xfId="0" applyFont="1" applyBorder="1" applyAlignment="1" applyProtection="1">
      <alignment horizontal="center" vertical="top" wrapText="1"/>
      <protection/>
    </xf>
    <xf numFmtId="0" fontId="49" fillId="0" borderId="21" xfId="0" applyFont="1" applyBorder="1" applyAlignment="1" applyProtection="1">
      <alignment horizontal="center" vertical="top" wrapText="1"/>
      <protection/>
    </xf>
    <xf numFmtId="0" fontId="49" fillId="19" borderId="25" xfId="0" applyFont="1" applyFill="1" applyBorder="1" applyAlignment="1" applyProtection="1">
      <alignment horizontal="center" vertical="top" wrapText="1"/>
      <protection/>
    </xf>
    <xf numFmtId="0" fontId="51" fillId="0" borderId="11" xfId="0" applyFont="1" applyBorder="1" applyAlignment="1" applyProtection="1">
      <alignment horizontal="left" vertical="top" wrapText="1"/>
      <protection locked="0"/>
    </xf>
    <xf numFmtId="0" fontId="51" fillId="0" borderId="16" xfId="0" applyFont="1" applyBorder="1" applyAlignment="1" applyProtection="1">
      <alignment horizontal="left" vertical="top" wrapText="1"/>
      <protection locked="0"/>
    </xf>
    <xf numFmtId="9" fontId="51" fillId="0" borderId="11" xfId="67" applyFont="1" applyBorder="1" applyAlignment="1" applyProtection="1">
      <alignment horizontal="center" vertical="center" wrapText="1"/>
      <protection locked="0"/>
    </xf>
    <xf numFmtId="9" fontId="51" fillId="0" borderId="16" xfId="67" applyFont="1" applyBorder="1" applyAlignment="1" applyProtection="1">
      <alignment horizontal="center" vertical="center" wrapText="1"/>
      <protection locked="0"/>
    </xf>
    <xf numFmtId="166" fontId="51" fillId="0" borderId="11" xfId="40" applyNumberFormat="1" applyFont="1" applyBorder="1" applyAlignment="1" applyProtection="1">
      <alignment horizontal="center" vertical="center" wrapText="1"/>
      <protection locked="0"/>
    </xf>
    <xf numFmtId="166" fontId="51" fillId="0" borderId="16" xfId="40" applyNumberFormat="1" applyFont="1" applyBorder="1" applyAlignment="1" applyProtection="1">
      <alignment horizontal="center" vertical="center" wrapText="1"/>
      <protection locked="0"/>
    </xf>
    <xf numFmtId="166" fontId="51" fillId="0" borderId="25" xfId="40" applyNumberFormat="1" applyFont="1" applyBorder="1" applyAlignment="1" applyProtection="1">
      <alignment horizontal="center" vertical="center" wrapText="1"/>
      <protection/>
    </xf>
    <xf numFmtId="166" fontId="51" fillId="0" borderId="30" xfId="40" applyNumberFormat="1" applyFont="1" applyBorder="1" applyAlignment="1" applyProtection="1">
      <alignment horizontal="center" vertical="top" wrapText="1"/>
      <protection locked="0"/>
    </xf>
    <xf numFmtId="166" fontId="51" fillId="0" borderId="31" xfId="40" applyNumberFormat="1" applyFont="1" applyBorder="1" applyAlignment="1" applyProtection="1">
      <alignment horizontal="center" vertical="top" wrapText="1"/>
      <protection locked="0"/>
    </xf>
    <xf numFmtId="166" fontId="51" fillId="0" borderId="46" xfId="40" applyNumberFormat="1" applyFont="1" applyBorder="1" applyAlignment="1" applyProtection="1">
      <alignment horizontal="center" vertical="top" wrapText="1"/>
      <protection locked="0"/>
    </xf>
    <xf numFmtId="166" fontId="51" fillId="0" borderId="28" xfId="40" applyNumberFormat="1" applyFont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9" xfId="0" applyNumberFormat="1" applyFont="1" applyFill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NumberFormat="1" applyFill="1" applyBorder="1" applyAlignment="1" applyProtection="1">
      <alignment horizontal="left" vertical="center" wrapText="1" indent="1"/>
      <protection locked="0"/>
    </xf>
    <xf numFmtId="0" fontId="17" fillId="0" borderId="48" xfId="0" applyFont="1" applyBorder="1" applyAlignment="1" applyProtection="1">
      <alignment horizontal="left" vertical="center" wrapText="1" indent="2"/>
      <protection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2" xfId="0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54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4" xfId="6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6" fillId="0" borderId="79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40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71" fontId="26" fillId="0" borderId="64" xfId="0" applyNumberFormat="1" applyFont="1" applyFill="1" applyBorder="1" applyAlignment="1">
      <alignment horizontal="left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 quotePrefix="1">
      <alignment horizontal="center" vertical="center"/>
      <protection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6" fillId="0" borderId="78" xfId="0" applyFont="1" applyFill="1" applyBorder="1" applyAlignment="1" applyProtection="1" quotePrefix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79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justify" vertical="center" wrapText="1"/>
    </xf>
    <xf numFmtId="0" fontId="52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5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29"/>
  <sheetViews>
    <sheetView tabSelected="1" view="pageLayout" zoomScaleNormal="85" zoomScaleSheetLayoutView="100" workbookViewId="0" topLeftCell="A1">
      <selection activeCell="I35" sqref="I35"/>
    </sheetView>
  </sheetViews>
  <sheetFormatPr defaultColWidth="9.00390625" defaultRowHeight="12.75"/>
  <cols>
    <col min="1" max="1" width="9.50390625" style="296" customWidth="1"/>
    <col min="2" max="2" width="60.875" style="296" customWidth="1"/>
    <col min="3" max="5" width="15.875" style="297" customWidth="1"/>
    <col min="6" max="16384" width="9.375" style="33" customWidth="1"/>
  </cols>
  <sheetData>
    <row r="1" spans="1:5" ht="15.75" customHeight="1">
      <c r="A1" s="587" t="s">
        <v>49</v>
      </c>
      <c r="B1" s="587"/>
      <c r="C1" s="587"/>
      <c r="D1" s="587"/>
      <c r="E1" s="587"/>
    </row>
    <row r="2" spans="1:5" ht="15.75" customHeight="1" thickBot="1">
      <c r="A2" s="306" t="s">
        <v>172</v>
      </c>
      <c r="B2" s="306"/>
      <c r="C2" s="192"/>
      <c r="D2" s="192"/>
      <c r="E2" s="192" t="s">
        <v>326</v>
      </c>
    </row>
    <row r="3" spans="1:5" ht="15.75" customHeight="1">
      <c r="A3" s="588" t="s">
        <v>108</v>
      </c>
      <c r="B3" s="590" t="s">
        <v>51</v>
      </c>
      <c r="C3" s="592" t="s">
        <v>0</v>
      </c>
      <c r="D3" s="592"/>
      <c r="E3" s="593"/>
    </row>
    <row r="4" spans="1:5" ht="37.5" customHeight="1" thickBot="1">
      <c r="A4" s="589"/>
      <c r="B4" s="591"/>
      <c r="C4" s="309" t="s">
        <v>402</v>
      </c>
      <c r="D4" s="309" t="s">
        <v>409</v>
      </c>
      <c r="E4" s="310" t="s">
        <v>410</v>
      </c>
    </row>
    <row r="5" spans="1:5" s="34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3" t="s">
        <v>52</v>
      </c>
      <c r="B6" s="22" t="s">
        <v>184</v>
      </c>
      <c r="C6" s="361">
        <f>+C7+C12+C21</f>
        <v>41457</v>
      </c>
      <c r="D6" s="361">
        <f>+D7+D12+D21</f>
        <v>39042</v>
      </c>
      <c r="E6" s="171">
        <f>+E7+E12+E21</f>
        <v>33313</v>
      </c>
    </row>
    <row r="7" spans="1:5" s="1" customFormat="1" ht="12" customHeight="1" thickBot="1">
      <c r="A7" s="21" t="s">
        <v>53</v>
      </c>
      <c r="B7" s="153" t="s">
        <v>388</v>
      </c>
      <c r="C7" s="362">
        <f>+C8+C9+C10+C11</f>
        <v>5630</v>
      </c>
      <c r="D7" s="362">
        <f>+D8+D9+D10+D11</f>
        <v>5630</v>
      </c>
      <c r="E7" s="172">
        <f>+E8+E9+E10+E11</f>
        <v>9848</v>
      </c>
    </row>
    <row r="8" spans="1:5" s="1" customFormat="1" ht="12" customHeight="1">
      <c r="A8" s="14" t="s">
        <v>136</v>
      </c>
      <c r="B8" s="283" t="s">
        <v>93</v>
      </c>
      <c r="C8" s="363">
        <v>5590</v>
      </c>
      <c r="D8" s="363">
        <v>5590</v>
      </c>
      <c r="E8" s="174">
        <v>9526</v>
      </c>
    </row>
    <row r="9" spans="1:5" s="1" customFormat="1" ht="12" customHeight="1">
      <c r="A9" s="14" t="s">
        <v>137</v>
      </c>
      <c r="B9" s="167" t="s">
        <v>109</v>
      </c>
      <c r="C9" s="363"/>
      <c r="D9" s="363"/>
      <c r="E9" s="174"/>
    </row>
    <row r="10" spans="1:5" s="1" customFormat="1" ht="12" customHeight="1">
      <c r="A10" s="14" t="s">
        <v>138</v>
      </c>
      <c r="B10" s="167" t="s">
        <v>185</v>
      </c>
      <c r="C10" s="363">
        <v>40</v>
      </c>
      <c r="D10" s="363">
        <v>40</v>
      </c>
      <c r="E10" s="174">
        <v>35</v>
      </c>
    </row>
    <row r="11" spans="1:5" s="1" customFormat="1" ht="12" customHeight="1" thickBot="1">
      <c r="A11" s="14" t="s">
        <v>139</v>
      </c>
      <c r="B11" s="284" t="s">
        <v>186</v>
      </c>
      <c r="C11" s="363"/>
      <c r="D11" s="363"/>
      <c r="E11" s="174">
        <v>287</v>
      </c>
    </row>
    <row r="12" spans="1:5" s="1" customFormat="1" ht="12" customHeight="1" thickBot="1">
      <c r="A12" s="21" t="s">
        <v>54</v>
      </c>
      <c r="B12" s="22" t="s">
        <v>187</v>
      </c>
      <c r="C12" s="362">
        <f>+C13+C14+C15+C16+C17+C18+C19+C20</f>
        <v>33722</v>
      </c>
      <c r="D12" s="362">
        <f>+D13+D14+D15+D16+D17+D18+D19+D20</f>
        <v>31307</v>
      </c>
      <c r="E12" s="172">
        <f>+E13+E14+E15+E16+E17+E18+E19+E20</f>
        <v>21451</v>
      </c>
    </row>
    <row r="13" spans="1:5" s="1" customFormat="1" ht="12" customHeight="1">
      <c r="A13" s="18" t="s">
        <v>110</v>
      </c>
      <c r="B13" s="10" t="s">
        <v>192</v>
      </c>
      <c r="C13" s="364">
        <v>590</v>
      </c>
      <c r="D13" s="364">
        <v>16387</v>
      </c>
      <c r="E13" s="173">
        <v>16149</v>
      </c>
    </row>
    <row r="14" spans="1:5" s="1" customFormat="1" ht="12" customHeight="1">
      <c r="A14" s="14" t="s">
        <v>111</v>
      </c>
      <c r="B14" s="7" t="s">
        <v>193</v>
      </c>
      <c r="C14" s="363">
        <v>3556</v>
      </c>
      <c r="D14" s="363">
        <v>3556</v>
      </c>
      <c r="E14" s="174">
        <v>282</v>
      </c>
    </row>
    <row r="15" spans="1:5" s="1" customFormat="1" ht="12" customHeight="1">
      <c r="A15" s="14" t="s">
        <v>112</v>
      </c>
      <c r="B15" s="7" t="s">
        <v>194</v>
      </c>
      <c r="C15" s="363">
        <v>4118</v>
      </c>
      <c r="D15" s="363">
        <v>4218</v>
      </c>
      <c r="E15" s="174">
        <v>1120</v>
      </c>
    </row>
    <row r="16" spans="1:5" s="1" customFormat="1" ht="12" customHeight="1">
      <c r="A16" s="14" t="s">
        <v>113</v>
      </c>
      <c r="B16" s="7" t="s">
        <v>195</v>
      </c>
      <c r="C16" s="363">
        <v>19014</v>
      </c>
      <c r="D16" s="363">
        <v>802</v>
      </c>
      <c r="E16" s="174">
        <v>153</v>
      </c>
    </row>
    <row r="17" spans="1:5" s="1" customFormat="1" ht="12" customHeight="1">
      <c r="A17" s="13" t="s">
        <v>188</v>
      </c>
      <c r="B17" s="6" t="s">
        <v>196</v>
      </c>
      <c r="C17" s="365"/>
      <c r="D17" s="365"/>
      <c r="E17" s="175"/>
    </row>
    <row r="18" spans="1:5" s="1" customFormat="1" ht="12" customHeight="1">
      <c r="A18" s="14" t="s">
        <v>189</v>
      </c>
      <c r="B18" s="7" t="s">
        <v>272</v>
      </c>
      <c r="C18" s="363">
        <v>5294</v>
      </c>
      <c r="D18" s="363">
        <v>5294</v>
      </c>
      <c r="E18" s="174">
        <v>3662</v>
      </c>
    </row>
    <row r="19" spans="1:5" s="1" customFormat="1" ht="12" customHeight="1">
      <c r="A19" s="14" t="s">
        <v>190</v>
      </c>
      <c r="B19" s="7" t="s">
        <v>198</v>
      </c>
      <c r="C19" s="363"/>
      <c r="D19" s="363"/>
      <c r="E19" s="174">
        <v>13</v>
      </c>
    </row>
    <row r="20" spans="1:5" s="1" customFormat="1" ht="12" customHeight="1" thickBot="1">
      <c r="A20" s="15" t="s">
        <v>191</v>
      </c>
      <c r="B20" s="8" t="s">
        <v>199</v>
      </c>
      <c r="C20" s="366">
        <v>1150</v>
      </c>
      <c r="D20" s="366">
        <v>1050</v>
      </c>
      <c r="E20" s="176">
        <v>72</v>
      </c>
    </row>
    <row r="21" spans="1:5" s="1" customFormat="1" ht="12" customHeight="1" thickBot="1">
      <c r="A21" s="21" t="s">
        <v>200</v>
      </c>
      <c r="B21" s="22" t="s">
        <v>273</v>
      </c>
      <c r="C21" s="367">
        <v>2105</v>
      </c>
      <c r="D21" s="367">
        <v>2105</v>
      </c>
      <c r="E21" s="177">
        <v>2014</v>
      </c>
    </row>
    <row r="22" spans="1:5" s="1" customFormat="1" ht="12" customHeight="1" thickBot="1">
      <c r="A22" s="21" t="s">
        <v>56</v>
      </c>
      <c r="B22" s="22" t="s">
        <v>202</v>
      </c>
      <c r="C22" s="362">
        <f>+C23+C24+C25+C26+C27+C28+C29+C30</f>
        <v>97156</v>
      </c>
      <c r="D22" s="362">
        <f>+D23+D24+D25+D26+D27+D28+D29+D30</f>
        <v>106230</v>
      </c>
      <c r="E22" s="172">
        <f>+E23+E24+E25+E26+E27+E28+E29+E30</f>
        <v>106219</v>
      </c>
    </row>
    <row r="23" spans="1:5" s="1" customFormat="1" ht="12" customHeight="1">
      <c r="A23" s="16" t="s">
        <v>114</v>
      </c>
      <c r="B23" s="9" t="s">
        <v>208</v>
      </c>
      <c r="C23" s="368">
        <v>45230</v>
      </c>
      <c r="D23" s="368">
        <v>44735</v>
      </c>
      <c r="E23" s="178">
        <v>44735</v>
      </c>
    </row>
    <row r="24" spans="1:5" s="1" customFormat="1" ht="12" customHeight="1">
      <c r="A24" s="14" t="s">
        <v>115</v>
      </c>
      <c r="B24" s="7" t="s">
        <v>209</v>
      </c>
      <c r="C24" s="363">
        <v>33941</v>
      </c>
      <c r="D24" s="363">
        <v>27237</v>
      </c>
      <c r="E24" s="174">
        <v>27237</v>
      </c>
    </row>
    <row r="25" spans="1:5" s="1" customFormat="1" ht="12" customHeight="1">
      <c r="A25" s="14" t="s">
        <v>116</v>
      </c>
      <c r="B25" s="7" t="s">
        <v>210</v>
      </c>
      <c r="C25" s="363">
        <v>177</v>
      </c>
      <c r="D25" s="363">
        <v>7225</v>
      </c>
      <c r="E25" s="174">
        <v>7225</v>
      </c>
    </row>
    <row r="26" spans="1:5" s="1" customFormat="1" ht="12" customHeight="1">
      <c r="A26" s="17" t="s">
        <v>203</v>
      </c>
      <c r="B26" s="7" t="s">
        <v>119</v>
      </c>
      <c r="C26" s="369"/>
      <c r="D26" s="369">
        <v>2738</v>
      </c>
      <c r="E26" s="179">
        <v>2738</v>
      </c>
    </row>
    <row r="27" spans="1:5" s="1" customFormat="1" ht="12" customHeight="1">
      <c r="A27" s="17" t="s">
        <v>204</v>
      </c>
      <c r="B27" s="7" t="s">
        <v>500</v>
      </c>
      <c r="C27" s="369"/>
      <c r="D27" s="369">
        <v>4595</v>
      </c>
      <c r="E27" s="179">
        <v>4584</v>
      </c>
    </row>
    <row r="28" spans="1:5" s="1" customFormat="1" ht="12" customHeight="1">
      <c r="A28" s="14" t="s">
        <v>205</v>
      </c>
      <c r="B28" s="7" t="s">
        <v>212</v>
      </c>
      <c r="C28" s="363"/>
      <c r="D28" s="363"/>
      <c r="E28" s="174"/>
    </row>
    <row r="29" spans="1:5" s="1" customFormat="1" ht="12" customHeight="1">
      <c r="A29" s="14" t="s">
        <v>206</v>
      </c>
      <c r="B29" s="7" t="s">
        <v>274</v>
      </c>
      <c r="C29" s="370"/>
      <c r="D29" s="370"/>
      <c r="E29" s="180"/>
    </row>
    <row r="30" spans="1:5" s="1" customFormat="1" ht="12" customHeight="1" thickBot="1">
      <c r="A30" s="14" t="s">
        <v>207</v>
      </c>
      <c r="B30" s="12" t="s">
        <v>213</v>
      </c>
      <c r="C30" s="370">
        <v>17808</v>
      </c>
      <c r="D30" s="370">
        <v>19700</v>
      </c>
      <c r="E30" s="180">
        <v>19700</v>
      </c>
    </row>
    <row r="31" spans="1:5" s="1" customFormat="1" ht="12" customHeight="1" thickBot="1">
      <c r="A31" s="146" t="s">
        <v>57</v>
      </c>
      <c r="B31" s="22" t="s">
        <v>389</v>
      </c>
      <c r="C31" s="362">
        <f>+C32+C38</f>
        <v>147639</v>
      </c>
      <c r="D31" s="362">
        <f>+D32+D38</f>
        <v>210433</v>
      </c>
      <c r="E31" s="172">
        <f>+E32+E38</f>
        <v>204730</v>
      </c>
    </row>
    <row r="32" spans="1:5" s="1" customFormat="1" ht="12" customHeight="1">
      <c r="A32" s="147" t="s">
        <v>117</v>
      </c>
      <c r="B32" s="285" t="s">
        <v>390</v>
      </c>
      <c r="C32" s="371">
        <f>+C33+C34+C35+C36+C37</f>
        <v>134596</v>
      </c>
      <c r="D32" s="371">
        <f>+D33+D34+D35+D36+D37</f>
        <v>185573</v>
      </c>
      <c r="E32" s="184">
        <f>+E33+E34+E35+E36+E37</f>
        <v>179870</v>
      </c>
    </row>
    <row r="33" spans="1:5" s="1" customFormat="1" ht="12" customHeight="1">
      <c r="A33" s="148" t="s">
        <v>120</v>
      </c>
      <c r="B33" s="154" t="s">
        <v>275</v>
      </c>
      <c r="C33" s="370">
        <v>10750</v>
      </c>
      <c r="D33" s="370">
        <v>12141</v>
      </c>
      <c r="E33" s="180">
        <v>12141</v>
      </c>
    </row>
    <row r="34" spans="1:5" s="1" customFormat="1" ht="12" customHeight="1">
      <c r="A34" s="148" t="s">
        <v>121</v>
      </c>
      <c r="B34" s="154" t="s">
        <v>501</v>
      </c>
      <c r="C34" s="370"/>
      <c r="D34" s="370">
        <v>2001</v>
      </c>
      <c r="E34" s="180">
        <v>2001</v>
      </c>
    </row>
    <row r="35" spans="1:5" s="1" customFormat="1" ht="12" customHeight="1">
      <c r="A35" s="148" t="s">
        <v>122</v>
      </c>
      <c r="B35" s="154" t="s">
        <v>277</v>
      </c>
      <c r="C35" s="370">
        <v>5051</v>
      </c>
      <c r="D35" s="370">
        <v>259</v>
      </c>
      <c r="E35" s="180">
        <v>218</v>
      </c>
    </row>
    <row r="36" spans="1:5" s="1" customFormat="1" ht="12" customHeight="1">
      <c r="A36" s="148" t="s">
        <v>123</v>
      </c>
      <c r="B36" s="154" t="s">
        <v>278</v>
      </c>
      <c r="C36" s="370">
        <v>16588</v>
      </c>
      <c r="D36" s="370">
        <v>16588</v>
      </c>
      <c r="E36" s="180">
        <v>10927</v>
      </c>
    </row>
    <row r="37" spans="1:5" s="1" customFormat="1" ht="12" customHeight="1">
      <c r="A37" s="148" t="s">
        <v>214</v>
      </c>
      <c r="B37" s="154" t="s">
        <v>391</v>
      </c>
      <c r="C37" s="370">
        <v>102207</v>
      </c>
      <c r="D37" s="370">
        <v>154584</v>
      </c>
      <c r="E37" s="180">
        <v>154583</v>
      </c>
    </row>
    <row r="38" spans="1:5" s="1" customFormat="1" ht="12" customHeight="1">
      <c r="A38" s="148" t="s">
        <v>118</v>
      </c>
      <c r="B38" s="155" t="s">
        <v>392</v>
      </c>
      <c r="C38" s="372">
        <f>+C39+C40+C41+C42+C43</f>
        <v>13043</v>
      </c>
      <c r="D38" s="372">
        <f>+D39+D40+D41+D42+D43</f>
        <v>24860</v>
      </c>
      <c r="E38" s="185">
        <f>+E39+E40+E41+E42+E43</f>
        <v>24860</v>
      </c>
    </row>
    <row r="39" spans="1:5" s="1" customFormat="1" ht="12" customHeight="1">
      <c r="A39" s="148" t="s">
        <v>126</v>
      </c>
      <c r="B39" s="154" t="s">
        <v>502</v>
      </c>
      <c r="C39" s="370"/>
      <c r="D39" s="370">
        <v>321</v>
      </c>
      <c r="E39" s="180">
        <v>321</v>
      </c>
    </row>
    <row r="40" spans="1:5" s="1" customFormat="1" ht="12" customHeight="1">
      <c r="A40" s="148" t="s">
        <v>127</v>
      </c>
      <c r="B40" s="154" t="s">
        <v>503</v>
      </c>
      <c r="C40" s="370"/>
      <c r="D40" s="370">
        <v>7366</v>
      </c>
      <c r="E40" s="180">
        <v>7366</v>
      </c>
    </row>
    <row r="41" spans="1:5" s="1" customFormat="1" ht="12" customHeight="1">
      <c r="A41" s="148" t="s">
        <v>128</v>
      </c>
      <c r="B41" s="154" t="s">
        <v>277</v>
      </c>
      <c r="C41" s="370"/>
      <c r="D41" s="370"/>
      <c r="E41" s="180"/>
    </row>
    <row r="42" spans="1:5" s="1" customFormat="1" ht="12" customHeight="1">
      <c r="A42" s="148" t="s">
        <v>129</v>
      </c>
      <c r="B42" s="156" t="s">
        <v>278</v>
      </c>
      <c r="C42" s="370"/>
      <c r="D42" s="370"/>
      <c r="E42" s="180"/>
    </row>
    <row r="43" spans="1:5" s="1" customFormat="1" ht="12" customHeight="1" thickBot="1">
      <c r="A43" s="149" t="s">
        <v>215</v>
      </c>
      <c r="B43" s="157" t="s">
        <v>393</v>
      </c>
      <c r="C43" s="373">
        <v>13043</v>
      </c>
      <c r="D43" s="373">
        <v>17173</v>
      </c>
      <c r="E43" s="374">
        <v>17173</v>
      </c>
    </row>
    <row r="44" spans="1:5" s="1" customFormat="1" ht="12" customHeight="1" thickBot="1">
      <c r="A44" s="21" t="s">
        <v>216</v>
      </c>
      <c r="B44" s="286" t="s">
        <v>279</v>
      </c>
      <c r="C44" s="362">
        <f>+C45+C46</f>
        <v>0</v>
      </c>
      <c r="D44" s="362">
        <f>+D45+D46</f>
        <v>88</v>
      </c>
      <c r="E44" s="172">
        <f>+E45+E46</f>
        <v>88</v>
      </c>
    </row>
    <row r="45" spans="1:5" s="1" customFormat="1" ht="12" customHeight="1">
      <c r="A45" s="16" t="s">
        <v>124</v>
      </c>
      <c r="B45" s="167" t="s">
        <v>280</v>
      </c>
      <c r="C45" s="368"/>
      <c r="D45" s="368">
        <v>88</v>
      </c>
      <c r="E45" s="178">
        <v>88</v>
      </c>
    </row>
    <row r="46" spans="1:5" s="1" customFormat="1" ht="12" customHeight="1" thickBot="1">
      <c r="A46" s="13" t="s">
        <v>125</v>
      </c>
      <c r="B46" s="162" t="s">
        <v>284</v>
      </c>
      <c r="C46" s="365"/>
      <c r="D46" s="365"/>
      <c r="E46" s="175"/>
    </row>
    <row r="47" spans="1:5" s="1" customFormat="1" ht="12" customHeight="1" thickBot="1">
      <c r="A47" s="21" t="s">
        <v>59</v>
      </c>
      <c r="B47" s="286" t="s">
        <v>283</v>
      </c>
      <c r="C47" s="362">
        <f>+C48+C49+C50</f>
        <v>3166</v>
      </c>
      <c r="D47" s="362">
        <f>+D48+D49+D50</f>
        <v>3166</v>
      </c>
      <c r="E47" s="172">
        <f>+E48+E49+E50</f>
        <v>0</v>
      </c>
    </row>
    <row r="48" spans="1:5" s="1" customFormat="1" ht="12" customHeight="1">
      <c r="A48" s="16" t="s">
        <v>219</v>
      </c>
      <c r="B48" s="167" t="s">
        <v>217</v>
      </c>
      <c r="C48" s="375">
        <v>3166</v>
      </c>
      <c r="D48" s="375">
        <v>3166</v>
      </c>
      <c r="E48" s="376">
        <v>0</v>
      </c>
    </row>
    <row r="49" spans="1:5" s="1" customFormat="1" ht="12" customHeight="1">
      <c r="A49" s="14" t="s">
        <v>220</v>
      </c>
      <c r="B49" s="154" t="s">
        <v>218</v>
      </c>
      <c r="C49" s="370"/>
      <c r="D49" s="370"/>
      <c r="E49" s="180"/>
    </row>
    <row r="50" spans="1:5" s="1" customFormat="1" ht="12" customHeight="1" thickBot="1">
      <c r="A50" s="13" t="s">
        <v>327</v>
      </c>
      <c r="B50" s="162" t="s">
        <v>281</v>
      </c>
      <c r="C50" s="377"/>
      <c r="D50" s="377"/>
      <c r="E50" s="378"/>
    </row>
    <row r="51" spans="1:5" s="1" customFormat="1" ht="17.25" customHeight="1" thickBot="1">
      <c r="A51" s="21" t="s">
        <v>221</v>
      </c>
      <c r="B51" s="287" t="s">
        <v>282</v>
      </c>
      <c r="C51" s="379"/>
      <c r="D51" s="379"/>
      <c r="E51" s="181"/>
    </row>
    <row r="52" spans="1:5" s="1" customFormat="1" ht="12" customHeight="1" thickBot="1">
      <c r="A52" s="21" t="s">
        <v>61</v>
      </c>
      <c r="B52" s="25" t="s">
        <v>222</v>
      </c>
      <c r="C52" s="380">
        <f>+C7+C12+C21+C22+C31+C44+C47+C51</f>
        <v>289418</v>
      </c>
      <c r="D52" s="380">
        <f>+D7+D12+D21+D22+D31+D44+D47+D51</f>
        <v>358959</v>
      </c>
      <c r="E52" s="182">
        <f>+E7+E12+E21+E22+E31+E44+E47+E51</f>
        <v>344350</v>
      </c>
    </row>
    <row r="53" spans="1:5" s="1" customFormat="1" ht="12" customHeight="1" thickBot="1">
      <c r="A53" s="158" t="s">
        <v>62</v>
      </c>
      <c r="B53" s="153" t="s">
        <v>285</v>
      </c>
      <c r="C53" s="381">
        <f>+C54+C60</f>
        <v>6531</v>
      </c>
      <c r="D53" s="381">
        <f>+D54+D60</f>
        <v>6531</v>
      </c>
      <c r="E53" s="183">
        <f>+E54+E60</f>
        <v>6531</v>
      </c>
    </row>
    <row r="54" spans="1:5" s="1" customFormat="1" ht="12" customHeight="1">
      <c r="A54" s="288" t="s">
        <v>168</v>
      </c>
      <c r="B54" s="285" t="s">
        <v>356</v>
      </c>
      <c r="C54" s="371">
        <f>+C55+C56+C57+C58+C59</f>
        <v>6531</v>
      </c>
      <c r="D54" s="371">
        <f>+D55+D56+D57+D58+D59</f>
        <v>6531</v>
      </c>
      <c r="E54" s="184">
        <f>+E55+E56+E57+E58+E59</f>
        <v>6531</v>
      </c>
    </row>
    <row r="55" spans="1:5" s="1" customFormat="1" ht="12" customHeight="1">
      <c r="A55" s="159" t="s">
        <v>297</v>
      </c>
      <c r="B55" s="154" t="s">
        <v>286</v>
      </c>
      <c r="C55" s="370">
        <v>6531</v>
      </c>
      <c r="D55" s="370">
        <v>6531</v>
      </c>
      <c r="E55" s="180">
        <v>6531</v>
      </c>
    </row>
    <row r="56" spans="1:5" s="1" customFormat="1" ht="12" customHeight="1">
      <c r="A56" s="159" t="s">
        <v>298</v>
      </c>
      <c r="B56" s="154" t="s">
        <v>287</v>
      </c>
      <c r="C56" s="370"/>
      <c r="D56" s="370"/>
      <c r="E56" s="180"/>
    </row>
    <row r="57" spans="1:5" s="1" customFormat="1" ht="12" customHeight="1">
      <c r="A57" s="159" t="s">
        <v>299</v>
      </c>
      <c r="B57" s="154" t="s">
        <v>288</v>
      </c>
      <c r="C57" s="370"/>
      <c r="D57" s="370"/>
      <c r="E57" s="180"/>
    </row>
    <row r="58" spans="1:5" s="1" customFormat="1" ht="12" customHeight="1">
      <c r="A58" s="159" t="s">
        <v>300</v>
      </c>
      <c r="B58" s="154" t="s">
        <v>289</v>
      </c>
      <c r="C58" s="370"/>
      <c r="D58" s="370"/>
      <c r="E58" s="180"/>
    </row>
    <row r="59" spans="1:5" s="1" customFormat="1" ht="12" customHeight="1">
      <c r="A59" s="159" t="s">
        <v>301</v>
      </c>
      <c r="B59" s="154" t="s">
        <v>290</v>
      </c>
      <c r="C59" s="370"/>
      <c r="D59" s="370"/>
      <c r="E59" s="180"/>
    </row>
    <row r="60" spans="1:5" s="1" customFormat="1" ht="12" customHeight="1">
      <c r="A60" s="160" t="s">
        <v>169</v>
      </c>
      <c r="B60" s="155" t="s">
        <v>355</v>
      </c>
      <c r="C60" s="372">
        <f>+C61+C62+C63+C64+C65</f>
        <v>0</v>
      </c>
      <c r="D60" s="372">
        <f>+D61+D62+D63+D64+D65</f>
        <v>0</v>
      </c>
      <c r="E60" s="185">
        <f>+E61+E62+E63+E64+E65</f>
        <v>0</v>
      </c>
    </row>
    <row r="61" spans="1:5" s="1" customFormat="1" ht="12" customHeight="1">
      <c r="A61" s="159" t="s">
        <v>302</v>
      </c>
      <c r="B61" s="154" t="s">
        <v>291</v>
      </c>
      <c r="C61" s="370"/>
      <c r="D61" s="370"/>
      <c r="E61" s="180"/>
    </row>
    <row r="62" spans="1:5" s="1" customFormat="1" ht="12" customHeight="1">
      <c r="A62" s="159" t="s">
        <v>303</v>
      </c>
      <c r="B62" s="154" t="s">
        <v>292</v>
      </c>
      <c r="C62" s="370"/>
      <c r="D62" s="370"/>
      <c r="E62" s="180"/>
    </row>
    <row r="63" spans="1:5" s="1" customFormat="1" ht="12" customHeight="1">
      <c r="A63" s="159" t="s">
        <v>304</v>
      </c>
      <c r="B63" s="154" t="s">
        <v>293</v>
      </c>
      <c r="C63" s="370"/>
      <c r="D63" s="370"/>
      <c r="E63" s="180"/>
    </row>
    <row r="64" spans="1:5" s="1" customFormat="1" ht="12" customHeight="1">
      <c r="A64" s="159" t="s">
        <v>305</v>
      </c>
      <c r="B64" s="154" t="s">
        <v>294</v>
      </c>
      <c r="C64" s="370"/>
      <c r="D64" s="370"/>
      <c r="E64" s="180"/>
    </row>
    <row r="65" spans="1:5" s="1" customFormat="1" ht="12" customHeight="1" thickBot="1">
      <c r="A65" s="161" t="s">
        <v>306</v>
      </c>
      <c r="B65" s="162" t="s">
        <v>295</v>
      </c>
      <c r="C65" s="382"/>
      <c r="D65" s="382"/>
      <c r="E65" s="186"/>
    </row>
    <row r="66" spans="1:5" s="1" customFormat="1" ht="12" customHeight="1" thickBot="1">
      <c r="A66" s="163" t="s">
        <v>63</v>
      </c>
      <c r="B66" s="289" t="s">
        <v>511</v>
      </c>
      <c r="C66" s="381">
        <f>+C52+C53</f>
        <v>295949</v>
      </c>
      <c r="D66" s="381">
        <f>+D52+D53</f>
        <v>365490</v>
      </c>
      <c r="E66" s="183">
        <f>+E52+E53</f>
        <v>350881</v>
      </c>
    </row>
    <row r="67" spans="1:5" s="1" customFormat="1" ht="13.5" customHeight="1" thickBot="1">
      <c r="A67" s="164" t="s">
        <v>64</v>
      </c>
      <c r="B67" s="290" t="s">
        <v>296</v>
      </c>
      <c r="C67" s="383"/>
      <c r="D67" s="383"/>
      <c r="E67" s="193">
        <v>139</v>
      </c>
    </row>
    <row r="68" spans="1:5" s="1" customFormat="1" ht="12" customHeight="1" thickBot="1">
      <c r="A68" s="163" t="s">
        <v>65</v>
      </c>
      <c r="B68" s="289" t="s">
        <v>354</v>
      </c>
      <c r="C68" s="384">
        <f>+C66+C67</f>
        <v>295949</v>
      </c>
      <c r="D68" s="384">
        <f>+D66+D67</f>
        <v>365490</v>
      </c>
      <c r="E68" s="194">
        <f>+E66+E67</f>
        <v>351020</v>
      </c>
    </row>
    <row r="69" spans="1:5" s="1" customFormat="1" ht="83.25" customHeight="1">
      <c r="A69" s="4"/>
      <c r="B69" s="5"/>
      <c r="C69" s="187"/>
      <c r="D69" s="187"/>
      <c r="E69" s="187"/>
    </row>
    <row r="70" spans="1:5" ht="16.5" customHeight="1">
      <c r="A70" s="587" t="s">
        <v>81</v>
      </c>
      <c r="B70" s="587"/>
      <c r="C70" s="587"/>
      <c r="D70" s="587"/>
      <c r="E70" s="587"/>
    </row>
    <row r="71" spans="1:5" s="195" customFormat="1" ht="16.5" customHeight="1" thickBot="1">
      <c r="A71" s="307" t="s">
        <v>173</v>
      </c>
      <c r="B71" s="307"/>
      <c r="C71" s="73"/>
      <c r="D71" s="73"/>
      <c r="E71" s="73" t="s">
        <v>326</v>
      </c>
    </row>
    <row r="72" spans="1:5" s="195" customFormat="1" ht="16.5" customHeight="1">
      <c r="A72" s="588" t="s">
        <v>108</v>
      </c>
      <c r="B72" s="590" t="s">
        <v>401</v>
      </c>
      <c r="C72" s="592" t="s">
        <v>0</v>
      </c>
      <c r="D72" s="592"/>
      <c r="E72" s="593"/>
    </row>
    <row r="73" spans="1:5" ht="37.5" customHeight="1" thickBot="1">
      <c r="A73" s="589"/>
      <c r="B73" s="591"/>
      <c r="C73" s="309" t="s">
        <v>402</v>
      </c>
      <c r="D73" s="309" t="s">
        <v>409</v>
      </c>
      <c r="E73" s="310" t="s">
        <v>410</v>
      </c>
    </row>
    <row r="74" spans="1:5" s="34" customFormat="1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3" t="s">
        <v>52</v>
      </c>
      <c r="B75" s="29" t="s">
        <v>223</v>
      </c>
      <c r="C75" s="361">
        <f>+C76+C77+C78+C79+C80</f>
        <v>279440</v>
      </c>
      <c r="D75" s="361">
        <f>+D76+D77+D78+D79+D80</f>
        <v>337551</v>
      </c>
      <c r="E75" s="171">
        <f>+E76+E77+E78+E79+E80</f>
        <v>304475</v>
      </c>
    </row>
    <row r="76" spans="1:5" ht="12" customHeight="1">
      <c r="A76" s="18" t="s">
        <v>130</v>
      </c>
      <c r="B76" s="10" t="s">
        <v>82</v>
      </c>
      <c r="C76" s="364">
        <v>108149</v>
      </c>
      <c r="D76" s="364">
        <v>132665</v>
      </c>
      <c r="E76" s="173">
        <v>132390</v>
      </c>
    </row>
    <row r="77" spans="1:5" ht="12" customHeight="1">
      <c r="A77" s="14" t="s">
        <v>131</v>
      </c>
      <c r="B77" s="7" t="s">
        <v>224</v>
      </c>
      <c r="C77" s="363">
        <v>19493</v>
      </c>
      <c r="D77" s="363">
        <v>22570</v>
      </c>
      <c r="E77" s="174">
        <v>22443</v>
      </c>
    </row>
    <row r="78" spans="1:5" ht="12" customHeight="1">
      <c r="A78" s="14" t="s">
        <v>132</v>
      </c>
      <c r="B78" s="7" t="s">
        <v>159</v>
      </c>
      <c r="C78" s="369">
        <v>90318</v>
      </c>
      <c r="D78" s="369">
        <v>101378</v>
      </c>
      <c r="E78" s="179">
        <v>74162</v>
      </c>
    </row>
    <row r="79" spans="1:5" ht="12" customHeight="1">
      <c r="A79" s="14" t="s">
        <v>133</v>
      </c>
      <c r="B79" s="11" t="s">
        <v>225</v>
      </c>
      <c r="C79" s="369"/>
      <c r="D79" s="369"/>
      <c r="E79" s="179"/>
    </row>
    <row r="80" spans="1:5" ht="12" customHeight="1">
      <c r="A80" s="14" t="s">
        <v>142</v>
      </c>
      <c r="B80" s="20" t="s">
        <v>226</v>
      </c>
      <c r="C80" s="369">
        <f>C82+C83+C84</f>
        <v>61480</v>
      </c>
      <c r="D80" s="369">
        <f>D82+D83+D84</f>
        <v>80938</v>
      </c>
      <c r="E80" s="369">
        <f>E82+E83+E84</f>
        <v>75480</v>
      </c>
    </row>
    <row r="81" spans="1:5" ht="12" customHeight="1">
      <c r="A81" s="14" t="s">
        <v>134</v>
      </c>
      <c r="B81" s="7" t="s">
        <v>244</v>
      </c>
      <c r="C81" s="369"/>
      <c r="D81" s="369"/>
      <c r="E81" s="179"/>
    </row>
    <row r="82" spans="1:5" ht="12" customHeight="1">
      <c r="A82" s="14" t="s">
        <v>135</v>
      </c>
      <c r="B82" s="76" t="s">
        <v>245</v>
      </c>
      <c r="C82" s="369">
        <v>44886</v>
      </c>
      <c r="D82" s="369">
        <v>17218</v>
      </c>
      <c r="E82" s="179">
        <v>15262</v>
      </c>
    </row>
    <row r="83" spans="1:5" ht="12" customHeight="1">
      <c r="A83" s="14" t="s">
        <v>143</v>
      </c>
      <c r="B83" s="76" t="s">
        <v>307</v>
      </c>
      <c r="C83" s="369">
        <v>11047</v>
      </c>
      <c r="D83" s="369">
        <v>57640</v>
      </c>
      <c r="E83" s="179">
        <v>54168</v>
      </c>
    </row>
    <row r="84" spans="1:5" ht="12" customHeight="1">
      <c r="A84" s="14" t="s">
        <v>144</v>
      </c>
      <c r="B84" s="77" t="s">
        <v>246</v>
      </c>
      <c r="C84" s="369">
        <v>5547</v>
      </c>
      <c r="D84" s="369">
        <v>6080</v>
      </c>
      <c r="E84" s="179">
        <v>6050</v>
      </c>
    </row>
    <row r="85" spans="1:5" ht="12" customHeight="1">
      <c r="A85" s="13" t="s">
        <v>145</v>
      </c>
      <c r="B85" s="78" t="s">
        <v>247</v>
      </c>
      <c r="C85" s="369"/>
      <c r="D85" s="369"/>
      <c r="E85" s="179"/>
    </row>
    <row r="86" spans="1:5" ht="12" customHeight="1">
      <c r="A86" s="14" t="s">
        <v>146</v>
      </c>
      <c r="B86" s="78" t="s">
        <v>248</v>
      </c>
      <c r="C86" s="369"/>
      <c r="D86" s="369"/>
      <c r="E86" s="179"/>
    </row>
    <row r="87" spans="1:5" ht="12" customHeight="1" thickBot="1">
      <c r="A87" s="19" t="s">
        <v>148</v>
      </c>
      <c r="B87" s="79" t="s">
        <v>249</v>
      </c>
      <c r="C87" s="385"/>
      <c r="D87" s="385"/>
      <c r="E87" s="188"/>
    </row>
    <row r="88" spans="1:5" ht="12" customHeight="1" thickBot="1">
      <c r="A88" s="21" t="s">
        <v>53</v>
      </c>
      <c r="B88" s="28" t="s">
        <v>328</v>
      </c>
      <c r="C88" s="362">
        <f>+C89+C90+C91</f>
        <v>16209</v>
      </c>
      <c r="D88" s="362">
        <f>+D89+D90+D91</f>
        <v>27939</v>
      </c>
      <c r="E88" s="172">
        <f>+E89+E90+E91</f>
        <v>26791</v>
      </c>
    </row>
    <row r="89" spans="1:5" ht="12" customHeight="1">
      <c r="A89" s="16" t="s">
        <v>136</v>
      </c>
      <c r="B89" s="7" t="s">
        <v>308</v>
      </c>
      <c r="C89" s="368">
        <v>14876</v>
      </c>
      <c r="D89" s="368">
        <v>23602</v>
      </c>
      <c r="E89" s="178">
        <v>22018</v>
      </c>
    </row>
    <row r="90" spans="1:5" ht="12" customHeight="1">
      <c r="A90" s="16" t="s">
        <v>137</v>
      </c>
      <c r="B90" s="12" t="s">
        <v>228</v>
      </c>
      <c r="C90" s="363">
        <v>1333</v>
      </c>
      <c r="D90" s="363">
        <v>3692</v>
      </c>
      <c r="E90" s="174">
        <v>4128</v>
      </c>
    </row>
    <row r="91" spans="1:5" ht="12" customHeight="1">
      <c r="A91" s="16" t="s">
        <v>138</v>
      </c>
      <c r="B91" s="154" t="s">
        <v>329</v>
      </c>
      <c r="C91" s="363"/>
      <c r="D91" s="363">
        <f>D92+D93+D96</f>
        <v>645</v>
      </c>
      <c r="E91" s="363">
        <f>E92+E93+E96</f>
        <v>645</v>
      </c>
    </row>
    <row r="92" spans="1:5" ht="12" customHeight="1">
      <c r="A92" s="16" t="s">
        <v>139</v>
      </c>
      <c r="B92" s="154" t="s">
        <v>394</v>
      </c>
      <c r="C92" s="363"/>
      <c r="D92" s="363">
        <v>577</v>
      </c>
      <c r="E92" s="174">
        <v>577</v>
      </c>
    </row>
    <row r="93" spans="1:5" ht="12" customHeight="1">
      <c r="A93" s="16" t="s">
        <v>140</v>
      </c>
      <c r="B93" s="154" t="s">
        <v>330</v>
      </c>
      <c r="C93" s="363"/>
      <c r="D93" s="363">
        <v>30</v>
      </c>
      <c r="E93" s="174">
        <v>30</v>
      </c>
    </row>
    <row r="94" spans="1:5" ht="15.75">
      <c r="A94" s="16" t="s">
        <v>147</v>
      </c>
      <c r="B94" s="154" t="s">
        <v>331</v>
      </c>
      <c r="C94" s="363"/>
      <c r="D94" s="363"/>
      <c r="E94" s="174"/>
    </row>
    <row r="95" spans="1:5" ht="12" customHeight="1">
      <c r="A95" s="16" t="s">
        <v>149</v>
      </c>
      <c r="B95" s="291" t="s">
        <v>311</v>
      </c>
      <c r="C95" s="363"/>
      <c r="D95" s="363"/>
      <c r="E95" s="174"/>
    </row>
    <row r="96" spans="1:5" ht="12" customHeight="1">
      <c r="A96" s="16" t="s">
        <v>229</v>
      </c>
      <c r="B96" s="291" t="s">
        <v>504</v>
      </c>
      <c r="C96" s="363"/>
      <c r="D96" s="363">
        <v>38</v>
      </c>
      <c r="E96" s="174">
        <v>38</v>
      </c>
    </row>
    <row r="97" spans="1:5" ht="21.75" customHeight="1">
      <c r="A97" s="16" t="s">
        <v>230</v>
      </c>
      <c r="B97" s="291" t="s">
        <v>310</v>
      </c>
      <c r="C97" s="363"/>
      <c r="D97" s="363"/>
      <c r="E97" s="174"/>
    </row>
    <row r="98" spans="1:5" ht="24" customHeight="1" thickBot="1">
      <c r="A98" s="13" t="s">
        <v>231</v>
      </c>
      <c r="B98" s="292" t="s">
        <v>414</v>
      </c>
      <c r="C98" s="369"/>
      <c r="D98" s="369"/>
      <c r="E98" s="179"/>
    </row>
    <row r="99" spans="1:5" ht="12" customHeight="1" thickBot="1">
      <c r="A99" s="21" t="s">
        <v>54</v>
      </c>
      <c r="B99" s="70" t="s">
        <v>332</v>
      </c>
      <c r="C99" s="362">
        <f>+C100+C101</f>
        <v>300</v>
      </c>
      <c r="D99" s="362">
        <f>+D100+D101</f>
        <v>0</v>
      </c>
      <c r="E99" s="172">
        <f>+E100+E101</f>
        <v>0</v>
      </c>
    </row>
    <row r="100" spans="1:5" ht="12" customHeight="1">
      <c r="A100" s="16" t="s">
        <v>110</v>
      </c>
      <c r="B100" s="9" t="s">
        <v>97</v>
      </c>
      <c r="C100" s="368">
        <v>300</v>
      </c>
      <c r="D100" s="368"/>
      <c r="E100" s="178"/>
    </row>
    <row r="101" spans="1:5" ht="12" customHeight="1" thickBot="1">
      <c r="A101" s="17" t="s">
        <v>111</v>
      </c>
      <c r="B101" s="12" t="s">
        <v>98</v>
      </c>
      <c r="C101" s="369"/>
      <c r="D101" s="369"/>
      <c r="E101" s="179"/>
    </row>
    <row r="102" spans="1:5" s="152" customFormat="1" ht="12" customHeight="1" thickBot="1">
      <c r="A102" s="158" t="s">
        <v>55</v>
      </c>
      <c r="B102" s="153" t="s">
        <v>313</v>
      </c>
      <c r="C102" s="386"/>
      <c r="D102" s="386"/>
      <c r="E102" s="387"/>
    </row>
    <row r="103" spans="1:5" ht="12" customHeight="1" thickBot="1">
      <c r="A103" s="150" t="s">
        <v>56</v>
      </c>
      <c r="B103" s="151" t="s">
        <v>176</v>
      </c>
      <c r="C103" s="361">
        <f>+C75+C88+C99+C102</f>
        <v>295949</v>
      </c>
      <c r="D103" s="361">
        <f>+D75+D88+D99+D102</f>
        <v>365490</v>
      </c>
      <c r="E103" s="171">
        <f>+E75+E88+E99+E102</f>
        <v>331266</v>
      </c>
    </row>
    <row r="104" spans="1:5" ht="12" customHeight="1" thickBot="1">
      <c r="A104" s="158" t="s">
        <v>57</v>
      </c>
      <c r="B104" s="153" t="s">
        <v>395</v>
      </c>
      <c r="C104" s="362">
        <f>+C105+C113</f>
        <v>0</v>
      </c>
      <c r="D104" s="362">
        <f>+D105+D113</f>
        <v>0</v>
      </c>
      <c r="E104" s="172">
        <f>+E105+E113</f>
        <v>0</v>
      </c>
    </row>
    <row r="105" spans="1:5" ht="12" customHeight="1" thickBot="1">
      <c r="A105" s="165" t="s">
        <v>117</v>
      </c>
      <c r="B105" s="293" t="s">
        <v>496</v>
      </c>
      <c r="C105" s="362">
        <f>+C106+C107+C108+C109+C110+C111+C112</f>
        <v>0</v>
      </c>
      <c r="D105" s="362">
        <f>+D106+D107+D108+D109+D110+D111+D112</f>
        <v>0</v>
      </c>
      <c r="E105" s="172">
        <f>+E106+E107+E108+E109+E110+E111+E112</f>
        <v>0</v>
      </c>
    </row>
    <row r="106" spans="1:5" ht="12" customHeight="1">
      <c r="A106" s="166" t="s">
        <v>120</v>
      </c>
      <c r="B106" s="167" t="s">
        <v>314</v>
      </c>
      <c r="C106" s="363"/>
      <c r="D106" s="363"/>
      <c r="E106" s="174"/>
    </row>
    <row r="107" spans="1:5" ht="12" customHeight="1">
      <c r="A107" s="159" t="s">
        <v>121</v>
      </c>
      <c r="B107" s="154" t="s">
        <v>315</v>
      </c>
      <c r="C107" s="363"/>
      <c r="D107" s="363"/>
      <c r="E107" s="174"/>
    </row>
    <row r="108" spans="1:5" ht="12" customHeight="1">
      <c r="A108" s="159" t="s">
        <v>122</v>
      </c>
      <c r="B108" s="154" t="s">
        <v>316</v>
      </c>
      <c r="C108" s="363"/>
      <c r="D108" s="363"/>
      <c r="E108" s="174"/>
    </row>
    <row r="109" spans="1:5" ht="12" customHeight="1">
      <c r="A109" s="159" t="s">
        <v>123</v>
      </c>
      <c r="B109" s="154" t="s">
        <v>317</v>
      </c>
      <c r="C109" s="363"/>
      <c r="D109" s="363"/>
      <c r="E109" s="174"/>
    </row>
    <row r="110" spans="1:5" ht="12" customHeight="1">
      <c r="A110" s="159" t="s">
        <v>214</v>
      </c>
      <c r="B110" s="154" t="s">
        <v>318</v>
      </c>
      <c r="C110" s="363"/>
      <c r="D110" s="363"/>
      <c r="E110" s="174"/>
    </row>
    <row r="111" spans="1:5" ht="12" customHeight="1">
      <c r="A111" s="159" t="s">
        <v>232</v>
      </c>
      <c r="B111" s="154" t="s">
        <v>319</v>
      </c>
      <c r="C111" s="363"/>
      <c r="D111" s="363"/>
      <c r="E111" s="174"/>
    </row>
    <row r="112" spans="1:5" ht="12" customHeight="1" thickBot="1">
      <c r="A112" s="168" t="s">
        <v>233</v>
      </c>
      <c r="B112" s="169" t="s">
        <v>320</v>
      </c>
      <c r="C112" s="363"/>
      <c r="D112" s="363"/>
      <c r="E112" s="174"/>
    </row>
    <row r="113" spans="1:5" ht="12" customHeight="1" thickBot="1">
      <c r="A113" s="165" t="s">
        <v>118</v>
      </c>
      <c r="B113" s="293" t="s">
        <v>497</v>
      </c>
      <c r="C113" s="362">
        <f>+C114+C115+C116+C117+C118+C119+C120+C121</f>
        <v>0</v>
      </c>
      <c r="D113" s="362">
        <f>+D114+D115+D116+D117+D118+D119+D120+D121</f>
        <v>0</v>
      </c>
      <c r="E113" s="172">
        <f>+E114+E115+E116+E117+E118+E119+E120+E121</f>
        <v>0</v>
      </c>
    </row>
    <row r="114" spans="1:5" ht="12" customHeight="1">
      <c r="A114" s="166" t="s">
        <v>126</v>
      </c>
      <c r="B114" s="167" t="s">
        <v>314</v>
      </c>
      <c r="C114" s="363"/>
      <c r="D114" s="363"/>
      <c r="E114" s="174"/>
    </row>
    <row r="115" spans="1:5" ht="12" customHeight="1">
      <c r="A115" s="159" t="s">
        <v>127</v>
      </c>
      <c r="B115" s="154" t="s">
        <v>321</v>
      </c>
      <c r="C115" s="363"/>
      <c r="D115" s="363"/>
      <c r="E115" s="174"/>
    </row>
    <row r="116" spans="1:5" ht="12" customHeight="1">
      <c r="A116" s="159" t="s">
        <v>128</v>
      </c>
      <c r="B116" s="154" t="s">
        <v>316</v>
      </c>
      <c r="C116" s="363"/>
      <c r="D116" s="363"/>
      <c r="E116" s="174"/>
    </row>
    <row r="117" spans="1:5" ht="12" customHeight="1">
      <c r="A117" s="159" t="s">
        <v>129</v>
      </c>
      <c r="B117" s="154" t="s">
        <v>317</v>
      </c>
      <c r="C117" s="363"/>
      <c r="D117" s="363"/>
      <c r="E117" s="174"/>
    </row>
    <row r="118" spans="1:5" ht="12" customHeight="1">
      <c r="A118" s="159" t="s">
        <v>215</v>
      </c>
      <c r="B118" s="154" t="s">
        <v>318</v>
      </c>
      <c r="C118" s="363"/>
      <c r="D118" s="363"/>
      <c r="E118" s="174"/>
    </row>
    <row r="119" spans="1:5" ht="12" customHeight="1">
      <c r="A119" s="159" t="s">
        <v>234</v>
      </c>
      <c r="B119" s="154" t="s">
        <v>322</v>
      </c>
      <c r="C119" s="363"/>
      <c r="D119" s="363"/>
      <c r="E119" s="174"/>
    </row>
    <row r="120" spans="1:5" ht="12" customHeight="1">
      <c r="A120" s="159" t="s">
        <v>235</v>
      </c>
      <c r="B120" s="154" t="s">
        <v>320</v>
      </c>
      <c r="C120" s="363"/>
      <c r="D120" s="363"/>
      <c r="E120" s="174"/>
    </row>
    <row r="121" spans="1:5" ht="12" customHeight="1" thickBot="1">
      <c r="A121" s="168" t="s">
        <v>236</v>
      </c>
      <c r="B121" s="169" t="s">
        <v>396</v>
      </c>
      <c r="C121" s="363"/>
      <c r="D121" s="363"/>
      <c r="E121" s="174"/>
    </row>
    <row r="122" spans="1:5" ht="12" customHeight="1" thickBot="1">
      <c r="A122" s="158" t="s">
        <v>58</v>
      </c>
      <c r="B122" s="289" t="s">
        <v>510</v>
      </c>
      <c r="C122" s="388">
        <f>+C103+C104</f>
        <v>295949</v>
      </c>
      <c r="D122" s="388">
        <f>+D103+D104</f>
        <v>365490</v>
      </c>
      <c r="E122" s="189">
        <f>+E103+E104</f>
        <v>331266</v>
      </c>
    </row>
    <row r="123" spans="1:9" ht="15" customHeight="1" thickBot="1">
      <c r="A123" s="158" t="s">
        <v>59</v>
      </c>
      <c r="B123" s="289" t="s">
        <v>324</v>
      </c>
      <c r="C123" s="389"/>
      <c r="D123" s="389"/>
      <c r="E123" s="190">
        <v>1028</v>
      </c>
      <c r="F123" s="35"/>
      <c r="G123" s="71"/>
      <c r="H123" s="71"/>
      <c r="I123" s="71"/>
    </row>
    <row r="124" spans="1:5" s="1" customFormat="1" ht="12.75" customHeight="1" thickBot="1">
      <c r="A124" s="170" t="s">
        <v>60</v>
      </c>
      <c r="B124" s="290" t="s">
        <v>325</v>
      </c>
      <c r="C124" s="381">
        <f>+C122+C123</f>
        <v>295949</v>
      </c>
      <c r="D124" s="381">
        <f>+D122+D123</f>
        <v>365490</v>
      </c>
      <c r="E124" s="183">
        <f>+E122+E123</f>
        <v>332294</v>
      </c>
    </row>
    <row r="125" spans="1:5" ht="7.5" customHeight="1">
      <c r="A125" s="294"/>
      <c r="B125" s="294"/>
      <c r="C125" s="295"/>
      <c r="D125" s="295"/>
      <c r="E125" s="295"/>
    </row>
    <row r="126" spans="1:5" ht="15.75">
      <c r="A126" s="308" t="s">
        <v>179</v>
      </c>
      <c r="B126" s="308"/>
      <c r="C126" s="308"/>
      <c r="D126" s="308"/>
      <c r="E126" s="308"/>
    </row>
    <row r="127" spans="1:5" ht="15" customHeight="1" thickBot="1">
      <c r="A127" s="306" t="s">
        <v>174</v>
      </c>
      <c r="B127" s="306"/>
      <c r="C127" s="192"/>
      <c r="D127" s="192"/>
      <c r="E127" s="192" t="s">
        <v>326</v>
      </c>
    </row>
    <row r="128" spans="1:5" ht="24.75" customHeight="1" thickBot="1">
      <c r="A128" s="21">
        <v>1</v>
      </c>
      <c r="B128" s="28" t="s">
        <v>243</v>
      </c>
      <c r="C128" s="191">
        <f>+C52-C103</f>
        <v>-6531</v>
      </c>
      <c r="D128" s="191">
        <f>+D52-D103</f>
        <v>-6531</v>
      </c>
      <c r="E128" s="172">
        <f>+E52-E103</f>
        <v>13084</v>
      </c>
    </row>
    <row r="129" spans="1:5" ht="7.5" customHeight="1">
      <c r="A129" s="294"/>
      <c r="B129" s="294"/>
      <c r="C129" s="295"/>
      <c r="D129" s="295"/>
      <c r="E129" s="295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Tiszaörs Községi Önkormányzat
2013. ÉVI ZÁRSZÁMADÁSÁNAK PÉNZÜGYI MÉRLEGE&amp;10
&amp;R&amp;"Times New Roman CE,Félkövér dőlt"&amp;11 1.1. melléklet a 5/2014. (V. 8) önkormányzati rendelethez</oddHeader>
  </headerFooter>
  <rowBreaks count="1" manualBreakCount="1">
    <brk id="6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99"/>
  <sheetViews>
    <sheetView zoomScaleSheetLayoutView="160" workbookViewId="0" topLeftCell="A1">
      <selection activeCell="F1" sqref="F1"/>
    </sheetView>
  </sheetViews>
  <sheetFormatPr defaultColWidth="9.00390625" defaultRowHeight="12.75"/>
  <cols>
    <col min="1" max="1" width="9.625" style="302" customWidth="1"/>
    <col min="2" max="2" width="9.625" style="303" customWidth="1"/>
    <col min="3" max="3" width="59.375" style="303" customWidth="1"/>
    <col min="4" max="6" width="15.875" style="304" customWidth="1"/>
    <col min="7" max="16384" width="9.375" style="3" customWidth="1"/>
  </cols>
  <sheetData>
    <row r="1" spans="1:6" s="2" customFormat="1" ht="16.5" customHeight="1" thickBot="1">
      <c r="A1" s="99"/>
      <c r="B1" s="100"/>
      <c r="C1" s="101"/>
      <c r="D1" s="138"/>
      <c r="E1" s="138"/>
      <c r="F1" s="138" t="s">
        <v>551</v>
      </c>
    </row>
    <row r="2" spans="1:6" s="62" customFormat="1" ht="15.75">
      <c r="A2" s="625" t="s">
        <v>266</v>
      </c>
      <c r="B2" s="626"/>
      <c r="C2" s="628" t="s">
        <v>265</v>
      </c>
      <c r="D2" s="629"/>
      <c r="E2" s="630"/>
      <c r="F2" s="255" t="s">
        <v>86</v>
      </c>
    </row>
    <row r="3" spans="1:6" s="62" customFormat="1" ht="16.5" thickBot="1">
      <c r="A3" s="102" t="s">
        <v>251</v>
      </c>
      <c r="B3" s="103"/>
      <c r="C3" s="631" t="s">
        <v>87</v>
      </c>
      <c r="D3" s="632"/>
      <c r="E3" s="633"/>
      <c r="F3" s="256" t="s">
        <v>88</v>
      </c>
    </row>
    <row r="4" spans="1:6" s="63" customFormat="1" ht="15.75" customHeight="1" thickBot="1">
      <c r="A4" s="104"/>
      <c r="B4" s="104"/>
      <c r="C4" s="104"/>
      <c r="D4" s="105"/>
      <c r="E4" s="105"/>
      <c r="F4" s="105" t="s">
        <v>89</v>
      </c>
    </row>
    <row r="5" spans="1:6" ht="24.75" thickBot="1">
      <c r="A5" s="622" t="s">
        <v>253</v>
      </c>
      <c r="B5" s="627"/>
      <c r="C5" s="106" t="s">
        <v>90</v>
      </c>
      <c r="D5" s="360" t="s">
        <v>402</v>
      </c>
      <c r="E5" s="360" t="s">
        <v>409</v>
      </c>
      <c r="F5" s="107" t="s">
        <v>410</v>
      </c>
    </row>
    <row r="6" spans="1:6" s="54" customFormat="1" ht="12.75" customHeight="1" thickBot="1">
      <c r="A6" s="95">
        <v>1</v>
      </c>
      <c r="B6" s="96">
        <v>2</v>
      </c>
      <c r="C6" s="96">
        <v>3</v>
      </c>
      <c r="D6" s="96">
        <v>4</v>
      </c>
      <c r="E6" s="435">
        <v>5</v>
      </c>
      <c r="F6" s="433">
        <v>6</v>
      </c>
    </row>
    <row r="7" spans="1:6" s="54" customFormat="1" ht="15.75" customHeight="1" thickBot="1">
      <c r="A7" s="622" t="s">
        <v>91</v>
      </c>
      <c r="B7" s="623"/>
      <c r="C7" s="623"/>
      <c r="D7" s="623"/>
      <c r="E7" s="623"/>
      <c r="F7" s="624"/>
    </row>
    <row r="8" spans="1:6" s="54" customFormat="1" ht="12" customHeight="1" thickBot="1">
      <c r="A8" s="95" t="s">
        <v>52</v>
      </c>
      <c r="B8" s="108"/>
      <c r="C8" s="395" t="s">
        <v>254</v>
      </c>
      <c r="D8" s="200">
        <f>+D9+D14</f>
        <v>39352</v>
      </c>
      <c r="E8" s="200">
        <f>+E9+E14</f>
        <v>36937</v>
      </c>
      <c r="F8" s="205">
        <f>+F9+F14</f>
        <v>31299</v>
      </c>
    </row>
    <row r="9" spans="1:6" s="64" customFormat="1" ht="12" customHeight="1" thickBot="1">
      <c r="A9" s="95" t="s">
        <v>53</v>
      </c>
      <c r="B9" s="108"/>
      <c r="C9" s="396" t="s">
        <v>8</v>
      </c>
      <c r="D9" s="200">
        <f>SUM(D10:D13)</f>
        <v>5630</v>
      </c>
      <c r="E9" s="200">
        <f>SUM(E10:E13)</f>
        <v>5630</v>
      </c>
      <c r="F9" s="205">
        <f>SUM(F10:F13)</f>
        <v>9848</v>
      </c>
    </row>
    <row r="10" spans="1:6" s="65" customFormat="1" ht="12" customHeight="1">
      <c r="A10" s="110"/>
      <c r="B10" s="111" t="s">
        <v>136</v>
      </c>
      <c r="C10" s="397" t="s">
        <v>93</v>
      </c>
      <c r="D10" s="197">
        <v>5590</v>
      </c>
      <c r="E10" s="197">
        <v>5590</v>
      </c>
      <c r="F10" s="203">
        <v>9526</v>
      </c>
    </row>
    <row r="11" spans="1:6" s="65" customFormat="1" ht="12" customHeight="1">
      <c r="A11" s="110"/>
      <c r="B11" s="111" t="s">
        <v>137</v>
      </c>
      <c r="C11" s="398" t="s">
        <v>109</v>
      </c>
      <c r="D11" s="197"/>
      <c r="E11" s="197"/>
      <c r="F11" s="203"/>
    </row>
    <row r="12" spans="1:6" s="65" customFormat="1" ht="12" customHeight="1">
      <c r="A12" s="110"/>
      <c r="B12" s="111" t="s">
        <v>138</v>
      </c>
      <c r="C12" s="398" t="s">
        <v>185</v>
      </c>
      <c r="D12" s="197">
        <v>40</v>
      </c>
      <c r="E12" s="197">
        <v>40</v>
      </c>
      <c r="F12" s="203">
        <v>35</v>
      </c>
    </row>
    <row r="13" spans="1:6" s="65" customFormat="1" ht="12" customHeight="1" thickBot="1">
      <c r="A13" s="110"/>
      <c r="B13" s="111" t="s">
        <v>139</v>
      </c>
      <c r="C13" s="399" t="s">
        <v>186</v>
      </c>
      <c r="D13" s="197"/>
      <c r="E13" s="197"/>
      <c r="F13" s="203">
        <v>287</v>
      </c>
    </row>
    <row r="14" spans="1:6" s="64" customFormat="1" ht="12" customHeight="1" thickBot="1">
      <c r="A14" s="95" t="s">
        <v>54</v>
      </c>
      <c r="B14" s="108"/>
      <c r="C14" s="396" t="s">
        <v>187</v>
      </c>
      <c r="D14" s="200">
        <f>SUM(D15:D22)</f>
        <v>33722</v>
      </c>
      <c r="E14" s="200">
        <f>SUM(E15:E22)</f>
        <v>31307</v>
      </c>
      <c r="F14" s="205">
        <f>SUM(F15:F22)</f>
        <v>21451</v>
      </c>
    </row>
    <row r="15" spans="1:6" s="64" customFormat="1" ht="12" customHeight="1">
      <c r="A15" s="112"/>
      <c r="B15" s="111" t="s">
        <v>110</v>
      </c>
      <c r="C15" s="397" t="s">
        <v>192</v>
      </c>
      <c r="D15" s="419">
        <v>590</v>
      </c>
      <c r="E15" s="419">
        <v>16387</v>
      </c>
      <c r="F15" s="257">
        <v>16149</v>
      </c>
    </row>
    <row r="16" spans="1:6" s="64" customFormat="1" ht="12" customHeight="1">
      <c r="A16" s="110"/>
      <c r="B16" s="111" t="s">
        <v>111</v>
      </c>
      <c r="C16" s="398" t="s">
        <v>193</v>
      </c>
      <c r="D16" s="197">
        <v>3556</v>
      </c>
      <c r="E16" s="197">
        <v>3556</v>
      </c>
      <c r="F16" s="203">
        <v>282</v>
      </c>
    </row>
    <row r="17" spans="1:6" s="64" customFormat="1" ht="12" customHeight="1">
      <c r="A17" s="110"/>
      <c r="B17" s="111" t="s">
        <v>112</v>
      </c>
      <c r="C17" s="398" t="s">
        <v>194</v>
      </c>
      <c r="D17" s="197">
        <v>4118</v>
      </c>
      <c r="E17" s="197">
        <v>4218</v>
      </c>
      <c r="F17" s="203">
        <v>1120</v>
      </c>
    </row>
    <row r="18" spans="1:6" s="64" customFormat="1" ht="12" customHeight="1">
      <c r="A18" s="110"/>
      <c r="B18" s="111" t="s">
        <v>113</v>
      </c>
      <c r="C18" s="398" t="s">
        <v>195</v>
      </c>
      <c r="D18" s="197">
        <v>19014</v>
      </c>
      <c r="E18" s="197">
        <v>802</v>
      </c>
      <c r="F18" s="203">
        <v>153</v>
      </c>
    </row>
    <row r="19" spans="1:6" s="64" customFormat="1" ht="12" customHeight="1">
      <c r="A19" s="110"/>
      <c r="B19" s="111" t="s">
        <v>188</v>
      </c>
      <c r="C19" s="398" t="s">
        <v>196</v>
      </c>
      <c r="D19" s="197"/>
      <c r="E19" s="197"/>
      <c r="F19" s="203"/>
    </row>
    <row r="20" spans="1:6" s="64" customFormat="1" ht="12" customHeight="1">
      <c r="A20" s="113"/>
      <c r="B20" s="111" t="s">
        <v>189</v>
      </c>
      <c r="C20" s="398" t="s">
        <v>272</v>
      </c>
      <c r="D20" s="420">
        <v>5294</v>
      </c>
      <c r="E20" s="420">
        <v>5294</v>
      </c>
      <c r="F20" s="258">
        <v>3662</v>
      </c>
    </row>
    <row r="21" spans="1:6" s="65" customFormat="1" ht="12" customHeight="1">
      <c r="A21" s="110"/>
      <c r="B21" s="111" t="s">
        <v>190</v>
      </c>
      <c r="C21" s="398" t="s">
        <v>198</v>
      </c>
      <c r="D21" s="197"/>
      <c r="E21" s="197"/>
      <c r="F21" s="203">
        <v>13</v>
      </c>
    </row>
    <row r="22" spans="1:6" s="65" customFormat="1" ht="12" customHeight="1" thickBot="1">
      <c r="A22" s="114"/>
      <c r="B22" s="115" t="s">
        <v>191</v>
      </c>
      <c r="C22" s="399" t="s">
        <v>199</v>
      </c>
      <c r="D22" s="199">
        <v>1150</v>
      </c>
      <c r="E22" s="199">
        <v>1050</v>
      </c>
      <c r="F22" s="204">
        <v>72</v>
      </c>
    </row>
    <row r="23" spans="1:6" s="65" customFormat="1" ht="12" customHeight="1" thickBot="1">
      <c r="A23" s="95" t="s">
        <v>55</v>
      </c>
      <c r="B23" s="116"/>
      <c r="C23" s="396" t="s">
        <v>273</v>
      </c>
      <c r="D23" s="236">
        <v>2105</v>
      </c>
      <c r="E23" s="236">
        <v>2105</v>
      </c>
      <c r="F23" s="235">
        <v>2014</v>
      </c>
    </row>
    <row r="24" spans="1:6" s="64" customFormat="1" ht="12" customHeight="1" thickBot="1">
      <c r="A24" s="95" t="s">
        <v>56</v>
      </c>
      <c r="B24" s="108"/>
      <c r="C24" s="396" t="s">
        <v>9</v>
      </c>
      <c r="D24" s="200">
        <f>SUM(D25:D32)</f>
        <v>97156</v>
      </c>
      <c r="E24" s="200">
        <f>SUM(E25:E32)</f>
        <v>106230</v>
      </c>
      <c r="F24" s="205">
        <f>SUM(F25:F32)</f>
        <v>106219</v>
      </c>
    </row>
    <row r="25" spans="1:6" s="65" customFormat="1" ht="12" customHeight="1">
      <c r="A25" s="110"/>
      <c r="B25" s="111" t="s">
        <v>114</v>
      </c>
      <c r="C25" s="397" t="s">
        <v>10</v>
      </c>
      <c r="D25" s="58">
        <v>45230</v>
      </c>
      <c r="E25" s="58">
        <v>44735</v>
      </c>
      <c r="F25" s="59">
        <v>44735</v>
      </c>
    </row>
    <row r="26" spans="1:6" s="65" customFormat="1" ht="12" customHeight="1">
      <c r="A26" s="110"/>
      <c r="B26" s="111" t="s">
        <v>115</v>
      </c>
      <c r="C26" s="398" t="s">
        <v>210</v>
      </c>
      <c r="D26" s="58">
        <v>177</v>
      </c>
      <c r="E26" s="58">
        <v>7225</v>
      </c>
      <c r="F26" s="59">
        <v>7225</v>
      </c>
    </row>
    <row r="27" spans="1:6" s="65" customFormat="1" ht="12" customHeight="1">
      <c r="A27" s="110"/>
      <c r="B27" s="111" t="s">
        <v>116</v>
      </c>
      <c r="C27" s="398" t="s">
        <v>119</v>
      </c>
      <c r="D27" s="58"/>
      <c r="E27" s="58">
        <v>2738</v>
      </c>
      <c r="F27" s="59">
        <v>2738</v>
      </c>
    </row>
    <row r="28" spans="1:6" s="65" customFormat="1" ht="12" customHeight="1">
      <c r="A28" s="110"/>
      <c r="B28" s="111" t="s">
        <v>203</v>
      </c>
      <c r="C28" s="398" t="s">
        <v>500</v>
      </c>
      <c r="D28" s="58"/>
      <c r="E28" s="58">
        <v>4595</v>
      </c>
      <c r="F28" s="59">
        <v>4584</v>
      </c>
    </row>
    <row r="29" spans="1:6" s="65" customFormat="1" ht="12" customHeight="1">
      <c r="A29" s="110"/>
      <c r="B29" s="111" t="s">
        <v>204</v>
      </c>
      <c r="C29" s="398" t="s">
        <v>212</v>
      </c>
      <c r="D29" s="58"/>
      <c r="E29" s="58"/>
      <c r="F29" s="59"/>
    </row>
    <row r="30" spans="1:6" s="65" customFormat="1" ht="12" customHeight="1">
      <c r="A30" s="110"/>
      <c r="B30" s="111" t="s">
        <v>205</v>
      </c>
      <c r="C30" s="398" t="s">
        <v>527</v>
      </c>
      <c r="D30" s="58">
        <v>33941</v>
      </c>
      <c r="E30" s="58">
        <v>27237</v>
      </c>
      <c r="F30" s="59">
        <v>27237</v>
      </c>
    </row>
    <row r="31" spans="1:6" s="65" customFormat="1" ht="12" customHeight="1">
      <c r="A31" s="110"/>
      <c r="B31" s="111" t="s">
        <v>206</v>
      </c>
      <c r="C31" s="398" t="s">
        <v>274</v>
      </c>
      <c r="D31" s="58"/>
      <c r="E31" s="58"/>
      <c r="F31" s="59"/>
    </row>
    <row r="32" spans="1:6" s="65" customFormat="1" ht="12" customHeight="1" thickBot="1">
      <c r="A32" s="114"/>
      <c r="B32" s="115" t="s">
        <v>207</v>
      </c>
      <c r="C32" s="400" t="s">
        <v>255</v>
      </c>
      <c r="D32" s="421">
        <v>17808</v>
      </c>
      <c r="E32" s="421">
        <v>19700</v>
      </c>
      <c r="F32" s="259">
        <v>19700</v>
      </c>
    </row>
    <row r="33" spans="1:6" s="65" customFormat="1" ht="12" customHeight="1" thickBot="1">
      <c r="A33" s="98" t="s">
        <v>57</v>
      </c>
      <c r="B33" s="70"/>
      <c r="C33" s="395" t="s">
        <v>397</v>
      </c>
      <c r="D33" s="200">
        <f>+D34+D40</f>
        <v>147639</v>
      </c>
      <c r="E33" s="200">
        <f>+E34+E40</f>
        <v>210433</v>
      </c>
      <c r="F33" s="205">
        <f>+F34+F40</f>
        <v>204730</v>
      </c>
    </row>
    <row r="34" spans="1:6" s="65" customFormat="1" ht="12" customHeight="1">
      <c r="A34" s="112"/>
      <c r="B34" s="82" t="s">
        <v>117</v>
      </c>
      <c r="C34" s="401" t="s">
        <v>390</v>
      </c>
      <c r="D34" s="422">
        <f>SUM(D35:D39)</f>
        <v>134596</v>
      </c>
      <c r="E34" s="422">
        <f>SUM(E35:E39)</f>
        <v>185573</v>
      </c>
      <c r="F34" s="268">
        <f>SUM(F35:F39)</f>
        <v>179870</v>
      </c>
    </row>
    <row r="35" spans="1:6" s="65" customFormat="1" ht="12" customHeight="1">
      <c r="A35" s="110"/>
      <c r="B35" s="80" t="s">
        <v>120</v>
      </c>
      <c r="C35" s="398" t="s">
        <v>275</v>
      </c>
      <c r="D35" s="197">
        <v>10750</v>
      </c>
      <c r="E35" s="197">
        <v>12141</v>
      </c>
      <c r="F35" s="203">
        <v>12141</v>
      </c>
    </row>
    <row r="36" spans="1:6" s="65" customFormat="1" ht="12" customHeight="1">
      <c r="A36" s="110"/>
      <c r="B36" s="80" t="s">
        <v>121</v>
      </c>
      <c r="C36" s="398" t="s">
        <v>528</v>
      </c>
      <c r="D36" s="197"/>
      <c r="E36" s="197">
        <v>2001</v>
      </c>
      <c r="F36" s="203">
        <v>2001</v>
      </c>
    </row>
    <row r="37" spans="1:6" s="65" customFormat="1" ht="12" customHeight="1">
      <c r="A37" s="110"/>
      <c r="B37" s="80" t="s">
        <v>122</v>
      </c>
      <c r="C37" s="398" t="s">
        <v>277</v>
      </c>
      <c r="D37" s="197">
        <v>5051</v>
      </c>
      <c r="E37" s="197">
        <v>259</v>
      </c>
      <c r="F37" s="203">
        <v>218</v>
      </c>
    </row>
    <row r="38" spans="1:6" s="65" customFormat="1" ht="12" customHeight="1">
      <c r="A38" s="110"/>
      <c r="B38" s="80" t="s">
        <v>123</v>
      </c>
      <c r="C38" s="398" t="s">
        <v>278</v>
      </c>
      <c r="D38" s="197">
        <v>16588</v>
      </c>
      <c r="E38" s="197">
        <v>16588</v>
      </c>
      <c r="F38" s="203">
        <v>10927</v>
      </c>
    </row>
    <row r="39" spans="1:6" s="65" customFormat="1" ht="12" customHeight="1">
      <c r="A39" s="110"/>
      <c r="B39" s="80" t="s">
        <v>214</v>
      </c>
      <c r="C39" s="398" t="s">
        <v>391</v>
      </c>
      <c r="D39" s="197">
        <v>102207</v>
      </c>
      <c r="E39" s="197">
        <v>154584</v>
      </c>
      <c r="F39" s="203">
        <v>154583</v>
      </c>
    </row>
    <row r="40" spans="1:6" s="65" customFormat="1" ht="12" customHeight="1">
      <c r="A40" s="110"/>
      <c r="B40" s="80" t="s">
        <v>118</v>
      </c>
      <c r="C40" s="402" t="s">
        <v>392</v>
      </c>
      <c r="D40" s="231">
        <f>SUM(D41:D45)</f>
        <v>13043</v>
      </c>
      <c r="E40" s="231">
        <f>SUM(E41:E45)</f>
        <v>24860</v>
      </c>
      <c r="F40" s="267">
        <f>SUM(F41:F45)</f>
        <v>24860</v>
      </c>
    </row>
    <row r="41" spans="1:6" s="65" customFormat="1" ht="12" customHeight="1">
      <c r="A41" s="110"/>
      <c r="B41" s="80" t="s">
        <v>126</v>
      </c>
      <c r="C41" s="398" t="s">
        <v>529</v>
      </c>
      <c r="D41" s="197"/>
      <c r="E41" s="197">
        <v>321</v>
      </c>
      <c r="F41" s="203">
        <v>321</v>
      </c>
    </row>
    <row r="42" spans="1:6" s="65" customFormat="1" ht="12" customHeight="1">
      <c r="A42" s="110"/>
      <c r="B42" s="80" t="s">
        <v>127</v>
      </c>
      <c r="C42" s="563" t="s">
        <v>505</v>
      </c>
      <c r="D42" s="197"/>
      <c r="E42" s="197">
        <v>7366</v>
      </c>
      <c r="F42" s="203">
        <v>7366</v>
      </c>
    </row>
    <row r="43" spans="1:6" s="65" customFormat="1" ht="12" customHeight="1">
      <c r="A43" s="110"/>
      <c r="B43" s="80" t="s">
        <v>128</v>
      </c>
      <c r="C43" s="398" t="s">
        <v>277</v>
      </c>
      <c r="D43" s="197"/>
      <c r="E43" s="197"/>
      <c r="F43" s="203"/>
    </row>
    <row r="44" spans="1:6" s="65" customFormat="1" ht="12" customHeight="1">
      <c r="A44" s="110"/>
      <c r="B44" s="80" t="s">
        <v>129</v>
      </c>
      <c r="C44" s="398" t="s">
        <v>278</v>
      </c>
      <c r="D44" s="197"/>
      <c r="E44" s="197"/>
      <c r="F44" s="203"/>
    </row>
    <row r="45" spans="1:6" s="65" customFormat="1" ht="12" customHeight="1" thickBot="1">
      <c r="A45" s="117"/>
      <c r="B45" s="83" t="s">
        <v>215</v>
      </c>
      <c r="C45" s="399" t="s">
        <v>393</v>
      </c>
      <c r="D45" s="423">
        <v>13043</v>
      </c>
      <c r="E45" s="423">
        <v>17173</v>
      </c>
      <c r="F45" s="260">
        <v>17173</v>
      </c>
    </row>
    <row r="46" spans="1:6" s="64" customFormat="1" ht="12" customHeight="1" thickBot="1">
      <c r="A46" s="98" t="s">
        <v>58</v>
      </c>
      <c r="B46" s="108"/>
      <c r="C46" s="396" t="s">
        <v>279</v>
      </c>
      <c r="D46" s="200">
        <f>+D47+D48</f>
        <v>0</v>
      </c>
      <c r="E46" s="200">
        <f>+E47+E48</f>
        <v>88</v>
      </c>
      <c r="F46" s="205">
        <f>+F47+F48</f>
        <v>88</v>
      </c>
    </row>
    <row r="47" spans="1:6" s="65" customFormat="1" ht="12" customHeight="1">
      <c r="A47" s="110"/>
      <c r="B47" s="80" t="s">
        <v>124</v>
      </c>
      <c r="C47" s="397" t="s">
        <v>160</v>
      </c>
      <c r="D47" s="197"/>
      <c r="E47" s="197">
        <v>88</v>
      </c>
      <c r="F47" s="203">
        <v>88</v>
      </c>
    </row>
    <row r="48" spans="1:6" s="65" customFormat="1" ht="12" customHeight="1" thickBot="1">
      <c r="A48" s="110"/>
      <c r="B48" s="80" t="s">
        <v>125</v>
      </c>
      <c r="C48" s="399" t="s">
        <v>12</v>
      </c>
      <c r="D48" s="197"/>
      <c r="E48" s="197"/>
      <c r="F48" s="203"/>
    </row>
    <row r="49" spans="1:6" s="65" customFormat="1" ht="12" customHeight="1" thickBot="1">
      <c r="A49" s="95" t="s">
        <v>59</v>
      </c>
      <c r="B49" s="108"/>
      <c r="C49" s="396" t="s">
        <v>11</v>
      </c>
      <c r="D49" s="200">
        <f>+D50+D51+D52</f>
        <v>3166</v>
      </c>
      <c r="E49" s="200">
        <f>+E50+E51+E52</f>
        <v>3166</v>
      </c>
      <c r="F49" s="205">
        <f>+F50+F51+F52</f>
        <v>0</v>
      </c>
    </row>
    <row r="50" spans="1:6" s="65" customFormat="1" ht="12" customHeight="1">
      <c r="A50" s="118"/>
      <c r="B50" s="80" t="s">
        <v>219</v>
      </c>
      <c r="C50" s="397" t="s">
        <v>217</v>
      </c>
      <c r="D50" s="196">
        <v>3166</v>
      </c>
      <c r="E50" s="196">
        <v>3166</v>
      </c>
      <c r="F50" s="202"/>
    </row>
    <row r="51" spans="1:6" s="65" customFormat="1" ht="12" customHeight="1">
      <c r="A51" s="118"/>
      <c r="B51" s="80" t="s">
        <v>220</v>
      </c>
      <c r="C51" s="398" t="s">
        <v>218</v>
      </c>
      <c r="D51" s="196"/>
      <c r="E51" s="196"/>
      <c r="F51" s="202"/>
    </row>
    <row r="52" spans="1:6" s="65" customFormat="1" ht="12" customHeight="1" thickBot="1">
      <c r="A52" s="110"/>
      <c r="B52" s="80" t="s">
        <v>327</v>
      </c>
      <c r="C52" s="400" t="s">
        <v>281</v>
      </c>
      <c r="D52" s="197"/>
      <c r="E52" s="197"/>
      <c r="F52" s="203"/>
    </row>
    <row r="53" spans="1:6" s="65" customFormat="1" ht="12" customHeight="1" thickBot="1">
      <c r="A53" s="98" t="s">
        <v>60</v>
      </c>
      <c r="B53" s="119"/>
      <c r="C53" s="395" t="s">
        <v>282</v>
      </c>
      <c r="D53" s="236"/>
      <c r="E53" s="236"/>
      <c r="F53" s="235"/>
    </row>
    <row r="54" spans="1:6" s="64" customFormat="1" ht="12" customHeight="1" thickBot="1">
      <c r="A54" s="120" t="s">
        <v>61</v>
      </c>
      <c r="B54" s="121"/>
      <c r="C54" s="395" t="s">
        <v>398</v>
      </c>
      <c r="D54" s="424">
        <f>+D9+D14+D23+D24+D33+D46+D49+D53</f>
        <v>289418</v>
      </c>
      <c r="E54" s="424">
        <f>+E9+E14+E23+E24+E33+E46+E49+E53</f>
        <v>358959</v>
      </c>
      <c r="F54" s="425">
        <f>+F9+F14+F23+F24+F33+F46+F49+F53</f>
        <v>344350</v>
      </c>
    </row>
    <row r="55" spans="1:6" s="64" customFormat="1" ht="12" customHeight="1" thickBot="1">
      <c r="A55" s="95" t="s">
        <v>62</v>
      </c>
      <c r="B55" s="84"/>
      <c r="C55" s="395" t="s">
        <v>285</v>
      </c>
      <c r="D55" s="200">
        <f>+D56+D57</f>
        <v>6531</v>
      </c>
      <c r="E55" s="200">
        <f>+E56+E57</f>
        <v>6531</v>
      </c>
      <c r="F55" s="205">
        <f>+F56+F57</f>
        <v>6670</v>
      </c>
    </row>
    <row r="56" spans="1:6" s="64" customFormat="1" ht="12" customHeight="1">
      <c r="A56" s="112"/>
      <c r="B56" s="82" t="s">
        <v>168</v>
      </c>
      <c r="C56" s="403" t="s">
        <v>13</v>
      </c>
      <c r="D56" s="426">
        <v>6531</v>
      </c>
      <c r="E56" s="426">
        <v>6531</v>
      </c>
      <c r="F56" s="427">
        <f>6531+139</f>
        <v>6670</v>
      </c>
    </row>
    <row r="57" spans="1:6" s="64" customFormat="1" ht="12" customHeight="1" thickBot="1">
      <c r="A57" s="117"/>
      <c r="B57" s="83" t="s">
        <v>169</v>
      </c>
      <c r="C57" s="404" t="s">
        <v>14</v>
      </c>
      <c r="D57" s="60"/>
      <c r="E57" s="60"/>
      <c r="F57" s="61"/>
    </row>
    <row r="58" spans="1:6" s="65" customFormat="1" ht="12" customHeight="1" thickBot="1">
      <c r="A58" s="122" t="s">
        <v>63</v>
      </c>
      <c r="B58" s="298"/>
      <c r="C58" s="405" t="s">
        <v>15</v>
      </c>
      <c r="D58" s="200">
        <f>+D54+D55</f>
        <v>295949</v>
      </c>
      <c r="E58" s="200">
        <f>+E54+E55</f>
        <v>365490</v>
      </c>
      <c r="F58" s="205">
        <f>+F54+F55</f>
        <v>351020</v>
      </c>
    </row>
    <row r="59" spans="1:6" s="65" customFormat="1" ht="15" customHeight="1">
      <c r="A59" s="125"/>
      <c r="B59" s="125"/>
      <c r="C59" s="126"/>
      <c r="D59" s="261"/>
      <c r="E59" s="261"/>
      <c r="F59" s="261"/>
    </row>
    <row r="60" spans="1:6" ht="13.5" thickBot="1">
      <c r="A60" s="127"/>
      <c r="B60" s="128"/>
      <c r="C60" s="128"/>
      <c r="D60" s="262"/>
      <c r="E60" s="262"/>
      <c r="F60" s="262"/>
    </row>
    <row r="61" spans="1:6" s="54" customFormat="1" ht="16.5" customHeight="1" thickBot="1">
      <c r="A61" s="622" t="s">
        <v>95</v>
      </c>
      <c r="B61" s="623"/>
      <c r="C61" s="623"/>
      <c r="D61" s="623"/>
      <c r="E61" s="623"/>
      <c r="F61" s="624"/>
    </row>
    <row r="62" spans="1:6" s="66" customFormat="1" ht="12" customHeight="1" thickBot="1">
      <c r="A62" s="98" t="s">
        <v>52</v>
      </c>
      <c r="B62" s="22"/>
      <c r="C62" s="406" t="s">
        <v>33</v>
      </c>
      <c r="D62" s="200">
        <f>SUM(D63:D67)</f>
        <v>279440</v>
      </c>
      <c r="E62" s="200">
        <f>SUM(E63:E67)</f>
        <v>337551</v>
      </c>
      <c r="F62" s="205">
        <f>SUM(F63:F67)</f>
        <v>304475</v>
      </c>
    </row>
    <row r="63" spans="1:6" ht="12" customHeight="1">
      <c r="A63" s="129"/>
      <c r="B63" s="81" t="s">
        <v>130</v>
      </c>
      <c r="C63" s="407" t="s">
        <v>82</v>
      </c>
      <c r="D63" s="196">
        <v>108149</v>
      </c>
      <c r="E63" s="196">
        <v>132665</v>
      </c>
      <c r="F63" s="202">
        <v>132390</v>
      </c>
    </row>
    <row r="64" spans="1:6" ht="12" customHeight="1">
      <c r="A64" s="130"/>
      <c r="B64" s="80" t="s">
        <v>131</v>
      </c>
      <c r="C64" s="408" t="s">
        <v>224</v>
      </c>
      <c r="D64" s="58">
        <v>19493</v>
      </c>
      <c r="E64" s="58">
        <v>22570</v>
      </c>
      <c r="F64" s="59">
        <v>22443</v>
      </c>
    </row>
    <row r="65" spans="1:6" ht="12" customHeight="1">
      <c r="A65" s="130"/>
      <c r="B65" s="80" t="s">
        <v>132</v>
      </c>
      <c r="C65" s="408" t="s">
        <v>159</v>
      </c>
      <c r="D65" s="197">
        <v>90318</v>
      </c>
      <c r="E65" s="197">
        <v>101378</v>
      </c>
      <c r="F65" s="203">
        <v>74162</v>
      </c>
    </row>
    <row r="66" spans="1:6" ht="12" customHeight="1">
      <c r="A66" s="130"/>
      <c r="B66" s="80" t="s">
        <v>133</v>
      </c>
      <c r="C66" s="408" t="s">
        <v>225</v>
      </c>
      <c r="D66" s="197"/>
      <c r="E66" s="197"/>
      <c r="F66" s="203"/>
    </row>
    <row r="67" spans="1:6" ht="12" customHeight="1">
      <c r="A67" s="130"/>
      <c r="B67" s="80" t="s">
        <v>142</v>
      </c>
      <c r="C67" s="408" t="s">
        <v>226</v>
      </c>
      <c r="D67" s="197">
        <f>D69+D70+D71</f>
        <v>61480</v>
      </c>
      <c r="E67" s="197">
        <f>E69+E70+E71</f>
        <v>80938</v>
      </c>
      <c r="F67" s="197">
        <f>F69+F70+F71</f>
        <v>75480</v>
      </c>
    </row>
    <row r="68" spans="1:6" ht="12" customHeight="1">
      <c r="A68" s="130"/>
      <c r="B68" s="80" t="s">
        <v>134</v>
      </c>
      <c r="C68" s="408" t="s">
        <v>244</v>
      </c>
      <c r="D68" s="58"/>
      <c r="E68" s="58"/>
      <c r="F68" s="59"/>
    </row>
    <row r="69" spans="1:6" ht="12" customHeight="1">
      <c r="A69" s="130"/>
      <c r="B69" s="80" t="s">
        <v>135</v>
      </c>
      <c r="C69" s="409" t="s">
        <v>16</v>
      </c>
      <c r="D69" s="197">
        <v>44886</v>
      </c>
      <c r="E69" s="197">
        <v>17218</v>
      </c>
      <c r="F69" s="203">
        <v>15262</v>
      </c>
    </row>
    <row r="70" spans="1:6" ht="12" customHeight="1">
      <c r="A70" s="130"/>
      <c r="B70" s="80" t="s">
        <v>143</v>
      </c>
      <c r="C70" s="410" t="s">
        <v>399</v>
      </c>
      <c r="D70" s="197">
        <v>11047</v>
      </c>
      <c r="E70" s="197">
        <v>57640</v>
      </c>
      <c r="F70" s="203">
        <v>54168</v>
      </c>
    </row>
    <row r="71" spans="1:6" ht="12" customHeight="1">
      <c r="A71" s="130"/>
      <c r="B71" s="80" t="s">
        <v>144</v>
      </c>
      <c r="C71" s="410" t="s">
        <v>17</v>
      </c>
      <c r="D71" s="197">
        <v>5547</v>
      </c>
      <c r="E71" s="197">
        <v>6080</v>
      </c>
      <c r="F71" s="203">
        <v>6050</v>
      </c>
    </row>
    <row r="72" spans="1:6" ht="12" customHeight="1">
      <c r="A72" s="130"/>
      <c r="B72" s="80" t="s">
        <v>145</v>
      </c>
      <c r="C72" s="410" t="s">
        <v>400</v>
      </c>
      <c r="D72" s="197"/>
      <c r="E72" s="197"/>
      <c r="F72" s="203"/>
    </row>
    <row r="73" spans="1:6" ht="12" customHeight="1">
      <c r="A73" s="130"/>
      <c r="B73" s="80" t="s">
        <v>146</v>
      </c>
      <c r="C73" s="411" t="s">
        <v>18</v>
      </c>
      <c r="D73" s="197"/>
      <c r="E73" s="197"/>
      <c r="F73" s="203"/>
    </row>
    <row r="74" spans="1:6" ht="12" customHeight="1">
      <c r="A74" s="130"/>
      <c r="B74" s="80" t="s">
        <v>148</v>
      </c>
      <c r="C74" s="412" t="s">
        <v>19</v>
      </c>
      <c r="D74" s="197"/>
      <c r="E74" s="197"/>
      <c r="F74" s="203"/>
    </row>
    <row r="75" spans="1:6" ht="12" customHeight="1" thickBot="1">
      <c r="A75" s="131"/>
      <c r="B75" s="85" t="s">
        <v>227</v>
      </c>
      <c r="C75" s="413" t="s">
        <v>20</v>
      </c>
      <c r="D75" s="199"/>
      <c r="E75" s="199"/>
      <c r="F75" s="204"/>
    </row>
    <row r="76" spans="1:6" ht="12" customHeight="1" thickBot="1">
      <c r="A76" s="98" t="s">
        <v>53</v>
      </c>
      <c r="B76" s="22"/>
      <c r="C76" s="406" t="s">
        <v>32</v>
      </c>
      <c r="D76" s="200">
        <f>SUM(D77:D79)</f>
        <v>16209</v>
      </c>
      <c r="E76" s="200">
        <f>SUM(E77:E79)</f>
        <v>27939</v>
      </c>
      <c r="F76" s="205">
        <f>SUM(F77:F79)</f>
        <v>26791</v>
      </c>
    </row>
    <row r="77" spans="1:6" s="66" customFormat="1" ht="12" customHeight="1">
      <c r="A77" s="129"/>
      <c r="B77" s="81" t="s">
        <v>136</v>
      </c>
      <c r="C77" s="403" t="s">
        <v>21</v>
      </c>
      <c r="D77" s="392">
        <v>14876</v>
      </c>
      <c r="E77" s="392">
        <v>23602</v>
      </c>
      <c r="F77" s="57">
        <v>22018</v>
      </c>
    </row>
    <row r="78" spans="1:6" ht="12" customHeight="1">
      <c r="A78" s="130"/>
      <c r="B78" s="80" t="s">
        <v>137</v>
      </c>
      <c r="C78" s="398" t="s">
        <v>228</v>
      </c>
      <c r="D78" s="58">
        <v>1333</v>
      </c>
      <c r="E78" s="58">
        <v>3692</v>
      </c>
      <c r="F78" s="59">
        <v>4128</v>
      </c>
    </row>
    <row r="79" spans="1:6" ht="12" customHeight="1">
      <c r="A79" s="130"/>
      <c r="B79" s="80" t="s">
        <v>138</v>
      </c>
      <c r="C79" s="398" t="s">
        <v>309</v>
      </c>
      <c r="D79" s="58"/>
      <c r="E79" s="58">
        <f>E80+E81+E84</f>
        <v>645</v>
      </c>
      <c r="F79" s="58">
        <f>F80+F81+F84</f>
        <v>645</v>
      </c>
    </row>
    <row r="80" spans="1:6" ht="12" customHeight="1">
      <c r="A80" s="130"/>
      <c r="B80" s="80" t="s">
        <v>139</v>
      </c>
      <c r="C80" s="398" t="s">
        <v>530</v>
      </c>
      <c r="D80" s="58"/>
      <c r="E80" s="58">
        <v>30</v>
      </c>
      <c r="F80" s="59">
        <v>30</v>
      </c>
    </row>
    <row r="81" spans="1:6" ht="12" customHeight="1">
      <c r="A81" s="130"/>
      <c r="B81" s="80" t="s">
        <v>140</v>
      </c>
      <c r="C81" s="410" t="s">
        <v>25</v>
      </c>
      <c r="D81" s="58"/>
      <c r="E81" s="58">
        <v>577</v>
      </c>
      <c r="F81" s="59">
        <v>577</v>
      </c>
    </row>
    <row r="82" spans="1:6" ht="12" customHeight="1">
      <c r="A82" s="130"/>
      <c r="B82" s="80" t="s">
        <v>147</v>
      </c>
      <c r="C82" s="410" t="s">
        <v>24</v>
      </c>
      <c r="D82" s="58"/>
      <c r="E82" s="58"/>
      <c r="F82" s="59"/>
    </row>
    <row r="83" spans="1:6" ht="12" customHeight="1">
      <c r="A83" s="130"/>
      <c r="B83" s="80" t="s">
        <v>149</v>
      </c>
      <c r="C83" s="410" t="s">
        <v>23</v>
      </c>
      <c r="D83" s="58"/>
      <c r="E83" s="58"/>
      <c r="F83" s="59"/>
    </row>
    <row r="84" spans="1:6" s="66" customFormat="1" ht="12" customHeight="1">
      <c r="A84" s="130"/>
      <c r="B84" s="80" t="s">
        <v>229</v>
      </c>
      <c r="C84" s="410" t="s">
        <v>526</v>
      </c>
      <c r="D84" s="58"/>
      <c r="E84" s="58">
        <v>38</v>
      </c>
      <c r="F84" s="59">
        <v>38</v>
      </c>
    </row>
    <row r="85" spans="1:12" ht="23.25" customHeight="1">
      <c r="A85" s="130"/>
      <c r="B85" s="80" t="s">
        <v>230</v>
      </c>
      <c r="C85" s="410" t="s">
        <v>22</v>
      </c>
      <c r="D85" s="58"/>
      <c r="E85" s="58"/>
      <c r="F85" s="59"/>
      <c r="L85" s="139"/>
    </row>
    <row r="86" spans="1:6" ht="21" customHeight="1" thickBot="1">
      <c r="A86" s="130"/>
      <c r="B86" s="80" t="s">
        <v>231</v>
      </c>
      <c r="C86" s="414" t="s">
        <v>26</v>
      </c>
      <c r="D86" s="58"/>
      <c r="E86" s="58"/>
      <c r="F86" s="59"/>
    </row>
    <row r="87" spans="1:6" ht="12" customHeight="1" thickBot="1">
      <c r="A87" s="250" t="s">
        <v>54</v>
      </c>
      <c r="B87" s="24"/>
      <c r="C87" s="415" t="s">
        <v>27</v>
      </c>
      <c r="D87" s="428">
        <f>+D88+D89</f>
        <v>300</v>
      </c>
      <c r="E87" s="428">
        <f>+E88+E89</f>
        <v>0</v>
      </c>
      <c r="F87" s="263">
        <f>+F88+F89</f>
        <v>0</v>
      </c>
    </row>
    <row r="88" spans="1:6" s="66" customFormat="1" ht="12" customHeight="1">
      <c r="A88" s="251"/>
      <c r="B88" s="82" t="s">
        <v>110</v>
      </c>
      <c r="C88" s="416" t="s">
        <v>97</v>
      </c>
      <c r="D88" s="429">
        <v>300</v>
      </c>
      <c r="E88" s="429"/>
      <c r="F88" s="281"/>
    </row>
    <row r="89" spans="1:6" s="66" customFormat="1" ht="12" customHeight="1" thickBot="1">
      <c r="A89" s="252"/>
      <c r="B89" s="83" t="s">
        <v>111</v>
      </c>
      <c r="C89" s="417" t="s">
        <v>98</v>
      </c>
      <c r="D89" s="423"/>
      <c r="E89" s="423"/>
      <c r="F89" s="260"/>
    </row>
    <row r="90" spans="1:6" s="66" customFormat="1" ht="12" customHeight="1" thickBot="1">
      <c r="A90" s="253" t="s">
        <v>55</v>
      </c>
      <c r="B90" s="254"/>
      <c r="C90" s="396" t="s">
        <v>313</v>
      </c>
      <c r="D90" s="430"/>
      <c r="E90" s="430"/>
      <c r="F90" s="305"/>
    </row>
    <row r="91" spans="1:6" s="66" customFormat="1" ht="12" customHeight="1" thickBot="1">
      <c r="A91" s="98" t="s">
        <v>56</v>
      </c>
      <c r="B91" s="90"/>
      <c r="C91" s="418" t="s">
        <v>268</v>
      </c>
      <c r="D91" s="236"/>
      <c r="E91" s="236"/>
      <c r="F91" s="235"/>
    </row>
    <row r="92" spans="1:6" s="66" customFormat="1" ht="12" customHeight="1" thickBot="1">
      <c r="A92" s="98" t="s">
        <v>57</v>
      </c>
      <c r="B92" s="22"/>
      <c r="C92" s="395" t="s">
        <v>28</v>
      </c>
      <c r="D92" s="431">
        <f>+D62+D76+D87+D90+D91</f>
        <v>295949</v>
      </c>
      <c r="E92" s="431">
        <f>+E62+E76+E87+E90+E91</f>
        <v>365490</v>
      </c>
      <c r="F92" s="264">
        <f>+F62+F76+F87+F90+F91</f>
        <v>331266</v>
      </c>
    </row>
    <row r="93" spans="1:6" s="66" customFormat="1" ht="12" customHeight="1" thickBot="1">
      <c r="A93" s="98" t="s">
        <v>58</v>
      </c>
      <c r="B93" s="22"/>
      <c r="C93" s="395" t="s">
        <v>31</v>
      </c>
      <c r="D93" s="200">
        <f>+D94+D95</f>
        <v>0</v>
      </c>
      <c r="E93" s="200">
        <f>+E94+E95</f>
        <v>0</v>
      </c>
      <c r="F93" s="205">
        <f>+F94+F95</f>
        <v>1028</v>
      </c>
    </row>
    <row r="94" spans="1:6" ht="12.75" customHeight="1">
      <c r="A94" s="129"/>
      <c r="B94" s="80" t="s">
        <v>267</v>
      </c>
      <c r="C94" s="403" t="s">
        <v>30</v>
      </c>
      <c r="D94" s="196"/>
      <c r="E94" s="196"/>
      <c r="F94" s="202">
        <v>1028</v>
      </c>
    </row>
    <row r="95" spans="1:6" ht="12" customHeight="1" thickBot="1">
      <c r="A95" s="131"/>
      <c r="B95" s="85" t="s">
        <v>125</v>
      </c>
      <c r="C95" s="404" t="s">
        <v>29</v>
      </c>
      <c r="D95" s="199"/>
      <c r="E95" s="199"/>
      <c r="F95" s="204"/>
    </row>
    <row r="96" spans="1:6" ht="15" customHeight="1" thickBot="1">
      <c r="A96" s="98" t="s">
        <v>59</v>
      </c>
      <c r="B96" s="119"/>
      <c r="C96" s="395" t="s">
        <v>269</v>
      </c>
      <c r="D96" s="432">
        <f>+D92+D93</f>
        <v>295949</v>
      </c>
      <c r="E96" s="432">
        <f>+E92+E93</f>
        <v>365490</v>
      </c>
      <c r="F96" s="265">
        <f>+F92+F93</f>
        <v>332294</v>
      </c>
    </row>
    <row r="97" spans="1:6" ht="13.5" thickBot="1">
      <c r="A97" s="299"/>
      <c r="B97" s="300"/>
      <c r="C97" s="300"/>
      <c r="D97" s="301"/>
      <c r="E97" s="301"/>
      <c r="F97" s="301"/>
    </row>
    <row r="98" spans="1:6" ht="15" customHeight="1" thickBot="1">
      <c r="A98" s="135" t="s">
        <v>256</v>
      </c>
      <c r="B98" s="136"/>
      <c r="C98" s="137"/>
      <c r="D98" s="436">
        <v>17</v>
      </c>
      <c r="E98" s="437">
        <v>17</v>
      </c>
      <c r="F98" s="434">
        <v>17</v>
      </c>
    </row>
    <row r="99" spans="1:6" ht="14.25" customHeight="1" thickBot="1">
      <c r="A99" s="135" t="s">
        <v>257</v>
      </c>
      <c r="B99" s="136"/>
      <c r="C99" s="137"/>
      <c r="D99" s="436">
        <v>80</v>
      </c>
      <c r="E99" s="437">
        <v>80</v>
      </c>
      <c r="F99" s="434">
        <v>80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52"/>
  <sheetViews>
    <sheetView view="pageBreakPreview" zoomScale="115" zoomScaleSheetLayoutView="115" workbookViewId="0" topLeftCell="A1">
      <selection activeCell="F1" sqref="F1"/>
    </sheetView>
  </sheetViews>
  <sheetFormatPr defaultColWidth="9.00390625" defaultRowHeight="12.75"/>
  <cols>
    <col min="1" max="1" width="9.625" style="133" customWidth="1"/>
    <col min="2" max="2" width="9.625" style="134" customWidth="1"/>
    <col min="3" max="3" width="59.375" style="134" customWidth="1"/>
    <col min="4" max="6" width="15.875" style="134" customWidth="1"/>
    <col min="7" max="16384" width="9.375" style="3" customWidth="1"/>
  </cols>
  <sheetData>
    <row r="1" spans="1:6" s="2" customFormat="1" ht="21" customHeight="1" thickBot="1">
      <c r="A1" s="99"/>
      <c r="B1" s="100"/>
      <c r="C1" s="101"/>
      <c r="D1" s="138"/>
      <c r="E1" s="138"/>
      <c r="F1" s="138" t="s">
        <v>550</v>
      </c>
    </row>
    <row r="2" spans="1:6" s="62" customFormat="1" ht="25.5" customHeight="1">
      <c r="A2" s="625" t="s">
        <v>252</v>
      </c>
      <c r="B2" s="626"/>
      <c r="C2" s="628" t="s">
        <v>259</v>
      </c>
      <c r="D2" s="629"/>
      <c r="E2" s="630"/>
      <c r="F2" s="277" t="s">
        <v>99</v>
      </c>
    </row>
    <row r="3" spans="1:6" s="62" customFormat="1" ht="16.5" thickBot="1">
      <c r="A3" s="102" t="s">
        <v>251</v>
      </c>
      <c r="B3" s="103"/>
      <c r="C3" s="634" t="s">
        <v>260</v>
      </c>
      <c r="D3" s="635"/>
      <c r="E3" s="636"/>
      <c r="F3" s="278" t="s">
        <v>270</v>
      </c>
    </row>
    <row r="4" spans="1:6" s="63" customFormat="1" ht="15.75" customHeight="1" thickBot="1">
      <c r="A4" s="104"/>
      <c r="B4" s="104"/>
      <c r="C4" s="104"/>
      <c r="D4" s="105"/>
      <c r="E4" s="105"/>
      <c r="F4" s="105" t="s">
        <v>89</v>
      </c>
    </row>
    <row r="5" spans="1:6" ht="24.75" thickBot="1">
      <c r="A5" s="622" t="s">
        <v>253</v>
      </c>
      <c r="B5" s="627"/>
      <c r="C5" s="106" t="s">
        <v>90</v>
      </c>
      <c r="D5" s="360" t="s">
        <v>402</v>
      </c>
      <c r="E5" s="360" t="s">
        <v>409</v>
      </c>
      <c r="F5" s="107" t="s">
        <v>410</v>
      </c>
    </row>
    <row r="6" spans="1:6" s="54" customFormat="1" ht="12.75" customHeight="1" thickBot="1">
      <c r="A6" s="95">
        <v>1</v>
      </c>
      <c r="B6" s="96">
        <v>2</v>
      </c>
      <c r="C6" s="96">
        <v>3</v>
      </c>
      <c r="D6" s="96">
        <v>4</v>
      </c>
      <c r="E6" s="435">
        <v>5</v>
      </c>
      <c r="F6" s="433">
        <v>6</v>
      </c>
    </row>
    <row r="7" spans="1:6" s="54" customFormat="1" ht="15.75" customHeight="1" thickBot="1">
      <c r="A7" s="622" t="s">
        <v>91</v>
      </c>
      <c r="B7" s="623"/>
      <c r="C7" s="623"/>
      <c r="D7" s="623"/>
      <c r="E7" s="623"/>
      <c r="F7" s="624"/>
    </row>
    <row r="8" spans="1:6" s="64" customFormat="1" ht="12" customHeight="1" thickBot="1">
      <c r="A8" s="95" t="s">
        <v>52</v>
      </c>
      <c r="B8" s="108"/>
      <c r="C8" s="109" t="s">
        <v>258</v>
      </c>
      <c r="D8" s="200">
        <f>SUM(D9:D16)</f>
        <v>0</v>
      </c>
      <c r="E8" s="200">
        <f>SUM(E9:E16)</f>
        <v>0</v>
      </c>
      <c r="F8" s="205">
        <f>SUM(F9:F16)</f>
        <v>0</v>
      </c>
    </row>
    <row r="9" spans="1:6" s="64" customFormat="1" ht="12" customHeight="1">
      <c r="A9" s="112"/>
      <c r="B9" s="111" t="s">
        <v>130</v>
      </c>
      <c r="C9" s="10" t="s">
        <v>192</v>
      </c>
      <c r="D9" s="419"/>
      <c r="E9" s="419"/>
      <c r="F9" s="257"/>
    </row>
    <row r="10" spans="1:6" s="64" customFormat="1" ht="12" customHeight="1">
      <c r="A10" s="110"/>
      <c r="B10" s="111" t="s">
        <v>131</v>
      </c>
      <c r="C10" s="7" t="s">
        <v>193</v>
      </c>
      <c r="D10" s="197"/>
      <c r="E10" s="197"/>
      <c r="F10" s="203"/>
    </row>
    <row r="11" spans="1:6" s="64" customFormat="1" ht="12" customHeight="1">
      <c r="A11" s="110"/>
      <c r="B11" s="111" t="s">
        <v>132</v>
      </c>
      <c r="C11" s="7" t="s">
        <v>194</v>
      </c>
      <c r="D11" s="197"/>
      <c r="E11" s="197"/>
      <c r="F11" s="203"/>
    </row>
    <row r="12" spans="1:6" s="64" customFormat="1" ht="12" customHeight="1">
      <c r="A12" s="110"/>
      <c r="B12" s="111" t="s">
        <v>133</v>
      </c>
      <c r="C12" s="7" t="s">
        <v>195</v>
      </c>
      <c r="D12" s="197"/>
      <c r="E12" s="197"/>
      <c r="F12" s="203"/>
    </row>
    <row r="13" spans="1:6" s="64" customFormat="1" ht="12" customHeight="1">
      <c r="A13" s="110"/>
      <c r="B13" s="111" t="s">
        <v>167</v>
      </c>
      <c r="C13" s="6" t="s">
        <v>196</v>
      </c>
      <c r="D13" s="197"/>
      <c r="E13" s="197"/>
      <c r="F13" s="203"/>
    </row>
    <row r="14" spans="1:6" s="64" customFormat="1" ht="12" customHeight="1">
      <c r="A14" s="113"/>
      <c r="B14" s="111" t="s">
        <v>134</v>
      </c>
      <c r="C14" s="7" t="s">
        <v>197</v>
      </c>
      <c r="D14" s="420"/>
      <c r="E14" s="420"/>
      <c r="F14" s="258"/>
    </row>
    <row r="15" spans="1:6" s="65" customFormat="1" ht="12" customHeight="1">
      <c r="A15" s="110"/>
      <c r="B15" s="111" t="s">
        <v>135</v>
      </c>
      <c r="C15" s="7" t="s">
        <v>37</v>
      </c>
      <c r="D15" s="197"/>
      <c r="E15" s="197"/>
      <c r="F15" s="203"/>
    </row>
    <row r="16" spans="1:6" s="65" customFormat="1" ht="12" customHeight="1" thickBot="1">
      <c r="A16" s="114"/>
      <c r="B16" s="115" t="s">
        <v>143</v>
      </c>
      <c r="C16" s="6" t="s">
        <v>250</v>
      </c>
      <c r="D16" s="199"/>
      <c r="E16" s="199"/>
      <c r="F16" s="204"/>
    </row>
    <row r="17" spans="1:6" s="64" customFormat="1" ht="12" customHeight="1" thickBot="1">
      <c r="A17" s="95" t="s">
        <v>53</v>
      </c>
      <c r="B17" s="108"/>
      <c r="C17" s="109" t="s">
        <v>498</v>
      </c>
      <c r="D17" s="200">
        <f>SUM(D18+D20)</f>
        <v>0</v>
      </c>
      <c r="E17" s="200">
        <f>SUM(E18+E20)</f>
        <v>0</v>
      </c>
      <c r="F17" s="205">
        <f>SUM(F18+F20)</f>
        <v>0</v>
      </c>
    </row>
    <row r="18" spans="1:6" s="65" customFormat="1" ht="12" customHeight="1">
      <c r="A18" s="110"/>
      <c r="B18" s="111" t="s">
        <v>136</v>
      </c>
      <c r="C18" s="9" t="s">
        <v>34</v>
      </c>
      <c r="D18" s="197"/>
      <c r="E18" s="197"/>
      <c r="F18" s="203"/>
    </row>
    <row r="19" spans="1:6" s="65" customFormat="1" ht="12" customHeight="1">
      <c r="A19" s="110"/>
      <c r="B19" s="111" t="s">
        <v>137</v>
      </c>
      <c r="C19" s="7" t="s">
        <v>35</v>
      </c>
      <c r="D19" s="197"/>
      <c r="E19" s="197"/>
      <c r="F19" s="203"/>
    </row>
    <row r="20" spans="1:6" s="65" customFormat="1" ht="12" customHeight="1">
      <c r="A20" s="110"/>
      <c r="B20" s="111" t="s">
        <v>138</v>
      </c>
      <c r="C20" s="7" t="s">
        <v>36</v>
      </c>
      <c r="D20" s="197"/>
      <c r="E20" s="197"/>
      <c r="F20" s="203"/>
    </row>
    <row r="21" spans="1:6" s="65" customFormat="1" ht="12" customHeight="1" thickBot="1">
      <c r="A21" s="110"/>
      <c r="B21" s="111" t="s">
        <v>139</v>
      </c>
      <c r="C21" s="7" t="s">
        <v>35</v>
      </c>
      <c r="D21" s="197"/>
      <c r="E21" s="197"/>
      <c r="F21" s="203"/>
    </row>
    <row r="22" spans="1:6" s="65" customFormat="1" ht="12" customHeight="1" thickBot="1">
      <c r="A22" s="98" t="s">
        <v>54</v>
      </c>
      <c r="B22" s="70"/>
      <c r="C22" s="70" t="s">
        <v>38</v>
      </c>
      <c r="D22" s="200">
        <f>+D23+D24</f>
        <v>0</v>
      </c>
      <c r="E22" s="200">
        <f>+E23+E24</f>
        <v>0</v>
      </c>
      <c r="F22" s="205">
        <f>+F23+F24</f>
        <v>0</v>
      </c>
    </row>
    <row r="23" spans="1:6" s="65" customFormat="1" ht="12" customHeight="1">
      <c r="A23" s="251"/>
      <c r="B23" s="276" t="s">
        <v>110</v>
      </c>
      <c r="C23" s="74" t="s">
        <v>280</v>
      </c>
      <c r="D23" s="429"/>
      <c r="E23" s="429"/>
      <c r="F23" s="281"/>
    </row>
    <row r="24" spans="1:6" s="65" customFormat="1" ht="12" customHeight="1" thickBot="1">
      <c r="A24" s="274"/>
      <c r="B24" s="275" t="s">
        <v>111</v>
      </c>
      <c r="C24" s="75" t="s">
        <v>284</v>
      </c>
      <c r="D24" s="438"/>
      <c r="E24" s="438"/>
      <c r="F24" s="282"/>
    </row>
    <row r="25" spans="1:6" s="65" customFormat="1" ht="12" customHeight="1" thickBot="1">
      <c r="A25" s="98" t="s">
        <v>55</v>
      </c>
      <c r="B25" s="70"/>
      <c r="C25" s="70" t="s">
        <v>271</v>
      </c>
      <c r="D25" s="236"/>
      <c r="E25" s="236"/>
      <c r="F25" s="235"/>
    </row>
    <row r="26" spans="1:6" s="64" customFormat="1" ht="12" customHeight="1" thickBot="1">
      <c r="A26" s="98" t="s">
        <v>56</v>
      </c>
      <c r="B26" s="108"/>
      <c r="C26" s="70" t="s">
        <v>39</v>
      </c>
      <c r="D26" s="236">
        <v>59764</v>
      </c>
      <c r="E26" s="236">
        <v>9359</v>
      </c>
      <c r="F26" s="235">
        <v>9359</v>
      </c>
    </row>
    <row r="27" spans="1:6" s="64" customFormat="1" ht="12" customHeight="1" thickBot="1">
      <c r="A27" s="95" t="s">
        <v>57</v>
      </c>
      <c r="B27" s="84"/>
      <c r="C27" s="70" t="s">
        <v>44</v>
      </c>
      <c r="D27" s="200">
        <f>+D8+D17+D22+D25+D26</f>
        <v>59764</v>
      </c>
      <c r="E27" s="200">
        <f>+E8+E17+E22+E25+E26</f>
        <v>9359</v>
      </c>
      <c r="F27" s="205">
        <f>+F8+F17+F22+F25+F26</f>
        <v>9359</v>
      </c>
    </row>
    <row r="28" spans="1:6" s="64" customFormat="1" ht="12" customHeight="1" thickBot="1">
      <c r="A28" s="271" t="s">
        <v>58</v>
      </c>
      <c r="B28" s="279"/>
      <c r="C28" s="273" t="s">
        <v>40</v>
      </c>
      <c r="D28" s="428">
        <f>+D29+D30</f>
        <v>0</v>
      </c>
      <c r="E28" s="428">
        <f>+E29+E30</f>
        <v>0</v>
      </c>
      <c r="F28" s="263">
        <f>+F29+F30</f>
        <v>667</v>
      </c>
    </row>
    <row r="29" spans="1:6" s="64" customFormat="1" ht="12" customHeight="1">
      <c r="A29" s="112"/>
      <c r="B29" s="82" t="s">
        <v>124</v>
      </c>
      <c r="C29" s="74" t="s">
        <v>373</v>
      </c>
      <c r="D29" s="429"/>
      <c r="E29" s="429"/>
      <c r="F29" s="281">
        <v>667</v>
      </c>
    </row>
    <row r="30" spans="1:6" s="65" customFormat="1" ht="12" customHeight="1" thickBot="1">
      <c r="A30" s="280"/>
      <c r="B30" s="83" t="s">
        <v>125</v>
      </c>
      <c r="C30" s="272" t="s">
        <v>41</v>
      </c>
      <c r="D30" s="60"/>
      <c r="E30" s="60"/>
      <c r="F30" s="61"/>
    </row>
    <row r="31" spans="1:6" s="65" customFormat="1" ht="12" customHeight="1" thickBot="1">
      <c r="A31" s="122" t="s">
        <v>59</v>
      </c>
      <c r="B31" s="269"/>
      <c r="C31" s="270" t="s">
        <v>42</v>
      </c>
      <c r="D31" s="236"/>
      <c r="E31" s="236"/>
      <c r="F31" s="235"/>
    </row>
    <row r="32" spans="1:6" s="65" customFormat="1" ht="15" customHeight="1" thickBot="1">
      <c r="A32" s="122" t="s">
        <v>60</v>
      </c>
      <c r="B32" s="123"/>
      <c r="C32" s="124" t="s">
        <v>43</v>
      </c>
      <c r="D32" s="432">
        <f>+D27+D28+D31</f>
        <v>59764</v>
      </c>
      <c r="E32" s="432">
        <f>+E27+E28+E31</f>
        <v>9359</v>
      </c>
      <c r="F32" s="265">
        <f>+F27+F28+F31</f>
        <v>10026</v>
      </c>
    </row>
    <row r="33" spans="1:6" s="65" customFormat="1" ht="15" customHeight="1">
      <c r="A33" s="125"/>
      <c r="B33" s="125"/>
      <c r="C33" s="126"/>
      <c r="D33" s="261"/>
      <c r="E33" s="261"/>
      <c r="F33" s="261"/>
    </row>
    <row r="34" spans="1:6" ht="13.5" thickBot="1">
      <c r="A34" s="127"/>
      <c r="B34" s="128"/>
      <c r="C34" s="128"/>
      <c r="D34" s="262"/>
      <c r="E34" s="262"/>
      <c r="F34" s="262"/>
    </row>
    <row r="35" spans="1:6" s="54" customFormat="1" ht="16.5" customHeight="1" thickBot="1">
      <c r="A35" s="622" t="s">
        <v>95</v>
      </c>
      <c r="B35" s="623"/>
      <c r="C35" s="623"/>
      <c r="D35" s="623"/>
      <c r="E35" s="623"/>
      <c r="F35" s="624"/>
    </row>
    <row r="36" spans="1:6" s="66" customFormat="1" ht="12" customHeight="1" thickBot="1">
      <c r="A36" s="98" t="s">
        <v>52</v>
      </c>
      <c r="B36" s="22"/>
      <c r="C36" s="70" t="s">
        <v>33</v>
      </c>
      <c r="D36" s="200">
        <f>SUM(D37:D41)</f>
        <v>59764</v>
      </c>
      <c r="E36" s="200">
        <f>SUM(E37:E41)</f>
        <v>9359</v>
      </c>
      <c r="F36" s="205">
        <f>SUM(F37:F41)</f>
        <v>11638</v>
      </c>
    </row>
    <row r="37" spans="1:6" ht="12" customHeight="1">
      <c r="A37" s="129"/>
      <c r="B37" s="81" t="s">
        <v>130</v>
      </c>
      <c r="C37" s="9" t="s">
        <v>82</v>
      </c>
      <c r="D37" s="392">
        <v>13363</v>
      </c>
      <c r="E37" s="392">
        <v>3352</v>
      </c>
      <c r="F37" s="57">
        <v>3507</v>
      </c>
    </row>
    <row r="38" spans="1:6" ht="12" customHeight="1">
      <c r="A38" s="130"/>
      <c r="B38" s="80" t="s">
        <v>131</v>
      </c>
      <c r="C38" s="7" t="s">
        <v>224</v>
      </c>
      <c r="D38" s="58">
        <v>3293</v>
      </c>
      <c r="E38" s="58">
        <v>893</v>
      </c>
      <c r="F38" s="59">
        <v>935</v>
      </c>
    </row>
    <row r="39" spans="1:6" ht="12" customHeight="1">
      <c r="A39" s="130"/>
      <c r="B39" s="80" t="s">
        <v>132</v>
      </c>
      <c r="C39" s="7" t="s">
        <v>159</v>
      </c>
      <c r="D39" s="58">
        <v>2996</v>
      </c>
      <c r="E39" s="58">
        <v>493</v>
      </c>
      <c r="F39" s="59">
        <v>493</v>
      </c>
    </row>
    <row r="40" spans="1:6" ht="12" customHeight="1">
      <c r="A40" s="130"/>
      <c r="B40" s="80" t="s">
        <v>133</v>
      </c>
      <c r="C40" s="7" t="s">
        <v>225</v>
      </c>
      <c r="D40" s="58">
        <v>40112</v>
      </c>
      <c r="E40" s="58">
        <v>4621</v>
      </c>
      <c r="F40" s="59">
        <v>6703</v>
      </c>
    </row>
    <row r="41" spans="1:6" ht="12" customHeight="1" thickBot="1">
      <c r="A41" s="130"/>
      <c r="B41" s="80" t="s">
        <v>142</v>
      </c>
      <c r="C41" s="7" t="s">
        <v>226</v>
      </c>
      <c r="D41" s="58"/>
      <c r="E41" s="58"/>
      <c r="F41" s="59"/>
    </row>
    <row r="42" spans="1:6" ht="12" customHeight="1" thickBot="1">
      <c r="A42" s="98" t="s">
        <v>53</v>
      </c>
      <c r="B42" s="22"/>
      <c r="C42" s="70" t="s">
        <v>499</v>
      </c>
      <c r="D42" s="200">
        <f>SUM(D43:D45)</f>
        <v>0</v>
      </c>
      <c r="E42" s="200">
        <f>SUM(E43:E45)</f>
        <v>0</v>
      </c>
      <c r="F42" s="205">
        <f>SUM(F43:F45)</f>
        <v>0</v>
      </c>
    </row>
    <row r="43" spans="1:6" s="66" customFormat="1" ht="12" customHeight="1">
      <c r="A43" s="129"/>
      <c r="B43" s="81" t="s">
        <v>136</v>
      </c>
      <c r="C43" s="9" t="s">
        <v>308</v>
      </c>
      <c r="D43" s="392"/>
      <c r="E43" s="392"/>
      <c r="F43" s="57"/>
    </row>
    <row r="44" spans="1:6" ht="12" customHeight="1">
      <c r="A44" s="130"/>
      <c r="B44" s="80" t="s">
        <v>137</v>
      </c>
      <c r="C44" s="7" t="s">
        <v>228</v>
      </c>
      <c r="D44" s="58"/>
      <c r="E44" s="58"/>
      <c r="F44" s="59"/>
    </row>
    <row r="45" spans="1:6" ht="12" customHeight="1">
      <c r="A45" s="130"/>
      <c r="B45" s="80" t="s">
        <v>138</v>
      </c>
      <c r="C45" s="7" t="s">
        <v>96</v>
      </c>
      <c r="D45" s="58"/>
      <c r="E45" s="58"/>
      <c r="F45" s="59"/>
    </row>
    <row r="46" spans="1:6" ht="12" customHeight="1" thickBot="1">
      <c r="A46" s="130"/>
      <c r="B46" s="80" t="s">
        <v>139</v>
      </c>
      <c r="C46" s="7" t="s">
        <v>45</v>
      </c>
      <c r="D46" s="58"/>
      <c r="E46" s="58"/>
      <c r="F46" s="59"/>
    </row>
    <row r="47" spans="1:6" ht="12" customHeight="1" thickBot="1">
      <c r="A47" s="98" t="s">
        <v>54</v>
      </c>
      <c r="B47" s="22"/>
      <c r="C47" s="22" t="s">
        <v>46</v>
      </c>
      <c r="D47" s="236"/>
      <c r="E47" s="236"/>
      <c r="F47" s="235"/>
    </row>
    <row r="48" spans="1:6" s="65" customFormat="1" ht="12" customHeight="1" thickBot="1">
      <c r="A48" s="122" t="s">
        <v>55</v>
      </c>
      <c r="B48" s="269"/>
      <c r="C48" s="270" t="s">
        <v>48</v>
      </c>
      <c r="D48" s="236"/>
      <c r="E48" s="236"/>
      <c r="F48" s="235">
        <v>-1612</v>
      </c>
    </row>
    <row r="49" spans="1:6" ht="15" customHeight="1" thickBot="1">
      <c r="A49" s="98" t="s">
        <v>56</v>
      </c>
      <c r="B49" s="119"/>
      <c r="C49" s="132" t="s">
        <v>47</v>
      </c>
      <c r="D49" s="432">
        <f>+D36+D42+D47+D48</f>
        <v>59764</v>
      </c>
      <c r="E49" s="432">
        <f>+E36+E42+E47+E48</f>
        <v>9359</v>
      </c>
      <c r="F49" s="265">
        <f>+F36+F42+F47+F48</f>
        <v>10026</v>
      </c>
    </row>
    <row r="50" spans="4:6" ht="13.5" thickBot="1">
      <c r="D50" s="266"/>
      <c r="E50" s="266"/>
      <c r="F50" s="266"/>
    </row>
    <row r="51" spans="1:6" ht="15" customHeight="1" thickBot="1">
      <c r="A51" s="135" t="s">
        <v>256</v>
      </c>
      <c r="B51" s="136"/>
      <c r="C51" s="137"/>
      <c r="D51" s="436">
        <v>6</v>
      </c>
      <c r="E51" s="436">
        <v>6</v>
      </c>
      <c r="F51" s="68">
        <v>6</v>
      </c>
    </row>
    <row r="52" spans="1:6" ht="14.25" customHeight="1" thickBot="1">
      <c r="A52" s="135" t="s">
        <v>257</v>
      </c>
      <c r="B52" s="136"/>
      <c r="C52" s="137"/>
      <c r="D52" s="436">
        <v>0</v>
      </c>
      <c r="E52" s="436">
        <v>0</v>
      </c>
      <c r="F52" s="68">
        <v>0</v>
      </c>
    </row>
  </sheetData>
  <sheetProtection sheet="1"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18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6.875" style="37" customWidth="1"/>
    <col min="2" max="2" width="36.00390625" style="36" customWidth="1"/>
    <col min="3" max="3" width="17.00390625" style="36" customWidth="1"/>
    <col min="4" max="9" width="12.875" style="36" customWidth="1"/>
    <col min="10" max="10" width="13.875" style="36" customWidth="1"/>
    <col min="11" max="16384" width="9.375" style="36" customWidth="1"/>
  </cols>
  <sheetData>
    <row r="1" spans="1:10" ht="14.25" thickBot="1">
      <c r="A1" s="445"/>
      <c r="B1" s="446"/>
      <c r="C1" s="446"/>
      <c r="D1" s="446"/>
      <c r="E1" s="446"/>
      <c r="F1" s="446"/>
      <c r="G1" s="446"/>
      <c r="H1" s="446"/>
      <c r="I1" s="446"/>
      <c r="J1" s="447" t="s">
        <v>100</v>
      </c>
    </row>
    <row r="2" spans="1:10" s="451" customFormat="1" ht="26.25" customHeight="1">
      <c r="A2" s="637" t="s">
        <v>108</v>
      </c>
      <c r="B2" s="639" t="s">
        <v>431</v>
      </c>
      <c r="C2" s="639" t="s">
        <v>432</v>
      </c>
      <c r="D2" s="639" t="s">
        <v>433</v>
      </c>
      <c r="E2" s="639" t="s">
        <v>492</v>
      </c>
      <c r="F2" s="448" t="s">
        <v>434</v>
      </c>
      <c r="G2" s="449"/>
      <c r="H2" s="449"/>
      <c r="I2" s="450"/>
      <c r="J2" s="642" t="s">
        <v>435</v>
      </c>
    </row>
    <row r="3" spans="1:10" s="455" customFormat="1" ht="32.25" customHeight="1" thickBot="1">
      <c r="A3" s="638"/>
      <c r="B3" s="640"/>
      <c r="C3" s="640"/>
      <c r="D3" s="641"/>
      <c r="E3" s="641"/>
      <c r="F3" s="452" t="s">
        <v>436</v>
      </c>
      <c r="G3" s="453" t="s">
        <v>437</v>
      </c>
      <c r="H3" s="453" t="s">
        <v>493</v>
      </c>
      <c r="I3" s="454" t="s">
        <v>494</v>
      </c>
      <c r="J3" s="643"/>
    </row>
    <row r="4" spans="1:10" s="460" customFormat="1" ht="13.5" customHeight="1" thickBot="1">
      <c r="A4" s="456">
        <v>1</v>
      </c>
      <c r="B4" s="457">
        <v>2</v>
      </c>
      <c r="C4" s="458">
        <v>3</v>
      </c>
      <c r="D4" s="458">
        <v>4</v>
      </c>
      <c r="E4" s="458">
        <v>5</v>
      </c>
      <c r="F4" s="458">
        <v>6</v>
      </c>
      <c r="G4" s="458">
        <v>7</v>
      </c>
      <c r="H4" s="458">
        <v>8</v>
      </c>
      <c r="I4" s="458">
        <v>9</v>
      </c>
      <c r="J4" s="459" t="s">
        <v>438</v>
      </c>
    </row>
    <row r="5" spans="1:10" ht="33.75" customHeight="1">
      <c r="A5" s="461" t="s">
        <v>52</v>
      </c>
      <c r="B5" s="462" t="s">
        <v>439</v>
      </c>
      <c r="C5" s="463"/>
      <c r="D5" s="464">
        <f aca="true" t="shared" si="0" ref="D5:I5">SUM(D6:D7)</f>
        <v>23188</v>
      </c>
      <c r="E5" s="464">
        <f t="shared" si="0"/>
        <v>2640</v>
      </c>
      <c r="F5" s="464">
        <f t="shared" si="0"/>
        <v>2868</v>
      </c>
      <c r="G5" s="464">
        <f t="shared" si="0"/>
        <v>3011</v>
      </c>
      <c r="H5" s="464">
        <f t="shared" si="0"/>
        <v>0</v>
      </c>
      <c r="I5" s="465">
        <f t="shared" si="0"/>
        <v>0</v>
      </c>
      <c r="J5" s="466">
        <f aca="true" t="shared" si="1" ref="J5:J17">SUM(F5:I5)</f>
        <v>5879</v>
      </c>
    </row>
    <row r="6" spans="1:10" ht="21" customHeight="1">
      <c r="A6" s="467" t="s">
        <v>53</v>
      </c>
      <c r="B6" s="468" t="s">
        <v>519</v>
      </c>
      <c r="C6" s="469">
        <v>2005</v>
      </c>
      <c r="D6" s="26">
        <f>14669+E6+F6+G6</f>
        <v>23188</v>
      </c>
      <c r="E6" s="26">
        <v>2640</v>
      </c>
      <c r="F6" s="26">
        <v>2868</v>
      </c>
      <c r="G6" s="26">
        <v>3011</v>
      </c>
      <c r="H6" s="26"/>
      <c r="I6" s="314"/>
      <c r="J6" s="470">
        <f t="shared" si="1"/>
        <v>5879</v>
      </c>
    </row>
    <row r="7" spans="1:10" ht="21" customHeight="1">
      <c r="A7" s="467" t="s">
        <v>54</v>
      </c>
      <c r="B7" s="468" t="s">
        <v>440</v>
      </c>
      <c r="C7" s="469"/>
      <c r="D7" s="26"/>
      <c r="E7" s="26"/>
      <c r="F7" s="26"/>
      <c r="G7" s="26"/>
      <c r="H7" s="26"/>
      <c r="I7" s="314"/>
      <c r="J7" s="470">
        <f t="shared" si="1"/>
        <v>0</v>
      </c>
    </row>
    <row r="8" spans="1:10" ht="36" customHeight="1">
      <c r="A8" s="467" t="s">
        <v>55</v>
      </c>
      <c r="B8" s="471" t="s">
        <v>441</v>
      </c>
      <c r="C8" s="472"/>
      <c r="D8" s="473">
        <f aca="true" t="shared" si="2" ref="D8:I8">SUM(D9:D10)</f>
        <v>0</v>
      </c>
      <c r="E8" s="473">
        <f t="shared" si="2"/>
        <v>0</v>
      </c>
      <c r="F8" s="473">
        <f t="shared" si="2"/>
        <v>0</v>
      </c>
      <c r="G8" s="473">
        <f t="shared" si="2"/>
        <v>0</v>
      </c>
      <c r="H8" s="473">
        <f t="shared" si="2"/>
        <v>0</v>
      </c>
      <c r="I8" s="474">
        <f t="shared" si="2"/>
        <v>0</v>
      </c>
      <c r="J8" s="475">
        <f t="shared" si="1"/>
        <v>0</v>
      </c>
    </row>
    <row r="9" spans="1:10" ht="21" customHeight="1">
      <c r="A9" s="467" t="s">
        <v>56</v>
      </c>
      <c r="B9" s="468" t="s">
        <v>440</v>
      </c>
      <c r="C9" s="469"/>
      <c r="D9" s="26"/>
      <c r="E9" s="26"/>
      <c r="F9" s="26"/>
      <c r="G9" s="26"/>
      <c r="H9" s="26"/>
      <c r="I9" s="314"/>
      <c r="J9" s="470">
        <f t="shared" si="1"/>
        <v>0</v>
      </c>
    </row>
    <row r="10" spans="1:10" ht="18" customHeight="1">
      <c r="A10" s="467" t="s">
        <v>57</v>
      </c>
      <c r="B10" s="468"/>
      <c r="C10" s="469"/>
      <c r="D10" s="26"/>
      <c r="E10" s="26"/>
      <c r="F10" s="26"/>
      <c r="G10" s="26"/>
      <c r="H10" s="26"/>
      <c r="I10" s="314"/>
      <c r="J10" s="470">
        <f t="shared" si="1"/>
        <v>0</v>
      </c>
    </row>
    <row r="11" spans="1:10" ht="21" customHeight="1">
      <c r="A11" s="467" t="s">
        <v>58</v>
      </c>
      <c r="B11" s="476" t="s">
        <v>442</v>
      </c>
      <c r="C11" s="472"/>
      <c r="D11" s="473">
        <f aca="true" t="shared" si="3" ref="D11:I11">SUM(D12:D12)</f>
        <v>0</v>
      </c>
      <c r="E11" s="473">
        <f t="shared" si="3"/>
        <v>0</v>
      </c>
      <c r="F11" s="473">
        <f t="shared" si="3"/>
        <v>0</v>
      </c>
      <c r="G11" s="473">
        <f t="shared" si="3"/>
        <v>0</v>
      </c>
      <c r="H11" s="473">
        <f t="shared" si="3"/>
        <v>0</v>
      </c>
      <c r="I11" s="474">
        <f t="shared" si="3"/>
        <v>0</v>
      </c>
      <c r="J11" s="475">
        <f t="shared" si="1"/>
        <v>0</v>
      </c>
    </row>
    <row r="12" spans="1:10" ht="21" customHeight="1">
      <c r="A12" s="467" t="s">
        <v>59</v>
      </c>
      <c r="B12" s="468" t="s">
        <v>440</v>
      </c>
      <c r="C12" s="469"/>
      <c r="D12" s="26"/>
      <c r="E12" s="26"/>
      <c r="F12" s="26"/>
      <c r="G12" s="26"/>
      <c r="H12" s="26"/>
      <c r="I12" s="314"/>
      <c r="J12" s="470">
        <f t="shared" si="1"/>
        <v>0</v>
      </c>
    </row>
    <row r="13" spans="1:10" ht="21" customHeight="1">
      <c r="A13" s="467" t="s">
        <v>60</v>
      </c>
      <c r="B13" s="476" t="s">
        <v>443</v>
      </c>
      <c r="C13" s="472"/>
      <c r="D13" s="473">
        <f aca="true" t="shared" si="4" ref="D13:I13">SUM(D14:D14)</f>
        <v>0</v>
      </c>
      <c r="E13" s="473">
        <f t="shared" si="4"/>
        <v>0</v>
      </c>
      <c r="F13" s="473">
        <f t="shared" si="4"/>
        <v>0</v>
      </c>
      <c r="G13" s="473">
        <f t="shared" si="4"/>
        <v>0</v>
      </c>
      <c r="H13" s="473">
        <f t="shared" si="4"/>
        <v>0</v>
      </c>
      <c r="I13" s="474">
        <f t="shared" si="4"/>
        <v>0</v>
      </c>
      <c r="J13" s="475">
        <f t="shared" si="1"/>
        <v>0</v>
      </c>
    </row>
    <row r="14" spans="1:10" ht="21" customHeight="1">
      <c r="A14" s="467" t="s">
        <v>61</v>
      </c>
      <c r="B14" s="468" t="s">
        <v>440</v>
      </c>
      <c r="C14" s="469"/>
      <c r="D14" s="26"/>
      <c r="E14" s="26"/>
      <c r="F14" s="26"/>
      <c r="G14" s="26"/>
      <c r="H14" s="26"/>
      <c r="I14" s="314"/>
      <c r="J14" s="470">
        <f t="shared" si="1"/>
        <v>0</v>
      </c>
    </row>
    <row r="15" spans="1:10" ht="21" customHeight="1">
      <c r="A15" s="477" t="s">
        <v>62</v>
      </c>
      <c r="B15" s="478" t="s">
        <v>444</v>
      </c>
      <c r="C15" s="479"/>
      <c r="D15" s="480">
        <f aca="true" t="shared" si="5" ref="D15:I15">SUM(D16:D17)</f>
        <v>0</v>
      </c>
      <c r="E15" s="480">
        <f t="shared" si="5"/>
        <v>0</v>
      </c>
      <c r="F15" s="480">
        <f t="shared" si="5"/>
        <v>0</v>
      </c>
      <c r="G15" s="480">
        <f t="shared" si="5"/>
        <v>0</v>
      </c>
      <c r="H15" s="480">
        <f t="shared" si="5"/>
        <v>0</v>
      </c>
      <c r="I15" s="481">
        <f t="shared" si="5"/>
        <v>0</v>
      </c>
      <c r="J15" s="475">
        <f t="shared" si="1"/>
        <v>0</v>
      </c>
    </row>
    <row r="16" spans="1:10" ht="21" customHeight="1">
      <c r="A16" s="477" t="s">
        <v>63</v>
      </c>
      <c r="B16" s="468" t="s">
        <v>440</v>
      </c>
      <c r="C16" s="469"/>
      <c r="D16" s="26"/>
      <c r="E16" s="26"/>
      <c r="F16" s="26"/>
      <c r="G16" s="26"/>
      <c r="H16" s="26"/>
      <c r="I16" s="314"/>
      <c r="J16" s="470">
        <f t="shared" si="1"/>
        <v>0</v>
      </c>
    </row>
    <row r="17" spans="1:10" ht="21" customHeight="1" thickBot="1">
      <c r="A17" s="477" t="s">
        <v>64</v>
      </c>
      <c r="B17" s="468" t="s">
        <v>440</v>
      </c>
      <c r="C17" s="482"/>
      <c r="D17" s="483"/>
      <c r="E17" s="483"/>
      <c r="F17" s="483"/>
      <c r="G17" s="483"/>
      <c r="H17" s="483"/>
      <c r="I17" s="484"/>
      <c r="J17" s="470">
        <f t="shared" si="1"/>
        <v>0</v>
      </c>
    </row>
    <row r="18" spans="1:10" ht="21" customHeight="1" thickBot="1">
      <c r="A18" s="485" t="s">
        <v>65</v>
      </c>
      <c r="B18" s="486" t="s">
        <v>445</v>
      </c>
      <c r="C18" s="487"/>
      <c r="D18" s="488">
        <f aca="true" t="shared" si="6" ref="D18:J18">D5+D8+D11+D13+D15</f>
        <v>23188</v>
      </c>
      <c r="E18" s="488">
        <f t="shared" si="6"/>
        <v>2640</v>
      </c>
      <c r="F18" s="488">
        <f t="shared" si="6"/>
        <v>2868</v>
      </c>
      <c r="G18" s="488">
        <f t="shared" si="6"/>
        <v>3011</v>
      </c>
      <c r="H18" s="488">
        <f t="shared" si="6"/>
        <v>0</v>
      </c>
      <c r="I18" s="489">
        <f t="shared" si="6"/>
        <v>0</v>
      </c>
      <c r="J18" s="490">
        <f t="shared" si="6"/>
        <v>5879</v>
      </c>
    </row>
  </sheetData>
  <sheetProtection sheet="1" objects="1" scenarios="1"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8. melléklet a 5/2014. (V.  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9"/>
  <sheetViews>
    <sheetView view="pageLayout" workbookViewId="0" topLeftCell="A1">
      <selection activeCell="A15" sqref="A15:I15"/>
    </sheetView>
  </sheetViews>
  <sheetFormatPr defaultColWidth="9.00390625" defaultRowHeight="12.75"/>
  <cols>
    <col min="1" max="1" width="5.50390625" style="40" customWidth="1"/>
    <col min="2" max="2" width="39.375" style="40" customWidth="1"/>
    <col min="3" max="8" width="13.875" style="40" customWidth="1"/>
    <col min="9" max="9" width="15.125" style="40" customWidth="1"/>
    <col min="10" max="16384" width="9.375" style="40" customWidth="1"/>
  </cols>
  <sheetData>
    <row r="1" spans="1:9" ht="34.5" customHeight="1">
      <c r="A1" s="658" t="s">
        <v>495</v>
      </c>
      <c r="B1" s="659"/>
      <c r="C1" s="659"/>
      <c r="D1" s="659"/>
      <c r="E1" s="659"/>
      <c r="F1" s="659"/>
      <c r="G1" s="659"/>
      <c r="H1" s="659"/>
      <c r="I1" s="659"/>
    </row>
    <row r="2" spans="8:9" ht="14.25" thickBot="1">
      <c r="H2" s="660" t="s">
        <v>446</v>
      </c>
      <c r="I2" s="660"/>
    </row>
    <row r="3" spans="1:9" ht="13.5" thickBot="1">
      <c r="A3" s="661" t="s">
        <v>50</v>
      </c>
      <c r="B3" s="663" t="s">
        <v>447</v>
      </c>
      <c r="C3" s="665" t="s">
        <v>448</v>
      </c>
      <c r="D3" s="644" t="s">
        <v>449</v>
      </c>
      <c r="E3" s="645"/>
      <c r="F3" s="645"/>
      <c r="G3" s="645"/>
      <c r="H3" s="645"/>
      <c r="I3" s="646" t="s">
        <v>450</v>
      </c>
    </row>
    <row r="4" spans="1:9" s="56" customFormat="1" ht="42" customHeight="1" thickBot="1">
      <c r="A4" s="662"/>
      <c r="B4" s="664"/>
      <c r="C4" s="666"/>
      <c r="D4" s="493" t="s">
        <v>451</v>
      </c>
      <c r="E4" s="493" t="s">
        <v>452</v>
      </c>
      <c r="F4" s="493" t="s">
        <v>453</v>
      </c>
      <c r="G4" s="494" t="s">
        <v>454</v>
      </c>
      <c r="H4" s="494" t="s">
        <v>455</v>
      </c>
      <c r="I4" s="647"/>
    </row>
    <row r="5" spans="1:9" s="56" customFormat="1" ht="12" customHeight="1" thickBot="1">
      <c r="A5" s="495">
        <v>1</v>
      </c>
      <c r="B5" s="496">
        <v>2</v>
      </c>
      <c r="C5" s="496">
        <v>3</v>
      </c>
      <c r="D5" s="496">
        <v>4</v>
      </c>
      <c r="E5" s="496">
        <v>5</v>
      </c>
      <c r="F5" s="496">
        <v>6</v>
      </c>
      <c r="G5" s="496">
        <v>7</v>
      </c>
      <c r="H5" s="496" t="s">
        <v>456</v>
      </c>
      <c r="I5" s="497" t="s">
        <v>457</v>
      </c>
    </row>
    <row r="6" spans="1:9" s="56" customFormat="1" ht="18" customHeight="1">
      <c r="A6" s="648" t="s">
        <v>458</v>
      </c>
      <c r="B6" s="649"/>
      <c r="C6" s="649"/>
      <c r="D6" s="649"/>
      <c r="E6" s="649"/>
      <c r="F6" s="649"/>
      <c r="G6" s="649"/>
      <c r="H6" s="649"/>
      <c r="I6" s="650"/>
    </row>
    <row r="7" spans="1:9" ht="15.75" customHeight="1">
      <c r="A7" s="140" t="s">
        <v>52</v>
      </c>
      <c r="B7" s="97" t="s">
        <v>459</v>
      </c>
      <c r="C7" s="87"/>
      <c r="D7" s="87"/>
      <c r="E7" s="87"/>
      <c r="F7" s="87"/>
      <c r="G7" s="499"/>
      <c r="H7" s="500">
        <f aca="true" t="shared" si="0" ref="H7:H13">SUM(D7:G7)</f>
        <v>0</v>
      </c>
      <c r="I7" s="141">
        <f aca="true" t="shared" si="1" ref="I7:I13">C7+H7</f>
        <v>0</v>
      </c>
    </row>
    <row r="8" spans="1:9" ht="22.5">
      <c r="A8" s="140" t="s">
        <v>53</v>
      </c>
      <c r="B8" s="97" t="s">
        <v>261</v>
      </c>
      <c r="C8" s="87"/>
      <c r="D8" s="87"/>
      <c r="E8" s="87"/>
      <c r="F8" s="87"/>
      <c r="G8" s="499"/>
      <c r="H8" s="500">
        <f t="shared" si="0"/>
        <v>0</v>
      </c>
      <c r="I8" s="141">
        <f t="shared" si="1"/>
        <v>0</v>
      </c>
    </row>
    <row r="9" spans="1:9" ht="22.5">
      <c r="A9" s="140" t="s">
        <v>54</v>
      </c>
      <c r="B9" s="97" t="s">
        <v>262</v>
      </c>
      <c r="C9" s="87"/>
      <c r="D9" s="87"/>
      <c r="E9" s="87"/>
      <c r="F9" s="87"/>
      <c r="G9" s="499"/>
      <c r="H9" s="500">
        <f t="shared" si="0"/>
        <v>0</v>
      </c>
      <c r="I9" s="141">
        <f t="shared" si="1"/>
        <v>0</v>
      </c>
    </row>
    <row r="10" spans="1:9" ht="15.75" customHeight="1">
      <c r="A10" s="140" t="s">
        <v>55</v>
      </c>
      <c r="B10" s="97" t="s">
        <v>263</v>
      </c>
      <c r="C10" s="87"/>
      <c r="D10" s="87"/>
      <c r="E10" s="87"/>
      <c r="F10" s="87"/>
      <c r="G10" s="499"/>
      <c r="H10" s="500">
        <f t="shared" si="0"/>
        <v>0</v>
      </c>
      <c r="I10" s="141">
        <f t="shared" si="1"/>
        <v>0</v>
      </c>
    </row>
    <row r="11" spans="1:9" ht="22.5">
      <c r="A11" s="140" t="s">
        <v>56</v>
      </c>
      <c r="B11" s="97" t="s">
        <v>264</v>
      </c>
      <c r="C11" s="87"/>
      <c r="D11" s="87"/>
      <c r="E11" s="87"/>
      <c r="F11" s="87">
        <v>9782</v>
      </c>
      <c r="G11" s="499"/>
      <c r="H11" s="500">
        <f t="shared" si="0"/>
        <v>9782</v>
      </c>
      <c r="I11" s="141">
        <f t="shared" si="1"/>
        <v>9782</v>
      </c>
    </row>
    <row r="12" spans="1:9" ht="15.75" customHeight="1">
      <c r="A12" s="142" t="s">
        <v>57</v>
      </c>
      <c r="B12" s="143" t="s">
        <v>460</v>
      </c>
      <c r="C12" s="88">
        <v>1408</v>
      </c>
      <c r="D12" s="88">
        <v>2094</v>
      </c>
      <c r="E12" s="88"/>
      <c r="F12" s="88"/>
      <c r="G12" s="501"/>
      <c r="H12" s="500">
        <f t="shared" si="0"/>
        <v>2094</v>
      </c>
      <c r="I12" s="141">
        <f t="shared" si="1"/>
        <v>3502</v>
      </c>
    </row>
    <row r="13" spans="1:9" ht="15.75" customHeight="1" thickBot="1">
      <c r="A13" s="502" t="s">
        <v>58</v>
      </c>
      <c r="B13" s="503" t="s">
        <v>461</v>
      </c>
      <c r="C13" s="505">
        <v>7366</v>
      </c>
      <c r="D13" s="505"/>
      <c r="E13" s="505"/>
      <c r="F13" s="505"/>
      <c r="G13" s="506"/>
      <c r="H13" s="500">
        <f t="shared" si="0"/>
        <v>0</v>
      </c>
      <c r="I13" s="141">
        <f t="shared" si="1"/>
        <v>7366</v>
      </c>
    </row>
    <row r="14" spans="1:9" s="89" customFormat="1" ht="18" customHeight="1" thickBot="1">
      <c r="A14" s="651" t="s">
        <v>462</v>
      </c>
      <c r="B14" s="652"/>
      <c r="C14" s="144">
        <f aca="true" t="shared" si="2" ref="C14:I14">SUM(C7:C13)</f>
        <v>8774</v>
      </c>
      <c r="D14" s="144">
        <f>SUM(D7:D13)</f>
        <v>2094</v>
      </c>
      <c r="E14" s="144">
        <f t="shared" si="2"/>
        <v>0</v>
      </c>
      <c r="F14" s="144">
        <f t="shared" si="2"/>
        <v>9782</v>
      </c>
      <c r="G14" s="507">
        <f t="shared" si="2"/>
        <v>0</v>
      </c>
      <c r="H14" s="507">
        <f t="shared" si="2"/>
        <v>11876</v>
      </c>
      <c r="I14" s="145">
        <f t="shared" si="2"/>
        <v>20650</v>
      </c>
    </row>
    <row r="15" spans="1:9" s="86" customFormat="1" ht="18" customHeight="1">
      <c r="A15" s="653" t="s">
        <v>463</v>
      </c>
      <c r="B15" s="654"/>
      <c r="C15" s="654"/>
      <c r="D15" s="654"/>
      <c r="E15" s="654"/>
      <c r="F15" s="654"/>
      <c r="G15" s="654"/>
      <c r="H15" s="654"/>
      <c r="I15" s="655"/>
    </row>
    <row r="16" spans="1:9" s="86" customFormat="1" ht="12.75">
      <c r="A16" s="140" t="s">
        <v>52</v>
      </c>
      <c r="B16" s="97" t="s">
        <v>464</v>
      </c>
      <c r="C16" s="87"/>
      <c r="D16" s="87"/>
      <c r="E16" s="87"/>
      <c r="F16" s="87"/>
      <c r="G16" s="499"/>
      <c r="H16" s="500">
        <f>SUM(D16:G16)</f>
        <v>0</v>
      </c>
      <c r="I16" s="141">
        <f>C16+H16</f>
        <v>0</v>
      </c>
    </row>
    <row r="17" spans="1:9" ht="13.5" thickBot="1">
      <c r="A17" s="502" t="s">
        <v>53</v>
      </c>
      <c r="B17" s="503" t="s">
        <v>461</v>
      </c>
      <c r="C17" s="505"/>
      <c r="D17" s="505"/>
      <c r="E17" s="505"/>
      <c r="F17" s="505"/>
      <c r="G17" s="506"/>
      <c r="H17" s="500">
        <f>SUM(D17:G17)</f>
        <v>0</v>
      </c>
      <c r="I17" s="508">
        <f>C17+H17</f>
        <v>0</v>
      </c>
    </row>
    <row r="18" spans="1:9" ht="15.75" customHeight="1" thickBot="1">
      <c r="A18" s="651" t="s">
        <v>465</v>
      </c>
      <c r="B18" s="652"/>
      <c r="C18" s="144">
        <f aca="true" t="shared" si="3" ref="C18:I18">SUM(C16:C17)</f>
        <v>0</v>
      </c>
      <c r="D18" s="144">
        <f t="shared" si="3"/>
        <v>0</v>
      </c>
      <c r="E18" s="144">
        <f t="shared" si="3"/>
        <v>0</v>
      </c>
      <c r="F18" s="144">
        <f t="shared" si="3"/>
        <v>0</v>
      </c>
      <c r="G18" s="507">
        <f t="shared" si="3"/>
        <v>0</v>
      </c>
      <c r="H18" s="507">
        <f t="shared" si="3"/>
        <v>0</v>
      </c>
      <c r="I18" s="145">
        <f t="shared" si="3"/>
        <v>0</v>
      </c>
    </row>
    <row r="19" spans="1:9" ht="18" customHeight="1" thickBot="1">
      <c r="A19" s="656" t="s">
        <v>466</v>
      </c>
      <c r="B19" s="657"/>
      <c r="C19" s="509">
        <f aca="true" t="shared" si="4" ref="C19:I19">C14+C18</f>
        <v>8774</v>
      </c>
      <c r="D19" s="509">
        <f t="shared" si="4"/>
        <v>2094</v>
      </c>
      <c r="E19" s="509">
        <f t="shared" si="4"/>
        <v>0</v>
      </c>
      <c r="F19" s="509">
        <f t="shared" si="4"/>
        <v>9782</v>
      </c>
      <c r="G19" s="509">
        <f t="shared" si="4"/>
        <v>0</v>
      </c>
      <c r="H19" s="509">
        <f t="shared" si="4"/>
        <v>11876</v>
      </c>
      <c r="I19" s="145">
        <f t="shared" si="4"/>
        <v>20650</v>
      </c>
    </row>
  </sheetData>
  <sheetProtection sheet="1" objects="1" scenarios="1"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9. melléklet a .5/2014. (V.8.)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30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875" style="529" customWidth="1"/>
    <col min="2" max="2" width="55.875" style="3" customWidth="1"/>
    <col min="3" max="4" width="14.875" style="3" customWidth="1"/>
    <col min="5" max="16384" width="9.375" style="3" customWidth="1"/>
  </cols>
  <sheetData>
    <row r="1" spans="1:4" s="55" customFormat="1" ht="15.75" thickBot="1">
      <c r="A1" s="491"/>
      <c r="D1" s="492" t="s">
        <v>100</v>
      </c>
    </row>
    <row r="2" spans="1:4" s="56" customFormat="1" ht="48" customHeight="1" thickBot="1">
      <c r="A2" s="510" t="s">
        <v>50</v>
      </c>
      <c r="B2" s="493" t="s">
        <v>51</v>
      </c>
      <c r="C2" s="493" t="s">
        <v>467</v>
      </c>
      <c r="D2" s="511" t="s">
        <v>468</v>
      </c>
    </row>
    <row r="3" spans="1:4" s="56" customFormat="1" ht="13.5" customHeight="1" thickBot="1">
      <c r="A3" s="512">
        <v>1</v>
      </c>
      <c r="B3" s="513">
        <v>2</v>
      </c>
      <c r="C3" s="513">
        <v>3</v>
      </c>
      <c r="D3" s="514">
        <v>4</v>
      </c>
    </row>
    <row r="4" spans="1:4" ht="18" customHeight="1">
      <c r="A4" s="515" t="s">
        <v>52</v>
      </c>
      <c r="B4" s="516" t="s">
        <v>469</v>
      </c>
      <c r="C4" s="517"/>
      <c r="D4" s="518"/>
    </row>
    <row r="5" spans="1:4" ht="18" customHeight="1">
      <c r="A5" s="519" t="s">
        <v>53</v>
      </c>
      <c r="B5" s="520" t="s">
        <v>470</v>
      </c>
      <c r="C5" s="521"/>
      <c r="D5" s="522"/>
    </row>
    <row r="6" spans="1:4" ht="18" customHeight="1">
      <c r="A6" s="519" t="s">
        <v>54</v>
      </c>
      <c r="B6" s="520" t="s">
        <v>471</v>
      </c>
      <c r="C6" s="521"/>
      <c r="D6" s="522"/>
    </row>
    <row r="7" spans="1:4" ht="18" customHeight="1">
      <c r="A7" s="519" t="s">
        <v>55</v>
      </c>
      <c r="B7" s="520" t="s">
        <v>472</v>
      </c>
      <c r="C7" s="521"/>
      <c r="D7" s="522"/>
    </row>
    <row r="8" spans="1:4" ht="18" customHeight="1">
      <c r="A8" s="523" t="s">
        <v>56</v>
      </c>
      <c r="B8" s="520" t="s">
        <v>473</v>
      </c>
      <c r="C8" s="521">
        <v>7900</v>
      </c>
      <c r="D8" s="522">
        <v>7900</v>
      </c>
    </row>
    <row r="9" spans="1:4" ht="18" customHeight="1">
      <c r="A9" s="519" t="s">
        <v>57</v>
      </c>
      <c r="B9" s="520" t="s">
        <v>474</v>
      </c>
      <c r="C9" s="521"/>
      <c r="D9" s="522"/>
    </row>
    <row r="10" spans="1:4" ht="18" customHeight="1">
      <c r="A10" s="523" t="s">
        <v>58</v>
      </c>
      <c r="B10" s="524" t="s">
        <v>475</v>
      </c>
      <c r="C10" s="521"/>
      <c r="D10" s="522"/>
    </row>
    <row r="11" spans="1:4" ht="18" customHeight="1">
      <c r="A11" s="523" t="s">
        <v>59</v>
      </c>
      <c r="B11" s="524" t="s">
        <v>476</v>
      </c>
      <c r="C11" s="521">
        <v>7900</v>
      </c>
      <c r="D11" s="522">
        <v>7900</v>
      </c>
    </row>
    <row r="12" spans="1:4" ht="18" customHeight="1">
      <c r="A12" s="519" t="s">
        <v>60</v>
      </c>
      <c r="B12" s="524" t="s">
        <v>477</v>
      </c>
      <c r="C12" s="521"/>
      <c r="D12" s="522"/>
    </row>
    <row r="13" spans="1:4" ht="18" customHeight="1">
      <c r="A13" s="523" t="s">
        <v>61</v>
      </c>
      <c r="B13" s="524" t="s">
        <v>478</v>
      </c>
      <c r="C13" s="521"/>
      <c r="D13" s="522"/>
    </row>
    <row r="14" spans="1:4" ht="22.5">
      <c r="A14" s="519" t="s">
        <v>62</v>
      </c>
      <c r="B14" s="524" t="s">
        <v>479</v>
      </c>
      <c r="C14" s="521"/>
      <c r="D14" s="522"/>
    </row>
    <row r="15" spans="1:4" ht="18" customHeight="1">
      <c r="A15" s="523" t="s">
        <v>63</v>
      </c>
      <c r="B15" s="520" t="s">
        <v>480</v>
      </c>
      <c r="C15" s="521">
        <v>126</v>
      </c>
      <c r="D15" s="522">
        <v>51</v>
      </c>
    </row>
    <row r="16" spans="1:4" ht="18" customHeight="1">
      <c r="A16" s="519" t="s">
        <v>64</v>
      </c>
      <c r="B16" s="520" t="s">
        <v>481</v>
      </c>
      <c r="C16" s="521"/>
      <c r="D16" s="522"/>
    </row>
    <row r="17" spans="1:4" ht="18" customHeight="1">
      <c r="A17" s="523" t="s">
        <v>65</v>
      </c>
      <c r="B17" s="520" t="s">
        <v>482</v>
      </c>
      <c r="C17" s="521"/>
      <c r="D17" s="522"/>
    </row>
    <row r="18" spans="1:4" ht="18" customHeight="1">
      <c r="A18" s="519" t="s">
        <v>66</v>
      </c>
      <c r="B18" s="520" t="s">
        <v>483</v>
      </c>
      <c r="C18" s="521"/>
      <c r="D18" s="522"/>
    </row>
    <row r="19" spans="1:4" ht="18" customHeight="1">
      <c r="A19" s="523" t="s">
        <v>67</v>
      </c>
      <c r="B19" s="520" t="s">
        <v>484</v>
      </c>
      <c r="C19" s="521"/>
      <c r="D19" s="522"/>
    </row>
    <row r="20" spans="1:4" ht="18" customHeight="1">
      <c r="A20" s="519" t="s">
        <v>68</v>
      </c>
      <c r="B20" s="498"/>
      <c r="C20" s="521"/>
      <c r="D20" s="522"/>
    </row>
    <row r="21" spans="1:4" ht="18" customHeight="1">
      <c r="A21" s="523" t="s">
        <v>69</v>
      </c>
      <c r="B21" s="498"/>
      <c r="C21" s="521"/>
      <c r="D21" s="522"/>
    </row>
    <row r="22" spans="1:4" ht="18" customHeight="1">
      <c r="A22" s="519" t="s">
        <v>70</v>
      </c>
      <c r="B22" s="498"/>
      <c r="C22" s="521"/>
      <c r="D22" s="522"/>
    </row>
    <row r="23" spans="1:4" ht="18" customHeight="1">
      <c r="A23" s="523" t="s">
        <v>71</v>
      </c>
      <c r="B23" s="498"/>
      <c r="C23" s="521"/>
      <c r="D23" s="522"/>
    </row>
    <row r="24" spans="1:4" ht="18" customHeight="1">
      <c r="A24" s="519" t="s">
        <v>72</v>
      </c>
      <c r="B24" s="498"/>
      <c r="C24" s="521"/>
      <c r="D24" s="522"/>
    </row>
    <row r="25" spans="1:4" ht="18" customHeight="1">
      <c r="A25" s="523" t="s">
        <v>73</v>
      </c>
      <c r="B25" s="498"/>
      <c r="C25" s="521"/>
      <c r="D25" s="522"/>
    </row>
    <row r="26" spans="1:4" ht="18" customHeight="1">
      <c r="A26" s="519" t="s">
        <v>74</v>
      </c>
      <c r="B26" s="498"/>
      <c r="C26" s="521"/>
      <c r="D26" s="522"/>
    </row>
    <row r="27" spans="1:4" ht="18" customHeight="1">
      <c r="A27" s="523" t="s">
        <v>75</v>
      </c>
      <c r="B27" s="498"/>
      <c r="C27" s="521"/>
      <c r="D27" s="522"/>
    </row>
    <row r="28" spans="1:4" ht="18" customHeight="1" thickBot="1">
      <c r="A28" s="525" t="s">
        <v>76</v>
      </c>
      <c r="B28" s="504"/>
      <c r="C28" s="526"/>
      <c r="D28" s="527"/>
    </row>
    <row r="29" spans="1:4" ht="18" customHeight="1" thickBot="1">
      <c r="A29" s="530" t="s">
        <v>77</v>
      </c>
      <c r="B29" s="531" t="s">
        <v>85</v>
      </c>
      <c r="C29" s="532">
        <f>+C4+C5+C6+C7+C8+C15+C16+C17+C18+C19+C20+C21+C22+C23+C24+C25+C26+C27+C28</f>
        <v>8026</v>
      </c>
      <c r="D29" s="533">
        <f>+D4+D5+D6+D7+D8+D15+D16+D17+D18+D19+D20+D21+D22+D23+D24+D25+D26+D27+D28</f>
        <v>7951</v>
      </c>
    </row>
    <row r="30" spans="1:4" ht="25.5" customHeight="1">
      <c r="A30" s="528"/>
      <c r="B30" s="667" t="s">
        <v>485</v>
      </c>
      <c r="C30" s="667"/>
      <c r="D30" s="667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10. melléklet a .5/2014. (V.8.)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375" style="534" customWidth="1"/>
    <col min="2" max="2" width="58.375" style="534" customWidth="1"/>
    <col min="3" max="5" width="25.00390625" style="534" customWidth="1"/>
    <col min="6" max="16384" width="9.375" style="534" customWidth="1"/>
  </cols>
  <sheetData>
    <row r="1" spans="1:5" ht="15">
      <c r="A1" s="668" t="s">
        <v>549</v>
      </c>
      <c r="B1" s="668"/>
      <c r="C1" s="668"/>
      <c r="D1" s="668"/>
      <c r="E1" s="668"/>
    </row>
    <row r="2" ht="12.75">
      <c r="A2" s="535"/>
    </row>
    <row r="3" spans="1:5" ht="33" customHeight="1">
      <c r="A3" s="669" t="s">
        <v>516</v>
      </c>
      <c r="B3" s="669"/>
      <c r="C3" s="669"/>
      <c r="D3" s="669"/>
      <c r="E3" s="669"/>
    </row>
    <row r="4" ht="16.5" thickBot="1">
      <c r="A4" s="536"/>
    </row>
    <row r="5" spans="1:5" ht="79.5" thickBot="1">
      <c r="A5" s="537" t="s">
        <v>486</v>
      </c>
      <c r="B5" s="538" t="s">
        <v>487</v>
      </c>
      <c r="C5" s="538" t="s">
        <v>488</v>
      </c>
      <c r="D5" s="538" t="s">
        <v>489</v>
      </c>
      <c r="E5" s="539" t="s">
        <v>490</v>
      </c>
    </row>
    <row r="6" spans="1:5" ht="15.75">
      <c r="A6" s="540" t="s">
        <v>52</v>
      </c>
      <c r="B6" s="544" t="s">
        <v>518</v>
      </c>
      <c r="C6" s="546">
        <v>0.07</v>
      </c>
      <c r="D6" s="548">
        <v>210000</v>
      </c>
      <c r="E6" s="551">
        <v>0</v>
      </c>
    </row>
    <row r="7" spans="1:5" ht="15.75">
      <c r="A7" s="541" t="s">
        <v>53</v>
      </c>
      <c r="B7" s="544" t="s">
        <v>523</v>
      </c>
      <c r="C7" s="546"/>
      <c r="D7" s="548">
        <v>38000</v>
      </c>
      <c r="E7" s="552">
        <v>0</v>
      </c>
    </row>
    <row r="8" spans="1:5" ht="15.75">
      <c r="A8" s="541" t="s">
        <v>54</v>
      </c>
      <c r="B8" s="544"/>
      <c r="C8" s="546"/>
      <c r="D8" s="548"/>
      <c r="E8" s="552"/>
    </row>
    <row r="9" spans="1:5" ht="15.75">
      <c r="A9" s="541" t="s">
        <v>55</v>
      </c>
      <c r="B9" s="544"/>
      <c r="C9" s="546"/>
      <c r="D9" s="548"/>
      <c r="E9" s="552"/>
    </row>
    <row r="10" spans="1:5" ht="15.75">
      <c r="A10" s="541" t="s">
        <v>56</v>
      </c>
      <c r="B10" s="544"/>
      <c r="C10" s="546"/>
      <c r="D10" s="548"/>
      <c r="E10" s="552"/>
    </row>
    <row r="11" spans="1:5" ht="15.75">
      <c r="A11" s="541" t="s">
        <v>57</v>
      </c>
      <c r="B11" s="544"/>
      <c r="C11" s="546"/>
      <c r="D11" s="548"/>
      <c r="E11" s="552"/>
    </row>
    <row r="12" spans="1:5" ht="15.75">
      <c r="A12" s="541" t="s">
        <v>58</v>
      </c>
      <c r="B12" s="544"/>
      <c r="C12" s="546"/>
      <c r="D12" s="548"/>
      <c r="E12" s="552"/>
    </row>
    <row r="13" spans="1:5" ht="15.75">
      <c r="A13" s="541" t="s">
        <v>59</v>
      </c>
      <c r="B13" s="544"/>
      <c r="C13" s="546"/>
      <c r="D13" s="548"/>
      <c r="E13" s="552"/>
    </row>
    <row r="14" spans="1:5" ht="15.75">
      <c r="A14" s="541" t="s">
        <v>60</v>
      </c>
      <c r="B14" s="544"/>
      <c r="C14" s="546"/>
      <c r="D14" s="548"/>
      <c r="E14" s="552"/>
    </row>
    <row r="15" spans="1:5" ht="15.75">
      <c r="A15" s="541" t="s">
        <v>61</v>
      </c>
      <c r="B15" s="544"/>
      <c r="C15" s="546"/>
      <c r="D15" s="548"/>
      <c r="E15" s="552"/>
    </row>
    <row r="16" spans="1:5" ht="15.75">
      <c r="A16" s="541" t="s">
        <v>62</v>
      </c>
      <c r="B16" s="544"/>
      <c r="C16" s="546"/>
      <c r="D16" s="548"/>
      <c r="E16" s="552"/>
    </row>
    <row r="17" spans="1:5" ht="15.75">
      <c r="A17" s="541" t="s">
        <v>63</v>
      </c>
      <c r="B17" s="544"/>
      <c r="C17" s="546"/>
      <c r="D17" s="548"/>
      <c r="E17" s="552"/>
    </row>
    <row r="18" spans="1:5" ht="15.75">
      <c r="A18" s="541" t="s">
        <v>64</v>
      </c>
      <c r="B18" s="544"/>
      <c r="C18" s="546"/>
      <c r="D18" s="548"/>
      <c r="E18" s="552"/>
    </row>
    <row r="19" spans="1:5" ht="15.75">
      <c r="A19" s="541" t="s">
        <v>65</v>
      </c>
      <c r="B19" s="544"/>
      <c r="C19" s="546"/>
      <c r="D19" s="548"/>
      <c r="E19" s="552"/>
    </row>
    <row r="20" spans="1:5" ht="15.75">
      <c r="A20" s="541" t="s">
        <v>66</v>
      </c>
      <c r="B20" s="544"/>
      <c r="C20" s="546"/>
      <c r="D20" s="548"/>
      <c r="E20" s="552"/>
    </row>
    <row r="21" spans="1:5" ht="15.75">
      <c r="A21" s="541" t="s">
        <v>67</v>
      </c>
      <c r="B21" s="544"/>
      <c r="C21" s="546"/>
      <c r="D21" s="548"/>
      <c r="E21" s="552"/>
    </row>
    <row r="22" spans="1:5" ht="16.5" thickBot="1">
      <c r="A22" s="542" t="s">
        <v>68</v>
      </c>
      <c r="B22" s="545"/>
      <c r="C22" s="547"/>
      <c r="D22" s="549"/>
      <c r="E22" s="553"/>
    </row>
    <row r="23" spans="1:5" ht="16.5" thickBot="1">
      <c r="A23" s="670" t="s">
        <v>491</v>
      </c>
      <c r="B23" s="671"/>
      <c r="C23" s="543"/>
      <c r="D23" s="550">
        <f>IF(SUM(D6:D22)=0,"",SUM(D6:D22))</f>
        <v>248000</v>
      </c>
      <c r="E23" s="554">
        <f>IF(SUM(E6:E22)=0,"",SUM(E6:E22))</f>
      </c>
    </row>
    <row r="24" ht="15.75">
      <c r="A24" s="536"/>
    </row>
  </sheetData>
  <sheetProtection/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3:B24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62.375" style="0" customWidth="1"/>
    <col min="2" max="2" width="27.125" style="0" customWidth="1"/>
    <col min="3" max="3" width="23.50390625" style="0" customWidth="1"/>
  </cols>
  <sheetData>
    <row r="3" spans="1:2" ht="15.75">
      <c r="A3" s="672" t="s">
        <v>531</v>
      </c>
      <c r="B3" s="672"/>
    </row>
    <row r="4" spans="1:2" ht="15.75">
      <c r="A4" s="566"/>
      <c r="B4" s="566"/>
    </row>
    <row r="5" spans="1:2" ht="15.75">
      <c r="A5" s="672" t="s">
        <v>532</v>
      </c>
      <c r="B5" s="672"/>
    </row>
    <row r="6" spans="1:2" ht="15.75">
      <c r="A6" s="566"/>
      <c r="B6" s="566"/>
    </row>
    <row r="7" spans="1:2" ht="16.5" thickBot="1">
      <c r="A7" s="566"/>
      <c r="B7" s="567" t="s">
        <v>533</v>
      </c>
    </row>
    <row r="8" spans="1:2" ht="15.75">
      <c r="A8" s="572" t="s">
        <v>534</v>
      </c>
      <c r="B8" s="577">
        <v>38042</v>
      </c>
    </row>
    <row r="9" spans="1:2" ht="16.5" thickBot="1">
      <c r="A9" s="573" t="s">
        <v>535</v>
      </c>
      <c r="B9" s="578">
        <v>196</v>
      </c>
    </row>
    <row r="10" spans="1:2" ht="16.5" thickBot="1">
      <c r="A10" s="575" t="s">
        <v>536</v>
      </c>
      <c r="B10" s="579">
        <v>38238</v>
      </c>
    </row>
    <row r="11" spans="1:2" ht="15.75">
      <c r="A11" s="574" t="s">
        <v>537</v>
      </c>
      <c r="B11" s="580">
        <v>3157</v>
      </c>
    </row>
    <row r="12" spans="1:2" ht="16.5" thickBot="1">
      <c r="A12" s="573" t="s">
        <v>538</v>
      </c>
      <c r="B12" s="578">
        <v>0</v>
      </c>
    </row>
    <row r="13" spans="1:2" ht="16.5" thickBot="1">
      <c r="A13" s="575" t="s">
        <v>539</v>
      </c>
      <c r="B13" s="579">
        <v>41395</v>
      </c>
    </row>
    <row r="14" spans="1:2" ht="16.5" thickBot="1">
      <c r="A14" s="576" t="s">
        <v>540</v>
      </c>
      <c r="B14" s="581">
        <v>-668</v>
      </c>
    </row>
    <row r="15" spans="1:2" ht="16.5" thickBot="1">
      <c r="A15" s="575" t="s">
        <v>541</v>
      </c>
      <c r="B15" s="579">
        <v>40727</v>
      </c>
    </row>
    <row r="16" spans="1:2" ht="15.75">
      <c r="A16" s="566"/>
      <c r="B16" s="582"/>
    </row>
    <row r="17" spans="1:2" ht="15.75">
      <c r="A17" s="566"/>
      <c r="B17" s="582"/>
    </row>
    <row r="18" spans="1:2" ht="15.75">
      <c r="A18" s="566" t="s">
        <v>542</v>
      </c>
      <c r="B18" s="582"/>
    </row>
    <row r="19" spans="1:2" ht="16.5" thickBot="1">
      <c r="A19" s="566"/>
      <c r="B19" s="582"/>
    </row>
    <row r="20" spans="1:2" ht="16.5" thickBot="1">
      <c r="A20" s="568" t="s">
        <v>543</v>
      </c>
      <c r="B20" s="583" t="s">
        <v>544</v>
      </c>
    </row>
    <row r="21" spans="1:2" ht="15.75">
      <c r="A21" s="569" t="s">
        <v>545</v>
      </c>
      <c r="B21" s="584">
        <v>39382</v>
      </c>
    </row>
    <row r="22" spans="1:2" ht="15.75">
      <c r="A22" s="570" t="s">
        <v>546</v>
      </c>
      <c r="B22" s="585">
        <v>0</v>
      </c>
    </row>
    <row r="23" spans="1:2" ht="15.75">
      <c r="A23" s="570" t="s">
        <v>547</v>
      </c>
      <c r="B23" s="585">
        <v>39382</v>
      </c>
    </row>
    <row r="24" spans="1:2" ht="16.5" thickBot="1">
      <c r="A24" s="571" t="s">
        <v>548</v>
      </c>
      <c r="B24" s="586">
        <v>1345</v>
      </c>
    </row>
  </sheetData>
  <sheetProtection/>
  <mergeCells count="2">
    <mergeCell ref="A5:B5"/>
    <mergeCell ref="A3:B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&amp;R13. melléklet a 5/ 2014 (V. 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44"/>
  <sheetViews>
    <sheetView view="pageLayout" zoomScale="120" zoomScaleNormal="120" zoomScaleSheetLayoutView="130" zoomScalePageLayoutView="120" workbookViewId="0" topLeftCell="A1">
      <selection activeCell="G65" sqref="G65"/>
    </sheetView>
  </sheetViews>
  <sheetFormatPr defaultColWidth="9.00390625" defaultRowHeight="12.75"/>
  <cols>
    <col min="1" max="1" width="9.50390625" style="296" customWidth="1"/>
    <col min="2" max="2" width="60.875" style="296" customWidth="1"/>
    <col min="3" max="5" width="15.875" style="297" customWidth="1"/>
    <col min="6" max="16384" width="9.375" style="33" customWidth="1"/>
  </cols>
  <sheetData>
    <row r="1" spans="1:5" ht="15.75" customHeight="1">
      <c r="A1" s="587" t="s">
        <v>49</v>
      </c>
      <c r="B1" s="587"/>
      <c r="C1" s="587"/>
      <c r="D1" s="587"/>
      <c r="E1" s="587"/>
    </row>
    <row r="2" spans="1:5" ht="15.75" customHeight="1" thickBot="1">
      <c r="A2" s="306" t="s">
        <v>172</v>
      </c>
      <c r="B2" s="306"/>
      <c r="C2" s="192"/>
      <c r="D2" s="192"/>
      <c r="E2" s="192" t="s">
        <v>326</v>
      </c>
    </row>
    <row r="3" spans="1:5" ht="37.5" customHeight="1">
      <c r="A3" s="588" t="s">
        <v>108</v>
      </c>
      <c r="B3" s="590" t="s">
        <v>51</v>
      </c>
      <c r="C3" s="592" t="s">
        <v>0</v>
      </c>
      <c r="D3" s="592"/>
      <c r="E3" s="593"/>
    </row>
    <row r="4" spans="1:5" s="34" customFormat="1" ht="12" customHeight="1" thickBot="1">
      <c r="A4" s="589"/>
      <c r="B4" s="591"/>
      <c r="C4" s="309" t="s">
        <v>402</v>
      </c>
      <c r="D4" s="309" t="s">
        <v>409</v>
      </c>
      <c r="E4" s="310" t="s">
        <v>410</v>
      </c>
    </row>
    <row r="5" spans="1:5" s="1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3" t="s">
        <v>52</v>
      </c>
      <c r="B6" s="22" t="s">
        <v>184</v>
      </c>
      <c r="C6" s="361">
        <f>+C7+C12+C21</f>
        <v>37567</v>
      </c>
      <c r="D6" s="361">
        <f>+D7+D12+D21</f>
        <v>35152</v>
      </c>
      <c r="E6" s="171">
        <f>+E7+E12+E21</f>
        <v>33155</v>
      </c>
    </row>
    <row r="7" spans="1:5" s="1" customFormat="1" ht="12" customHeight="1" thickBot="1">
      <c r="A7" s="21" t="s">
        <v>53</v>
      </c>
      <c r="B7" s="153" t="s">
        <v>388</v>
      </c>
      <c r="C7" s="362">
        <f>+C8+C9+C10+C11</f>
        <v>5630</v>
      </c>
      <c r="D7" s="362">
        <f>+D8+D9+D10+D11</f>
        <v>5630</v>
      </c>
      <c r="E7" s="172">
        <f>+E8+E9+E10+E11</f>
        <v>9848</v>
      </c>
    </row>
    <row r="8" spans="1:5" s="1" customFormat="1" ht="12" customHeight="1">
      <c r="A8" s="14" t="s">
        <v>136</v>
      </c>
      <c r="B8" s="283" t="s">
        <v>93</v>
      </c>
      <c r="C8" s="363">
        <v>5590</v>
      </c>
      <c r="D8" s="363">
        <v>5590</v>
      </c>
      <c r="E8" s="174">
        <v>9526</v>
      </c>
    </row>
    <row r="9" spans="1:5" s="1" customFormat="1" ht="12" customHeight="1">
      <c r="A9" s="14" t="s">
        <v>137</v>
      </c>
      <c r="B9" s="167" t="s">
        <v>109</v>
      </c>
      <c r="C9" s="363"/>
      <c r="D9" s="363"/>
      <c r="E9" s="174"/>
    </row>
    <row r="10" spans="1:5" s="1" customFormat="1" ht="12" customHeight="1">
      <c r="A10" s="14" t="s">
        <v>138</v>
      </c>
      <c r="B10" s="167" t="s">
        <v>185</v>
      </c>
      <c r="C10" s="363">
        <v>40</v>
      </c>
      <c r="D10" s="363">
        <v>40</v>
      </c>
      <c r="E10" s="174">
        <v>35</v>
      </c>
    </row>
    <row r="11" spans="1:5" s="1" customFormat="1" ht="12" customHeight="1" thickBot="1">
      <c r="A11" s="14" t="s">
        <v>139</v>
      </c>
      <c r="B11" s="284" t="s">
        <v>186</v>
      </c>
      <c r="C11" s="363"/>
      <c r="D11" s="363"/>
      <c r="E11" s="174">
        <v>287</v>
      </c>
    </row>
    <row r="12" spans="1:5" s="1" customFormat="1" ht="12" customHeight="1" thickBot="1">
      <c r="A12" s="21" t="s">
        <v>54</v>
      </c>
      <c r="B12" s="22" t="s">
        <v>187</v>
      </c>
      <c r="C12" s="362">
        <f>+C13+C14+C15+C16+C17+C18+C19+C20</f>
        <v>29832</v>
      </c>
      <c r="D12" s="362">
        <f>+D13+D14+D15+D16+D17+D18+D19+D20</f>
        <v>27417</v>
      </c>
      <c r="E12" s="172">
        <f>+E13+E14+E15+E16+E17+E18+E19+E20</f>
        <v>21293</v>
      </c>
    </row>
    <row r="13" spans="1:5" s="1" customFormat="1" ht="12" customHeight="1">
      <c r="A13" s="18" t="s">
        <v>110</v>
      </c>
      <c r="B13" s="10" t="s">
        <v>192</v>
      </c>
      <c r="C13" s="364"/>
      <c r="D13" s="364">
        <f>16387-590</f>
        <v>15797</v>
      </c>
      <c r="E13" s="173">
        <f>16149-124</f>
        <v>16025</v>
      </c>
    </row>
    <row r="14" spans="1:5" s="1" customFormat="1" ht="12" customHeight="1">
      <c r="A14" s="14" t="s">
        <v>111</v>
      </c>
      <c r="B14" s="7" t="s">
        <v>193</v>
      </c>
      <c r="C14" s="363">
        <v>3556</v>
      </c>
      <c r="D14" s="363">
        <v>3556</v>
      </c>
      <c r="E14" s="174">
        <v>282</v>
      </c>
    </row>
    <row r="15" spans="1:5" s="1" customFormat="1" ht="12" customHeight="1">
      <c r="A15" s="14" t="s">
        <v>112</v>
      </c>
      <c r="B15" s="7" t="s">
        <v>194</v>
      </c>
      <c r="C15" s="363">
        <v>978</v>
      </c>
      <c r="D15" s="363">
        <v>1078</v>
      </c>
      <c r="E15" s="174">
        <v>1120</v>
      </c>
    </row>
    <row r="16" spans="1:5" s="1" customFormat="1" ht="12" customHeight="1">
      <c r="A16" s="14" t="s">
        <v>113</v>
      </c>
      <c r="B16" s="7" t="s">
        <v>195</v>
      </c>
      <c r="C16" s="363">
        <v>19014</v>
      </c>
      <c r="D16" s="363">
        <v>802</v>
      </c>
      <c r="E16" s="174">
        <v>153</v>
      </c>
    </row>
    <row r="17" spans="1:5" s="1" customFormat="1" ht="12" customHeight="1">
      <c r="A17" s="13" t="s">
        <v>188</v>
      </c>
      <c r="B17" s="6" t="s">
        <v>196</v>
      </c>
      <c r="C17" s="365"/>
      <c r="D17" s="365"/>
      <c r="E17" s="175"/>
    </row>
    <row r="18" spans="1:5" s="1" customFormat="1" ht="12" customHeight="1">
      <c r="A18" s="14" t="s">
        <v>189</v>
      </c>
      <c r="B18" s="7" t="s">
        <v>272</v>
      </c>
      <c r="C18" s="363">
        <v>5134</v>
      </c>
      <c r="D18" s="363">
        <v>5134</v>
      </c>
      <c r="E18" s="174">
        <f>3662-34</f>
        <v>3628</v>
      </c>
    </row>
    <row r="19" spans="1:5" s="1" customFormat="1" ht="12" customHeight="1">
      <c r="A19" s="14" t="s">
        <v>190</v>
      </c>
      <c r="B19" s="7" t="s">
        <v>198</v>
      </c>
      <c r="C19" s="363"/>
      <c r="D19" s="363"/>
      <c r="E19" s="174">
        <v>13</v>
      </c>
    </row>
    <row r="20" spans="1:5" s="1" customFormat="1" ht="12" customHeight="1" thickBot="1">
      <c r="A20" s="15" t="s">
        <v>191</v>
      </c>
      <c r="B20" s="8" t="s">
        <v>199</v>
      </c>
      <c r="C20" s="366">
        <v>1150</v>
      </c>
      <c r="D20" s="366">
        <v>1050</v>
      </c>
      <c r="E20" s="176">
        <v>72</v>
      </c>
    </row>
    <row r="21" spans="1:5" s="1" customFormat="1" ht="12" customHeight="1" thickBot="1">
      <c r="A21" s="21" t="s">
        <v>200</v>
      </c>
      <c r="B21" s="22" t="s">
        <v>273</v>
      </c>
      <c r="C21" s="367">
        <v>2105</v>
      </c>
      <c r="D21" s="367">
        <v>2105</v>
      </c>
      <c r="E21" s="177">
        <v>2014</v>
      </c>
    </row>
    <row r="22" spans="1:5" s="1" customFormat="1" ht="12" customHeight="1" thickBot="1">
      <c r="A22" s="21" t="s">
        <v>56</v>
      </c>
      <c r="B22" s="22" t="s">
        <v>202</v>
      </c>
      <c r="C22" s="362">
        <f>+C23+C24+C25+C26+C27+C28+C29+C30</f>
        <v>79348</v>
      </c>
      <c r="D22" s="362">
        <f>+D23+D24+D25+D26+D27+D28+D29+D30</f>
        <v>106230</v>
      </c>
      <c r="E22" s="172">
        <f>+E23+E24+E25+E26+E27+E28+E29+E30</f>
        <v>106219</v>
      </c>
    </row>
    <row r="23" spans="1:5" s="1" customFormat="1" ht="12" customHeight="1">
      <c r="A23" s="16" t="s">
        <v>114</v>
      </c>
      <c r="B23" s="9" t="s">
        <v>208</v>
      </c>
      <c r="C23" s="368">
        <v>45230</v>
      </c>
      <c r="D23" s="368">
        <v>44735</v>
      </c>
      <c r="E23" s="178">
        <v>44735</v>
      </c>
    </row>
    <row r="24" spans="1:5" s="1" customFormat="1" ht="12" customHeight="1">
      <c r="A24" s="14" t="s">
        <v>115</v>
      </c>
      <c r="B24" s="7" t="s">
        <v>209</v>
      </c>
      <c r="C24" s="363">
        <v>33941</v>
      </c>
      <c r="D24" s="363">
        <v>27237</v>
      </c>
      <c r="E24" s="174">
        <v>27237</v>
      </c>
    </row>
    <row r="25" spans="1:5" s="1" customFormat="1" ht="12" customHeight="1">
      <c r="A25" s="14" t="s">
        <v>116</v>
      </c>
      <c r="B25" s="7" t="s">
        <v>210</v>
      </c>
      <c r="C25" s="363">
        <v>177</v>
      </c>
      <c r="D25" s="363">
        <v>7225</v>
      </c>
      <c r="E25" s="174">
        <v>7225</v>
      </c>
    </row>
    <row r="26" spans="1:5" s="1" customFormat="1" ht="12" customHeight="1">
      <c r="A26" s="17" t="s">
        <v>203</v>
      </c>
      <c r="B26" s="7" t="s">
        <v>119</v>
      </c>
      <c r="C26" s="369"/>
      <c r="D26" s="369">
        <v>2738</v>
      </c>
      <c r="E26" s="179">
        <v>2738</v>
      </c>
    </row>
    <row r="27" spans="1:5" s="1" customFormat="1" ht="12" customHeight="1">
      <c r="A27" s="17" t="s">
        <v>204</v>
      </c>
      <c r="B27" s="7" t="s">
        <v>211</v>
      </c>
      <c r="C27" s="369"/>
      <c r="D27" s="369">
        <v>4595</v>
      </c>
      <c r="E27" s="179">
        <v>4584</v>
      </c>
    </row>
    <row r="28" spans="1:5" s="1" customFormat="1" ht="12" customHeight="1">
      <c r="A28" s="14" t="s">
        <v>205</v>
      </c>
      <c r="B28" s="7" t="s">
        <v>212</v>
      </c>
      <c r="C28" s="363"/>
      <c r="D28" s="363"/>
      <c r="E28" s="174"/>
    </row>
    <row r="29" spans="1:5" s="1" customFormat="1" ht="12" customHeight="1">
      <c r="A29" s="14" t="s">
        <v>206</v>
      </c>
      <c r="B29" s="7" t="s">
        <v>274</v>
      </c>
      <c r="C29" s="370"/>
      <c r="D29" s="370"/>
      <c r="E29" s="180"/>
    </row>
    <row r="30" spans="1:5" s="1" customFormat="1" ht="12" customHeight="1" thickBot="1">
      <c r="A30" s="14" t="s">
        <v>207</v>
      </c>
      <c r="B30" s="12" t="s">
        <v>213</v>
      </c>
      <c r="C30" s="370"/>
      <c r="D30" s="370">
        <v>19700</v>
      </c>
      <c r="E30" s="180">
        <v>19700</v>
      </c>
    </row>
    <row r="31" spans="1:5" s="1" customFormat="1" ht="12" customHeight="1" thickBot="1">
      <c r="A31" s="146" t="s">
        <v>57</v>
      </c>
      <c r="B31" s="22" t="s">
        <v>389</v>
      </c>
      <c r="C31" s="362">
        <f>+C32+C38</f>
        <v>147639</v>
      </c>
      <c r="D31" s="362">
        <f>+D32+D38</f>
        <v>210433</v>
      </c>
      <c r="E31" s="172">
        <f>+E32+E38</f>
        <v>204730</v>
      </c>
    </row>
    <row r="32" spans="1:5" s="1" customFormat="1" ht="12" customHeight="1">
      <c r="A32" s="147" t="s">
        <v>117</v>
      </c>
      <c r="B32" s="285" t="s">
        <v>390</v>
      </c>
      <c r="C32" s="371">
        <f>+C33+C34+C35+C36+C37</f>
        <v>134596</v>
      </c>
      <c r="D32" s="371">
        <f>+D33+D34+D35+D36+D37</f>
        <v>185573</v>
      </c>
      <c r="E32" s="184">
        <f>+E33+E34+E35+E36+E37</f>
        <v>179870</v>
      </c>
    </row>
    <row r="33" spans="1:5" s="1" customFormat="1" ht="12" customHeight="1">
      <c r="A33" s="148" t="s">
        <v>120</v>
      </c>
      <c r="B33" s="154" t="s">
        <v>275</v>
      </c>
      <c r="C33" s="370">
        <v>10750</v>
      </c>
      <c r="D33" s="370">
        <v>12141</v>
      </c>
      <c r="E33" s="180">
        <v>12141</v>
      </c>
    </row>
    <row r="34" spans="1:5" s="1" customFormat="1" ht="12" customHeight="1">
      <c r="A34" s="148" t="s">
        <v>121</v>
      </c>
      <c r="B34" s="154" t="s">
        <v>501</v>
      </c>
      <c r="C34" s="370"/>
      <c r="D34" s="370">
        <v>2001</v>
      </c>
      <c r="E34" s="180">
        <v>2001</v>
      </c>
    </row>
    <row r="35" spans="1:5" s="1" customFormat="1" ht="12" customHeight="1">
      <c r="A35" s="148" t="s">
        <v>122</v>
      </c>
      <c r="B35" s="154" t="s">
        <v>277</v>
      </c>
      <c r="C35" s="370">
        <v>5051</v>
      </c>
      <c r="D35" s="370">
        <v>259</v>
      </c>
      <c r="E35" s="180">
        <v>218</v>
      </c>
    </row>
    <row r="36" spans="1:5" s="1" customFormat="1" ht="12" customHeight="1">
      <c r="A36" s="148" t="s">
        <v>123</v>
      </c>
      <c r="B36" s="154" t="s">
        <v>278</v>
      </c>
      <c r="C36" s="370">
        <v>16588</v>
      </c>
      <c r="D36" s="370">
        <v>16588</v>
      </c>
      <c r="E36" s="180">
        <v>10927</v>
      </c>
    </row>
    <row r="37" spans="1:5" s="1" customFormat="1" ht="12" customHeight="1">
      <c r="A37" s="148" t="s">
        <v>214</v>
      </c>
      <c r="B37" s="154" t="s">
        <v>391</v>
      </c>
      <c r="C37" s="370">
        <v>102207</v>
      </c>
      <c r="D37" s="370">
        <v>154584</v>
      </c>
      <c r="E37" s="180">
        <v>154583</v>
      </c>
    </row>
    <row r="38" spans="1:5" s="1" customFormat="1" ht="12" customHeight="1">
      <c r="A38" s="148" t="s">
        <v>118</v>
      </c>
      <c r="B38" s="155" t="s">
        <v>392</v>
      </c>
      <c r="C38" s="372">
        <f>+C39+C40+C41+C42+C43</f>
        <v>13043</v>
      </c>
      <c r="D38" s="372">
        <f>+D39+D40+D41+D42+D43</f>
        <v>24860</v>
      </c>
      <c r="E38" s="185">
        <f>+E39+E40+E41+E42+E43</f>
        <v>24860</v>
      </c>
    </row>
    <row r="39" spans="1:5" s="1" customFormat="1" ht="12" customHeight="1">
      <c r="A39" s="148" t="s">
        <v>126</v>
      </c>
      <c r="B39" s="154" t="s">
        <v>275</v>
      </c>
      <c r="C39" s="370"/>
      <c r="D39" s="370"/>
      <c r="E39" s="180"/>
    </row>
    <row r="40" spans="1:5" s="1" customFormat="1" ht="12" customHeight="1">
      <c r="A40" s="148" t="s">
        <v>127</v>
      </c>
      <c r="B40" s="154" t="s">
        <v>506</v>
      </c>
      <c r="C40" s="370"/>
      <c r="D40" s="370">
        <v>321</v>
      </c>
      <c r="E40" s="180">
        <v>321</v>
      </c>
    </row>
    <row r="41" spans="1:5" s="1" customFormat="1" ht="12" customHeight="1">
      <c r="A41" s="148" t="s">
        <v>128</v>
      </c>
      <c r="B41" s="558" t="s">
        <v>505</v>
      </c>
      <c r="C41" s="370"/>
      <c r="D41" s="370">
        <v>7366</v>
      </c>
      <c r="E41" s="180">
        <v>7366</v>
      </c>
    </row>
    <row r="42" spans="1:5" s="1" customFormat="1" ht="12" customHeight="1">
      <c r="A42" s="148" t="s">
        <v>129</v>
      </c>
      <c r="B42" s="156" t="s">
        <v>278</v>
      </c>
      <c r="C42" s="370"/>
      <c r="D42" s="370"/>
      <c r="E42" s="180"/>
    </row>
    <row r="43" spans="1:5" s="1" customFormat="1" ht="12" customHeight="1" thickBot="1">
      <c r="A43" s="149" t="s">
        <v>215</v>
      </c>
      <c r="B43" s="157" t="s">
        <v>393</v>
      </c>
      <c r="C43" s="373">
        <v>13043</v>
      </c>
      <c r="D43" s="373">
        <v>17173</v>
      </c>
      <c r="E43" s="374">
        <v>17173</v>
      </c>
    </row>
    <row r="44" spans="1:5" s="1" customFormat="1" ht="12" customHeight="1" thickBot="1">
      <c r="A44" s="21" t="s">
        <v>216</v>
      </c>
      <c r="B44" s="286" t="s">
        <v>279</v>
      </c>
      <c r="C44" s="362">
        <f>+C45+C46</f>
        <v>0</v>
      </c>
      <c r="D44" s="362">
        <f>+D45+D46</f>
        <v>88</v>
      </c>
      <c r="E44" s="172">
        <f>+E45+E46</f>
        <v>88</v>
      </c>
    </row>
    <row r="45" spans="1:5" s="1" customFormat="1" ht="12" customHeight="1">
      <c r="A45" s="16" t="s">
        <v>124</v>
      </c>
      <c r="B45" s="167" t="s">
        <v>280</v>
      </c>
      <c r="C45" s="368"/>
      <c r="D45" s="368">
        <v>88</v>
      </c>
      <c r="E45" s="178">
        <v>88</v>
      </c>
    </row>
    <row r="46" spans="1:5" s="1" customFormat="1" ht="12" customHeight="1" thickBot="1">
      <c r="A46" s="13" t="s">
        <v>125</v>
      </c>
      <c r="B46" s="162" t="s">
        <v>284</v>
      </c>
      <c r="C46" s="365"/>
      <c r="D46" s="365"/>
      <c r="E46" s="175"/>
    </row>
    <row r="47" spans="1:5" s="1" customFormat="1" ht="12" customHeight="1" thickBot="1">
      <c r="A47" s="21" t="s">
        <v>59</v>
      </c>
      <c r="B47" s="286" t="s">
        <v>283</v>
      </c>
      <c r="C47" s="362">
        <f>+C48+C49+C50</f>
        <v>3166</v>
      </c>
      <c r="D47" s="362">
        <f>+D48+D49+D50</f>
        <v>3166</v>
      </c>
      <c r="E47" s="172">
        <f>+E48+E49+E50</f>
        <v>0</v>
      </c>
    </row>
    <row r="48" spans="1:5" s="1" customFormat="1" ht="12" customHeight="1">
      <c r="A48" s="16" t="s">
        <v>219</v>
      </c>
      <c r="B48" s="167" t="s">
        <v>217</v>
      </c>
      <c r="C48" s="375">
        <v>3166</v>
      </c>
      <c r="D48" s="375">
        <v>3166</v>
      </c>
      <c r="E48" s="376"/>
    </row>
    <row r="49" spans="1:5" s="1" customFormat="1" ht="12" customHeight="1">
      <c r="A49" s="14" t="s">
        <v>220</v>
      </c>
      <c r="B49" s="154" t="s">
        <v>218</v>
      </c>
      <c r="C49" s="370"/>
      <c r="D49" s="370"/>
      <c r="E49" s="180"/>
    </row>
    <row r="50" spans="1:5" s="1" customFormat="1" ht="17.25" customHeight="1" thickBot="1">
      <c r="A50" s="13" t="s">
        <v>327</v>
      </c>
      <c r="B50" s="162" t="s">
        <v>281</v>
      </c>
      <c r="C50" s="377"/>
      <c r="D50" s="377"/>
      <c r="E50" s="378"/>
    </row>
    <row r="51" spans="1:5" s="1" customFormat="1" ht="12" customHeight="1" thickBot="1">
      <c r="A51" s="21" t="s">
        <v>221</v>
      </c>
      <c r="B51" s="287" t="s">
        <v>282</v>
      </c>
      <c r="C51" s="379"/>
      <c r="D51" s="379"/>
      <c r="E51" s="181"/>
    </row>
    <row r="52" spans="1:5" s="1" customFormat="1" ht="12" customHeight="1" thickBot="1">
      <c r="A52" s="21" t="s">
        <v>61</v>
      </c>
      <c r="B52" s="25" t="s">
        <v>222</v>
      </c>
      <c r="C52" s="380">
        <f>+C7+C12+C21+C22+C31+C44+C47+C51</f>
        <v>267720</v>
      </c>
      <c r="D52" s="380">
        <f>+D7+D12+D21+D22+D31+D44+D47+D51</f>
        <v>355069</v>
      </c>
      <c r="E52" s="182">
        <f>+E7+E12+E21+E22+E31+E44+E47+E51</f>
        <v>344192</v>
      </c>
    </row>
    <row r="53" spans="1:5" s="1" customFormat="1" ht="12" customHeight="1" thickBot="1">
      <c r="A53" s="158" t="s">
        <v>62</v>
      </c>
      <c r="B53" s="153" t="s">
        <v>285</v>
      </c>
      <c r="C53" s="381">
        <f>+C54+C60</f>
        <v>23653</v>
      </c>
      <c r="D53" s="381">
        <f>+D54+D60</f>
        <v>6531</v>
      </c>
      <c r="E53" s="183">
        <f>+E54+E60</f>
        <v>6531</v>
      </c>
    </row>
    <row r="54" spans="1:5" s="1" customFormat="1" ht="12" customHeight="1">
      <c r="A54" s="288" t="s">
        <v>168</v>
      </c>
      <c r="B54" s="285" t="s">
        <v>356</v>
      </c>
      <c r="C54" s="370">
        <f>+C55+C56+C57+C58+C59</f>
        <v>23653</v>
      </c>
      <c r="D54" s="370">
        <f>+D55+D56+D57+D58+D59</f>
        <v>6531</v>
      </c>
      <c r="E54" s="180">
        <f>+E55+E56+E57+E58+E59</f>
        <v>6531</v>
      </c>
    </row>
    <row r="55" spans="1:5" s="1" customFormat="1" ht="12" customHeight="1">
      <c r="A55" s="159" t="s">
        <v>297</v>
      </c>
      <c r="B55" s="154" t="s">
        <v>286</v>
      </c>
      <c r="C55" s="370"/>
      <c r="D55" s="370">
        <v>6531</v>
      </c>
      <c r="E55" s="180">
        <v>6531</v>
      </c>
    </row>
    <row r="56" spans="1:5" s="1" customFormat="1" ht="12" customHeight="1">
      <c r="A56" s="159" t="s">
        <v>298</v>
      </c>
      <c r="B56" s="154" t="s">
        <v>287</v>
      </c>
      <c r="C56" s="370"/>
      <c r="D56" s="370"/>
      <c r="E56" s="180"/>
    </row>
    <row r="57" spans="1:5" s="1" customFormat="1" ht="12" customHeight="1">
      <c r="A57" s="159" t="s">
        <v>299</v>
      </c>
      <c r="B57" s="154" t="s">
        <v>288</v>
      </c>
      <c r="C57" s="370"/>
      <c r="D57" s="370"/>
      <c r="E57" s="180"/>
    </row>
    <row r="58" spans="1:5" s="1" customFormat="1" ht="12" customHeight="1">
      <c r="A58" s="159" t="s">
        <v>300</v>
      </c>
      <c r="B58" s="154" t="s">
        <v>289</v>
      </c>
      <c r="C58" s="370"/>
      <c r="D58" s="370"/>
      <c r="E58" s="180"/>
    </row>
    <row r="59" spans="1:5" s="1" customFormat="1" ht="12" customHeight="1">
      <c r="A59" s="159" t="s">
        <v>301</v>
      </c>
      <c r="B59" s="154" t="s">
        <v>290</v>
      </c>
      <c r="C59" s="370">
        <v>23653</v>
      </c>
      <c r="D59" s="370"/>
      <c r="E59" s="180"/>
    </row>
    <row r="60" spans="1:5" s="1" customFormat="1" ht="12" customHeight="1">
      <c r="A60" s="160" t="s">
        <v>169</v>
      </c>
      <c r="B60" s="155" t="s">
        <v>355</v>
      </c>
      <c r="C60" s="370">
        <f>+C61+C62+C63+C64+C65</f>
        <v>0</v>
      </c>
      <c r="D60" s="370">
        <f>+D61+D62+D63+D64+D65</f>
        <v>0</v>
      </c>
      <c r="E60" s="180">
        <f>+E61+E62+E63+E64+E65</f>
        <v>0</v>
      </c>
    </row>
    <row r="61" spans="1:5" s="1" customFormat="1" ht="12" customHeight="1">
      <c r="A61" s="159" t="s">
        <v>302</v>
      </c>
      <c r="B61" s="154" t="s">
        <v>291</v>
      </c>
      <c r="C61" s="370"/>
      <c r="D61" s="370"/>
      <c r="E61" s="180"/>
    </row>
    <row r="62" spans="1:5" s="1" customFormat="1" ht="12" customHeight="1">
      <c r="A62" s="159" t="s">
        <v>303</v>
      </c>
      <c r="B62" s="154" t="s">
        <v>292</v>
      </c>
      <c r="C62" s="370"/>
      <c r="D62" s="370"/>
      <c r="E62" s="180"/>
    </row>
    <row r="63" spans="1:5" s="1" customFormat="1" ht="12" customHeight="1">
      <c r="A63" s="159" t="s">
        <v>304</v>
      </c>
      <c r="B63" s="154" t="s">
        <v>293</v>
      </c>
      <c r="C63" s="370"/>
      <c r="D63" s="370"/>
      <c r="E63" s="180"/>
    </row>
    <row r="64" spans="1:5" s="1" customFormat="1" ht="12" customHeight="1">
      <c r="A64" s="159" t="s">
        <v>305</v>
      </c>
      <c r="B64" s="154" t="s">
        <v>294</v>
      </c>
      <c r="C64" s="370"/>
      <c r="D64" s="370"/>
      <c r="E64" s="180"/>
    </row>
    <row r="65" spans="1:5" s="1" customFormat="1" ht="12" customHeight="1" thickBot="1">
      <c r="A65" s="161" t="s">
        <v>306</v>
      </c>
      <c r="B65" s="162" t="s">
        <v>295</v>
      </c>
      <c r="C65" s="370"/>
      <c r="D65" s="370"/>
      <c r="E65" s="180"/>
    </row>
    <row r="66" spans="1:5" s="1" customFormat="1" ht="13.5" customHeight="1" thickBot="1">
      <c r="A66" s="163" t="s">
        <v>63</v>
      </c>
      <c r="B66" s="289" t="s">
        <v>507</v>
      </c>
      <c r="C66" s="381">
        <f>+C52+C53</f>
        <v>291373</v>
      </c>
      <c r="D66" s="381">
        <f>+D52+D53</f>
        <v>361600</v>
      </c>
      <c r="E66" s="183">
        <f>+E52+E53</f>
        <v>350723</v>
      </c>
    </row>
    <row r="67" spans="1:5" s="1" customFormat="1" ht="12" customHeight="1" thickBot="1">
      <c r="A67" s="164" t="s">
        <v>64</v>
      </c>
      <c r="B67" s="290" t="s">
        <v>296</v>
      </c>
      <c r="C67" s="383"/>
      <c r="D67" s="383"/>
      <c r="E67" s="193">
        <v>139</v>
      </c>
    </row>
    <row r="68" spans="1:5" s="1" customFormat="1" ht="12.75" customHeight="1" thickBot="1">
      <c r="A68" s="163" t="s">
        <v>65</v>
      </c>
      <c r="B68" s="289" t="s">
        <v>354</v>
      </c>
      <c r="C68" s="384">
        <f>+C66+C67</f>
        <v>291373</v>
      </c>
      <c r="D68" s="384">
        <f>+D66+D67</f>
        <v>361600</v>
      </c>
      <c r="E68" s="194">
        <f>+E66+E67</f>
        <v>350862</v>
      </c>
    </row>
    <row r="69" spans="1:5" ht="16.5" customHeight="1">
      <c r="A69" s="4"/>
      <c r="B69" s="5"/>
      <c r="C69" s="187"/>
      <c r="D69" s="187"/>
      <c r="E69" s="187"/>
    </row>
    <row r="70" spans="1:5" s="195" customFormat="1" ht="16.5" customHeight="1">
      <c r="A70" s="587" t="s">
        <v>81</v>
      </c>
      <c r="B70" s="587"/>
      <c r="C70" s="587"/>
      <c r="D70" s="587"/>
      <c r="E70" s="587"/>
    </row>
    <row r="71" spans="1:5" ht="37.5" customHeight="1" thickBot="1">
      <c r="A71" s="307" t="s">
        <v>173</v>
      </c>
      <c r="B71" s="307"/>
      <c r="C71" s="73"/>
      <c r="D71" s="73"/>
      <c r="E71" s="73" t="s">
        <v>326</v>
      </c>
    </row>
    <row r="72" spans="1:5" s="34" customFormat="1" ht="12" customHeight="1">
      <c r="A72" s="588" t="s">
        <v>108</v>
      </c>
      <c r="B72" s="590" t="s">
        <v>401</v>
      </c>
      <c r="C72" s="592" t="s">
        <v>0</v>
      </c>
      <c r="D72" s="592"/>
      <c r="E72" s="593"/>
    </row>
    <row r="73" spans="1:5" ht="12" customHeight="1" thickBot="1">
      <c r="A73" s="589"/>
      <c r="B73" s="591"/>
      <c r="C73" s="309" t="s">
        <v>402</v>
      </c>
      <c r="D73" s="309" t="s">
        <v>409</v>
      </c>
      <c r="E73" s="310" t="s">
        <v>410</v>
      </c>
    </row>
    <row r="74" spans="1:5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3" t="s">
        <v>52</v>
      </c>
      <c r="B75" s="29" t="s">
        <v>223</v>
      </c>
      <c r="C75" s="361">
        <f>+C76+C77+C78+C79+C80</f>
        <v>276952</v>
      </c>
      <c r="D75" s="361">
        <f>+D76+D77+D78+D79+D80</f>
        <v>335616</v>
      </c>
      <c r="E75" s="171">
        <f>+E76+E77+E78+E79+E80</f>
        <v>303202</v>
      </c>
    </row>
    <row r="76" spans="1:5" ht="12" customHeight="1">
      <c r="A76" s="18" t="s">
        <v>130</v>
      </c>
      <c r="B76" s="10" t="s">
        <v>82</v>
      </c>
      <c r="C76" s="364">
        <v>107801</v>
      </c>
      <c r="D76" s="364">
        <v>132665</v>
      </c>
      <c r="E76" s="173">
        <v>132390</v>
      </c>
    </row>
    <row r="77" spans="1:5" ht="12" customHeight="1">
      <c r="A77" s="14" t="s">
        <v>131</v>
      </c>
      <c r="B77" s="7" t="s">
        <v>224</v>
      </c>
      <c r="C77" s="363">
        <v>19155</v>
      </c>
      <c r="D77" s="363">
        <v>22570</v>
      </c>
      <c r="E77" s="174">
        <v>22443</v>
      </c>
    </row>
    <row r="78" spans="1:5" ht="12" customHeight="1">
      <c r="A78" s="14" t="s">
        <v>132</v>
      </c>
      <c r="B78" s="7" t="s">
        <v>159</v>
      </c>
      <c r="C78" s="369">
        <v>89016</v>
      </c>
      <c r="D78" s="369">
        <f>101378-1435</f>
        <v>99943</v>
      </c>
      <c r="E78" s="179">
        <f>74162-780</f>
        <v>73382</v>
      </c>
    </row>
    <row r="79" spans="1:5" ht="12" customHeight="1">
      <c r="A79" s="14" t="s">
        <v>133</v>
      </c>
      <c r="B79" s="11" t="s">
        <v>225</v>
      </c>
      <c r="C79" s="369"/>
      <c r="D79" s="369"/>
      <c r="E79" s="179"/>
    </row>
    <row r="80" spans="1:5" ht="12" customHeight="1">
      <c r="A80" s="14" t="s">
        <v>142</v>
      </c>
      <c r="B80" s="20" t="s">
        <v>226</v>
      </c>
      <c r="C80" s="369">
        <f>C82+C83+C84</f>
        <v>60980</v>
      </c>
      <c r="D80" s="369">
        <f>D82+D83+D84</f>
        <v>80438</v>
      </c>
      <c r="E80" s="369">
        <f>E82+E83+E84</f>
        <v>74987</v>
      </c>
    </row>
    <row r="81" spans="1:5" ht="12" customHeight="1">
      <c r="A81" s="14" t="s">
        <v>134</v>
      </c>
      <c r="B81" s="7" t="s">
        <v>244</v>
      </c>
      <c r="C81" s="369"/>
      <c r="D81" s="369"/>
      <c r="E81" s="179"/>
    </row>
    <row r="82" spans="1:5" ht="12" customHeight="1">
      <c r="A82" s="14" t="s">
        <v>135</v>
      </c>
      <c r="B82" s="76" t="s">
        <v>245</v>
      </c>
      <c r="C82" s="369">
        <v>44886</v>
      </c>
      <c r="D82" s="369">
        <v>17218</v>
      </c>
      <c r="E82" s="179">
        <v>15262</v>
      </c>
    </row>
    <row r="83" spans="1:5" ht="12" customHeight="1">
      <c r="A83" s="14" t="s">
        <v>143</v>
      </c>
      <c r="B83" s="76" t="s">
        <v>307</v>
      </c>
      <c r="C83" s="369">
        <v>11047</v>
      </c>
      <c r="D83" s="369">
        <v>57640</v>
      </c>
      <c r="E83" s="179">
        <v>54168</v>
      </c>
    </row>
    <row r="84" spans="1:5" ht="12" customHeight="1">
      <c r="A84" s="14" t="s">
        <v>144</v>
      </c>
      <c r="B84" s="77" t="s">
        <v>246</v>
      </c>
      <c r="C84" s="369">
        <v>5047</v>
      </c>
      <c r="D84" s="369">
        <v>5580</v>
      </c>
      <c r="E84" s="179">
        <f>6050-493</f>
        <v>5557</v>
      </c>
    </row>
    <row r="85" spans="1:5" ht="12" customHeight="1">
      <c r="A85" s="13" t="s">
        <v>145</v>
      </c>
      <c r="B85" s="78" t="s">
        <v>247</v>
      </c>
      <c r="C85" s="369"/>
      <c r="D85" s="369"/>
      <c r="E85" s="179"/>
    </row>
    <row r="86" spans="1:5" ht="12" customHeight="1">
      <c r="A86" s="14" t="s">
        <v>146</v>
      </c>
      <c r="B86" s="78" t="s">
        <v>248</v>
      </c>
      <c r="C86" s="369"/>
      <c r="D86" s="369"/>
      <c r="E86" s="179"/>
    </row>
    <row r="87" spans="1:5" ht="12" customHeight="1" thickBot="1">
      <c r="A87" s="19" t="s">
        <v>148</v>
      </c>
      <c r="B87" s="79" t="s">
        <v>249</v>
      </c>
      <c r="C87" s="385"/>
      <c r="D87" s="385"/>
      <c r="E87" s="188"/>
    </row>
    <row r="88" spans="1:5" ht="12" customHeight="1" thickBot="1">
      <c r="A88" s="21" t="s">
        <v>53</v>
      </c>
      <c r="B88" s="28" t="s">
        <v>328</v>
      </c>
      <c r="C88" s="362">
        <f>+C89+C90+C91</f>
        <v>16209</v>
      </c>
      <c r="D88" s="362">
        <f>+D89+D90+D91</f>
        <v>27939</v>
      </c>
      <c r="E88" s="172">
        <f>+E89+E90+E91</f>
        <v>26791</v>
      </c>
    </row>
    <row r="89" spans="1:5" ht="12" customHeight="1">
      <c r="A89" s="16" t="s">
        <v>136</v>
      </c>
      <c r="B89" s="7" t="s">
        <v>308</v>
      </c>
      <c r="C89" s="368">
        <v>14876</v>
      </c>
      <c r="D89" s="368">
        <v>23602</v>
      </c>
      <c r="E89" s="178">
        <v>22018</v>
      </c>
    </row>
    <row r="90" spans="1:5" ht="12" customHeight="1">
      <c r="A90" s="16" t="s">
        <v>137</v>
      </c>
      <c r="B90" s="12" t="s">
        <v>228</v>
      </c>
      <c r="C90" s="363">
        <v>1333</v>
      </c>
      <c r="D90" s="363">
        <v>3692</v>
      </c>
      <c r="E90" s="174">
        <v>4128</v>
      </c>
    </row>
    <row r="91" spans="1:5" ht="12" customHeight="1">
      <c r="A91" s="16" t="s">
        <v>138</v>
      </c>
      <c r="B91" s="154" t="s">
        <v>329</v>
      </c>
      <c r="C91" s="363"/>
      <c r="D91" s="363">
        <f>D92+D93+D96</f>
        <v>645</v>
      </c>
      <c r="E91" s="363">
        <f>E92+E93+E96</f>
        <v>645</v>
      </c>
    </row>
    <row r="92" spans="1:5" ht="22.5">
      <c r="A92" s="16" t="s">
        <v>139</v>
      </c>
      <c r="B92" s="154" t="s">
        <v>394</v>
      </c>
      <c r="C92" s="363"/>
      <c r="D92" s="363">
        <v>577</v>
      </c>
      <c r="E92" s="174">
        <v>577</v>
      </c>
    </row>
    <row r="93" spans="1:5" ht="12" customHeight="1">
      <c r="A93" s="16" t="s">
        <v>140</v>
      </c>
      <c r="B93" s="154" t="s">
        <v>330</v>
      </c>
      <c r="C93" s="363"/>
      <c r="D93" s="363">
        <v>30</v>
      </c>
      <c r="E93" s="174">
        <v>30</v>
      </c>
    </row>
    <row r="94" spans="1:5" ht="12" customHeight="1">
      <c r="A94" s="16" t="s">
        <v>147</v>
      </c>
      <c r="B94" s="154" t="s">
        <v>331</v>
      </c>
      <c r="C94" s="363"/>
      <c r="D94" s="363"/>
      <c r="E94" s="174"/>
    </row>
    <row r="95" spans="1:5" ht="12" customHeight="1">
      <c r="A95" s="16" t="s">
        <v>149</v>
      </c>
      <c r="B95" s="291" t="s">
        <v>311</v>
      </c>
      <c r="C95" s="363"/>
      <c r="D95" s="363"/>
      <c r="E95" s="174"/>
    </row>
    <row r="96" spans="1:5" ht="15.75" customHeight="1">
      <c r="A96" s="16" t="s">
        <v>229</v>
      </c>
      <c r="B96" s="291" t="s">
        <v>504</v>
      </c>
      <c r="C96" s="363"/>
      <c r="D96" s="363">
        <v>38</v>
      </c>
      <c r="E96" s="174">
        <v>38</v>
      </c>
    </row>
    <row r="97" spans="1:5" ht="21.75" customHeight="1">
      <c r="A97" s="16" t="s">
        <v>230</v>
      </c>
      <c r="B97" s="291" t="s">
        <v>310</v>
      </c>
      <c r="C97" s="363"/>
      <c r="D97" s="363"/>
      <c r="E97" s="174"/>
    </row>
    <row r="98" spans="1:5" ht="12" customHeight="1" thickBot="1">
      <c r="A98" s="13" t="s">
        <v>231</v>
      </c>
      <c r="B98" s="292" t="s">
        <v>509</v>
      </c>
      <c r="C98" s="369"/>
      <c r="D98" s="369"/>
      <c r="E98" s="179"/>
    </row>
    <row r="99" spans="1:5" ht="12" customHeight="1" thickBot="1">
      <c r="A99" s="21" t="s">
        <v>54</v>
      </c>
      <c r="B99" s="70" t="s">
        <v>332</v>
      </c>
      <c r="C99" s="362">
        <f>+C100+C101</f>
        <v>300</v>
      </c>
      <c r="D99" s="362">
        <f>+D100+D101</f>
        <v>0</v>
      </c>
      <c r="E99" s="172">
        <f>+E100+E101</f>
        <v>0</v>
      </c>
    </row>
    <row r="100" spans="1:5" s="152" customFormat="1" ht="12" customHeight="1">
      <c r="A100" s="16" t="s">
        <v>110</v>
      </c>
      <c r="B100" s="9" t="s">
        <v>97</v>
      </c>
      <c r="C100" s="368">
        <v>300</v>
      </c>
      <c r="D100" s="368"/>
      <c r="E100" s="178"/>
    </row>
    <row r="101" spans="1:5" ht="12" customHeight="1" thickBot="1">
      <c r="A101" s="17" t="s">
        <v>111</v>
      </c>
      <c r="B101" s="12" t="s">
        <v>98</v>
      </c>
      <c r="C101" s="369"/>
      <c r="D101" s="369"/>
      <c r="E101" s="179"/>
    </row>
    <row r="102" spans="1:5" ht="12" customHeight="1" thickBot="1">
      <c r="A102" s="158" t="s">
        <v>55</v>
      </c>
      <c r="B102" s="153" t="s">
        <v>313</v>
      </c>
      <c r="C102" s="386"/>
      <c r="D102" s="386"/>
      <c r="E102" s="387"/>
    </row>
    <row r="103" spans="1:5" ht="12" customHeight="1" thickBot="1">
      <c r="A103" s="150" t="s">
        <v>56</v>
      </c>
      <c r="B103" s="151" t="s">
        <v>176</v>
      </c>
      <c r="C103" s="361">
        <f>+C75+C88+C99+C102</f>
        <v>293461</v>
      </c>
      <c r="D103" s="361">
        <f>+D75+D88+D99+D102</f>
        <v>363555</v>
      </c>
      <c r="E103" s="171">
        <f>+E75+E88+E99+E102</f>
        <v>329993</v>
      </c>
    </row>
    <row r="104" spans="1:5" ht="12" customHeight="1" thickBot="1">
      <c r="A104" s="158" t="s">
        <v>57</v>
      </c>
      <c r="B104" s="153" t="s">
        <v>395</v>
      </c>
      <c r="C104" s="362">
        <f>+C105+C113</f>
        <v>0</v>
      </c>
      <c r="D104" s="362">
        <f>+D105+D113</f>
        <v>0</v>
      </c>
      <c r="E104" s="172">
        <f>+E105+E113</f>
        <v>0</v>
      </c>
    </row>
    <row r="105" spans="1:5" ht="12" customHeight="1" thickBot="1">
      <c r="A105" s="165" t="s">
        <v>117</v>
      </c>
      <c r="B105" s="293" t="s">
        <v>496</v>
      </c>
      <c r="C105" s="362">
        <f>+C106+C107+C108+C109+C110+C111+C112</f>
        <v>0</v>
      </c>
      <c r="D105" s="362">
        <f>+D106+D107+D108+D109+D110+D111+D112</f>
        <v>0</v>
      </c>
      <c r="E105" s="172">
        <f>+E106+E107+E108+E109+E110+E111+E112</f>
        <v>0</v>
      </c>
    </row>
    <row r="106" spans="1:5" ht="12" customHeight="1">
      <c r="A106" s="166" t="s">
        <v>120</v>
      </c>
      <c r="B106" s="167" t="s">
        <v>314</v>
      </c>
      <c r="C106" s="370"/>
      <c r="D106" s="370"/>
      <c r="E106" s="180"/>
    </row>
    <row r="107" spans="1:5" ht="12" customHeight="1">
      <c r="A107" s="159" t="s">
        <v>121</v>
      </c>
      <c r="B107" s="154" t="s">
        <v>315</v>
      </c>
      <c r="C107" s="370"/>
      <c r="D107" s="370"/>
      <c r="E107" s="180"/>
    </row>
    <row r="108" spans="1:5" ht="12" customHeight="1">
      <c r="A108" s="159" t="s">
        <v>122</v>
      </c>
      <c r="B108" s="154" t="s">
        <v>316</v>
      </c>
      <c r="C108" s="370"/>
      <c r="D108" s="370"/>
      <c r="E108" s="180"/>
    </row>
    <row r="109" spans="1:5" ht="12" customHeight="1">
      <c r="A109" s="159" t="s">
        <v>123</v>
      </c>
      <c r="B109" s="154" t="s">
        <v>317</v>
      </c>
      <c r="C109" s="370"/>
      <c r="D109" s="370"/>
      <c r="E109" s="180"/>
    </row>
    <row r="110" spans="1:5" ht="12" customHeight="1">
      <c r="A110" s="159" t="s">
        <v>214</v>
      </c>
      <c r="B110" s="154" t="s">
        <v>318</v>
      </c>
      <c r="C110" s="370"/>
      <c r="D110" s="370"/>
      <c r="E110" s="180"/>
    </row>
    <row r="111" spans="1:5" ht="12" customHeight="1">
      <c r="A111" s="159" t="s">
        <v>232</v>
      </c>
      <c r="B111" s="154" t="s">
        <v>319</v>
      </c>
      <c r="C111" s="370"/>
      <c r="D111" s="370"/>
      <c r="E111" s="180"/>
    </row>
    <row r="112" spans="1:5" ht="12" customHeight="1" thickBot="1">
      <c r="A112" s="168" t="s">
        <v>233</v>
      </c>
      <c r="B112" s="169" t="s">
        <v>320</v>
      </c>
      <c r="C112" s="370"/>
      <c r="D112" s="370"/>
      <c r="E112" s="180"/>
    </row>
    <row r="113" spans="1:5" ht="12" customHeight="1" thickBot="1">
      <c r="A113" s="165" t="s">
        <v>118</v>
      </c>
      <c r="B113" s="293" t="s">
        <v>497</v>
      </c>
      <c r="C113" s="362">
        <f>+C114+C115+C116+C117+C118+C119+C120+C121</f>
        <v>0</v>
      </c>
      <c r="D113" s="362">
        <f>+D114+D115+D116+D117+D118+D119+D120+D121</f>
        <v>0</v>
      </c>
      <c r="E113" s="172">
        <f>+E114+E115+E116+E117+E118+E119+E120+E121</f>
        <v>0</v>
      </c>
    </row>
    <row r="114" spans="1:5" ht="12" customHeight="1">
      <c r="A114" s="166" t="s">
        <v>126</v>
      </c>
      <c r="B114" s="167" t="s">
        <v>314</v>
      </c>
      <c r="C114" s="370"/>
      <c r="D114" s="370"/>
      <c r="E114" s="180"/>
    </row>
    <row r="115" spans="1:5" ht="12" customHeight="1">
      <c r="A115" s="159" t="s">
        <v>127</v>
      </c>
      <c r="B115" s="154" t="s">
        <v>321</v>
      </c>
      <c r="C115" s="370"/>
      <c r="D115" s="370"/>
      <c r="E115" s="180"/>
    </row>
    <row r="116" spans="1:5" ht="12" customHeight="1">
      <c r="A116" s="159" t="s">
        <v>128</v>
      </c>
      <c r="B116" s="154" t="s">
        <v>316</v>
      </c>
      <c r="C116" s="370"/>
      <c r="D116" s="370"/>
      <c r="E116" s="180"/>
    </row>
    <row r="117" spans="1:5" ht="12" customHeight="1">
      <c r="A117" s="159" t="s">
        <v>129</v>
      </c>
      <c r="B117" s="154" t="s">
        <v>317</v>
      </c>
      <c r="C117" s="370"/>
      <c r="D117" s="370"/>
      <c r="E117" s="180"/>
    </row>
    <row r="118" spans="1:5" ht="12" customHeight="1">
      <c r="A118" s="159" t="s">
        <v>215</v>
      </c>
      <c r="B118" s="154" t="s">
        <v>318</v>
      </c>
      <c r="C118" s="370"/>
      <c r="D118" s="370"/>
      <c r="E118" s="180"/>
    </row>
    <row r="119" spans="1:5" ht="12" customHeight="1">
      <c r="A119" s="159" t="s">
        <v>234</v>
      </c>
      <c r="B119" s="154" t="s">
        <v>322</v>
      </c>
      <c r="C119" s="370"/>
      <c r="D119" s="370"/>
      <c r="E119" s="180"/>
    </row>
    <row r="120" spans="1:5" ht="12" customHeight="1">
      <c r="A120" s="159" t="s">
        <v>235</v>
      </c>
      <c r="B120" s="154" t="s">
        <v>320</v>
      </c>
      <c r="C120" s="370"/>
      <c r="D120" s="370"/>
      <c r="E120" s="180"/>
    </row>
    <row r="121" spans="1:9" ht="15" customHeight="1" thickBot="1">
      <c r="A121" s="168" t="s">
        <v>236</v>
      </c>
      <c r="B121" s="169" t="s">
        <v>396</v>
      </c>
      <c r="C121" s="370"/>
      <c r="D121" s="370"/>
      <c r="E121" s="180"/>
      <c r="F121" s="35"/>
      <c r="G121" s="71"/>
      <c r="H121" s="71"/>
      <c r="I121" s="71"/>
    </row>
    <row r="122" spans="1:5" s="1" customFormat="1" ht="12.75" customHeight="1" thickBot="1">
      <c r="A122" s="158" t="s">
        <v>58</v>
      </c>
      <c r="B122" s="289" t="s">
        <v>508</v>
      </c>
      <c r="C122" s="388">
        <f>+C103+C104</f>
        <v>293461</v>
      </c>
      <c r="D122" s="388">
        <f>+D103+D104</f>
        <v>363555</v>
      </c>
      <c r="E122" s="189">
        <f>+E103+E104</f>
        <v>329993</v>
      </c>
    </row>
    <row r="123" spans="1:5" ht="13.5" customHeight="1" thickBot="1">
      <c r="A123" s="158" t="s">
        <v>59</v>
      </c>
      <c r="B123" s="289" t="s">
        <v>324</v>
      </c>
      <c r="C123" s="389"/>
      <c r="D123" s="389"/>
      <c r="E123" s="190">
        <v>1028</v>
      </c>
    </row>
    <row r="124" spans="1:5" ht="16.5" thickBot="1">
      <c r="A124" s="170" t="s">
        <v>60</v>
      </c>
      <c r="B124" s="290" t="s">
        <v>325</v>
      </c>
      <c r="C124" s="381">
        <f>+C122+C123</f>
        <v>293461</v>
      </c>
      <c r="D124" s="381">
        <f>+D122+D123</f>
        <v>363555</v>
      </c>
      <c r="E124" s="183">
        <f>+E122+E123</f>
        <v>331021</v>
      </c>
    </row>
    <row r="125" spans="1:5" ht="15" customHeight="1">
      <c r="A125" s="294"/>
      <c r="B125" s="294"/>
      <c r="C125" s="295"/>
      <c r="D125" s="295"/>
      <c r="E125" s="295"/>
    </row>
    <row r="126" spans="1:5" ht="13.5" customHeight="1">
      <c r="A126" s="308" t="s">
        <v>179</v>
      </c>
      <c r="B126" s="308"/>
      <c r="C126" s="308"/>
      <c r="D126" s="308"/>
      <c r="E126" s="308"/>
    </row>
    <row r="127" spans="1:5" ht="15" customHeight="1" thickBot="1">
      <c r="A127" s="306" t="s">
        <v>174</v>
      </c>
      <c r="B127" s="306"/>
      <c r="C127" s="192"/>
      <c r="D127" s="192"/>
      <c r="E127" s="192" t="s">
        <v>326</v>
      </c>
    </row>
    <row r="128" spans="1:5" ht="21.75" thickBot="1">
      <c r="A128" s="21">
        <v>1</v>
      </c>
      <c r="B128" s="28" t="s">
        <v>243</v>
      </c>
      <c r="C128" s="191">
        <f>+C52-C103</f>
        <v>-25741</v>
      </c>
      <c r="D128" s="191">
        <f>+D52-D103</f>
        <v>-8486</v>
      </c>
      <c r="E128" s="172">
        <f>+E52-E103</f>
        <v>14199</v>
      </c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Tiszaörs Községi Önkormányzat
2013. ÉVI ZÁRSZÁMADÁS
KÖTELEZŐ FELADATAINAK MÉRLEGE &amp;10
&amp;R&amp;"Times New Roman CE,Félkövér dőlt"&amp;11 1.2. melléklet a 5/2014. (V. 8.) önkormányzati rendelethez</oddHeader>
  </headerFooter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28"/>
  <sheetViews>
    <sheetView zoomScaleSheetLayoutView="130" zoomScalePageLayoutView="120" workbookViewId="0" topLeftCell="A1">
      <selection activeCell="B61" sqref="B61:B69"/>
    </sheetView>
  </sheetViews>
  <sheetFormatPr defaultColWidth="9.00390625" defaultRowHeight="12.75"/>
  <cols>
    <col min="1" max="1" width="9.50390625" style="296" customWidth="1"/>
    <col min="2" max="2" width="60.875" style="296" customWidth="1"/>
    <col min="3" max="5" width="15.875" style="297" customWidth="1"/>
    <col min="6" max="16384" width="9.375" style="33" customWidth="1"/>
  </cols>
  <sheetData>
    <row r="1" spans="1:5" ht="15.75" customHeight="1">
      <c r="A1" s="587" t="s">
        <v>49</v>
      </c>
      <c r="B1" s="587"/>
      <c r="C1" s="587"/>
      <c r="D1" s="587"/>
      <c r="E1" s="587"/>
    </row>
    <row r="2" spans="1:5" ht="15.75" customHeight="1" thickBot="1">
      <c r="A2" s="306" t="s">
        <v>172</v>
      </c>
      <c r="B2" s="306"/>
      <c r="C2" s="192"/>
      <c r="D2" s="192"/>
      <c r="E2" s="192" t="s">
        <v>326</v>
      </c>
    </row>
    <row r="3" spans="1:5" ht="37.5" customHeight="1">
      <c r="A3" s="588" t="s">
        <v>108</v>
      </c>
      <c r="B3" s="590" t="s">
        <v>51</v>
      </c>
      <c r="C3" s="592" t="s">
        <v>0</v>
      </c>
      <c r="D3" s="592"/>
      <c r="E3" s="593"/>
    </row>
    <row r="4" spans="1:5" s="34" customFormat="1" ht="12" customHeight="1" thickBot="1">
      <c r="A4" s="589"/>
      <c r="B4" s="591"/>
      <c r="C4" s="309" t="s">
        <v>402</v>
      </c>
      <c r="D4" s="309" t="s">
        <v>409</v>
      </c>
      <c r="E4" s="310" t="s">
        <v>410</v>
      </c>
    </row>
    <row r="5" spans="1:5" s="1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3" t="s">
        <v>52</v>
      </c>
      <c r="B6" s="22" t="s">
        <v>184</v>
      </c>
      <c r="C6" s="361">
        <f>+C7+C12+C21</f>
        <v>3890</v>
      </c>
      <c r="D6" s="361">
        <f>+D7+D12+D21</f>
        <v>3890</v>
      </c>
      <c r="E6" s="171">
        <f>+E7+E12+E21</f>
        <v>158</v>
      </c>
    </row>
    <row r="7" spans="1:5" s="1" customFormat="1" ht="12" customHeight="1" thickBot="1">
      <c r="A7" s="21" t="s">
        <v>53</v>
      </c>
      <c r="B7" s="153" t="s">
        <v>388</v>
      </c>
      <c r="C7" s="362">
        <f>+C8+C9+C10+C11</f>
        <v>0</v>
      </c>
      <c r="D7" s="362">
        <f>+D8+D9+D10+D11</f>
        <v>0</v>
      </c>
      <c r="E7" s="172">
        <f>+E8+E9+E10+E11</f>
        <v>0</v>
      </c>
    </row>
    <row r="8" spans="1:5" s="1" customFormat="1" ht="12" customHeight="1">
      <c r="A8" s="14" t="s">
        <v>136</v>
      </c>
      <c r="B8" s="283" t="s">
        <v>93</v>
      </c>
      <c r="C8" s="363"/>
      <c r="D8" s="363"/>
      <c r="E8" s="174"/>
    </row>
    <row r="9" spans="1:5" s="1" customFormat="1" ht="12" customHeight="1">
      <c r="A9" s="14" t="s">
        <v>137</v>
      </c>
      <c r="B9" s="167" t="s">
        <v>109</v>
      </c>
      <c r="C9" s="363"/>
      <c r="D9" s="363"/>
      <c r="E9" s="174"/>
    </row>
    <row r="10" spans="1:5" s="1" customFormat="1" ht="12" customHeight="1">
      <c r="A10" s="14" t="s">
        <v>138</v>
      </c>
      <c r="B10" s="167" t="s">
        <v>185</v>
      </c>
      <c r="C10" s="363"/>
      <c r="D10" s="363"/>
      <c r="E10" s="174"/>
    </row>
    <row r="11" spans="1:5" s="1" customFormat="1" ht="12" customHeight="1" thickBot="1">
      <c r="A11" s="14" t="s">
        <v>139</v>
      </c>
      <c r="B11" s="284" t="s">
        <v>186</v>
      </c>
      <c r="C11" s="363"/>
      <c r="D11" s="363"/>
      <c r="E11" s="174"/>
    </row>
    <row r="12" spans="1:5" s="1" customFormat="1" ht="12" customHeight="1" thickBot="1">
      <c r="A12" s="21" t="s">
        <v>54</v>
      </c>
      <c r="B12" s="22" t="s">
        <v>187</v>
      </c>
      <c r="C12" s="362">
        <f>+C13+C14+C15+C16+C17+C18+C19+C20</f>
        <v>3890</v>
      </c>
      <c r="D12" s="362">
        <f>+D13+D14+D15+D16+D17+D18+D19+D20</f>
        <v>3890</v>
      </c>
      <c r="E12" s="172">
        <f>+E13+E14+E15+E16+E17+E18+E19+E20</f>
        <v>158</v>
      </c>
    </row>
    <row r="13" spans="1:5" s="1" customFormat="1" ht="12" customHeight="1">
      <c r="A13" s="18" t="s">
        <v>110</v>
      </c>
      <c r="B13" s="10" t="s">
        <v>192</v>
      </c>
      <c r="C13" s="364">
        <v>590</v>
      </c>
      <c r="D13" s="364">
        <v>590</v>
      </c>
      <c r="E13" s="173">
        <v>124</v>
      </c>
    </row>
    <row r="14" spans="1:5" s="1" customFormat="1" ht="12" customHeight="1">
      <c r="A14" s="14" t="s">
        <v>111</v>
      </c>
      <c r="B14" s="7" t="s">
        <v>193</v>
      </c>
      <c r="C14" s="363"/>
      <c r="D14" s="363"/>
      <c r="E14" s="174"/>
    </row>
    <row r="15" spans="1:5" s="1" customFormat="1" ht="12" customHeight="1">
      <c r="A15" s="14" t="s">
        <v>112</v>
      </c>
      <c r="B15" s="7" t="s">
        <v>194</v>
      </c>
      <c r="C15" s="363">
        <v>3140</v>
      </c>
      <c r="D15" s="363">
        <v>3140</v>
      </c>
      <c r="E15" s="561">
        <v>0</v>
      </c>
    </row>
    <row r="16" spans="1:5" s="1" customFormat="1" ht="12" customHeight="1">
      <c r="A16" s="14" t="s">
        <v>113</v>
      </c>
      <c r="B16" s="7" t="s">
        <v>195</v>
      </c>
      <c r="C16" s="363"/>
      <c r="D16" s="363"/>
      <c r="E16" s="174"/>
    </row>
    <row r="17" spans="1:5" s="1" customFormat="1" ht="12" customHeight="1">
      <c r="A17" s="13" t="s">
        <v>188</v>
      </c>
      <c r="B17" s="6" t="s">
        <v>196</v>
      </c>
      <c r="C17" s="365"/>
      <c r="D17" s="365"/>
      <c r="E17" s="175"/>
    </row>
    <row r="18" spans="1:5" s="1" customFormat="1" ht="12" customHeight="1">
      <c r="A18" s="14" t="s">
        <v>189</v>
      </c>
      <c r="B18" s="7" t="s">
        <v>272</v>
      </c>
      <c r="C18" s="363">
        <v>160</v>
      </c>
      <c r="D18" s="363">
        <v>160</v>
      </c>
      <c r="E18" s="174">
        <v>34</v>
      </c>
    </row>
    <row r="19" spans="1:5" s="1" customFormat="1" ht="12" customHeight="1">
      <c r="A19" s="14" t="s">
        <v>190</v>
      </c>
      <c r="B19" s="7" t="s">
        <v>198</v>
      </c>
      <c r="C19" s="363"/>
      <c r="D19" s="363"/>
      <c r="E19" s="174"/>
    </row>
    <row r="20" spans="1:5" s="1" customFormat="1" ht="12" customHeight="1" thickBot="1">
      <c r="A20" s="15" t="s">
        <v>191</v>
      </c>
      <c r="B20" s="8" t="s">
        <v>199</v>
      </c>
      <c r="C20" s="366"/>
      <c r="D20" s="366"/>
      <c r="E20" s="176"/>
    </row>
    <row r="21" spans="1:5" s="1" customFormat="1" ht="12" customHeight="1" thickBot="1">
      <c r="A21" s="21" t="s">
        <v>200</v>
      </c>
      <c r="B21" s="22" t="s">
        <v>273</v>
      </c>
      <c r="C21" s="367"/>
      <c r="D21" s="367"/>
      <c r="E21" s="177"/>
    </row>
    <row r="22" spans="1:5" s="1" customFormat="1" ht="12" customHeight="1" thickBot="1">
      <c r="A22" s="21" t="s">
        <v>56</v>
      </c>
      <c r="B22" s="22" t="s">
        <v>202</v>
      </c>
      <c r="C22" s="362">
        <f>+C23+C24+C25+C26+C27+C28+C29+C30</f>
        <v>0</v>
      </c>
      <c r="D22" s="362">
        <f>+D23+D24+D25+D26+D27+D28+D29+D30</f>
        <v>0</v>
      </c>
      <c r="E22" s="172">
        <f>+E23+E24+E25+E26+E27+E28+E29+E30</f>
        <v>0</v>
      </c>
    </row>
    <row r="23" spans="1:5" s="1" customFormat="1" ht="12" customHeight="1">
      <c r="A23" s="16" t="s">
        <v>114</v>
      </c>
      <c r="B23" s="9" t="s">
        <v>208</v>
      </c>
      <c r="C23" s="368"/>
      <c r="D23" s="368"/>
      <c r="E23" s="178"/>
    </row>
    <row r="24" spans="1:5" s="1" customFormat="1" ht="12" customHeight="1">
      <c r="A24" s="14" t="s">
        <v>115</v>
      </c>
      <c r="B24" s="7" t="s">
        <v>209</v>
      </c>
      <c r="C24" s="363"/>
      <c r="D24" s="363"/>
      <c r="E24" s="174"/>
    </row>
    <row r="25" spans="1:5" s="1" customFormat="1" ht="12" customHeight="1">
      <c r="A25" s="14" t="s">
        <v>116</v>
      </c>
      <c r="B25" s="7" t="s">
        <v>210</v>
      </c>
      <c r="C25" s="363"/>
      <c r="D25" s="363"/>
      <c r="E25" s="174"/>
    </row>
    <row r="26" spans="1:5" s="1" customFormat="1" ht="12" customHeight="1">
      <c r="A26" s="17" t="s">
        <v>203</v>
      </c>
      <c r="B26" s="7" t="s">
        <v>119</v>
      </c>
      <c r="C26" s="369"/>
      <c r="D26" s="369"/>
      <c r="E26" s="179"/>
    </row>
    <row r="27" spans="1:5" s="1" customFormat="1" ht="12" customHeight="1">
      <c r="A27" s="17" t="s">
        <v>204</v>
      </c>
      <c r="B27" s="7" t="s">
        <v>211</v>
      </c>
      <c r="C27" s="369"/>
      <c r="D27" s="369"/>
      <c r="E27" s="179"/>
    </row>
    <row r="28" spans="1:5" s="1" customFormat="1" ht="12" customHeight="1">
      <c r="A28" s="14" t="s">
        <v>205</v>
      </c>
      <c r="B28" s="7" t="s">
        <v>212</v>
      </c>
      <c r="C28" s="363"/>
      <c r="D28" s="363"/>
      <c r="E28" s="174"/>
    </row>
    <row r="29" spans="1:5" s="1" customFormat="1" ht="12" customHeight="1">
      <c r="A29" s="14" t="s">
        <v>206</v>
      </c>
      <c r="B29" s="7" t="s">
        <v>274</v>
      </c>
      <c r="C29" s="370"/>
      <c r="D29" s="370"/>
      <c r="E29" s="180"/>
    </row>
    <row r="30" spans="1:5" s="1" customFormat="1" ht="12" customHeight="1" thickBot="1">
      <c r="A30" s="14" t="s">
        <v>207</v>
      </c>
      <c r="B30" s="12" t="s">
        <v>213</v>
      </c>
      <c r="C30" s="370"/>
      <c r="D30" s="370"/>
      <c r="E30" s="180"/>
    </row>
    <row r="31" spans="1:5" s="1" customFormat="1" ht="12" customHeight="1" thickBot="1">
      <c r="A31" s="146" t="s">
        <v>57</v>
      </c>
      <c r="B31" s="22" t="s">
        <v>389</v>
      </c>
      <c r="C31" s="362">
        <f>+C32+C38</f>
        <v>0</v>
      </c>
      <c r="D31" s="362">
        <f>+D32+D38</f>
        <v>0</v>
      </c>
      <c r="E31" s="172">
        <f>+E32+E38</f>
        <v>0</v>
      </c>
    </row>
    <row r="32" spans="1:5" s="1" customFormat="1" ht="12" customHeight="1">
      <c r="A32" s="147" t="s">
        <v>117</v>
      </c>
      <c r="B32" s="285" t="s">
        <v>390</v>
      </c>
      <c r="C32" s="371">
        <f>+C33+C34+C35+C36+C37</f>
        <v>0</v>
      </c>
      <c r="D32" s="371">
        <f>+D33+D34+D35+D36+D37</f>
        <v>0</v>
      </c>
      <c r="E32" s="184">
        <f>+E33+E34+E35+E36+E37</f>
        <v>0</v>
      </c>
    </row>
    <row r="33" spans="1:5" s="1" customFormat="1" ht="12" customHeight="1">
      <c r="A33" s="148" t="s">
        <v>120</v>
      </c>
      <c r="B33" s="154" t="s">
        <v>275</v>
      </c>
      <c r="C33" s="370"/>
      <c r="D33" s="370"/>
      <c r="E33" s="180"/>
    </row>
    <row r="34" spans="1:5" s="1" customFormat="1" ht="12" customHeight="1">
      <c r="A34" s="148" t="s">
        <v>121</v>
      </c>
      <c r="B34" s="154" t="s">
        <v>276</v>
      </c>
      <c r="C34" s="370"/>
      <c r="D34" s="370"/>
      <c r="E34" s="180"/>
    </row>
    <row r="35" spans="1:5" s="1" customFormat="1" ht="12" customHeight="1">
      <c r="A35" s="148" t="s">
        <v>122</v>
      </c>
      <c r="B35" s="154" t="s">
        <v>277</v>
      </c>
      <c r="C35" s="370"/>
      <c r="D35" s="370"/>
      <c r="E35" s="180"/>
    </row>
    <row r="36" spans="1:5" s="1" customFormat="1" ht="12" customHeight="1">
      <c r="A36" s="148" t="s">
        <v>123</v>
      </c>
      <c r="B36" s="154" t="s">
        <v>278</v>
      </c>
      <c r="C36" s="370"/>
      <c r="D36" s="370"/>
      <c r="E36" s="180"/>
    </row>
    <row r="37" spans="1:5" s="1" customFormat="1" ht="12" customHeight="1">
      <c r="A37" s="148" t="s">
        <v>214</v>
      </c>
      <c r="B37" s="154" t="s">
        <v>391</v>
      </c>
      <c r="C37" s="370"/>
      <c r="D37" s="370"/>
      <c r="E37" s="180"/>
    </row>
    <row r="38" spans="1:5" s="1" customFormat="1" ht="12" customHeight="1">
      <c r="A38" s="148" t="s">
        <v>118</v>
      </c>
      <c r="B38" s="155" t="s">
        <v>392</v>
      </c>
      <c r="C38" s="372">
        <f>+C39+C40+C41+C42+C43</f>
        <v>0</v>
      </c>
      <c r="D38" s="372">
        <f>+D39+D40+D41+D42+D43</f>
        <v>0</v>
      </c>
      <c r="E38" s="185">
        <f>+E39+E40+E41+E42+E43</f>
        <v>0</v>
      </c>
    </row>
    <row r="39" spans="1:5" s="1" customFormat="1" ht="12" customHeight="1">
      <c r="A39" s="148" t="s">
        <v>126</v>
      </c>
      <c r="B39" s="154" t="s">
        <v>275</v>
      </c>
      <c r="C39" s="370"/>
      <c r="D39" s="370"/>
      <c r="E39" s="180"/>
    </row>
    <row r="40" spans="1:5" s="1" customFormat="1" ht="12" customHeight="1">
      <c r="A40" s="148" t="s">
        <v>127</v>
      </c>
      <c r="B40" s="154" t="s">
        <v>276</v>
      </c>
      <c r="C40" s="370"/>
      <c r="D40" s="370"/>
      <c r="E40" s="180"/>
    </row>
    <row r="41" spans="1:5" s="1" customFormat="1" ht="12" customHeight="1">
      <c r="A41" s="148" t="s">
        <v>128</v>
      </c>
      <c r="B41" s="154" t="s">
        <v>277</v>
      </c>
      <c r="C41" s="370"/>
      <c r="D41" s="370"/>
      <c r="E41" s="180"/>
    </row>
    <row r="42" spans="1:5" s="1" customFormat="1" ht="12" customHeight="1">
      <c r="A42" s="148" t="s">
        <v>129</v>
      </c>
      <c r="B42" s="156" t="s">
        <v>278</v>
      </c>
      <c r="C42" s="370"/>
      <c r="D42" s="370"/>
      <c r="E42" s="180"/>
    </row>
    <row r="43" spans="1:5" s="1" customFormat="1" ht="12" customHeight="1" thickBot="1">
      <c r="A43" s="149" t="s">
        <v>215</v>
      </c>
      <c r="B43" s="157" t="s">
        <v>393</v>
      </c>
      <c r="C43" s="373"/>
      <c r="D43" s="373"/>
      <c r="E43" s="374"/>
    </row>
    <row r="44" spans="1:5" s="1" customFormat="1" ht="12" customHeight="1" thickBot="1">
      <c r="A44" s="21" t="s">
        <v>216</v>
      </c>
      <c r="B44" s="286" t="s">
        <v>279</v>
      </c>
      <c r="C44" s="362">
        <f>+C45+C46</f>
        <v>0</v>
      </c>
      <c r="D44" s="362">
        <f>+D45+D46</f>
        <v>0</v>
      </c>
      <c r="E44" s="172">
        <f>+E45+E46</f>
        <v>0</v>
      </c>
    </row>
    <row r="45" spans="1:5" s="1" customFormat="1" ht="12" customHeight="1">
      <c r="A45" s="16" t="s">
        <v>124</v>
      </c>
      <c r="B45" s="167" t="s">
        <v>280</v>
      </c>
      <c r="C45" s="368"/>
      <c r="D45" s="368"/>
      <c r="E45" s="178"/>
    </row>
    <row r="46" spans="1:5" s="1" customFormat="1" ht="12" customHeight="1" thickBot="1">
      <c r="A46" s="13" t="s">
        <v>125</v>
      </c>
      <c r="B46" s="162" t="s">
        <v>284</v>
      </c>
      <c r="C46" s="365"/>
      <c r="D46" s="365"/>
      <c r="E46" s="175"/>
    </row>
    <row r="47" spans="1:5" s="1" customFormat="1" ht="12" customHeight="1" thickBot="1">
      <c r="A47" s="21" t="s">
        <v>59</v>
      </c>
      <c r="B47" s="286" t="s">
        <v>283</v>
      </c>
      <c r="C47" s="362">
        <f>+C48+C49+C50</f>
        <v>0</v>
      </c>
      <c r="D47" s="362">
        <f>+D48+D49+D50</f>
        <v>0</v>
      </c>
      <c r="E47" s="172">
        <f>+E48+E49+E50</f>
        <v>0</v>
      </c>
    </row>
    <row r="48" spans="1:5" s="1" customFormat="1" ht="12" customHeight="1">
      <c r="A48" s="16" t="s">
        <v>219</v>
      </c>
      <c r="B48" s="167" t="s">
        <v>217</v>
      </c>
      <c r="C48" s="375"/>
      <c r="D48" s="375"/>
      <c r="E48" s="376"/>
    </row>
    <row r="49" spans="1:5" s="1" customFormat="1" ht="12" customHeight="1">
      <c r="A49" s="14" t="s">
        <v>220</v>
      </c>
      <c r="B49" s="154" t="s">
        <v>218</v>
      </c>
      <c r="C49" s="370"/>
      <c r="D49" s="370"/>
      <c r="E49" s="180"/>
    </row>
    <row r="50" spans="1:5" s="1" customFormat="1" ht="17.25" customHeight="1" thickBot="1">
      <c r="A50" s="13" t="s">
        <v>327</v>
      </c>
      <c r="B50" s="162" t="s">
        <v>281</v>
      </c>
      <c r="C50" s="377"/>
      <c r="D50" s="377"/>
      <c r="E50" s="378"/>
    </row>
    <row r="51" spans="1:5" s="1" customFormat="1" ht="12" customHeight="1" thickBot="1">
      <c r="A51" s="21" t="s">
        <v>221</v>
      </c>
      <c r="B51" s="287" t="s">
        <v>282</v>
      </c>
      <c r="C51" s="379"/>
      <c r="D51" s="379"/>
      <c r="E51" s="181"/>
    </row>
    <row r="52" spans="1:5" s="1" customFormat="1" ht="12" customHeight="1" thickBot="1">
      <c r="A52" s="21" t="s">
        <v>61</v>
      </c>
      <c r="B52" s="25" t="s">
        <v>222</v>
      </c>
      <c r="C52" s="380">
        <f>+C7+C12+C21+C22+C31+C44+C47+C51</f>
        <v>3890</v>
      </c>
      <c r="D52" s="380">
        <f>+D7+D12+D21+D22+D31+D44+D47+D51</f>
        <v>3890</v>
      </c>
      <c r="E52" s="182">
        <f>+E7+E12+E21+E22+E31+E44+E47+E51</f>
        <v>158</v>
      </c>
    </row>
    <row r="53" spans="1:5" s="1" customFormat="1" ht="12" customHeight="1" thickBot="1">
      <c r="A53" s="158" t="s">
        <v>62</v>
      </c>
      <c r="B53" s="153" t="s">
        <v>285</v>
      </c>
      <c r="C53" s="381">
        <f>+C54+C60</f>
        <v>0</v>
      </c>
      <c r="D53" s="381">
        <f>+D54+D60</f>
        <v>0</v>
      </c>
      <c r="E53" s="183">
        <f>+E54+E60</f>
        <v>0</v>
      </c>
    </row>
    <row r="54" spans="1:5" s="1" customFormat="1" ht="12" customHeight="1">
      <c r="A54" s="288" t="s">
        <v>168</v>
      </c>
      <c r="B54" s="285" t="s">
        <v>356</v>
      </c>
      <c r="C54" s="365">
        <f>+C55+C56+C57+C58+C59</f>
        <v>0</v>
      </c>
      <c r="D54" s="365">
        <f>+D55+D56+D57+D58+D59</f>
        <v>0</v>
      </c>
      <c r="E54" s="175">
        <f>+E55+E56+E57+E58+E59</f>
        <v>0</v>
      </c>
    </row>
    <row r="55" spans="1:5" s="1" customFormat="1" ht="12" customHeight="1">
      <c r="A55" s="159" t="s">
        <v>297</v>
      </c>
      <c r="B55" s="154" t="s">
        <v>286</v>
      </c>
      <c r="C55" s="363"/>
      <c r="D55" s="363"/>
      <c r="E55" s="174"/>
    </row>
    <row r="56" spans="1:5" s="1" customFormat="1" ht="12" customHeight="1">
      <c r="A56" s="159" t="s">
        <v>298</v>
      </c>
      <c r="B56" s="154" t="s">
        <v>287</v>
      </c>
      <c r="C56" s="363"/>
      <c r="D56" s="363"/>
      <c r="E56" s="174"/>
    </row>
    <row r="57" spans="1:5" s="1" customFormat="1" ht="12" customHeight="1">
      <c r="A57" s="159" t="s">
        <v>299</v>
      </c>
      <c r="B57" s="154" t="s">
        <v>288</v>
      </c>
      <c r="C57" s="365"/>
      <c r="D57" s="365"/>
      <c r="E57" s="175"/>
    </row>
    <row r="58" spans="1:5" s="1" customFormat="1" ht="12" customHeight="1">
      <c r="A58" s="159" t="s">
        <v>300</v>
      </c>
      <c r="B58" s="154" t="s">
        <v>289</v>
      </c>
      <c r="C58" s="363"/>
      <c r="D58" s="363"/>
      <c r="E58" s="174"/>
    </row>
    <row r="59" spans="1:5" s="1" customFormat="1" ht="12" customHeight="1">
      <c r="A59" s="159" t="s">
        <v>301</v>
      </c>
      <c r="B59" s="154" t="s">
        <v>290</v>
      </c>
      <c r="C59" s="363"/>
      <c r="D59" s="363"/>
      <c r="E59" s="174"/>
    </row>
    <row r="60" spans="1:5" s="1" customFormat="1" ht="12" customHeight="1">
      <c r="A60" s="160" t="s">
        <v>169</v>
      </c>
      <c r="B60" s="155" t="s">
        <v>355</v>
      </c>
      <c r="C60" s="365">
        <f>+C61+C62+C63+C64+C65</f>
        <v>0</v>
      </c>
      <c r="D60" s="365">
        <f>+D61+D62+D63+D64+D65</f>
        <v>0</v>
      </c>
      <c r="E60" s="175">
        <f>+E61+E62+E63+E64+E65</f>
        <v>0</v>
      </c>
    </row>
    <row r="61" spans="1:5" s="1" customFormat="1" ht="12" customHeight="1">
      <c r="A61" s="159" t="s">
        <v>302</v>
      </c>
      <c r="B61" s="154" t="s">
        <v>291</v>
      </c>
      <c r="C61" s="363"/>
      <c r="D61" s="363"/>
      <c r="E61" s="174"/>
    </row>
    <row r="62" spans="1:5" s="1" customFormat="1" ht="12" customHeight="1">
      <c r="A62" s="159" t="s">
        <v>303</v>
      </c>
      <c r="B62" s="154" t="s">
        <v>292</v>
      </c>
      <c r="C62" s="363"/>
      <c r="D62" s="363"/>
      <c r="E62" s="174"/>
    </row>
    <row r="63" spans="1:5" s="1" customFormat="1" ht="12" customHeight="1">
      <c r="A63" s="159" t="s">
        <v>304</v>
      </c>
      <c r="B63" s="154" t="s">
        <v>293</v>
      </c>
      <c r="C63" s="365"/>
      <c r="D63" s="365"/>
      <c r="E63" s="175"/>
    </row>
    <row r="64" spans="1:5" s="1" customFormat="1" ht="12" customHeight="1">
      <c r="A64" s="159" t="s">
        <v>305</v>
      </c>
      <c r="B64" s="154" t="s">
        <v>294</v>
      </c>
      <c r="C64" s="363"/>
      <c r="D64" s="363"/>
      <c r="E64" s="174"/>
    </row>
    <row r="65" spans="1:5" s="1" customFormat="1" ht="12" customHeight="1" thickBot="1">
      <c r="A65" s="161" t="s">
        <v>306</v>
      </c>
      <c r="B65" s="162" t="s">
        <v>295</v>
      </c>
      <c r="C65" s="363"/>
      <c r="D65" s="363"/>
      <c r="E65" s="174"/>
    </row>
    <row r="66" spans="1:5" s="1" customFormat="1" ht="13.5" customHeight="1" thickBot="1">
      <c r="A66" s="163" t="s">
        <v>63</v>
      </c>
      <c r="B66" s="289" t="s">
        <v>511</v>
      </c>
      <c r="C66" s="381">
        <f>+C52+C53</f>
        <v>3890</v>
      </c>
      <c r="D66" s="381">
        <f>+D52+D53</f>
        <v>3890</v>
      </c>
      <c r="E66" s="183">
        <f>+E52+E53</f>
        <v>158</v>
      </c>
    </row>
    <row r="67" spans="1:5" s="1" customFormat="1" ht="12" customHeight="1" thickBot="1">
      <c r="A67" s="164" t="s">
        <v>64</v>
      </c>
      <c r="B67" s="290" t="s">
        <v>296</v>
      </c>
      <c r="C67" s="383"/>
      <c r="D67" s="383"/>
      <c r="E67" s="193"/>
    </row>
    <row r="68" spans="1:5" s="1" customFormat="1" ht="12.75" customHeight="1" thickBot="1">
      <c r="A68" s="163" t="s">
        <v>65</v>
      </c>
      <c r="B68" s="289" t="s">
        <v>354</v>
      </c>
      <c r="C68" s="384">
        <f>+C66+C67</f>
        <v>3890</v>
      </c>
      <c r="D68" s="384">
        <f>+D66+D67</f>
        <v>3890</v>
      </c>
      <c r="E68" s="194">
        <f>+E66+E67</f>
        <v>158</v>
      </c>
    </row>
    <row r="69" spans="1:5" ht="16.5" customHeight="1">
      <c r="A69" s="4"/>
      <c r="B69" s="5"/>
      <c r="C69" s="187"/>
      <c r="D69" s="187"/>
      <c r="E69" s="187"/>
    </row>
    <row r="70" spans="1:5" s="195" customFormat="1" ht="16.5" customHeight="1">
      <c r="A70" s="587" t="s">
        <v>81</v>
      </c>
      <c r="B70" s="587"/>
      <c r="C70" s="587"/>
      <c r="D70" s="587"/>
      <c r="E70" s="587"/>
    </row>
    <row r="71" spans="1:5" ht="37.5" customHeight="1" thickBot="1">
      <c r="A71" s="307" t="s">
        <v>173</v>
      </c>
      <c r="B71" s="307"/>
      <c r="C71" s="73"/>
      <c r="D71" s="73"/>
      <c r="E71" s="73" t="s">
        <v>326</v>
      </c>
    </row>
    <row r="72" spans="1:5" s="34" customFormat="1" ht="12" customHeight="1">
      <c r="A72" s="588" t="s">
        <v>108</v>
      </c>
      <c r="B72" s="590" t="s">
        <v>401</v>
      </c>
      <c r="C72" s="592" t="s">
        <v>0</v>
      </c>
      <c r="D72" s="592"/>
      <c r="E72" s="593"/>
    </row>
    <row r="73" spans="1:5" ht="12" customHeight="1" thickBot="1">
      <c r="A73" s="589"/>
      <c r="B73" s="591"/>
      <c r="C73" s="309" t="s">
        <v>402</v>
      </c>
      <c r="D73" s="309" t="s">
        <v>409</v>
      </c>
      <c r="E73" s="310" t="s">
        <v>410</v>
      </c>
    </row>
    <row r="74" spans="1:5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3" t="s">
        <v>52</v>
      </c>
      <c r="B75" s="29" t="s">
        <v>223</v>
      </c>
      <c r="C75" s="361">
        <f>+C76+C77+C78+C79+C80</f>
        <v>1802</v>
      </c>
      <c r="D75" s="361">
        <f>+D76+D77+D78+D79+D80</f>
        <v>1935</v>
      </c>
      <c r="E75" s="171">
        <f>+E76+E77+E78+E79+E80</f>
        <v>1273</v>
      </c>
    </row>
    <row r="76" spans="1:5" ht="12" customHeight="1">
      <c r="A76" s="18" t="s">
        <v>130</v>
      </c>
      <c r="B76" s="10" t="s">
        <v>82</v>
      </c>
      <c r="C76" s="364"/>
      <c r="D76" s="364"/>
      <c r="E76" s="173"/>
    </row>
    <row r="77" spans="1:5" ht="12" customHeight="1">
      <c r="A77" s="14" t="s">
        <v>131</v>
      </c>
      <c r="B77" s="7" t="s">
        <v>224</v>
      </c>
      <c r="C77" s="363"/>
      <c r="D77" s="363"/>
      <c r="E77" s="174"/>
    </row>
    <row r="78" spans="1:5" ht="12" customHeight="1">
      <c r="A78" s="14" t="s">
        <v>132</v>
      </c>
      <c r="B78" s="7" t="s">
        <v>159</v>
      </c>
      <c r="C78" s="369">
        <v>1302</v>
      </c>
      <c r="D78" s="369">
        <f>1302+133</f>
        <v>1435</v>
      </c>
      <c r="E78" s="179">
        <f>714+66</f>
        <v>780</v>
      </c>
    </row>
    <row r="79" spans="1:5" ht="12" customHeight="1">
      <c r="A79" s="14" t="s">
        <v>133</v>
      </c>
      <c r="B79" s="11" t="s">
        <v>225</v>
      </c>
      <c r="C79" s="369"/>
      <c r="D79" s="369"/>
      <c r="E79" s="179"/>
    </row>
    <row r="80" spans="1:5" ht="12" customHeight="1">
      <c r="A80" s="14" t="s">
        <v>142</v>
      </c>
      <c r="B80" s="20" t="s">
        <v>226</v>
      </c>
      <c r="C80" s="369">
        <v>500</v>
      </c>
      <c r="D80" s="369">
        <v>500</v>
      </c>
      <c r="E80" s="179">
        <v>493</v>
      </c>
    </row>
    <row r="81" spans="1:5" ht="12" customHeight="1">
      <c r="A81" s="14" t="s">
        <v>134</v>
      </c>
      <c r="B81" s="7" t="s">
        <v>244</v>
      </c>
      <c r="C81" s="369"/>
      <c r="D81" s="369"/>
      <c r="E81" s="179"/>
    </row>
    <row r="82" spans="1:5" ht="12" customHeight="1">
      <c r="A82" s="14" t="s">
        <v>135</v>
      </c>
      <c r="B82" s="76" t="s">
        <v>245</v>
      </c>
      <c r="C82" s="369"/>
      <c r="D82" s="369"/>
      <c r="E82" s="179"/>
    </row>
    <row r="83" spans="1:5" ht="12" customHeight="1">
      <c r="A83" s="14" t="s">
        <v>143</v>
      </c>
      <c r="B83" s="76" t="s">
        <v>307</v>
      </c>
      <c r="C83" s="369"/>
      <c r="D83" s="369"/>
      <c r="E83" s="179"/>
    </row>
    <row r="84" spans="1:5" ht="12" customHeight="1">
      <c r="A84" s="14" t="s">
        <v>144</v>
      </c>
      <c r="B84" s="77" t="s">
        <v>246</v>
      </c>
      <c r="C84" s="369">
        <v>500</v>
      </c>
      <c r="D84" s="369">
        <v>500</v>
      </c>
      <c r="E84" s="179">
        <v>493</v>
      </c>
    </row>
    <row r="85" spans="1:5" ht="12" customHeight="1">
      <c r="A85" s="13" t="s">
        <v>145</v>
      </c>
      <c r="B85" s="78" t="s">
        <v>247</v>
      </c>
      <c r="C85" s="369"/>
      <c r="D85" s="369"/>
      <c r="E85" s="179"/>
    </row>
    <row r="86" spans="1:5" ht="12" customHeight="1">
      <c r="A86" s="14" t="s">
        <v>146</v>
      </c>
      <c r="B86" s="78" t="s">
        <v>248</v>
      </c>
      <c r="C86" s="369"/>
      <c r="D86" s="369"/>
      <c r="E86" s="179"/>
    </row>
    <row r="87" spans="1:5" ht="12" customHeight="1" thickBot="1">
      <c r="A87" s="19" t="s">
        <v>148</v>
      </c>
      <c r="B87" s="79" t="s">
        <v>249</v>
      </c>
      <c r="C87" s="385"/>
      <c r="D87" s="385"/>
      <c r="E87" s="188"/>
    </row>
    <row r="88" spans="1:5" ht="12" customHeight="1" thickBot="1">
      <c r="A88" s="21" t="s">
        <v>53</v>
      </c>
      <c r="B88" s="28" t="s">
        <v>328</v>
      </c>
      <c r="C88" s="362">
        <f>+C89+C90+C91</f>
        <v>0</v>
      </c>
      <c r="D88" s="362">
        <f>+D89+D90+D91</f>
        <v>0</v>
      </c>
      <c r="E88" s="172">
        <f>+E89+E90+E91</f>
        <v>0</v>
      </c>
    </row>
    <row r="89" spans="1:5" ht="12" customHeight="1">
      <c r="A89" s="16" t="s">
        <v>136</v>
      </c>
      <c r="B89" s="7" t="s">
        <v>308</v>
      </c>
      <c r="C89" s="368"/>
      <c r="D89" s="368"/>
      <c r="E89" s="178"/>
    </row>
    <row r="90" spans="1:5" ht="12" customHeight="1">
      <c r="A90" s="16" t="s">
        <v>137</v>
      </c>
      <c r="B90" s="12" t="s">
        <v>228</v>
      </c>
      <c r="C90" s="363"/>
      <c r="D90" s="363"/>
      <c r="E90" s="174"/>
    </row>
    <row r="91" spans="1:5" ht="12" customHeight="1">
      <c r="A91" s="16" t="s">
        <v>138</v>
      </c>
      <c r="B91" s="154" t="s">
        <v>329</v>
      </c>
      <c r="C91" s="363"/>
      <c r="D91" s="363"/>
      <c r="E91" s="174"/>
    </row>
    <row r="92" spans="1:5" ht="22.5">
      <c r="A92" s="16" t="s">
        <v>139</v>
      </c>
      <c r="B92" s="154" t="s">
        <v>394</v>
      </c>
      <c r="C92" s="363"/>
      <c r="D92" s="363"/>
      <c r="E92" s="174"/>
    </row>
    <row r="93" spans="1:5" ht="12" customHeight="1">
      <c r="A93" s="16" t="s">
        <v>140</v>
      </c>
      <c r="B93" s="154" t="s">
        <v>330</v>
      </c>
      <c r="C93" s="363"/>
      <c r="D93" s="363"/>
      <c r="E93" s="174"/>
    </row>
    <row r="94" spans="1:5" ht="12" customHeight="1">
      <c r="A94" s="16" t="s">
        <v>147</v>
      </c>
      <c r="B94" s="154" t="s">
        <v>331</v>
      </c>
      <c r="C94" s="363"/>
      <c r="D94" s="363"/>
      <c r="E94" s="174"/>
    </row>
    <row r="95" spans="1:5" ht="12" customHeight="1">
      <c r="A95" s="16" t="s">
        <v>149</v>
      </c>
      <c r="B95" s="291" t="s">
        <v>311</v>
      </c>
      <c r="C95" s="363"/>
      <c r="D95" s="363"/>
      <c r="E95" s="174"/>
    </row>
    <row r="96" spans="1:5" ht="24" customHeight="1">
      <c r="A96" s="16" t="s">
        <v>229</v>
      </c>
      <c r="B96" s="291" t="s">
        <v>312</v>
      </c>
      <c r="C96" s="363"/>
      <c r="D96" s="363"/>
      <c r="E96" s="174"/>
    </row>
    <row r="97" spans="1:5" ht="21.75" customHeight="1">
      <c r="A97" s="16" t="s">
        <v>230</v>
      </c>
      <c r="B97" s="291" t="s">
        <v>310</v>
      </c>
      <c r="C97" s="363"/>
      <c r="D97" s="363"/>
      <c r="E97" s="174"/>
    </row>
    <row r="98" spans="1:5" ht="12" customHeight="1" thickBot="1">
      <c r="A98" s="13" t="s">
        <v>231</v>
      </c>
      <c r="B98" s="292" t="s">
        <v>509</v>
      </c>
      <c r="C98" s="369"/>
      <c r="D98" s="369"/>
      <c r="E98" s="179"/>
    </row>
    <row r="99" spans="1:5" ht="12" customHeight="1" thickBot="1">
      <c r="A99" s="21" t="s">
        <v>54</v>
      </c>
      <c r="B99" s="70" t="s">
        <v>332</v>
      </c>
      <c r="C99" s="362">
        <f>+C100+C101</f>
        <v>0</v>
      </c>
      <c r="D99" s="362">
        <f>+D100+D101</f>
        <v>0</v>
      </c>
      <c r="E99" s="172">
        <f>+E100+E101</f>
        <v>0</v>
      </c>
    </row>
    <row r="100" spans="1:5" s="152" customFormat="1" ht="12" customHeight="1">
      <c r="A100" s="16" t="s">
        <v>110</v>
      </c>
      <c r="B100" s="9" t="s">
        <v>97</v>
      </c>
      <c r="C100" s="368"/>
      <c r="D100" s="368"/>
      <c r="E100" s="178"/>
    </row>
    <row r="101" spans="1:5" ht="12" customHeight="1" thickBot="1">
      <c r="A101" s="17" t="s">
        <v>111</v>
      </c>
      <c r="B101" s="12" t="s">
        <v>98</v>
      </c>
      <c r="C101" s="369"/>
      <c r="D101" s="369"/>
      <c r="E101" s="179"/>
    </row>
    <row r="102" spans="1:5" ht="12" customHeight="1" thickBot="1">
      <c r="A102" s="158" t="s">
        <v>55</v>
      </c>
      <c r="B102" s="153" t="s">
        <v>313</v>
      </c>
      <c r="C102" s="386"/>
      <c r="D102" s="386"/>
      <c r="E102" s="387"/>
    </row>
    <row r="103" spans="1:5" ht="12" customHeight="1" thickBot="1">
      <c r="A103" s="150" t="s">
        <v>56</v>
      </c>
      <c r="B103" s="151" t="s">
        <v>176</v>
      </c>
      <c r="C103" s="361">
        <f>+C75+C88+C99+C102</f>
        <v>1802</v>
      </c>
      <c r="D103" s="361">
        <f>+D75+D88+D99+D102</f>
        <v>1935</v>
      </c>
      <c r="E103" s="171">
        <f>+E75+E88+E99+E102</f>
        <v>1273</v>
      </c>
    </row>
    <row r="104" spans="1:5" ht="12" customHeight="1" thickBot="1">
      <c r="A104" s="158" t="s">
        <v>57</v>
      </c>
      <c r="B104" s="153" t="s">
        <v>395</v>
      </c>
      <c r="C104" s="362">
        <f>+C105+C113</f>
        <v>0</v>
      </c>
      <c r="D104" s="362">
        <f>+D105+D113</f>
        <v>0</v>
      </c>
      <c r="E104" s="172">
        <f>+E105+E113</f>
        <v>0</v>
      </c>
    </row>
    <row r="105" spans="1:5" ht="12" customHeight="1" thickBot="1">
      <c r="A105" s="165" t="s">
        <v>117</v>
      </c>
      <c r="B105" s="293" t="s">
        <v>496</v>
      </c>
      <c r="C105" s="362">
        <f>+C106+C107+C108+C109+C110+C111+C112</f>
        <v>0</v>
      </c>
      <c r="D105" s="362">
        <f>+D106+D107+D108+D109+D110+D111+D112</f>
        <v>0</v>
      </c>
      <c r="E105" s="172">
        <f>+E106+E107+E108+E109+E110+E111+E112</f>
        <v>0</v>
      </c>
    </row>
    <row r="106" spans="1:5" ht="12" customHeight="1">
      <c r="A106" s="166" t="s">
        <v>120</v>
      </c>
      <c r="B106" s="167" t="s">
        <v>314</v>
      </c>
      <c r="C106" s="365"/>
      <c r="D106" s="365"/>
      <c r="E106" s="175"/>
    </row>
    <row r="107" spans="1:5" ht="12" customHeight="1">
      <c r="A107" s="159" t="s">
        <v>121</v>
      </c>
      <c r="B107" s="154" t="s">
        <v>315</v>
      </c>
      <c r="C107" s="363"/>
      <c r="D107" s="363"/>
      <c r="E107" s="174"/>
    </row>
    <row r="108" spans="1:5" ht="12" customHeight="1">
      <c r="A108" s="159" t="s">
        <v>122</v>
      </c>
      <c r="B108" s="154" t="s">
        <v>316</v>
      </c>
      <c r="C108" s="363"/>
      <c r="D108" s="363"/>
      <c r="E108" s="174"/>
    </row>
    <row r="109" spans="1:5" ht="12" customHeight="1">
      <c r="A109" s="159" t="s">
        <v>123</v>
      </c>
      <c r="B109" s="154" t="s">
        <v>317</v>
      </c>
      <c r="C109" s="365"/>
      <c r="D109" s="365"/>
      <c r="E109" s="175"/>
    </row>
    <row r="110" spans="1:5" ht="12" customHeight="1">
      <c r="A110" s="159" t="s">
        <v>214</v>
      </c>
      <c r="B110" s="154" t="s">
        <v>318</v>
      </c>
      <c r="C110" s="363"/>
      <c r="D110" s="363"/>
      <c r="E110" s="174"/>
    </row>
    <row r="111" spans="1:5" ht="12" customHeight="1">
      <c r="A111" s="159" t="s">
        <v>232</v>
      </c>
      <c r="B111" s="154" t="s">
        <v>319</v>
      </c>
      <c r="C111" s="363"/>
      <c r="D111" s="363"/>
      <c r="E111" s="174"/>
    </row>
    <row r="112" spans="1:5" ht="12" customHeight="1" thickBot="1">
      <c r="A112" s="168" t="s">
        <v>233</v>
      </c>
      <c r="B112" s="169" t="s">
        <v>320</v>
      </c>
      <c r="C112" s="365"/>
      <c r="D112" s="365"/>
      <c r="E112" s="175"/>
    </row>
    <row r="113" spans="1:5" ht="12" customHeight="1" thickBot="1">
      <c r="A113" s="165" t="s">
        <v>118</v>
      </c>
      <c r="B113" s="293" t="s">
        <v>497</v>
      </c>
      <c r="C113" s="362">
        <f>+C114+C115+C116+C117+C118+C119+C120+C121</f>
        <v>0</v>
      </c>
      <c r="D113" s="362">
        <f>+D114+D115+D116+D117+D118+D119+D120+D121</f>
        <v>0</v>
      </c>
      <c r="E113" s="172">
        <f>+E114+E115+E116+E117+E118+E119+E120+E121</f>
        <v>0</v>
      </c>
    </row>
    <row r="114" spans="1:5" ht="12" customHeight="1">
      <c r="A114" s="166" t="s">
        <v>126</v>
      </c>
      <c r="B114" s="167" t="s">
        <v>314</v>
      </c>
      <c r="C114" s="365"/>
      <c r="D114" s="365"/>
      <c r="E114" s="175"/>
    </row>
    <row r="115" spans="1:5" ht="12" customHeight="1">
      <c r="A115" s="159" t="s">
        <v>127</v>
      </c>
      <c r="B115" s="154" t="s">
        <v>321</v>
      </c>
      <c r="C115" s="363"/>
      <c r="D115" s="363"/>
      <c r="E115" s="174"/>
    </row>
    <row r="116" spans="1:5" ht="12" customHeight="1">
      <c r="A116" s="159" t="s">
        <v>128</v>
      </c>
      <c r="B116" s="154" t="s">
        <v>316</v>
      </c>
      <c r="C116" s="363"/>
      <c r="D116" s="363"/>
      <c r="E116" s="174"/>
    </row>
    <row r="117" spans="1:5" ht="12" customHeight="1">
      <c r="A117" s="159" t="s">
        <v>129</v>
      </c>
      <c r="B117" s="154" t="s">
        <v>317</v>
      </c>
      <c r="C117" s="365"/>
      <c r="D117" s="365"/>
      <c r="E117" s="175"/>
    </row>
    <row r="118" spans="1:5" ht="12" customHeight="1">
      <c r="A118" s="159" t="s">
        <v>215</v>
      </c>
      <c r="B118" s="154" t="s">
        <v>318</v>
      </c>
      <c r="C118" s="363"/>
      <c r="D118" s="363"/>
      <c r="E118" s="174"/>
    </row>
    <row r="119" spans="1:5" ht="12" customHeight="1">
      <c r="A119" s="159" t="s">
        <v>234</v>
      </c>
      <c r="B119" s="154" t="s">
        <v>322</v>
      </c>
      <c r="C119" s="363"/>
      <c r="D119" s="363"/>
      <c r="E119" s="174"/>
    </row>
    <row r="120" spans="1:5" ht="12" customHeight="1">
      <c r="A120" s="159" t="s">
        <v>235</v>
      </c>
      <c r="B120" s="154" t="s">
        <v>320</v>
      </c>
      <c r="C120" s="363"/>
      <c r="D120" s="363"/>
      <c r="E120" s="174"/>
    </row>
    <row r="121" spans="1:9" ht="15" customHeight="1" thickBot="1">
      <c r="A121" s="168" t="s">
        <v>236</v>
      </c>
      <c r="B121" s="169" t="s">
        <v>396</v>
      </c>
      <c r="C121" s="365"/>
      <c r="D121" s="365"/>
      <c r="E121" s="175"/>
      <c r="F121" s="35"/>
      <c r="G121" s="71"/>
      <c r="H121" s="71"/>
      <c r="I121" s="71"/>
    </row>
    <row r="122" spans="1:5" s="1" customFormat="1" ht="12.75" customHeight="1" thickBot="1">
      <c r="A122" s="158" t="s">
        <v>58</v>
      </c>
      <c r="B122" s="289" t="s">
        <v>512</v>
      </c>
      <c r="C122" s="388">
        <f>+C103+C104</f>
        <v>1802</v>
      </c>
      <c r="D122" s="388">
        <f>+D103+D104</f>
        <v>1935</v>
      </c>
      <c r="E122" s="189">
        <f>+E103+E104</f>
        <v>1273</v>
      </c>
    </row>
    <row r="123" spans="1:5" ht="15.75" customHeight="1" thickBot="1">
      <c r="A123" s="158" t="s">
        <v>59</v>
      </c>
      <c r="B123" s="289" t="s">
        <v>324</v>
      </c>
      <c r="C123" s="389"/>
      <c r="D123" s="389"/>
      <c r="E123" s="190"/>
    </row>
    <row r="124" spans="1:5" ht="16.5" thickBot="1">
      <c r="A124" s="170" t="s">
        <v>60</v>
      </c>
      <c r="B124" s="290" t="s">
        <v>325</v>
      </c>
      <c r="C124" s="381">
        <f>+C122+C123</f>
        <v>1802</v>
      </c>
      <c r="D124" s="381">
        <f>+D122+D123</f>
        <v>1935</v>
      </c>
      <c r="E124" s="183">
        <f>+E122+E123</f>
        <v>1273</v>
      </c>
    </row>
    <row r="125" spans="1:5" ht="15" customHeight="1">
      <c r="A125" s="294"/>
      <c r="B125" s="294"/>
      <c r="C125" s="295"/>
      <c r="D125" s="295"/>
      <c r="E125" s="295"/>
    </row>
    <row r="126" spans="1:5" ht="13.5" customHeight="1">
      <c r="A126" s="308" t="s">
        <v>179</v>
      </c>
      <c r="B126" s="308"/>
      <c r="C126" s="308"/>
      <c r="D126" s="308"/>
      <c r="E126" s="308"/>
    </row>
    <row r="127" spans="1:5" ht="14.25" customHeight="1" thickBot="1">
      <c r="A127" s="306" t="s">
        <v>174</v>
      </c>
      <c r="B127" s="306"/>
      <c r="C127" s="192"/>
      <c r="D127" s="192"/>
      <c r="E127" s="192" t="s">
        <v>326</v>
      </c>
    </row>
    <row r="128" spans="1:5" ht="21.75" thickBot="1">
      <c r="A128" s="21">
        <v>1</v>
      </c>
      <c r="B128" s="28" t="s">
        <v>243</v>
      </c>
      <c r="C128" s="191">
        <f>+C52-C103</f>
        <v>2088</v>
      </c>
      <c r="D128" s="191">
        <f>+D52-D103</f>
        <v>1955</v>
      </c>
      <c r="E128" s="172">
        <f>+E52-E103</f>
        <v>-1115</v>
      </c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Tiszaörs Községi Önkormányzat
2013. ÉVI ZÁRSZÁMADÁS
ÖNKÉNT VÁLLALT FELADATAINAK MÉRLEGE&amp;10
&amp;R&amp;"Times New Roman CE,Félkövér dőlt"&amp;11 1.3. melléklet a 5/2014. (V. 8.) önkormányzati rendelethez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28"/>
  <sheetViews>
    <sheetView view="pageLayout" zoomScaleNormal="120" zoomScaleSheetLayoutView="100" workbookViewId="0" topLeftCell="A1">
      <selection activeCell="B109" sqref="B109"/>
    </sheetView>
  </sheetViews>
  <sheetFormatPr defaultColWidth="9.00390625" defaultRowHeight="12.75"/>
  <cols>
    <col min="1" max="1" width="9.50390625" style="296" customWidth="1"/>
    <col min="2" max="2" width="60.875" style="296" customWidth="1"/>
    <col min="3" max="5" width="15.875" style="297" customWidth="1"/>
    <col min="6" max="16384" width="9.375" style="33" customWidth="1"/>
  </cols>
  <sheetData>
    <row r="1" spans="1:5" ht="15.75" customHeight="1">
      <c r="A1" s="587" t="s">
        <v>49</v>
      </c>
      <c r="B1" s="587"/>
      <c r="C1" s="587"/>
      <c r="D1" s="587"/>
      <c r="E1" s="587"/>
    </row>
    <row r="2" spans="1:5" ht="15.75" customHeight="1" thickBot="1">
      <c r="A2" s="306" t="s">
        <v>172</v>
      </c>
      <c r="B2" s="306"/>
      <c r="C2" s="192"/>
      <c r="D2" s="192"/>
      <c r="E2" s="192" t="s">
        <v>326</v>
      </c>
    </row>
    <row r="3" spans="1:5" ht="37.5" customHeight="1">
      <c r="A3" s="588" t="s">
        <v>108</v>
      </c>
      <c r="B3" s="590" t="s">
        <v>51</v>
      </c>
      <c r="C3" s="592" t="s">
        <v>0</v>
      </c>
      <c r="D3" s="592"/>
      <c r="E3" s="593"/>
    </row>
    <row r="4" spans="1:5" s="34" customFormat="1" ht="12" customHeight="1" thickBot="1">
      <c r="A4" s="589"/>
      <c r="B4" s="591"/>
      <c r="C4" s="309" t="s">
        <v>402</v>
      </c>
      <c r="D4" s="309" t="s">
        <v>409</v>
      </c>
      <c r="E4" s="310" t="s">
        <v>410</v>
      </c>
    </row>
    <row r="5" spans="1:5" s="1" customFormat="1" ht="12" customHeight="1" thickBot="1">
      <c r="A5" s="30">
        <v>1</v>
      </c>
      <c r="B5" s="31">
        <v>2</v>
      </c>
      <c r="C5" s="31">
        <v>3</v>
      </c>
      <c r="D5" s="31">
        <v>4</v>
      </c>
      <c r="E5" s="32">
        <v>5</v>
      </c>
    </row>
    <row r="6" spans="1:5" s="1" customFormat="1" ht="12" customHeight="1" thickBot="1">
      <c r="A6" s="23" t="s">
        <v>52</v>
      </c>
      <c r="B6" s="22" t="s">
        <v>184</v>
      </c>
      <c r="C6" s="361">
        <f>+C7+C12+C21</f>
        <v>0</v>
      </c>
      <c r="D6" s="361">
        <f>+D7+D12+D21</f>
        <v>0</v>
      </c>
      <c r="E6" s="171">
        <f>+E7+E12+E21</f>
        <v>0</v>
      </c>
    </row>
    <row r="7" spans="1:5" s="1" customFormat="1" ht="12" customHeight="1" thickBot="1">
      <c r="A7" s="21" t="s">
        <v>53</v>
      </c>
      <c r="B7" s="153" t="s">
        <v>388</v>
      </c>
      <c r="C7" s="362">
        <f>+C8+C9+C10+C11</f>
        <v>0</v>
      </c>
      <c r="D7" s="362">
        <f>+D8+D9+D10+D11</f>
        <v>0</v>
      </c>
      <c r="E7" s="172">
        <f>+E8+E9+E10+E11</f>
        <v>0</v>
      </c>
    </row>
    <row r="8" spans="1:5" s="1" customFormat="1" ht="12" customHeight="1">
      <c r="A8" s="14" t="s">
        <v>136</v>
      </c>
      <c r="B8" s="283" t="s">
        <v>93</v>
      </c>
      <c r="C8" s="363"/>
      <c r="D8" s="363"/>
      <c r="E8" s="174"/>
    </row>
    <row r="9" spans="1:5" s="1" customFormat="1" ht="12" customHeight="1">
      <c r="A9" s="14" t="s">
        <v>137</v>
      </c>
      <c r="B9" s="167" t="s">
        <v>109</v>
      </c>
      <c r="C9" s="363"/>
      <c r="D9" s="363"/>
      <c r="E9" s="174"/>
    </row>
    <row r="10" spans="1:5" s="1" customFormat="1" ht="12" customHeight="1">
      <c r="A10" s="14" t="s">
        <v>138</v>
      </c>
      <c r="B10" s="167" t="s">
        <v>185</v>
      </c>
      <c r="C10" s="363"/>
      <c r="D10" s="363"/>
      <c r="E10" s="174"/>
    </row>
    <row r="11" spans="1:5" s="1" customFormat="1" ht="12" customHeight="1" thickBot="1">
      <c r="A11" s="14" t="s">
        <v>139</v>
      </c>
      <c r="B11" s="284" t="s">
        <v>186</v>
      </c>
      <c r="C11" s="363"/>
      <c r="D11" s="363"/>
      <c r="E11" s="174"/>
    </row>
    <row r="12" spans="1:5" s="1" customFormat="1" ht="12" customHeight="1" thickBot="1">
      <c r="A12" s="21" t="s">
        <v>54</v>
      </c>
      <c r="B12" s="22" t="s">
        <v>187</v>
      </c>
      <c r="C12" s="362">
        <f>+C13+C14+C15+C16+C17+C18+C19+C20</f>
        <v>0</v>
      </c>
      <c r="D12" s="362">
        <f>+D13+D14+D15+D16+D17+D18+D19+D20</f>
        <v>0</v>
      </c>
      <c r="E12" s="172">
        <f>+E13+E14+E15+E16+E17+E18+E19+E20</f>
        <v>0</v>
      </c>
    </row>
    <row r="13" spans="1:5" s="1" customFormat="1" ht="12" customHeight="1">
      <c r="A13" s="18" t="s">
        <v>110</v>
      </c>
      <c r="B13" s="10" t="s">
        <v>192</v>
      </c>
      <c r="C13" s="364"/>
      <c r="D13" s="364"/>
      <c r="E13" s="173"/>
    </row>
    <row r="14" spans="1:5" s="1" customFormat="1" ht="12" customHeight="1">
      <c r="A14" s="14" t="s">
        <v>111</v>
      </c>
      <c r="B14" s="7" t="s">
        <v>193</v>
      </c>
      <c r="C14" s="363"/>
      <c r="D14" s="363"/>
      <c r="E14" s="174"/>
    </row>
    <row r="15" spans="1:5" s="1" customFormat="1" ht="12" customHeight="1">
      <c r="A15" s="14" t="s">
        <v>112</v>
      </c>
      <c r="B15" s="7" t="s">
        <v>194</v>
      </c>
      <c r="C15" s="363"/>
      <c r="D15" s="363"/>
      <c r="E15" s="174"/>
    </row>
    <row r="16" spans="1:5" s="1" customFormat="1" ht="12" customHeight="1">
      <c r="A16" s="14" t="s">
        <v>113</v>
      </c>
      <c r="B16" s="7" t="s">
        <v>195</v>
      </c>
      <c r="C16" s="363"/>
      <c r="D16" s="363"/>
      <c r="E16" s="174"/>
    </row>
    <row r="17" spans="1:5" s="1" customFormat="1" ht="12" customHeight="1">
      <c r="A17" s="13" t="s">
        <v>188</v>
      </c>
      <c r="B17" s="6" t="s">
        <v>196</v>
      </c>
      <c r="C17" s="365"/>
      <c r="D17" s="365"/>
      <c r="E17" s="175"/>
    </row>
    <row r="18" spans="1:5" s="1" customFormat="1" ht="12" customHeight="1">
      <c r="A18" s="14" t="s">
        <v>189</v>
      </c>
      <c r="B18" s="7" t="s">
        <v>272</v>
      </c>
      <c r="C18" s="363"/>
      <c r="D18" s="363"/>
      <c r="E18" s="174"/>
    </row>
    <row r="19" spans="1:5" s="1" customFormat="1" ht="12" customHeight="1">
      <c r="A19" s="14" t="s">
        <v>190</v>
      </c>
      <c r="B19" s="7" t="s">
        <v>198</v>
      </c>
      <c r="C19" s="363"/>
      <c r="D19" s="363"/>
      <c r="E19" s="174"/>
    </row>
    <row r="20" spans="1:5" s="1" customFormat="1" ht="12" customHeight="1" thickBot="1">
      <c r="A20" s="15" t="s">
        <v>191</v>
      </c>
      <c r="B20" s="8" t="s">
        <v>199</v>
      </c>
      <c r="C20" s="366"/>
      <c r="D20" s="366"/>
      <c r="E20" s="176"/>
    </row>
    <row r="21" spans="1:5" s="1" customFormat="1" ht="12" customHeight="1" thickBot="1">
      <c r="A21" s="21" t="s">
        <v>200</v>
      </c>
      <c r="B21" s="22" t="s">
        <v>273</v>
      </c>
      <c r="C21" s="367"/>
      <c r="D21" s="367"/>
      <c r="E21" s="177"/>
    </row>
    <row r="22" spans="1:5" s="1" customFormat="1" ht="12" customHeight="1" thickBot="1">
      <c r="A22" s="21" t="s">
        <v>56</v>
      </c>
      <c r="B22" s="22" t="s">
        <v>202</v>
      </c>
      <c r="C22" s="362">
        <f>+C23+C24+C25+C26+C27+C28+C29+C30</f>
        <v>0</v>
      </c>
      <c r="D22" s="362">
        <f>+D23+D24+D25+D26+D27+D28+D29+D30</f>
        <v>0</v>
      </c>
      <c r="E22" s="172">
        <f>+E23+E24+E25+E26+E27+E28+E29+E30</f>
        <v>0</v>
      </c>
    </row>
    <row r="23" spans="1:5" s="1" customFormat="1" ht="12" customHeight="1">
      <c r="A23" s="16" t="s">
        <v>114</v>
      </c>
      <c r="B23" s="9" t="s">
        <v>208</v>
      </c>
      <c r="C23" s="368"/>
      <c r="D23" s="368"/>
      <c r="E23" s="178"/>
    </row>
    <row r="24" spans="1:5" s="1" customFormat="1" ht="12" customHeight="1">
      <c r="A24" s="14" t="s">
        <v>115</v>
      </c>
      <c r="B24" s="7" t="s">
        <v>209</v>
      </c>
      <c r="C24" s="363"/>
      <c r="D24" s="363"/>
      <c r="E24" s="174"/>
    </row>
    <row r="25" spans="1:5" s="1" customFormat="1" ht="12" customHeight="1">
      <c r="A25" s="14" t="s">
        <v>116</v>
      </c>
      <c r="B25" s="7" t="s">
        <v>210</v>
      </c>
      <c r="C25" s="363"/>
      <c r="D25" s="363"/>
      <c r="E25" s="174"/>
    </row>
    <row r="26" spans="1:5" s="1" customFormat="1" ht="12" customHeight="1">
      <c r="A26" s="17" t="s">
        <v>203</v>
      </c>
      <c r="B26" s="7" t="s">
        <v>119</v>
      </c>
      <c r="C26" s="369"/>
      <c r="D26" s="369"/>
      <c r="E26" s="179"/>
    </row>
    <row r="27" spans="1:5" s="1" customFormat="1" ht="12" customHeight="1">
      <c r="A27" s="17" t="s">
        <v>204</v>
      </c>
      <c r="B27" s="7" t="s">
        <v>211</v>
      </c>
      <c r="C27" s="369"/>
      <c r="D27" s="369"/>
      <c r="E27" s="179"/>
    </row>
    <row r="28" spans="1:5" s="1" customFormat="1" ht="12" customHeight="1">
      <c r="A28" s="14" t="s">
        <v>205</v>
      </c>
      <c r="B28" s="7" t="s">
        <v>212</v>
      </c>
      <c r="C28" s="363"/>
      <c r="D28" s="363"/>
      <c r="E28" s="174"/>
    </row>
    <row r="29" spans="1:5" s="1" customFormat="1" ht="12" customHeight="1">
      <c r="A29" s="14" t="s">
        <v>206</v>
      </c>
      <c r="B29" s="7" t="s">
        <v>274</v>
      </c>
      <c r="C29" s="370"/>
      <c r="D29" s="370"/>
      <c r="E29" s="180"/>
    </row>
    <row r="30" spans="1:5" s="1" customFormat="1" ht="12" customHeight="1" thickBot="1">
      <c r="A30" s="14" t="s">
        <v>207</v>
      </c>
      <c r="B30" s="12" t="s">
        <v>213</v>
      </c>
      <c r="C30" s="370"/>
      <c r="D30" s="370"/>
      <c r="E30" s="180"/>
    </row>
    <row r="31" spans="1:5" s="1" customFormat="1" ht="12" customHeight="1" thickBot="1">
      <c r="A31" s="146" t="s">
        <v>57</v>
      </c>
      <c r="B31" s="22" t="s">
        <v>389</v>
      </c>
      <c r="C31" s="362">
        <f>+C32+C38</f>
        <v>0</v>
      </c>
      <c r="D31" s="362">
        <f>+D32+D38</f>
        <v>0</v>
      </c>
      <c r="E31" s="172">
        <f>+E32+E38</f>
        <v>0</v>
      </c>
    </row>
    <row r="32" spans="1:5" s="1" customFormat="1" ht="12" customHeight="1">
      <c r="A32" s="147" t="s">
        <v>117</v>
      </c>
      <c r="B32" s="285" t="s">
        <v>390</v>
      </c>
      <c r="C32" s="371">
        <f>+C33+C34+C35+C36+C37</f>
        <v>0</v>
      </c>
      <c r="D32" s="371">
        <f>+D33+D34+D35+D36+D37</f>
        <v>0</v>
      </c>
      <c r="E32" s="184">
        <f>+E33+E34+E35+E36+E37</f>
        <v>0</v>
      </c>
    </row>
    <row r="33" spans="1:5" s="1" customFormat="1" ht="12" customHeight="1">
      <c r="A33" s="148" t="s">
        <v>120</v>
      </c>
      <c r="B33" s="154" t="s">
        <v>275</v>
      </c>
      <c r="C33" s="370"/>
      <c r="D33" s="370"/>
      <c r="E33" s="180"/>
    </row>
    <row r="34" spans="1:5" s="1" customFormat="1" ht="12" customHeight="1">
      <c r="A34" s="148" t="s">
        <v>121</v>
      </c>
      <c r="B34" s="154" t="s">
        <v>276</v>
      </c>
      <c r="C34" s="370"/>
      <c r="D34" s="370"/>
      <c r="E34" s="180"/>
    </row>
    <row r="35" spans="1:5" s="1" customFormat="1" ht="12" customHeight="1">
      <c r="A35" s="148" t="s">
        <v>122</v>
      </c>
      <c r="B35" s="154" t="s">
        <v>277</v>
      </c>
      <c r="C35" s="370"/>
      <c r="D35" s="370"/>
      <c r="E35" s="180"/>
    </row>
    <row r="36" spans="1:5" s="1" customFormat="1" ht="12" customHeight="1">
      <c r="A36" s="148" t="s">
        <v>123</v>
      </c>
      <c r="B36" s="154" t="s">
        <v>278</v>
      </c>
      <c r="C36" s="370"/>
      <c r="D36" s="370"/>
      <c r="E36" s="180"/>
    </row>
    <row r="37" spans="1:5" s="1" customFormat="1" ht="12" customHeight="1">
      <c r="A37" s="148" t="s">
        <v>214</v>
      </c>
      <c r="B37" s="154" t="s">
        <v>391</v>
      </c>
      <c r="C37" s="370"/>
      <c r="D37" s="370"/>
      <c r="E37" s="180"/>
    </row>
    <row r="38" spans="1:5" s="1" customFormat="1" ht="12" customHeight="1">
      <c r="A38" s="148" t="s">
        <v>118</v>
      </c>
      <c r="B38" s="155" t="s">
        <v>392</v>
      </c>
      <c r="C38" s="372">
        <f>+C39+C40+C41+C42+C43</f>
        <v>0</v>
      </c>
      <c r="D38" s="372">
        <f>+D39+D40+D41+D42+D43</f>
        <v>0</v>
      </c>
      <c r="E38" s="185">
        <f>+E39+E40+E41+E42+E43</f>
        <v>0</v>
      </c>
    </row>
    <row r="39" spans="1:5" s="1" customFormat="1" ht="12" customHeight="1">
      <c r="A39" s="148" t="s">
        <v>126</v>
      </c>
      <c r="B39" s="154" t="s">
        <v>275</v>
      </c>
      <c r="C39" s="370"/>
      <c r="D39" s="370"/>
      <c r="E39" s="180"/>
    </row>
    <row r="40" spans="1:5" s="1" customFormat="1" ht="12" customHeight="1">
      <c r="A40" s="148" t="s">
        <v>127</v>
      </c>
      <c r="B40" s="154" t="s">
        <v>276</v>
      </c>
      <c r="C40" s="370"/>
      <c r="D40" s="370"/>
      <c r="E40" s="180"/>
    </row>
    <row r="41" spans="1:5" s="1" customFormat="1" ht="12" customHeight="1">
      <c r="A41" s="148" t="s">
        <v>128</v>
      </c>
      <c r="B41" s="154" t="s">
        <v>277</v>
      </c>
      <c r="C41" s="370"/>
      <c r="D41" s="370"/>
      <c r="E41" s="180"/>
    </row>
    <row r="42" spans="1:5" s="1" customFormat="1" ht="12" customHeight="1">
      <c r="A42" s="148" t="s">
        <v>129</v>
      </c>
      <c r="B42" s="156" t="s">
        <v>278</v>
      </c>
      <c r="C42" s="370"/>
      <c r="D42" s="370"/>
      <c r="E42" s="180"/>
    </row>
    <row r="43" spans="1:5" s="1" customFormat="1" ht="12" customHeight="1" thickBot="1">
      <c r="A43" s="149" t="s">
        <v>215</v>
      </c>
      <c r="B43" s="157" t="s">
        <v>393</v>
      </c>
      <c r="C43" s="373"/>
      <c r="D43" s="373"/>
      <c r="E43" s="374"/>
    </row>
    <row r="44" spans="1:5" s="1" customFormat="1" ht="12" customHeight="1" thickBot="1">
      <c r="A44" s="21" t="s">
        <v>216</v>
      </c>
      <c r="B44" s="286" t="s">
        <v>279</v>
      </c>
      <c r="C44" s="362">
        <f>+C45+C46</f>
        <v>0</v>
      </c>
      <c r="D44" s="362">
        <f>+D45+D46</f>
        <v>0</v>
      </c>
      <c r="E44" s="172">
        <f>+E45+E46</f>
        <v>0</v>
      </c>
    </row>
    <row r="45" spans="1:5" s="1" customFormat="1" ht="12" customHeight="1">
      <c r="A45" s="16" t="s">
        <v>124</v>
      </c>
      <c r="B45" s="167" t="s">
        <v>280</v>
      </c>
      <c r="C45" s="368"/>
      <c r="D45" s="368"/>
      <c r="E45" s="178"/>
    </row>
    <row r="46" spans="1:5" s="1" customFormat="1" ht="12" customHeight="1" thickBot="1">
      <c r="A46" s="13" t="s">
        <v>125</v>
      </c>
      <c r="B46" s="162" t="s">
        <v>284</v>
      </c>
      <c r="C46" s="365"/>
      <c r="D46" s="365"/>
      <c r="E46" s="175"/>
    </row>
    <row r="47" spans="1:5" s="1" customFormat="1" ht="12" customHeight="1" thickBot="1">
      <c r="A47" s="21" t="s">
        <v>59</v>
      </c>
      <c r="B47" s="286" t="s">
        <v>283</v>
      </c>
      <c r="C47" s="362">
        <f>+C48+C49+C50</f>
        <v>0</v>
      </c>
      <c r="D47" s="362">
        <f>+D48+D49+D50</f>
        <v>0</v>
      </c>
      <c r="E47" s="172">
        <f>+E48+E49+E50</f>
        <v>0</v>
      </c>
    </row>
    <row r="48" spans="1:5" s="1" customFormat="1" ht="12" customHeight="1">
      <c r="A48" s="16" t="s">
        <v>219</v>
      </c>
      <c r="B48" s="167" t="s">
        <v>217</v>
      </c>
      <c r="C48" s="375"/>
      <c r="D48" s="375"/>
      <c r="E48" s="376"/>
    </row>
    <row r="49" spans="1:5" s="1" customFormat="1" ht="12" customHeight="1">
      <c r="A49" s="14" t="s">
        <v>220</v>
      </c>
      <c r="B49" s="154" t="s">
        <v>218</v>
      </c>
      <c r="C49" s="370"/>
      <c r="D49" s="370"/>
      <c r="E49" s="180"/>
    </row>
    <row r="50" spans="1:5" s="1" customFormat="1" ht="17.25" customHeight="1" thickBot="1">
      <c r="A50" s="13" t="s">
        <v>327</v>
      </c>
      <c r="B50" s="162" t="s">
        <v>281</v>
      </c>
      <c r="C50" s="377"/>
      <c r="D50" s="377"/>
      <c r="E50" s="378"/>
    </row>
    <row r="51" spans="1:5" s="1" customFormat="1" ht="12" customHeight="1" thickBot="1">
      <c r="A51" s="21" t="s">
        <v>221</v>
      </c>
      <c r="B51" s="287" t="s">
        <v>282</v>
      </c>
      <c r="C51" s="379"/>
      <c r="D51" s="379"/>
      <c r="E51" s="181"/>
    </row>
    <row r="52" spans="1:5" s="1" customFormat="1" ht="12" customHeight="1" thickBot="1">
      <c r="A52" s="21" t="s">
        <v>61</v>
      </c>
      <c r="B52" s="25" t="s">
        <v>222</v>
      </c>
      <c r="C52" s="380">
        <f>+C7+C12+C21+C22+C31+C44+C47+C51</f>
        <v>0</v>
      </c>
      <c r="D52" s="380">
        <f>+D7+D12+D21+D22+D31+D44+D47+D51</f>
        <v>0</v>
      </c>
      <c r="E52" s="182">
        <f>+E7+E12+E21+E22+E31+E44+E47+E51</f>
        <v>0</v>
      </c>
    </row>
    <row r="53" spans="1:5" s="1" customFormat="1" ht="12" customHeight="1" thickBot="1">
      <c r="A53" s="158" t="s">
        <v>62</v>
      </c>
      <c r="B53" s="153" t="s">
        <v>285</v>
      </c>
      <c r="C53" s="381">
        <f>+C54+C60</f>
        <v>0</v>
      </c>
      <c r="D53" s="381">
        <f>+D54+D60</f>
        <v>0</v>
      </c>
      <c r="E53" s="183">
        <f>+E54+E60</f>
        <v>0</v>
      </c>
    </row>
    <row r="54" spans="1:5" s="1" customFormat="1" ht="12" customHeight="1">
      <c r="A54" s="288" t="s">
        <v>168</v>
      </c>
      <c r="B54" s="285" t="s">
        <v>356</v>
      </c>
      <c r="C54" s="363">
        <f>+C55+C56+C57+C58+C59</f>
        <v>0</v>
      </c>
      <c r="D54" s="363">
        <f>+D55+D56+D57+D58+D59</f>
        <v>0</v>
      </c>
      <c r="E54" s="174">
        <f>+E55+E56+E57+E58+E59</f>
        <v>0</v>
      </c>
    </row>
    <row r="55" spans="1:5" s="1" customFormat="1" ht="12" customHeight="1">
      <c r="A55" s="159" t="s">
        <v>297</v>
      </c>
      <c r="B55" s="154" t="s">
        <v>286</v>
      </c>
      <c r="C55" s="363"/>
      <c r="D55" s="363"/>
      <c r="E55" s="174"/>
    </row>
    <row r="56" spans="1:5" s="1" customFormat="1" ht="12" customHeight="1">
      <c r="A56" s="159" t="s">
        <v>298</v>
      </c>
      <c r="B56" s="154" t="s">
        <v>287</v>
      </c>
      <c r="C56" s="363"/>
      <c r="D56" s="363"/>
      <c r="E56" s="174"/>
    </row>
    <row r="57" spans="1:5" s="1" customFormat="1" ht="12" customHeight="1">
      <c r="A57" s="159" t="s">
        <v>299</v>
      </c>
      <c r="B57" s="154" t="s">
        <v>288</v>
      </c>
      <c r="C57" s="363"/>
      <c r="D57" s="363"/>
      <c r="E57" s="174"/>
    </row>
    <row r="58" spans="1:5" s="1" customFormat="1" ht="12" customHeight="1">
      <c r="A58" s="159" t="s">
        <v>300</v>
      </c>
      <c r="B58" s="154" t="s">
        <v>289</v>
      </c>
      <c r="C58" s="363"/>
      <c r="D58" s="363"/>
      <c r="E58" s="174"/>
    </row>
    <row r="59" spans="1:5" s="1" customFormat="1" ht="12" customHeight="1">
      <c r="A59" s="159" t="s">
        <v>301</v>
      </c>
      <c r="B59" s="154" t="s">
        <v>290</v>
      </c>
      <c r="C59" s="363"/>
      <c r="D59" s="363"/>
      <c r="E59" s="174"/>
    </row>
    <row r="60" spans="1:5" s="1" customFormat="1" ht="12" customHeight="1">
      <c r="A60" s="160" t="s">
        <v>169</v>
      </c>
      <c r="B60" s="155" t="s">
        <v>355</v>
      </c>
      <c r="C60" s="363">
        <f>+C61+C62+C63+C64+C65</f>
        <v>0</v>
      </c>
      <c r="D60" s="363">
        <f>+D61+D62+D63+D64+D65</f>
        <v>0</v>
      </c>
      <c r="E60" s="174">
        <f>+E61+E62+E63+E64+E65</f>
        <v>0</v>
      </c>
    </row>
    <row r="61" spans="1:5" s="1" customFormat="1" ht="12" customHeight="1">
      <c r="A61" s="159" t="s">
        <v>302</v>
      </c>
      <c r="B61" s="154" t="s">
        <v>291</v>
      </c>
      <c r="C61" s="363"/>
      <c r="D61" s="363"/>
      <c r="E61" s="174"/>
    </row>
    <row r="62" spans="1:5" s="1" customFormat="1" ht="12" customHeight="1">
      <c r="A62" s="159" t="s">
        <v>303</v>
      </c>
      <c r="B62" s="154" t="s">
        <v>292</v>
      </c>
      <c r="C62" s="363"/>
      <c r="D62" s="363"/>
      <c r="E62" s="174"/>
    </row>
    <row r="63" spans="1:5" s="1" customFormat="1" ht="12" customHeight="1">
      <c r="A63" s="159" t="s">
        <v>304</v>
      </c>
      <c r="B63" s="154" t="s">
        <v>293</v>
      </c>
      <c r="C63" s="363"/>
      <c r="D63" s="363"/>
      <c r="E63" s="174"/>
    </row>
    <row r="64" spans="1:5" s="1" customFormat="1" ht="12" customHeight="1">
      <c r="A64" s="159" t="s">
        <v>305</v>
      </c>
      <c r="B64" s="154" t="s">
        <v>294</v>
      </c>
      <c r="C64" s="363"/>
      <c r="D64" s="363"/>
      <c r="E64" s="174"/>
    </row>
    <row r="65" spans="1:5" s="1" customFormat="1" ht="12" customHeight="1" thickBot="1">
      <c r="A65" s="161" t="s">
        <v>306</v>
      </c>
      <c r="B65" s="162" t="s">
        <v>295</v>
      </c>
      <c r="C65" s="363"/>
      <c r="D65" s="363"/>
      <c r="E65" s="174"/>
    </row>
    <row r="66" spans="1:5" s="1" customFormat="1" ht="22.5" customHeight="1" thickBot="1">
      <c r="A66" s="163" t="s">
        <v>63</v>
      </c>
      <c r="B66" s="289" t="s">
        <v>353</v>
      </c>
      <c r="C66" s="381">
        <f>+C52+C53</f>
        <v>0</v>
      </c>
      <c r="D66" s="381">
        <f>+D52+D53</f>
        <v>0</v>
      </c>
      <c r="E66" s="183">
        <f>+E52+E53</f>
        <v>0</v>
      </c>
    </row>
    <row r="67" spans="1:5" s="1" customFormat="1" ht="12" customHeight="1" thickBot="1">
      <c r="A67" s="164" t="s">
        <v>64</v>
      </c>
      <c r="B67" s="290" t="s">
        <v>296</v>
      </c>
      <c r="C67" s="383"/>
      <c r="D67" s="383"/>
      <c r="E67" s="193"/>
    </row>
    <row r="68" spans="1:5" s="1" customFormat="1" ht="12.75" customHeight="1" thickBot="1">
      <c r="A68" s="163" t="s">
        <v>65</v>
      </c>
      <c r="B68" s="289" t="s">
        <v>354</v>
      </c>
      <c r="C68" s="384">
        <f>+C66+C67</f>
        <v>0</v>
      </c>
      <c r="D68" s="384">
        <f>+D66+D67</f>
        <v>0</v>
      </c>
      <c r="E68" s="194">
        <f>+E66+E67</f>
        <v>0</v>
      </c>
    </row>
    <row r="69" spans="1:5" ht="16.5" customHeight="1">
      <c r="A69" s="4"/>
      <c r="B69" s="5"/>
      <c r="C69" s="187"/>
      <c r="D69" s="187"/>
      <c r="E69" s="187"/>
    </row>
    <row r="70" spans="1:5" s="195" customFormat="1" ht="16.5" customHeight="1">
      <c r="A70" s="587" t="s">
        <v>81</v>
      </c>
      <c r="B70" s="587"/>
      <c r="C70" s="587"/>
      <c r="D70" s="587"/>
      <c r="E70" s="587"/>
    </row>
    <row r="71" spans="1:5" ht="37.5" customHeight="1" thickBot="1">
      <c r="A71" s="307" t="s">
        <v>173</v>
      </c>
      <c r="B71" s="307"/>
      <c r="C71" s="73"/>
      <c r="D71" s="73"/>
      <c r="E71" s="73" t="s">
        <v>326</v>
      </c>
    </row>
    <row r="72" spans="1:5" s="34" customFormat="1" ht="12" customHeight="1">
      <c r="A72" s="588" t="s">
        <v>108</v>
      </c>
      <c r="B72" s="590" t="s">
        <v>401</v>
      </c>
      <c r="C72" s="592" t="s">
        <v>0</v>
      </c>
      <c r="D72" s="592"/>
      <c r="E72" s="593"/>
    </row>
    <row r="73" spans="1:5" ht="12" customHeight="1" thickBot="1">
      <c r="A73" s="589"/>
      <c r="B73" s="591"/>
      <c r="C73" s="309" t="s">
        <v>402</v>
      </c>
      <c r="D73" s="309" t="s">
        <v>409</v>
      </c>
      <c r="E73" s="310" t="s">
        <v>410</v>
      </c>
    </row>
    <row r="74" spans="1:5" ht="12" customHeight="1" thickBot="1">
      <c r="A74" s="30">
        <v>1</v>
      </c>
      <c r="B74" s="31">
        <v>2</v>
      </c>
      <c r="C74" s="31">
        <v>3</v>
      </c>
      <c r="D74" s="31">
        <v>4</v>
      </c>
      <c r="E74" s="32">
        <v>5</v>
      </c>
    </row>
    <row r="75" spans="1:5" ht="12" customHeight="1" thickBot="1">
      <c r="A75" s="23" t="s">
        <v>52</v>
      </c>
      <c r="B75" s="29" t="s">
        <v>223</v>
      </c>
      <c r="C75" s="361">
        <f>+C76+C77+C78+C79+C80</f>
        <v>0</v>
      </c>
      <c r="D75" s="361">
        <f>+D76+D77+D78+D79+D80</f>
        <v>0</v>
      </c>
      <c r="E75" s="171">
        <f>+E76+E77+E78+E79+E80</f>
        <v>0</v>
      </c>
    </row>
    <row r="76" spans="1:5" ht="12" customHeight="1">
      <c r="A76" s="18" t="s">
        <v>130</v>
      </c>
      <c r="B76" s="10" t="s">
        <v>82</v>
      </c>
      <c r="C76" s="364"/>
      <c r="D76" s="364"/>
      <c r="E76" s="173"/>
    </row>
    <row r="77" spans="1:5" ht="12" customHeight="1">
      <c r="A77" s="14" t="s">
        <v>131</v>
      </c>
      <c r="B77" s="7" t="s">
        <v>224</v>
      </c>
      <c r="C77" s="363"/>
      <c r="D77" s="363"/>
      <c r="E77" s="174"/>
    </row>
    <row r="78" spans="1:5" ht="12" customHeight="1">
      <c r="A78" s="14" t="s">
        <v>132</v>
      </c>
      <c r="B78" s="7" t="s">
        <v>159</v>
      </c>
      <c r="C78" s="369"/>
      <c r="D78" s="369"/>
      <c r="E78" s="179"/>
    </row>
    <row r="79" spans="1:5" ht="12" customHeight="1">
      <c r="A79" s="14" t="s">
        <v>133</v>
      </c>
      <c r="B79" s="11" t="s">
        <v>225</v>
      </c>
      <c r="C79" s="369"/>
      <c r="D79" s="369"/>
      <c r="E79" s="179"/>
    </row>
    <row r="80" spans="1:5" ht="12" customHeight="1">
      <c r="A80" s="14" t="s">
        <v>142</v>
      </c>
      <c r="B80" s="20" t="s">
        <v>226</v>
      </c>
      <c r="C80" s="369"/>
      <c r="D80" s="369"/>
      <c r="E80" s="179"/>
    </row>
    <row r="81" spans="1:5" ht="12" customHeight="1">
      <c r="A81" s="14" t="s">
        <v>134</v>
      </c>
      <c r="B81" s="7" t="s">
        <v>244</v>
      </c>
      <c r="C81" s="369"/>
      <c r="D81" s="369"/>
      <c r="E81" s="179"/>
    </row>
    <row r="82" spans="1:5" ht="12" customHeight="1">
      <c r="A82" s="14" t="s">
        <v>135</v>
      </c>
      <c r="B82" s="76" t="s">
        <v>245</v>
      </c>
      <c r="C82" s="369"/>
      <c r="D82" s="369"/>
      <c r="E82" s="179"/>
    </row>
    <row r="83" spans="1:5" ht="12" customHeight="1">
      <c r="A83" s="14" t="s">
        <v>143</v>
      </c>
      <c r="B83" s="76" t="s">
        <v>307</v>
      </c>
      <c r="C83" s="369"/>
      <c r="D83" s="369"/>
      <c r="E83" s="179"/>
    </row>
    <row r="84" spans="1:5" ht="12" customHeight="1">
      <c r="A84" s="14" t="s">
        <v>144</v>
      </c>
      <c r="B84" s="77" t="s">
        <v>246</v>
      </c>
      <c r="C84" s="369"/>
      <c r="D84" s="369"/>
      <c r="E84" s="179"/>
    </row>
    <row r="85" spans="1:5" ht="12" customHeight="1">
      <c r="A85" s="13" t="s">
        <v>145</v>
      </c>
      <c r="B85" s="78" t="s">
        <v>247</v>
      </c>
      <c r="C85" s="369"/>
      <c r="D85" s="369"/>
      <c r="E85" s="179"/>
    </row>
    <row r="86" spans="1:5" ht="12" customHeight="1">
      <c r="A86" s="14" t="s">
        <v>146</v>
      </c>
      <c r="B86" s="78" t="s">
        <v>248</v>
      </c>
      <c r="C86" s="369"/>
      <c r="D86" s="369"/>
      <c r="E86" s="179"/>
    </row>
    <row r="87" spans="1:5" ht="12" customHeight="1" thickBot="1">
      <c r="A87" s="19" t="s">
        <v>148</v>
      </c>
      <c r="B87" s="79" t="s">
        <v>249</v>
      </c>
      <c r="C87" s="385"/>
      <c r="D87" s="385"/>
      <c r="E87" s="188"/>
    </row>
    <row r="88" spans="1:5" ht="12" customHeight="1" thickBot="1">
      <c r="A88" s="21" t="s">
        <v>53</v>
      </c>
      <c r="B88" s="28" t="s">
        <v>328</v>
      </c>
      <c r="C88" s="362">
        <f>+C89+C90+C91</f>
        <v>0</v>
      </c>
      <c r="D88" s="362">
        <f>+D89+D90+D91</f>
        <v>0</v>
      </c>
      <c r="E88" s="172">
        <f>+E89+E90+E91</f>
        <v>0</v>
      </c>
    </row>
    <row r="89" spans="1:5" ht="12" customHeight="1">
      <c r="A89" s="16" t="s">
        <v>136</v>
      </c>
      <c r="B89" s="7" t="s">
        <v>308</v>
      </c>
      <c r="C89" s="368"/>
      <c r="D89" s="368"/>
      <c r="E89" s="178"/>
    </row>
    <row r="90" spans="1:5" ht="12" customHeight="1">
      <c r="A90" s="16" t="s">
        <v>137</v>
      </c>
      <c r="B90" s="12" t="s">
        <v>228</v>
      </c>
      <c r="C90" s="363"/>
      <c r="D90" s="363"/>
      <c r="E90" s="174"/>
    </row>
    <row r="91" spans="1:5" ht="12" customHeight="1">
      <c r="A91" s="16" t="s">
        <v>138</v>
      </c>
      <c r="B91" s="154" t="s">
        <v>329</v>
      </c>
      <c r="C91" s="363"/>
      <c r="D91" s="363"/>
      <c r="E91" s="174"/>
    </row>
    <row r="92" spans="1:5" ht="22.5">
      <c r="A92" s="16" t="s">
        <v>139</v>
      </c>
      <c r="B92" s="154" t="s">
        <v>394</v>
      </c>
      <c r="C92" s="363"/>
      <c r="D92" s="363"/>
      <c r="E92" s="174"/>
    </row>
    <row r="93" spans="1:5" ht="12" customHeight="1">
      <c r="A93" s="16" t="s">
        <v>140</v>
      </c>
      <c r="B93" s="154" t="s">
        <v>330</v>
      </c>
      <c r="C93" s="363"/>
      <c r="D93" s="363"/>
      <c r="E93" s="174"/>
    </row>
    <row r="94" spans="1:5" ht="12" customHeight="1">
      <c r="A94" s="16" t="s">
        <v>147</v>
      </c>
      <c r="B94" s="154" t="s">
        <v>331</v>
      </c>
      <c r="C94" s="363"/>
      <c r="D94" s="363"/>
      <c r="E94" s="174"/>
    </row>
    <row r="95" spans="1:5" ht="12" customHeight="1">
      <c r="A95" s="16" t="s">
        <v>149</v>
      </c>
      <c r="B95" s="291" t="s">
        <v>311</v>
      </c>
      <c r="C95" s="363"/>
      <c r="D95" s="363"/>
      <c r="E95" s="174"/>
    </row>
    <row r="96" spans="1:5" ht="24" customHeight="1">
      <c r="A96" s="16" t="s">
        <v>229</v>
      </c>
      <c r="B96" s="291" t="s">
        <v>312</v>
      </c>
      <c r="C96" s="363"/>
      <c r="D96" s="363"/>
      <c r="E96" s="174"/>
    </row>
    <row r="97" spans="1:5" ht="21.75" customHeight="1">
      <c r="A97" s="16" t="s">
        <v>230</v>
      </c>
      <c r="B97" s="291" t="s">
        <v>310</v>
      </c>
      <c r="C97" s="363"/>
      <c r="D97" s="363"/>
      <c r="E97" s="174"/>
    </row>
    <row r="98" spans="1:5" ht="12" customHeight="1" thickBot="1">
      <c r="A98" s="13" t="s">
        <v>231</v>
      </c>
      <c r="B98" s="292" t="s">
        <v>414</v>
      </c>
      <c r="C98" s="369"/>
      <c r="D98" s="369"/>
      <c r="E98" s="179"/>
    </row>
    <row r="99" spans="1:5" ht="12" customHeight="1" thickBot="1">
      <c r="A99" s="21" t="s">
        <v>54</v>
      </c>
      <c r="B99" s="70" t="s">
        <v>332</v>
      </c>
      <c r="C99" s="362">
        <f>+C100+C101</f>
        <v>0</v>
      </c>
      <c r="D99" s="362">
        <f>+D100+D101</f>
        <v>0</v>
      </c>
      <c r="E99" s="172">
        <f>+E100+E101</f>
        <v>0</v>
      </c>
    </row>
    <row r="100" spans="1:5" s="152" customFormat="1" ht="12" customHeight="1">
      <c r="A100" s="16" t="s">
        <v>110</v>
      </c>
      <c r="B100" s="9" t="s">
        <v>97</v>
      </c>
      <c r="C100" s="368"/>
      <c r="D100" s="368"/>
      <c r="E100" s="178"/>
    </row>
    <row r="101" spans="1:5" ht="12" customHeight="1" thickBot="1">
      <c r="A101" s="17" t="s">
        <v>111</v>
      </c>
      <c r="B101" s="12" t="s">
        <v>98</v>
      </c>
      <c r="C101" s="369"/>
      <c r="D101" s="369"/>
      <c r="E101" s="179"/>
    </row>
    <row r="102" spans="1:5" ht="12" customHeight="1" thickBot="1">
      <c r="A102" s="158" t="s">
        <v>55</v>
      </c>
      <c r="B102" s="153" t="s">
        <v>313</v>
      </c>
      <c r="C102" s="386"/>
      <c r="D102" s="386"/>
      <c r="E102" s="387"/>
    </row>
    <row r="103" spans="1:5" ht="12" customHeight="1" thickBot="1">
      <c r="A103" s="150" t="s">
        <v>56</v>
      </c>
      <c r="B103" s="151" t="s">
        <v>176</v>
      </c>
      <c r="C103" s="361">
        <f>+C75+C88+C99+C102</f>
        <v>0</v>
      </c>
      <c r="D103" s="361">
        <f>+D75+D88+D99+D102</f>
        <v>0</v>
      </c>
      <c r="E103" s="171">
        <f>+E75+E88+E99+E102</f>
        <v>0</v>
      </c>
    </row>
    <row r="104" spans="1:5" ht="12" customHeight="1" thickBot="1">
      <c r="A104" s="158" t="s">
        <v>57</v>
      </c>
      <c r="B104" s="153" t="s">
        <v>395</v>
      </c>
      <c r="C104" s="362">
        <f>+C105+C113</f>
        <v>0</v>
      </c>
      <c r="D104" s="362">
        <f>+D105+D113</f>
        <v>0</v>
      </c>
      <c r="E104" s="172">
        <f>+E105+E113</f>
        <v>0</v>
      </c>
    </row>
    <row r="105" spans="1:5" ht="12" customHeight="1" thickBot="1">
      <c r="A105" s="165" t="s">
        <v>117</v>
      </c>
      <c r="B105" s="293" t="s">
        <v>496</v>
      </c>
      <c r="C105" s="362">
        <f>+C106+C107+C108+C109+C110+C111+C112</f>
        <v>0</v>
      </c>
      <c r="D105" s="362">
        <f>+D106+D107+D108+D109+D110+D111+D112</f>
        <v>0</v>
      </c>
      <c r="E105" s="172">
        <f>+E106+E107+E108+E109+E110+E111+E112</f>
        <v>0</v>
      </c>
    </row>
    <row r="106" spans="1:5" ht="12" customHeight="1">
      <c r="A106" s="166" t="s">
        <v>120</v>
      </c>
      <c r="B106" s="167" t="s">
        <v>314</v>
      </c>
      <c r="C106" s="363"/>
      <c r="D106" s="363"/>
      <c r="E106" s="174"/>
    </row>
    <row r="107" spans="1:5" ht="12" customHeight="1">
      <c r="A107" s="159" t="s">
        <v>121</v>
      </c>
      <c r="B107" s="154" t="s">
        <v>315</v>
      </c>
      <c r="C107" s="363"/>
      <c r="D107" s="363"/>
      <c r="E107" s="174"/>
    </row>
    <row r="108" spans="1:5" ht="12" customHeight="1">
      <c r="A108" s="159" t="s">
        <v>122</v>
      </c>
      <c r="B108" s="154" t="s">
        <v>316</v>
      </c>
      <c r="C108" s="363"/>
      <c r="D108" s="363"/>
      <c r="E108" s="174"/>
    </row>
    <row r="109" spans="1:5" ht="12" customHeight="1">
      <c r="A109" s="159" t="s">
        <v>123</v>
      </c>
      <c r="B109" s="154" t="s">
        <v>317</v>
      </c>
      <c r="C109" s="363"/>
      <c r="D109" s="363"/>
      <c r="E109" s="174"/>
    </row>
    <row r="110" spans="1:5" ht="12" customHeight="1">
      <c r="A110" s="159" t="s">
        <v>214</v>
      </c>
      <c r="B110" s="154" t="s">
        <v>318</v>
      </c>
      <c r="C110" s="363"/>
      <c r="D110" s="363"/>
      <c r="E110" s="174"/>
    </row>
    <row r="111" spans="1:5" ht="12" customHeight="1">
      <c r="A111" s="159" t="s">
        <v>232</v>
      </c>
      <c r="B111" s="154" t="s">
        <v>319</v>
      </c>
      <c r="C111" s="363"/>
      <c r="D111" s="363"/>
      <c r="E111" s="174"/>
    </row>
    <row r="112" spans="1:5" ht="12" customHeight="1" thickBot="1">
      <c r="A112" s="168" t="s">
        <v>233</v>
      </c>
      <c r="B112" s="169" t="s">
        <v>320</v>
      </c>
      <c r="C112" s="363"/>
      <c r="D112" s="363"/>
      <c r="E112" s="174"/>
    </row>
    <row r="113" spans="1:5" ht="12" customHeight="1" thickBot="1">
      <c r="A113" s="165" t="s">
        <v>118</v>
      </c>
      <c r="B113" s="293" t="s">
        <v>497</v>
      </c>
      <c r="C113" s="362">
        <f>+C114+C115+C116+C117+C118+C119+C120+C121</f>
        <v>0</v>
      </c>
      <c r="D113" s="362">
        <f>+D114+D115+D116+D117+D118+D119+D120+D121</f>
        <v>0</v>
      </c>
      <c r="E113" s="172">
        <f>+E114+E115+E116+E117+E118+E119+E120+E121</f>
        <v>0</v>
      </c>
    </row>
    <row r="114" spans="1:5" ht="12" customHeight="1">
      <c r="A114" s="166" t="s">
        <v>126</v>
      </c>
      <c r="B114" s="167" t="s">
        <v>314</v>
      </c>
      <c r="C114" s="363"/>
      <c r="D114" s="363"/>
      <c r="E114" s="174"/>
    </row>
    <row r="115" spans="1:5" ht="12" customHeight="1">
      <c r="A115" s="159" t="s">
        <v>127</v>
      </c>
      <c r="B115" s="154" t="s">
        <v>321</v>
      </c>
      <c r="C115" s="363"/>
      <c r="D115" s="363"/>
      <c r="E115" s="174"/>
    </row>
    <row r="116" spans="1:5" ht="12" customHeight="1">
      <c r="A116" s="159" t="s">
        <v>128</v>
      </c>
      <c r="B116" s="154" t="s">
        <v>316</v>
      </c>
      <c r="C116" s="363"/>
      <c r="D116" s="363"/>
      <c r="E116" s="174"/>
    </row>
    <row r="117" spans="1:5" ht="12" customHeight="1">
      <c r="A117" s="159" t="s">
        <v>129</v>
      </c>
      <c r="B117" s="154" t="s">
        <v>317</v>
      </c>
      <c r="C117" s="363"/>
      <c r="D117" s="363"/>
      <c r="E117" s="174"/>
    </row>
    <row r="118" spans="1:5" ht="12" customHeight="1">
      <c r="A118" s="159" t="s">
        <v>215</v>
      </c>
      <c r="B118" s="154" t="s">
        <v>318</v>
      </c>
      <c r="C118" s="363"/>
      <c r="D118" s="363"/>
      <c r="E118" s="174"/>
    </row>
    <row r="119" spans="1:5" ht="12" customHeight="1">
      <c r="A119" s="159" t="s">
        <v>234</v>
      </c>
      <c r="B119" s="154" t="s">
        <v>322</v>
      </c>
      <c r="C119" s="363"/>
      <c r="D119" s="363"/>
      <c r="E119" s="174"/>
    </row>
    <row r="120" spans="1:5" ht="12" customHeight="1">
      <c r="A120" s="159" t="s">
        <v>235</v>
      </c>
      <c r="B120" s="154" t="s">
        <v>320</v>
      </c>
      <c r="C120" s="363"/>
      <c r="D120" s="363"/>
      <c r="E120" s="174"/>
    </row>
    <row r="121" spans="1:9" ht="15" customHeight="1" thickBot="1">
      <c r="A121" s="168" t="s">
        <v>236</v>
      </c>
      <c r="B121" s="169" t="s">
        <v>396</v>
      </c>
      <c r="C121" s="363"/>
      <c r="D121" s="363"/>
      <c r="E121" s="174"/>
      <c r="F121" s="35"/>
      <c r="G121" s="71"/>
      <c r="H121" s="71"/>
      <c r="I121" s="71"/>
    </row>
    <row r="122" spans="1:5" s="1" customFormat="1" ht="22.5" customHeight="1" thickBot="1">
      <c r="A122" s="158" t="s">
        <v>58</v>
      </c>
      <c r="B122" s="289" t="s">
        <v>323</v>
      </c>
      <c r="C122" s="388">
        <f>+C103+C104</f>
        <v>0</v>
      </c>
      <c r="D122" s="388">
        <f>+D103+D104</f>
        <v>0</v>
      </c>
      <c r="E122" s="189">
        <f>+E103+E104</f>
        <v>0</v>
      </c>
    </row>
    <row r="123" spans="1:5" ht="13.5" customHeight="1" thickBot="1">
      <c r="A123" s="158" t="s">
        <v>59</v>
      </c>
      <c r="B123" s="289" t="s">
        <v>324</v>
      </c>
      <c r="C123" s="389"/>
      <c r="D123" s="389"/>
      <c r="E123" s="190"/>
    </row>
    <row r="124" spans="1:5" ht="16.5" thickBot="1">
      <c r="A124" s="170" t="s">
        <v>60</v>
      </c>
      <c r="B124" s="290" t="s">
        <v>325</v>
      </c>
      <c r="C124" s="381">
        <f>+C122+C123</f>
        <v>0</v>
      </c>
      <c r="D124" s="381">
        <f>+D122+D123</f>
        <v>0</v>
      </c>
      <c r="E124" s="183">
        <f>+E122+E123</f>
        <v>0</v>
      </c>
    </row>
    <row r="125" spans="1:5" ht="15" customHeight="1">
      <c r="A125" s="294"/>
      <c r="B125" s="294"/>
      <c r="C125" s="295"/>
      <c r="D125" s="295"/>
      <c r="E125" s="295"/>
    </row>
    <row r="126" spans="1:5" ht="13.5" customHeight="1">
      <c r="A126" s="308" t="s">
        <v>179</v>
      </c>
      <c r="B126" s="308"/>
      <c r="C126" s="308"/>
      <c r="D126" s="308"/>
      <c r="E126" s="308"/>
    </row>
    <row r="127" spans="1:5" ht="15" customHeight="1" thickBot="1">
      <c r="A127" s="306" t="s">
        <v>174</v>
      </c>
      <c r="B127" s="306"/>
      <c r="C127" s="192"/>
      <c r="D127" s="192"/>
      <c r="E127" s="192" t="s">
        <v>326</v>
      </c>
    </row>
    <row r="128" spans="1:5" ht="21.75" thickBot="1">
      <c r="A128" s="21">
        <v>1</v>
      </c>
      <c r="B128" s="28" t="s">
        <v>243</v>
      </c>
      <c r="C128" s="191">
        <f>+C52-C103</f>
        <v>0</v>
      </c>
      <c r="D128" s="191">
        <f>+D52-D103</f>
        <v>0</v>
      </c>
      <c r="E128" s="172">
        <f>+E52-E103</f>
        <v>0</v>
      </c>
    </row>
  </sheetData>
  <sheetProtection sheet="1" objects="1" scenarios="1"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ZÁRSZÁMADÁS
ÁLLAMI (ÁLLAMIGAZGATÁSI) FELADATOK MÉRLEGE&amp;10
&amp;R&amp;"Times New Roman CE,Félkövér dőlt"&amp;11 1.4. melléklet a 5./2014. (V.8.)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32"/>
  <sheetViews>
    <sheetView zoomScaleSheetLayoutView="100" workbookViewId="0" topLeftCell="D1">
      <selection activeCell="J1" sqref="J1:J32"/>
    </sheetView>
  </sheetViews>
  <sheetFormatPr defaultColWidth="9.00390625" defaultRowHeight="12.75"/>
  <cols>
    <col min="1" max="1" width="6.875" style="45" customWidth="1"/>
    <col min="2" max="2" width="55.125" style="91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9.75" customHeight="1">
      <c r="B1" s="207" t="s">
        <v>180</v>
      </c>
      <c r="C1" s="208"/>
      <c r="D1" s="208"/>
      <c r="E1" s="208"/>
      <c r="F1" s="208"/>
      <c r="G1" s="208"/>
      <c r="H1" s="208"/>
      <c r="I1" s="208"/>
      <c r="J1" s="596" t="s">
        <v>553</v>
      </c>
    </row>
    <row r="2" spans="7:10" ht="14.25" thickBot="1">
      <c r="G2" s="209"/>
      <c r="H2" s="209"/>
      <c r="I2" s="209" t="s">
        <v>100</v>
      </c>
      <c r="J2" s="596"/>
    </row>
    <row r="3" spans="1:10" ht="18" customHeight="1" thickBot="1">
      <c r="A3" s="594" t="s">
        <v>108</v>
      </c>
      <c r="B3" s="210" t="s">
        <v>91</v>
      </c>
      <c r="C3" s="211"/>
      <c r="D3" s="211"/>
      <c r="E3" s="211"/>
      <c r="F3" s="210" t="s">
        <v>95</v>
      </c>
      <c r="G3" s="212"/>
      <c r="H3" s="212"/>
      <c r="I3" s="212"/>
      <c r="J3" s="596"/>
    </row>
    <row r="4" spans="1:10" s="213" customFormat="1" ht="35.25" customHeight="1" thickBot="1">
      <c r="A4" s="595"/>
      <c r="B4" s="92" t="s">
        <v>101</v>
      </c>
      <c r="C4" s="311" t="s">
        <v>1</v>
      </c>
      <c r="D4" s="312" t="s">
        <v>2</v>
      </c>
      <c r="E4" s="311" t="s">
        <v>424</v>
      </c>
      <c r="F4" s="92" t="s">
        <v>101</v>
      </c>
      <c r="G4" s="311" t="s">
        <v>1</v>
      </c>
      <c r="H4" s="312" t="s">
        <v>2</v>
      </c>
      <c r="I4" s="311" t="s">
        <v>424</v>
      </c>
      <c r="J4" s="596"/>
    </row>
    <row r="5" spans="1:10" s="218" customFormat="1" ht="12" customHeight="1" thickBot="1">
      <c r="A5" s="214">
        <v>1</v>
      </c>
      <c r="B5" s="215">
        <v>2</v>
      </c>
      <c r="C5" s="216">
        <v>3</v>
      </c>
      <c r="D5" s="216">
        <v>4</v>
      </c>
      <c r="E5" s="216">
        <v>5</v>
      </c>
      <c r="F5" s="215">
        <v>6</v>
      </c>
      <c r="G5" s="216">
        <v>7</v>
      </c>
      <c r="H5" s="216">
        <v>8</v>
      </c>
      <c r="I5" s="217">
        <v>9</v>
      </c>
      <c r="J5" s="596"/>
    </row>
    <row r="6" spans="1:10" ht="12.75" customHeight="1">
      <c r="A6" s="219" t="s">
        <v>52</v>
      </c>
      <c r="B6" s="220" t="s">
        <v>201</v>
      </c>
      <c r="C6" s="196">
        <v>5630</v>
      </c>
      <c r="D6" s="196">
        <v>5630</v>
      </c>
      <c r="E6" s="196">
        <f>9526+35+287</f>
        <v>9848</v>
      </c>
      <c r="F6" s="220" t="s">
        <v>102</v>
      </c>
      <c r="G6" s="196">
        <v>108149</v>
      </c>
      <c r="H6" s="196">
        <v>132665</v>
      </c>
      <c r="I6" s="202">
        <v>132390</v>
      </c>
      <c r="J6" s="596"/>
    </row>
    <row r="7" spans="1:10" ht="12.75" customHeight="1">
      <c r="A7" s="221" t="s">
        <v>53</v>
      </c>
      <c r="B7" s="222" t="s">
        <v>92</v>
      </c>
      <c r="C7" s="197">
        <v>33722</v>
      </c>
      <c r="D7" s="197">
        <v>31307</v>
      </c>
      <c r="E7" s="197">
        <v>21451</v>
      </c>
      <c r="F7" s="222" t="s">
        <v>224</v>
      </c>
      <c r="G7" s="197">
        <v>19493</v>
      </c>
      <c r="H7" s="197">
        <v>22570</v>
      </c>
      <c r="I7" s="203">
        <v>22443</v>
      </c>
      <c r="J7" s="596"/>
    </row>
    <row r="8" spans="1:10" ht="12.75" customHeight="1">
      <c r="A8" s="221" t="s">
        <v>54</v>
      </c>
      <c r="B8" s="222" t="s">
        <v>94</v>
      </c>
      <c r="C8" s="197">
        <v>2105</v>
      </c>
      <c r="D8" s="197">
        <v>2105</v>
      </c>
      <c r="E8" s="197">
        <v>2014</v>
      </c>
      <c r="F8" s="222" t="s">
        <v>346</v>
      </c>
      <c r="G8" s="197">
        <v>90318</v>
      </c>
      <c r="H8" s="197">
        <v>101378</v>
      </c>
      <c r="I8" s="203">
        <v>74162</v>
      </c>
      <c r="J8" s="596"/>
    </row>
    <row r="9" spans="1:10" ht="12.75" customHeight="1">
      <c r="A9" s="221" t="s">
        <v>55</v>
      </c>
      <c r="B9" s="223" t="s">
        <v>333</v>
      </c>
      <c r="C9" s="197">
        <v>97156</v>
      </c>
      <c r="D9" s="197">
        <v>106230</v>
      </c>
      <c r="E9" s="197">
        <v>106219</v>
      </c>
      <c r="F9" s="222" t="s">
        <v>225</v>
      </c>
      <c r="G9" s="197">
        <v>44886</v>
      </c>
      <c r="H9" s="197">
        <v>17218</v>
      </c>
      <c r="I9" s="203">
        <v>15262</v>
      </c>
      <c r="J9" s="596"/>
    </row>
    <row r="10" spans="1:10" ht="12.75" customHeight="1">
      <c r="A10" s="221" t="s">
        <v>56</v>
      </c>
      <c r="B10" s="222" t="s">
        <v>334</v>
      </c>
      <c r="C10" s="197">
        <v>134596</v>
      </c>
      <c r="D10" s="197">
        <v>185573</v>
      </c>
      <c r="E10" s="197">
        <v>179870</v>
      </c>
      <c r="F10" s="222" t="s">
        <v>226</v>
      </c>
      <c r="G10" s="197">
        <f>11047+5547</f>
        <v>16594</v>
      </c>
      <c r="H10" s="197">
        <f>57640+6080</f>
        <v>63720</v>
      </c>
      <c r="I10" s="203">
        <f>54168+6050</f>
        <v>60218</v>
      </c>
      <c r="J10" s="596"/>
    </row>
    <row r="11" spans="1:10" ht="12.75" customHeight="1">
      <c r="A11" s="221" t="s">
        <v>57</v>
      </c>
      <c r="B11" s="222" t="s">
        <v>367</v>
      </c>
      <c r="C11" s="198">
        <v>16588</v>
      </c>
      <c r="D11" s="198">
        <v>16588</v>
      </c>
      <c r="E11" s="198">
        <v>10927</v>
      </c>
      <c r="F11" s="222" t="s">
        <v>83</v>
      </c>
      <c r="G11" s="197">
        <v>300</v>
      </c>
      <c r="H11" s="197"/>
      <c r="I11" s="203"/>
      <c r="J11" s="596"/>
    </row>
    <row r="12" spans="1:10" ht="12.75" customHeight="1">
      <c r="A12" s="221" t="s">
        <v>58</v>
      </c>
      <c r="B12" s="222" t="s">
        <v>335</v>
      </c>
      <c r="C12" s="197">
        <v>0</v>
      </c>
      <c r="D12" s="197">
        <v>88</v>
      </c>
      <c r="E12" s="197">
        <v>88</v>
      </c>
      <c r="F12" s="39" t="s">
        <v>422</v>
      </c>
      <c r="G12" s="197"/>
      <c r="H12" s="197"/>
      <c r="I12" s="203"/>
      <c r="J12" s="596"/>
    </row>
    <row r="13" spans="1:10" ht="12.75" customHeight="1">
      <c r="A13" s="221" t="s">
        <v>59</v>
      </c>
      <c r="B13" s="222" t="s">
        <v>336</v>
      </c>
      <c r="C13" s="197"/>
      <c r="D13" s="197"/>
      <c r="E13" s="197"/>
      <c r="F13" s="39"/>
      <c r="G13" s="197"/>
      <c r="H13" s="197"/>
      <c r="I13" s="203"/>
      <c r="J13" s="596"/>
    </row>
    <row r="14" spans="1:10" ht="12.75" customHeight="1">
      <c r="A14" s="221" t="s">
        <v>60</v>
      </c>
      <c r="B14" s="224" t="s">
        <v>337</v>
      </c>
      <c r="C14" s="198"/>
      <c r="D14" s="198"/>
      <c r="E14" s="198"/>
      <c r="F14" s="39"/>
      <c r="G14" s="197"/>
      <c r="H14" s="197"/>
      <c r="I14" s="203"/>
      <c r="J14" s="596"/>
    </row>
    <row r="15" spans="1:10" ht="12.75" customHeight="1">
      <c r="A15" s="221" t="s">
        <v>61</v>
      </c>
      <c r="B15" s="39"/>
      <c r="C15" s="197"/>
      <c r="D15" s="197"/>
      <c r="E15" s="197"/>
      <c r="F15" s="39"/>
      <c r="G15" s="197"/>
      <c r="H15" s="197"/>
      <c r="I15" s="203"/>
      <c r="J15" s="596"/>
    </row>
    <row r="16" spans="1:10" ht="12.75" customHeight="1">
      <c r="A16" s="221" t="s">
        <v>62</v>
      </c>
      <c r="B16" s="39"/>
      <c r="C16" s="197"/>
      <c r="D16" s="197"/>
      <c r="E16" s="197"/>
      <c r="F16" s="39"/>
      <c r="G16" s="197"/>
      <c r="H16" s="197"/>
      <c r="I16" s="203"/>
      <c r="J16" s="596"/>
    </row>
    <row r="17" spans="1:10" ht="12.75" customHeight="1" thickBot="1">
      <c r="A17" s="221" t="s">
        <v>63</v>
      </c>
      <c r="B17" s="47"/>
      <c r="C17" s="199"/>
      <c r="D17" s="199"/>
      <c r="E17" s="199"/>
      <c r="F17" s="39"/>
      <c r="G17" s="199"/>
      <c r="H17" s="199"/>
      <c r="I17" s="204"/>
      <c r="J17" s="596"/>
    </row>
    <row r="18" spans="1:10" ht="15.75" customHeight="1" thickBot="1">
      <c r="A18" s="225" t="s">
        <v>64</v>
      </c>
      <c r="B18" s="72" t="s">
        <v>360</v>
      </c>
      <c r="C18" s="200">
        <f>+C6+C7+C8+C9+C10+C12+C13+C14+C15+C16+C17</f>
        <v>273209</v>
      </c>
      <c r="D18" s="200">
        <f>+D6+D7+D8+D9+D10+D12+D13+D14+D15+D16+D17</f>
        <v>330933</v>
      </c>
      <c r="E18" s="200">
        <f>+E6+E7+E8+E9+E10+E12+E13+E14+E15+E16+E17</f>
        <v>319490</v>
      </c>
      <c r="F18" s="72" t="s">
        <v>359</v>
      </c>
      <c r="G18" s="200">
        <f>SUM(G6:G17)</f>
        <v>279740</v>
      </c>
      <c r="H18" s="200">
        <f>SUM(H6:H17)</f>
        <v>337551</v>
      </c>
      <c r="I18" s="205">
        <f>SUM(I6:I17)</f>
        <v>304475</v>
      </c>
      <c r="J18" s="596"/>
    </row>
    <row r="19" spans="1:10" ht="12.75" customHeight="1">
      <c r="A19" s="226" t="s">
        <v>65</v>
      </c>
      <c r="B19" s="227" t="s">
        <v>338</v>
      </c>
      <c r="C19" s="228">
        <f>+C20+C21+C22+C23</f>
        <v>6531</v>
      </c>
      <c r="D19" s="228">
        <f>+D20+D21+D22+D23</f>
        <v>6531</v>
      </c>
      <c r="E19" s="228">
        <f>+E20+E21+E22+E23</f>
        <v>6531</v>
      </c>
      <c r="F19" s="229" t="s">
        <v>237</v>
      </c>
      <c r="G19" s="201"/>
      <c r="H19" s="201"/>
      <c r="I19" s="206"/>
      <c r="J19" s="596"/>
    </row>
    <row r="20" spans="1:10" ht="12.75" customHeight="1">
      <c r="A20" s="230" t="s">
        <v>66</v>
      </c>
      <c r="B20" s="229" t="s">
        <v>286</v>
      </c>
      <c r="C20" s="58">
        <v>6531</v>
      </c>
      <c r="D20" s="58">
        <v>6531</v>
      </c>
      <c r="E20" s="58">
        <v>6531</v>
      </c>
      <c r="F20" s="229" t="s">
        <v>238</v>
      </c>
      <c r="G20" s="58"/>
      <c r="H20" s="58"/>
      <c r="I20" s="59"/>
      <c r="J20" s="596"/>
    </row>
    <row r="21" spans="1:10" ht="12.75" customHeight="1">
      <c r="A21" s="230" t="s">
        <v>67</v>
      </c>
      <c r="B21" s="229" t="s">
        <v>287</v>
      </c>
      <c r="C21" s="58"/>
      <c r="D21" s="58"/>
      <c r="E21" s="58"/>
      <c r="F21" s="229" t="s">
        <v>177</v>
      </c>
      <c r="G21" s="58"/>
      <c r="H21" s="58"/>
      <c r="I21" s="59"/>
      <c r="J21" s="596"/>
    </row>
    <row r="22" spans="1:10" ht="12.75" customHeight="1">
      <c r="A22" s="230" t="s">
        <v>68</v>
      </c>
      <c r="B22" s="229" t="s">
        <v>339</v>
      </c>
      <c r="C22" s="58"/>
      <c r="D22" s="58"/>
      <c r="E22" s="58"/>
      <c r="F22" s="229" t="s">
        <v>178</v>
      </c>
      <c r="G22" s="58"/>
      <c r="H22" s="58"/>
      <c r="I22" s="59"/>
      <c r="J22" s="596"/>
    </row>
    <row r="23" spans="1:10" ht="12.75" customHeight="1">
      <c r="A23" s="230" t="s">
        <v>69</v>
      </c>
      <c r="B23" s="229" t="s">
        <v>340</v>
      </c>
      <c r="C23" s="58"/>
      <c r="D23" s="58"/>
      <c r="E23" s="58"/>
      <c r="F23" s="227" t="s">
        <v>347</v>
      </c>
      <c r="G23" s="58"/>
      <c r="H23" s="58"/>
      <c r="I23" s="59"/>
      <c r="J23" s="596"/>
    </row>
    <row r="24" spans="1:10" ht="12.75" customHeight="1">
      <c r="A24" s="230" t="s">
        <v>70</v>
      </c>
      <c r="B24" s="229" t="s">
        <v>341</v>
      </c>
      <c r="C24" s="231">
        <f>+C25+C26</f>
        <v>0</v>
      </c>
      <c r="D24" s="231">
        <f>+D25+D26</f>
        <v>0</v>
      </c>
      <c r="E24" s="231">
        <f>+E25+E26</f>
        <v>0</v>
      </c>
      <c r="F24" s="229" t="s">
        <v>239</v>
      </c>
      <c r="G24" s="58"/>
      <c r="H24" s="58"/>
      <c r="I24" s="59"/>
      <c r="J24" s="596"/>
    </row>
    <row r="25" spans="1:10" ht="12.75" customHeight="1">
      <c r="A25" s="226" t="s">
        <v>71</v>
      </c>
      <c r="B25" s="227" t="s">
        <v>342</v>
      </c>
      <c r="C25" s="201"/>
      <c r="D25" s="201"/>
      <c r="E25" s="201"/>
      <c r="F25" s="220" t="s">
        <v>240</v>
      </c>
      <c r="G25" s="201"/>
      <c r="H25" s="201"/>
      <c r="I25" s="206"/>
      <c r="J25" s="596"/>
    </row>
    <row r="26" spans="1:10" ht="12.75" customHeight="1" thickBot="1">
      <c r="A26" s="230" t="s">
        <v>72</v>
      </c>
      <c r="B26" s="229" t="s">
        <v>295</v>
      </c>
      <c r="C26" s="58"/>
      <c r="D26" s="58"/>
      <c r="E26" s="58"/>
      <c r="F26" s="39"/>
      <c r="G26" s="58"/>
      <c r="H26" s="58"/>
      <c r="I26" s="59"/>
      <c r="J26" s="596"/>
    </row>
    <row r="27" spans="1:10" ht="15.75" customHeight="1" thickBot="1">
      <c r="A27" s="225" t="s">
        <v>73</v>
      </c>
      <c r="B27" s="72" t="s">
        <v>357</v>
      </c>
      <c r="C27" s="200">
        <f>+C19+C24</f>
        <v>6531</v>
      </c>
      <c r="D27" s="200">
        <f>+D19+D24</f>
        <v>6531</v>
      </c>
      <c r="E27" s="200">
        <f>+E19+E24</f>
        <v>6531</v>
      </c>
      <c r="F27" s="72" t="s">
        <v>358</v>
      </c>
      <c r="G27" s="200">
        <f>SUM(G19:G26)</f>
        <v>0</v>
      </c>
      <c r="H27" s="200">
        <f>SUM(H19:H26)</f>
        <v>0</v>
      </c>
      <c r="I27" s="205">
        <f>SUM(I19:I26)</f>
        <v>0</v>
      </c>
      <c r="J27" s="596"/>
    </row>
    <row r="28" spans="1:10" ht="18" customHeight="1" thickBot="1">
      <c r="A28" s="225" t="s">
        <v>74</v>
      </c>
      <c r="B28" s="232" t="s">
        <v>345</v>
      </c>
      <c r="C28" s="200">
        <f>+C18+C27</f>
        <v>279740</v>
      </c>
      <c r="D28" s="200">
        <f>+D18+D27</f>
        <v>337464</v>
      </c>
      <c r="E28" s="200">
        <f>+E18+E27</f>
        <v>326021</v>
      </c>
      <c r="F28" s="232" t="s">
        <v>348</v>
      </c>
      <c r="G28" s="200">
        <f>+G18+G27</f>
        <v>279740</v>
      </c>
      <c r="H28" s="200">
        <f>+H18+H27</f>
        <v>337551</v>
      </c>
      <c r="I28" s="205">
        <f>+I18+I27</f>
        <v>304475</v>
      </c>
      <c r="J28" s="596"/>
    </row>
    <row r="29" spans="1:10" ht="18" customHeight="1" thickBot="1">
      <c r="A29" s="225" t="s">
        <v>75</v>
      </c>
      <c r="B29" s="72" t="s">
        <v>343</v>
      </c>
      <c r="C29" s="236"/>
      <c r="D29" s="236"/>
      <c r="E29" s="236">
        <v>139</v>
      </c>
      <c r="F29" s="72" t="s">
        <v>349</v>
      </c>
      <c r="G29" s="236"/>
      <c r="H29" s="236"/>
      <c r="I29" s="235"/>
      <c r="J29" s="596"/>
    </row>
    <row r="30" spans="1:10" ht="13.5" thickBot="1">
      <c r="A30" s="225" t="s">
        <v>76</v>
      </c>
      <c r="B30" s="233" t="s">
        <v>344</v>
      </c>
      <c r="C30" s="390">
        <f>+C28+C29</f>
        <v>279740</v>
      </c>
      <c r="D30" s="390">
        <f>+D28+D29</f>
        <v>337464</v>
      </c>
      <c r="E30" s="234">
        <f>+E28+E29</f>
        <v>326160</v>
      </c>
      <c r="F30" s="233" t="s">
        <v>350</v>
      </c>
      <c r="G30" s="390">
        <f>+G28+G29</f>
        <v>279740</v>
      </c>
      <c r="H30" s="390">
        <f>+H28+H29</f>
        <v>337551</v>
      </c>
      <c r="I30" s="391">
        <f>+I28+I29</f>
        <v>304475</v>
      </c>
      <c r="J30" s="596"/>
    </row>
    <row r="31" spans="1:10" ht="13.5" thickBot="1">
      <c r="A31" s="225" t="s">
        <v>77</v>
      </c>
      <c r="B31" s="233" t="s">
        <v>182</v>
      </c>
      <c r="C31" s="390">
        <f>IF(C18-G18&lt;0,G18-C18,"-")</f>
        <v>6531</v>
      </c>
      <c r="D31" s="390" t="str">
        <f>IF(D18-G18&lt;0,H18-D18,"-")</f>
        <v>-</v>
      </c>
      <c r="E31" s="234" t="str">
        <f>IF(E18-I18&lt;0,I18-E18,"-")</f>
        <v>-</v>
      </c>
      <c r="F31" s="233" t="s">
        <v>183</v>
      </c>
      <c r="G31" s="390" t="str">
        <f>IF(C18-G18&gt;0,C18-G18,"-")</f>
        <v>-</v>
      </c>
      <c r="H31" s="390" t="str">
        <f>IF(D18-H18&gt;0,D18-H18,"-")</f>
        <v>-</v>
      </c>
      <c r="I31" s="391">
        <f>IF(E18-I18&gt;0,E18-I18,"-")</f>
        <v>15015</v>
      </c>
      <c r="J31" s="596"/>
    </row>
    <row r="32" spans="1:10" ht="13.5" thickBot="1">
      <c r="A32" s="225" t="s">
        <v>78</v>
      </c>
      <c r="B32" s="233" t="s">
        <v>351</v>
      </c>
      <c r="C32" s="390" t="str">
        <f>IF(C18+C19-G28&lt;0,G28-(C18+C19),"-")</f>
        <v>-</v>
      </c>
      <c r="D32" s="390">
        <f>IF(D18+D19-H28&lt;0,H28-(D18+D19),"-")</f>
        <v>87</v>
      </c>
      <c r="E32" s="234" t="str">
        <f>IF(E18+E19-I28&lt;0,I28-(E18+E19),"-")</f>
        <v>-</v>
      </c>
      <c r="F32" s="233" t="s">
        <v>352</v>
      </c>
      <c r="G32" s="390" t="str">
        <f>IF(C18+C19-G28&gt;0,C18+C19-G28,"-")</f>
        <v>-</v>
      </c>
      <c r="H32" s="390" t="str">
        <f>IF(D18+D19-H28&gt;0,D18+D19-H28,"-")</f>
        <v>-</v>
      </c>
      <c r="I32" s="391">
        <f>IF(E18+E19-I28&gt;0,E18+E19-I28,"-")</f>
        <v>21546</v>
      </c>
      <c r="J32" s="596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36"/>
  <sheetViews>
    <sheetView zoomScaleSheetLayoutView="115" workbookViewId="0" topLeftCell="C1">
      <selection activeCell="J1" sqref="J1:J36"/>
    </sheetView>
  </sheetViews>
  <sheetFormatPr defaultColWidth="9.00390625" defaultRowHeight="12.75"/>
  <cols>
    <col min="1" max="1" width="6.875" style="45" customWidth="1"/>
    <col min="2" max="2" width="55.125" style="91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9.75" customHeight="1">
      <c r="B1" s="207" t="s">
        <v>181</v>
      </c>
      <c r="C1" s="208"/>
      <c r="D1" s="208"/>
      <c r="E1" s="208"/>
      <c r="F1" s="208"/>
      <c r="G1" s="208"/>
      <c r="H1" s="208"/>
      <c r="I1" s="208"/>
      <c r="J1" s="599" t="s">
        <v>552</v>
      </c>
    </row>
    <row r="2" spans="7:10" ht="14.25" thickBot="1">
      <c r="G2" s="209"/>
      <c r="H2" s="209"/>
      <c r="I2" s="209" t="s">
        <v>100</v>
      </c>
      <c r="J2" s="599"/>
    </row>
    <row r="3" spans="1:10" ht="24" customHeight="1" thickBot="1">
      <c r="A3" s="597" t="s">
        <v>108</v>
      </c>
      <c r="B3" s="210" t="s">
        <v>91</v>
      </c>
      <c r="C3" s="211"/>
      <c r="D3" s="211"/>
      <c r="E3" s="211"/>
      <c r="F3" s="210" t="s">
        <v>95</v>
      </c>
      <c r="G3" s="212"/>
      <c r="H3" s="212"/>
      <c r="I3" s="212"/>
      <c r="J3" s="599"/>
    </row>
    <row r="4" spans="1:10" s="213" customFormat="1" ht="35.25" customHeight="1" thickBot="1">
      <c r="A4" s="598"/>
      <c r="B4" s="92" t="s">
        <v>101</v>
      </c>
      <c r="C4" s="311" t="s">
        <v>1</v>
      </c>
      <c r="D4" s="312" t="s">
        <v>2</v>
      </c>
      <c r="E4" s="311" t="s">
        <v>425</v>
      </c>
      <c r="F4" s="92" t="s">
        <v>101</v>
      </c>
      <c r="G4" s="311" t="s">
        <v>1</v>
      </c>
      <c r="H4" s="312" t="s">
        <v>2</v>
      </c>
      <c r="I4" s="311" t="s">
        <v>425</v>
      </c>
      <c r="J4" s="599"/>
    </row>
    <row r="5" spans="1:10" s="213" customFormat="1" ht="13.5" thickBot="1">
      <c r="A5" s="214">
        <v>1</v>
      </c>
      <c r="B5" s="215">
        <v>2</v>
      </c>
      <c r="C5" s="216">
        <v>3</v>
      </c>
      <c r="D5" s="216">
        <v>4</v>
      </c>
      <c r="E5" s="216">
        <v>5</v>
      </c>
      <c r="F5" s="215">
        <v>6</v>
      </c>
      <c r="G5" s="216">
        <v>7</v>
      </c>
      <c r="H5" s="216">
        <v>8</v>
      </c>
      <c r="I5" s="217">
        <v>9</v>
      </c>
      <c r="J5" s="599"/>
    </row>
    <row r="6" spans="1:10" ht="12.75" customHeight="1">
      <c r="A6" s="219" t="s">
        <v>52</v>
      </c>
      <c r="B6" s="220" t="s">
        <v>387</v>
      </c>
      <c r="C6" s="196">
        <v>3166</v>
      </c>
      <c r="D6" s="196">
        <v>3166</v>
      </c>
      <c r="E6" s="196"/>
      <c r="F6" s="220" t="s">
        <v>308</v>
      </c>
      <c r="G6" s="196">
        <v>14876</v>
      </c>
      <c r="H6" s="196">
        <v>23602</v>
      </c>
      <c r="I6" s="202">
        <v>22018</v>
      </c>
      <c r="J6" s="599"/>
    </row>
    <row r="7" spans="1:10" ht="22.5" customHeight="1">
      <c r="A7" s="221" t="s">
        <v>53</v>
      </c>
      <c r="B7" s="222" t="s">
        <v>361</v>
      </c>
      <c r="C7" s="197"/>
      <c r="D7" s="197"/>
      <c r="E7" s="197"/>
      <c r="F7" s="222" t="s">
        <v>228</v>
      </c>
      <c r="G7" s="197">
        <v>1333</v>
      </c>
      <c r="H7" s="197">
        <v>3692</v>
      </c>
      <c r="I7" s="203">
        <v>4128</v>
      </c>
      <c r="J7" s="599"/>
    </row>
    <row r="8" spans="1:10" ht="12.75" customHeight="1">
      <c r="A8" s="221" t="s">
        <v>54</v>
      </c>
      <c r="B8" s="222" t="s">
        <v>175</v>
      </c>
      <c r="C8" s="197"/>
      <c r="D8" s="197"/>
      <c r="E8" s="197"/>
      <c r="F8" s="222" t="s">
        <v>329</v>
      </c>
      <c r="G8" s="197"/>
      <c r="H8" s="197">
        <f>H9+H10+H13</f>
        <v>645</v>
      </c>
      <c r="I8" s="197">
        <f>I9+I10+I13</f>
        <v>645</v>
      </c>
      <c r="J8" s="599"/>
    </row>
    <row r="9" spans="1:10" ht="12.75" customHeight="1">
      <c r="A9" s="221" t="s">
        <v>55</v>
      </c>
      <c r="B9" s="222" t="s">
        <v>212</v>
      </c>
      <c r="C9" s="197"/>
      <c r="D9" s="197"/>
      <c r="E9" s="197"/>
      <c r="F9" s="222" t="s">
        <v>368</v>
      </c>
      <c r="G9" s="197"/>
      <c r="H9" s="197">
        <v>577</v>
      </c>
      <c r="I9" s="203">
        <v>577</v>
      </c>
      <c r="J9" s="599"/>
    </row>
    <row r="10" spans="1:10" ht="12.75" customHeight="1">
      <c r="A10" s="221" t="s">
        <v>56</v>
      </c>
      <c r="B10" s="222" t="s">
        <v>274</v>
      </c>
      <c r="C10" s="197"/>
      <c r="D10" s="197"/>
      <c r="E10" s="197"/>
      <c r="F10" s="222" t="s">
        <v>369</v>
      </c>
      <c r="G10" s="197"/>
      <c r="H10" s="197">
        <v>30</v>
      </c>
      <c r="I10" s="203">
        <v>30</v>
      </c>
      <c r="J10" s="599"/>
    </row>
    <row r="11" spans="1:10" ht="12.75" customHeight="1">
      <c r="A11" s="221" t="s">
        <v>57</v>
      </c>
      <c r="B11" s="222" t="s">
        <v>362</v>
      </c>
      <c r="C11" s="198"/>
      <c r="D11" s="198"/>
      <c r="E11" s="198"/>
      <c r="F11" s="238" t="s">
        <v>370</v>
      </c>
      <c r="G11" s="197"/>
      <c r="H11" s="197"/>
      <c r="I11" s="203"/>
      <c r="J11" s="599"/>
    </row>
    <row r="12" spans="1:10" ht="12.75" customHeight="1">
      <c r="A12" s="221" t="s">
        <v>58</v>
      </c>
      <c r="B12" s="222" t="s">
        <v>363</v>
      </c>
      <c r="C12" s="197"/>
      <c r="D12" s="197">
        <v>321</v>
      </c>
      <c r="E12" s="197">
        <v>321</v>
      </c>
      <c r="F12" s="238" t="s">
        <v>311</v>
      </c>
      <c r="G12" s="197"/>
      <c r="H12" s="197"/>
      <c r="I12" s="203"/>
      <c r="J12" s="599"/>
    </row>
    <row r="13" spans="1:10" ht="12.75" customHeight="1">
      <c r="A13" s="221" t="s">
        <v>59</v>
      </c>
      <c r="B13" s="222" t="s">
        <v>366</v>
      </c>
      <c r="C13" s="197">
        <v>13043</v>
      </c>
      <c r="D13" s="197">
        <v>17173</v>
      </c>
      <c r="E13" s="197">
        <v>17173</v>
      </c>
      <c r="F13" s="239" t="s">
        <v>504</v>
      </c>
      <c r="G13" s="197"/>
      <c r="H13" s="197">
        <v>38</v>
      </c>
      <c r="I13" s="203">
        <v>38</v>
      </c>
      <c r="J13" s="599"/>
    </row>
    <row r="14" spans="1:10" ht="12.75" customHeight="1">
      <c r="A14" s="221" t="s">
        <v>60</v>
      </c>
      <c r="B14" s="240" t="s">
        <v>385</v>
      </c>
      <c r="C14" s="198"/>
      <c r="D14" s="198"/>
      <c r="E14" s="198"/>
      <c r="F14" s="238" t="s">
        <v>371</v>
      </c>
      <c r="G14" s="197"/>
      <c r="H14" s="197"/>
      <c r="I14" s="203"/>
      <c r="J14" s="599"/>
    </row>
    <row r="15" spans="1:10" ht="22.5" customHeight="1">
      <c r="A15" s="221" t="s">
        <v>61</v>
      </c>
      <c r="B15" s="222" t="s">
        <v>364</v>
      </c>
      <c r="C15" s="198"/>
      <c r="D15" s="198"/>
      <c r="E15" s="198"/>
      <c r="F15" s="238" t="s">
        <v>372</v>
      </c>
      <c r="G15" s="197"/>
      <c r="H15" s="197"/>
      <c r="I15" s="203"/>
      <c r="J15" s="599"/>
    </row>
    <row r="16" spans="1:10" ht="12.75" customHeight="1">
      <c r="A16" s="221" t="s">
        <v>62</v>
      </c>
      <c r="B16" s="222" t="s">
        <v>365</v>
      </c>
      <c r="C16" s="199"/>
      <c r="D16" s="444"/>
      <c r="E16" s="439"/>
      <c r="F16" s="222" t="s">
        <v>83</v>
      </c>
      <c r="G16" s="197"/>
      <c r="H16" s="197"/>
      <c r="I16" s="203"/>
      <c r="J16" s="599"/>
    </row>
    <row r="17" spans="1:10" ht="12.75" customHeight="1" thickBot="1">
      <c r="A17" s="441" t="s">
        <v>63</v>
      </c>
      <c r="B17" s="442" t="s">
        <v>505</v>
      </c>
      <c r="C17" s="423"/>
      <c r="D17" s="440">
        <v>7366</v>
      </c>
      <c r="E17" s="260">
        <v>7366</v>
      </c>
      <c r="F17" s="442" t="s">
        <v>423</v>
      </c>
      <c r="G17" s="420"/>
      <c r="H17" s="420"/>
      <c r="I17" s="258"/>
      <c r="J17" s="599"/>
    </row>
    <row r="18" spans="1:10" ht="15.75" customHeight="1" thickBot="1">
      <c r="A18" s="225" t="s">
        <v>64</v>
      </c>
      <c r="B18" s="72" t="s">
        <v>170</v>
      </c>
      <c r="C18" s="443">
        <f>+C6+C7+C8+C9+C10+C11+C12+C13+C15+C16+C17</f>
        <v>16209</v>
      </c>
      <c r="D18" s="443">
        <f>+D6+D7+D8+D9+D10+D11+D12+D13+D15+D16+D17</f>
        <v>28026</v>
      </c>
      <c r="E18" s="443">
        <f>+E6+E7+E8+E9+E10+E11+E12+E13+E15+E16+E17</f>
        <v>24860</v>
      </c>
      <c r="F18" s="72" t="s">
        <v>171</v>
      </c>
      <c r="G18" s="200">
        <f>+G6+G7+G8+G16+G17</f>
        <v>16209</v>
      </c>
      <c r="H18" s="200">
        <f>+H6+H7+H8+H16+H17</f>
        <v>27939</v>
      </c>
      <c r="I18" s="205">
        <f>+I6+I7+I8+I16+I17</f>
        <v>26791</v>
      </c>
      <c r="J18" s="599"/>
    </row>
    <row r="19" spans="1:10" ht="12.75" customHeight="1">
      <c r="A19" s="241" t="s">
        <v>65</v>
      </c>
      <c r="B19" s="242" t="s">
        <v>384</v>
      </c>
      <c r="C19" s="249">
        <f>+C20+C21+C22+C23+C24</f>
        <v>0</v>
      </c>
      <c r="D19" s="249">
        <f>+D20+D21+D22+D23+D24</f>
        <v>0</v>
      </c>
      <c r="E19" s="249">
        <f>+E20+E21+E22+E23+E24</f>
        <v>0</v>
      </c>
      <c r="F19" s="229" t="s">
        <v>237</v>
      </c>
      <c r="G19" s="392"/>
      <c r="H19" s="392"/>
      <c r="I19" s="57"/>
      <c r="J19" s="599"/>
    </row>
    <row r="20" spans="1:10" ht="12.75" customHeight="1">
      <c r="A20" s="221" t="s">
        <v>66</v>
      </c>
      <c r="B20" s="243" t="s">
        <v>373</v>
      </c>
      <c r="C20" s="58"/>
      <c r="D20" s="58"/>
      <c r="E20" s="58"/>
      <c r="F20" s="229" t="s">
        <v>241</v>
      </c>
      <c r="G20" s="58"/>
      <c r="H20" s="58"/>
      <c r="I20" s="59"/>
      <c r="J20" s="599"/>
    </row>
    <row r="21" spans="1:10" ht="12.75" customHeight="1">
      <c r="A21" s="241" t="s">
        <v>67</v>
      </c>
      <c r="B21" s="243" t="s">
        <v>374</v>
      </c>
      <c r="C21" s="58"/>
      <c r="D21" s="58"/>
      <c r="E21" s="58"/>
      <c r="F21" s="229" t="s">
        <v>177</v>
      </c>
      <c r="G21" s="58"/>
      <c r="H21" s="58"/>
      <c r="I21" s="59"/>
      <c r="J21" s="599"/>
    </row>
    <row r="22" spans="1:10" ht="12.75" customHeight="1">
      <c r="A22" s="221" t="s">
        <v>68</v>
      </c>
      <c r="B22" s="243" t="s">
        <v>375</v>
      </c>
      <c r="C22" s="58"/>
      <c r="D22" s="58"/>
      <c r="E22" s="58"/>
      <c r="F22" s="229" t="s">
        <v>178</v>
      </c>
      <c r="G22" s="58"/>
      <c r="H22" s="58"/>
      <c r="I22" s="59"/>
      <c r="J22" s="599"/>
    </row>
    <row r="23" spans="1:10" ht="12.75" customHeight="1">
      <c r="A23" s="241" t="s">
        <v>69</v>
      </c>
      <c r="B23" s="243" t="s">
        <v>376</v>
      </c>
      <c r="C23" s="58"/>
      <c r="D23" s="58"/>
      <c r="E23" s="58"/>
      <c r="F23" s="227" t="s">
        <v>347</v>
      </c>
      <c r="G23" s="58"/>
      <c r="H23" s="58"/>
      <c r="I23" s="59"/>
      <c r="J23" s="599"/>
    </row>
    <row r="24" spans="1:10" ht="12.75" customHeight="1">
      <c r="A24" s="221" t="s">
        <v>70</v>
      </c>
      <c r="B24" s="244" t="s">
        <v>377</v>
      </c>
      <c r="C24" s="58"/>
      <c r="D24" s="58"/>
      <c r="E24" s="58"/>
      <c r="F24" s="229" t="s">
        <v>242</v>
      </c>
      <c r="G24" s="58"/>
      <c r="H24" s="58"/>
      <c r="I24" s="59"/>
      <c r="J24" s="599"/>
    </row>
    <row r="25" spans="1:10" ht="12.75" customHeight="1">
      <c r="A25" s="241" t="s">
        <v>71</v>
      </c>
      <c r="B25" s="245" t="s">
        <v>378</v>
      </c>
      <c r="C25" s="231">
        <f>+C26+C27+C28+C29+C30</f>
        <v>0</v>
      </c>
      <c r="D25" s="231">
        <f>+D26+D27+D28+D29+D30</f>
        <v>0</v>
      </c>
      <c r="E25" s="231">
        <f>+E26+E27+E28+E29+E30</f>
        <v>0</v>
      </c>
      <c r="F25" s="246" t="s">
        <v>240</v>
      </c>
      <c r="G25" s="58"/>
      <c r="H25" s="58"/>
      <c r="I25" s="59"/>
      <c r="J25" s="599"/>
    </row>
    <row r="26" spans="1:10" ht="12.75" customHeight="1">
      <c r="A26" s="221" t="s">
        <v>72</v>
      </c>
      <c r="B26" s="244" t="s">
        <v>379</v>
      </c>
      <c r="C26" s="58"/>
      <c r="D26" s="58"/>
      <c r="E26" s="58"/>
      <c r="F26" s="246" t="s">
        <v>386</v>
      </c>
      <c r="G26" s="58"/>
      <c r="H26" s="58"/>
      <c r="I26" s="59"/>
      <c r="J26" s="599"/>
    </row>
    <row r="27" spans="1:10" ht="12.75" customHeight="1">
      <c r="A27" s="241" t="s">
        <v>73</v>
      </c>
      <c r="B27" s="244" t="s">
        <v>380</v>
      </c>
      <c r="C27" s="58"/>
      <c r="D27" s="58"/>
      <c r="E27" s="58"/>
      <c r="F27" s="237"/>
      <c r="G27" s="58"/>
      <c r="H27" s="58"/>
      <c r="I27" s="59"/>
      <c r="J27" s="599"/>
    </row>
    <row r="28" spans="1:10" ht="12.75" customHeight="1">
      <c r="A28" s="221" t="s">
        <v>74</v>
      </c>
      <c r="B28" s="243" t="s">
        <v>381</v>
      </c>
      <c r="C28" s="58"/>
      <c r="D28" s="58"/>
      <c r="E28" s="58"/>
      <c r="F28" s="69"/>
      <c r="G28" s="58"/>
      <c r="H28" s="58"/>
      <c r="I28" s="59"/>
      <c r="J28" s="599"/>
    </row>
    <row r="29" spans="1:10" ht="12.75" customHeight="1">
      <c r="A29" s="241" t="s">
        <v>75</v>
      </c>
      <c r="B29" s="247" t="s">
        <v>382</v>
      </c>
      <c r="C29" s="58"/>
      <c r="D29" s="58"/>
      <c r="E29" s="58"/>
      <c r="F29" s="39"/>
      <c r="G29" s="58"/>
      <c r="H29" s="58"/>
      <c r="I29" s="59"/>
      <c r="J29" s="599"/>
    </row>
    <row r="30" spans="1:10" ht="12.75" customHeight="1" thickBot="1">
      <c r="A30" s="221" t="s">
        <v>76</v>
      </c>
      <c r="B30" s="248" t="s">
        <v>383</v>
      </c>
      <c r="C30" s="58"/>
      <c r="D30" s="58"/>
      <c r="E30" s="58"/>
      <c r="F30" s="69"/>
      <c r="G30" s="58"/>
      <c r="H30" s="58"/>
      <c r="I30" s="59"/>
      <c r="J30" s="599"/>
    </row>
    <row r="31" spans="1:10" ht="21.75" customHeight="1" thickBot="1">
      <c r="A31" s="225" t="s">
        <v>77</v>
      </c>
      <c r="B31" s="72" t="s">
        <v>416</v>
      </c>
      <c r="C31" s="200">
        <f>+C19+C25</f>
        <v>0</v>
      </c>
      <c r="D31" s="200">
        <f>+D19+D25</f>
        <v>0</v>
      </c>
      <c r="E31" s="200">
        <f>+E19+E25</f>
        <v>0</v>
      </c>
      <c r="F31" s="72" t="s">
        <v>417</v>
      </c>
      <c r="G31" s="200">
        <f>SUM(G19:G30)</f>
        <v>0</v>
      </c>
      <c r="H31" s="200">
        <f>SUM(H19:H30)</f>
        <v>0</v>
      </c>
      <c r="I31" s="205">
        <f>SUM(I19:I30)</f>
        <v>0</v>
      </c>
      <c r="J31" s="599"/>
    </row>
    <row r="32" spans="1:10" ht="18" customHeight="1" thickBot="1">
      <c r="A32" s="225" t="s">
        <v>78</v>
      </c>
      <c r="B32" s="232" t="s">
        <v>418</v>
      </c>
      <c r="C32" s="200">
        <f>+C18+C31</f>
        <v>16209</v>
      </c>
      <c r="D32" s="200">
        <f>+D18+D31</f>
        <v>28026</v>
      </c>
      <c r="E32" s="200">
        <f>+E18+E31</f>
        <v>24860</v>
      </c>
      <c r="F32" s="232" t="s">
        <v>421</v>
      </c>
      <c r="G32" s="200">
        <f>+G18+G31</f>
        <v>16209</v>
      </c>
      <c r="H32" s="200">
        <f>+H18+H31</f>
        <v>27939</v>
      </c>
      <c r="I32" s="205">
        <f>+I18+I31</f>
        <v>26791</v>
      </c>
      <c r="J32" s="599"/>
    </row>
    <row r="33" spans="1:10" ht="18" customHeight="1" thickBot="1">
      <c r="A33" s="225" t="s">
        <v>79</v>
      </c>
      <c r="B33" s="72" t="s">
        <v>343</v>
      </c>
      <c r="C33" s="236"/>
      <c r="D33" s="236"/>
      <c r="E33" s="236"/>
      <c r="F33" s="72" t="s">
        <v>349</v>
      </c>
      <c r="G33" s="236"/>
      <c r="H33" s="236"/>
      <c r="I33" s="235"/>
      <c r="J33" s="599"/>
    </row>
    <row r="34" spans="1:10" ht="13.5" thickBot="1">
      <c r="A34" s="225" t="s">
        <v>80</v>
      </c>
      <c r="B34" s="233" t="s">
        <v>419</v>
      </c>
      <c r="C34" s="390">
        <f>+C32+C33</f>
        <v>16209</v>
      </c>
      <c r="D34" s="390">
        <f>+D32+D33</f>
        <v>28026</v>
      </c>
      <c r="E34" s="234">
        <f>+E32+E33</f>
        <v>24860</v>
      </c>
      <c r="F34" s="233" t="s">
        <v>420</v>
      </c>
      <c r="G34" s="390">
        <f>+G32+G33</f>
        <v>16209</v>
      </c>
      <c r="H34" s="390">
        <f>+H32+H33</f>
        <v>27939</v>
      </c>
      <c r="I34" s="391">
        <f>+I32+I33</f>
        <v>26791</v>
      </c>
      <c r="J34" s="599"/>
    </row>
    <row r="35" spans="1:10" ht="13.5" thickBot="1">
      <c r="A35" s="225" t="s">
        <v>150</v>
      </c>
      <c r="B35" s="233" t="s">
        <v>182</v>
      </c>
      <c r="C35" s="390" t="str">
        <f>IF(C18-G18&lt;0,G18-C18,"-")</f>
        <v>-</v>
      </c>
      <c r="D35" s="390" t="str">
        <f>IF(D18-H18&lt;0,H18-D18,"-")</f>
        <v>-</v>
      </c>
      <c r="E35" s="234">
        <f>IF(E18-I18&lt;0,I18-E18,"-")</f>
        <v>1931</v>
      </c>
      <c r="F35" s="233" t="s">
        <v>183</v>
      </c>
      <c r="G35" s="390" t="str">
        <f>IF(C18-G18&gt;0,C18-G18,"-")</f>
        <v>-</v>
      </c>
      <c r="H35" s="390">
        <f>IF(D18-H18&gt;0,D18-H18,"-")</f>
        <v>87</v>
      </c>
      <c r="I35" s="391" t="str">
        <f>IF(E18-I18&gt;0,E18-I18,"-")</f>
        <v>-</v>
      </c>
      <c r="J35" s="599"/>
    </row>
    <row r="36" spans="1:10" ht="13.5" thickBot="1">
      <c r="A36" s="225" t="s">
        <v>415</v>
      </c>
      <c r="B36" s="233" t="s">
        <v>351</v>
      </c>
      <c r="C36" s="390" t="str">
        <f>IF(C18+C19-G32&lt;0,G32-(C18+C19),"-")</f>
        <v>-</v>
      </c>
      <c r="D36" s="390" t="str">
        <f>IF(D18+D19-H32&lt;0,H32-(D18+D19),"-")</f>
        <v>-</v>
      </c>
      <c r="E36" s="234">
        <f>IF(E18+E19-I32&lt;0,I32-(E18+E19),"-")</f>
        <v>1931</v>
      </c>
      <c r="F36" s="233" t="s">
        <v>352</v>
      </c>
      <c r="G36" s="390" t="str">
        <f>IF(C18+C19-G32&gt;0,C18+C19-G32,"-")</f>
        <v>-</v>
      </c>
      <c r="H36" s="390">
        <f>IF(D18+D19-H32&gt;0,D18+D19-H32,"-")</f>
        <v>87</v>
      </c>
      <c r="I36" s="391" t="str">
        <f>IF(E18+E19-I32&gt;0,E18+E19-I32,"-")</f>
        <v>-</v>
      </c>
      <c r="J36" s="599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5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42.375" style="37" customWidth="1"/>
    <col min="2" max="7" width="15.625" style="36" customWidth="1"/>
    <col min="8" max="8" width="13.875" style="36" customWidth="1"/>
    <col min="9" max="16384" width="9.375" style="36" customWidth="1"/>
  </cols>
  <sheetData>
    <row r="1" spans="1:7" ht="18" customHeight="1">
      <c r="A1" s="601" t="s">
        <v>6</v>
      </c>
      <c r="B1" s="601"/>
      <c r="C1" s="601"/>
      <c r="D1" s="601"/>
      <c r="E1" s="601"/>
      <c r="F1" s="601"/>
      <c r="G1" s="601"/>
    </row>
    <row r="2" spans="1:7" ht="22.5" customHeight="1" thickBot="1">
      <c r="A2" s="91"/>
      <c r="B2" s="45"/>
      <c r="C2" s="45"/>
      <c r="D2" s="45"/>
      <c r="E2" s="45"/>
      <c r="F2" s="600" t="s">
        <v>100</v>
      </c>
      <c r="G2" s="600"/>
    </row>
    <row r="3" spans="1:7" s="38" customFormat="1" ht="50.25" customHeight="1" thickBot="1">
      <c r="A3" s="92" t="s">
        <v>104</v>
      </c>
      <c r="B3" s="93" t="s">
        <v>105</v>
      </c>
      <c r="C3" s="93" t="s">
        <v>106</v>
      </c>
      <c r="D3" s="93" t="s">
        <v>5</v>
      </c>
      <c r="E3" s="93" t="s">
        <v>2</v>
      </c>
      <c r="F3" s="394" t="s">
        <v>426</v>
      </c>
      <c r="G3" s="393" t="s">
        <v>427</v>
      </c>
    </row>
    <row r="4" spans="1:7" s="45" customFormat="1" ht="12" customHeight="1" thickBot="1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313" t="s">
        <v>57</v>
      </c>
      <c r="G4" s="44" t="s">
        <v>413</v>
      </c>
    </row>
    <row r="5" spans="1:7" ht="15.75" customHeight="1">
      <c r="A5" s="559" t="s">
        <v>513</v>
      </c>
      <c r="B5" s="26">
        <v>2500</v>
      </c>
      <c r="C5" s="46" t="s">
        <v>520</v>
      </c>
      <c r="D5" s="26">
        <v>0</v>
      </c>
      <c r="E5" s="26">
        <v>2500</v>
      </c>
      <c r="F5" s="314">
        <v>2500</v>
      </c>
      <c r="G5" s="315">
        <f>+D5+F5</f>
        <v>2500</v>
      </c>
    </row>
    <row r="6" spans="1:7" ht="15.75" customHeight="1">
      <c r="A6" s="559" t="s">
        <v>514</v>
      </c>
      <c r="B6" s="26">
        <v>10033</v>
      </c>
      <c r="C6" s="46" t="s">
        <v>520</v>
      </c>
      <c r="D6" s="26"/>
      <c r="E6" s="26">
        <v>10033</v>
      </c>
      <c r="F6" s="314">
        <v>10033</v>
      </c>
      <c r="G6" s="315">
        <f aca="true" t="shared" si="0" ref="G6:G23">+D6+F6</f>
        <v>10033</v>
      </c>
    </row>
    <row r="7" spans="1:7" ht="15.75" customHeight="1">
      <c r="A7" s="559" t="s">
        <v>521</v>
      </c>
      <c r="B7" s="26">
        <v>9485</v>
      </c>
      <c r="C7" s="46">
        <v>2013</v>
      </c>
      <c r="D7" s="26"/>
      <c r="E7" s="26">
        <v>9485</v>
      </c>
      <c r="F7" s="314">
        <v>9485</v>
      </c>
      <c r="G7" s="315">
        <f t="shared" si="0"/>
        <v>9485</v>
      </c>
    </row>
    <row r="8" spans="1:7" ht="15.75" customHeight="1">
      <c r="A8" s="560" t="s">
        <v>515</v>
      </c>
      <c r="B8" s="26">
        <v>577</v>
      </c>
      <c r="C8" s="46">
        <v>2013</v>
      </c>
      <c r="D8" s="26"/>
      <c r="E8" s="26">
        <v>577</v>
      </c>
      <c r="F8" s="314">
        <v>577</v>
      </c>
      <c r="G8" s="315">
        <f t="shared" si="0"/>
        <v>577</v>
      </c>
    </row>
    <row r="9" spans="1:7" ht="15.75" customHeight="1">
      <c r="A9" s="559" t="s">
        <v>522</v>
      </c>
      <c r="B9" s="26">
        <v>30</v>
      </c>
      <c r="C9" s="46">
        <v>2013</v>
      </c>
      <c r="D9" s="26"/>
      <c r="E9" s="26">
        <v>30</v>
      </c>
      <c r="F9" s="314">
        <v>30</v>
      </c>
      <c r="G9" s="315">
        <f t="shared" si="0"/>
        <v>30</v>
      </c>
    </row>
    <row r="10" spans="1:7" ht="15.75" customHeight="1">
      <c r="A10" s="562" t="s">
        <v>524</v>
      </c>
      <c r="B10" s="26">
        <v>38</v>
      </c>
      <c r="C10" s="46">
        <v>2013</v>
      </c>
      <c r="D10" s="26"/>
      <c r="E10" s="26">
        <v>38</v>
      </c>
      <c r="F10" s="314">
        <v>38</v>
      </c>
      <c r="G10" s="315">
        <f t="shared" si="0"/>
        <v>38</v>
      </c>
    </row>
    <row r="11" spans="1:7" ht="15.75" customHeight="1">
      <c r="A11" s="39"/>
      <c r="B11" s="26"/>
      <c r="C11" s="46"/>
      <c r="D11" s="26"/>
      <c r="E11" s="26"/>
      <c r="F11" s="314"/>
      <c r="G11" s="315">
        <f t="shared" si="0"/>
        <v>0</v>
      </c>
    </row>
    <row r="12" spans="1:7" ht="15.75" customHeight="1">
      <c r="A12" s="39"/>
      <c r="B12" s="26"/>
      <c r="C12" s="46"/>
      <c r="D12" s="26"/>
      <c r="E12" s="26"/>
      <c r="F12" s="314"/>
      <c r="G12" s="315">
        <f t="shared" si="0"/>
        <v>0</v>
      </c>
    </row>
    <row r="13" spans="1:7" ht="15.75" customHeight="1">
      <c r="A13" s="39"/>
      <c r="B13" s="26"/>
      <c r="C13" s="46"/>
      <c r="D13" s="26"/>
      <c r="E13" s="26"/>
      <c r="F13" s="314"/>
      <c r="G13" s="315">
        <f t="shared" si="0"/>
        <v>0</v>
      </c>
    </row>
    <row r="14" spans="1:7" ht="15.75" customHeight="1">
      <c r="A14" s="39"/>
      <c r="B14" s="26"/>
      <c r="C14" s="46"/>
      <c r="D14" s="26"/>
      <c r="E14" s="26"/>
      <c r="F14" s="314"/>
      <c r="G14" s="315">
        <f t="shared" si="0"/>
        <v>0</v>
      </c>
    </row>
    <row r="15" spans="1:7" ht="15.75" customHeight="1">
      <c r="A15" s="39"/>
      <c r="B15" s="26"/>
      <c r="C15" s="46"/>
      <c r="D15" s="26"/>
      <c r="E15" s="26"/>
      <c r="F15" s="314"/>
      <c r="G15" s="315">
        <f t="shared" si="0"/>
        <v>0</v>
      </c>
    </row>
    <row r="16" spans="1:7" ht="15.75" customHeight="1">
      <c r="A16" s="39"/>
      <c r="B16" s="26"/>
      <c r="C16" s="46"/>
      <c r="D16" s="26"/>
      <c r="E16" s="26"/>
      <c r="F16" s="314"/>
      <c r="G16" s="315">
        <f t="shared" si="0"/>
        <v>0</v>
      </c>
    </row>
    <row r="17" spans="1:7" ht="15.75" customHeight="1">
      <c r="A17" s="39"/>
      <c r="B17" s="26"/>
      <c r="C17" s="46"/>
      <c r="D17" s="26"/>
      <c r="E17" s="26"/>
      <c r="F17" s="314"/>
      <c r="G17" s="315">
        <f t="shared" si="0"/>
        <v>0</v>
      </c>
    </row>
    <row r="18" spans="1:7" ht="15.75" customHeight="1">
      <c r="A18" s="39"/>
      <c r="B18" s="26"/>
      <c r="C18" s="46"/>
      <c r="D18" s="26"/>
      <c r="E18" s="26"/>
      <c r="F18" s="314"/>
      <c r="G18" s="315">
        <f t="shared" si="0"/>
        <v>0</v>
      </c>
    </row>
    <row r="19" spans="1:7" ht="15.75" customHeight="1">
      <c r="A19" s="39"/>
      <c r="B19" s="26"/>
      <c r="C19" s="46"/>
      <c r="D19" s="26"/>
      <c r="E19" s="26"/>
      <c r="F19" s="314"/>
      <c r="G19" s="315">
        <f t="shared" si="0"/>
        <v>0</v>
      </c>
    </row>
    <row r="20" spans="1:7" ht="15.75" customHeight="1">
      <c r="A20" s="39"/>
      <c r="B20" s="26"/>
      <c r="C20" s="46"/>
      <c r="D20" s="26"/>
      <c r="E20" s="26"/>
      <c r="F20" s="314"/>
      <c r="G20" s="315">
        <f t="shared" si="0"/>
        <v>0</v>
      </c>
    </row>
    <row r="21" spans="1:7" ht="15.75" customHeight="1">
      <c r="A21" s="39"/>
      <c r="B21" s="26"/>
      <c r="C21" s="46"/>
      <c r="D21" s="26"/>
      <c r="E21" s="26"/>
      <c r="F21" s="314"/>
      <c r="G21" s="315">
        <f t="shared" si="0"/>
        <v>0</v>
      </c>
    </row>
    <row r="22" spans="1:7" ht="15.75" customHeight="1">
      <c r="A22" s="39"/>
      <c r="B22" s="26"/>
      <c r="C22" s="46"/>
      <c r="D22" s="26"/>
      <c r="E22" s="26"/>
      <c r="F22" s="314"/>
      <c r="G22" s="315">
        <f t="shared" si="0"/>
        <v>0</v>
      </c>
    </row>
    <row r="23" spans="1:7" ht="15.75" customHeight="1" thickBot="1">
      <c r="A23" s="47"/>
      <c r="B23" s="27"/>
      <c r="C23" s="48"/>
      <c r="D23" s="27"/>
      <c r="E23" s="27"/>
      <c r="F23" s="316"/>
      <c r="G23" s="315">
        <f t="shared" si="0"/>
        <v>0</v>
      </c>
    </row>
    <row r="24" spans="1:7" s="51" customFormat="1" ht="18" customHeight="1" thickBot="1">
      <c r="A24" s="94" t="s">
        <v>103</v>
      </c>
      <c r="B24" s="49">
        <f>SUM(B5:B23)</f>
        <v>22663</v>
      </c>
      <c r="C24" s="67"/>
      <c r="D24" s="49">
        <f>SUM(D5:D23)</f>
        <v>0</v>
      </c>
      <c r="E24" s="49">
        <f>SUM(E5:E23)</f>
        <v>22663</v>
      </c>
      <c r="F24" s="49">
        <f>SUM(F5:F23)</f>
        <v>22663</v>
      </c>
      <c r="G24" s="50">
        <f>SUM(G5:G23)</f>
        <v>22663</v>
      </c>
    </row>
    <row r="25" spans="6:7" ht="12.75">
      <c r="F25" s="51"/>
      <c r="G25" s="51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5/2014. (V. 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4"/>
  <sheetViews>
    <sheetView view="pageLayout" zoomScaleSheetLayoutView="130" workbookViewId="0" topLeftCell="A1">
      <selection activeCell="B8" sqref="B8"/>
    </sheetView>
  </sheetViews>
  <sheetFormatPr defaultColWidth="9.00390625" defaultRowHeight="12.75"/>
  <cols>
    <col min="1" max="1" width="56.875" style="37" customWidth="1"/>
    <col min="2" max="7" width="15.875" style="36" customWidth="1"/>
    <col min="8" max="8" width="12.875" style="36" customWidth="1"/>
    <col min="9" max="9" width="13.875" style="36" customWidth="1"/>
    <col min="10" max="16384" width="9.375" style="36" customWidth="1"/>
  </cols>
  <sheetData>
    <row r="1" spans="1:7" ht="24.75" customHeight="1">
      <c r="A1" s="601" t="s">
        <v>7</v>
      </c>
      <c r="B1" s="601"/>
      <c r="C1" s="601"/>
      <c r="D1" s="601"/>
      <c r="E1" s="601"/>
      <c r="F1" s="601"/>
      <c r="G1" s="601"/>
    </row>
    <row r="2" spans="1:7" ht="23.25" customHeight="1" thickBot="1">
      <c r="A2" s="91"/>
      <c r="B2" s="45"/>
      <c r="C2" s="45"/>
      <c r="D2" s="45"/>
      <c r="E2" s="45"/>
      <c r="F2" s="600" t="s">
        <v>100</v>
      </c>
      <c r="G2" s="600"/>
    </row>
    <row r="3" spans="1:7" s="38" customFormat="1" ht="48.75" customHeight="1" thickBot="1">
      <c r="A3" s="92" t="s">
        <v>107</v>
      </c>
      <c r="B3" s="93" t="s">
        <v>105</v>
      </c>
      <c r="C3" s="93" t="s">
        <v>106</v>
      </c>
      <c r="D3" s="93" t="s">
        <v>5</v>
      </c>
      <c r="E3" s="93" t="s">
        <v>2</v>
      </c>
      <c r="F3" s="394" t="s">
        <v>426</v>
      </c>
      <c r="G3" s="393" t="s">
        <v>427</v>
      </c>
    </row>
    <row r="4" spans="1:7" s="45" customFormat="1" ht="15" customHeight="1" thickBot="1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313">
        <v>6</v>
      </c>
      <c r="G4" s="44" t="s">
        <v>413</v>
      </c>
    </row>
    <row r="5" spans="1:7" ht="15.75" customHeight="1">
      <c r="A5" s="52" t="s">
        <v>525</v>
      </c>
      <c r="B5" s="26">
        <v>4128</v>
      </c>
      <c r="C5" s="555">
        <v>2013</v>
      </c>
      <c r="D5" s="26"/>
      <c r="E5" s="26">
        <v>4128</v>
      </c>
      <c r="F5" s="314">
        <v>4128</v>
      </c>
      <c r="G5" s="315">
        <f>+D5+F5</f>
        <v>4128</v>
      </c>
    </row>
    <row r="6" spans="1:7" ht="15.75" customHeight="1">
      <c r="A6" s="52"/>
      <c r="B6" s="26"/>
      <c r="C6" s="555"/>
      <c r="D6" s="26"/>
      <c r="E6" s="26"/>
      <c r="F6" s="314"/>
      <c r="G6" s="315">
        <f aca="true" t="shared" si="0" ref="G6:G23">+D6+F6</f>
        <v>0</v>
      </c>
    </row>
    <row r="7" spans="1:7" ht="15.75" customHeight="1">
      <c r="A7" s="52"/>
      <c r="B7" s="26"/>
      <c r="C7" s="555"/>
      <c r="D7" s="26"/>
      <c r="E7" s="26"/>
      <c r="F7" s="314"/>
      <c r="G7" s="315">
        <f t="shared" si="0"/>
        <v>0</v>
      </c>
    </row>
    <row r="8" spans="1:7" ht="15.75" customHeight="1">
      <c r="A8" s="52"/>
      <c r="B8" s="26"/>
      <c r="C8" s="555"/>
      <c r="D8" s="26"/>
      <c r="E8" s="26"/>
      <c r="F8" s="314"/>
      <c r="G8" s="315">
        <f t="shared" si="0"/>
        <v>0</v>
      </c>
    </row>
    <row r="9" spans="1:7" ht="15.75" customHeight="1">
      <c r="A9" s="52"/>
      <c r="B9" s="26"/>
      <c r="C9" s="555"/>
      <c r="D9" s="26"/>
      <c r="E9" s="26"/>
      <c r="F9" s="314"/>
      <c r="G9" s="315">
        <f t="shared" si="0"/>
        <v>0</v>
      </c>
    </row>
    <row r="10" spans="1:7" ht="15.75" customHeight="1">
      <c r="A10" s="52"/>
      <c r="B10" s="26"/>
      <c r="C10" s="555"/>
      <c r="D10" s="26"/>
      <c r="E10" s="26"/>
      <c r="F10" s="314"/>
      <c r="G10" s="315">
        <f t="shared" si="0"/>
        <v>0</v>
      </c>
    </row>
    <row r="11" spans="1:7" ht="15.75" customHeight="1">
      <c r="A11" s="52"/>
      <c r="B11" s="26"/>
      <c r="C11" s="555"/>
      <c r="D11" s="26"/>
      <c r="E11" s="26"/>
      <c r="F11" s="314"/>
      <c r="G11" s="315">
        <f t="shared" si="0"/>
        <v>0</v>
      </c>
    </row>
    <row r="12" spans="1:7" ht="15.75" customHeight="1">
      <c r="A12" s="52"/>
      <c r="B12" s="26"/>
      <c r="C12" s="555"/>
      <c r="D12" s="26"/>
      <c r="E12" s="26"/>
      <c r="F12" s="314"/>
      <c r="G12" s="315">
        <f t="shared" si="0"/>
        <v>0</v>
      </c>
    </row>
    <row r="13" spans="1:7" ht="15.75" customHeight="1">
      <c r="A13" s="52"/>
      <c r="B13" s="26"/>
      <c r="C13" s="555"/>
      <c r="D13" s="26"/>
      <c r="E13" s="26"/>
      <c r="F13" s="314"/>
      <c r="G13" s="315">
        <f t="shared" si="0"/>
        <v>0</v>
      </c>
    </row>
    <row r="14" spans="1:7" ht="15.75" customHeight="1">
      <c r="A14" s="52"/>
      <c r="B14" s="26"/>
      <c r="C14" s="555"/>
      <c r="D14" s="26"/>
      <c r="E14" s="26"/>
      <c r="F14" s="314"/>
      <c r="G14" s="315">
        <f t="shared" si="0"/>
        <v>0</v>
      </c>
    </row>
    <row r="15" spans="1:7" ht="15.75" customHeight="1">
      <c r="A15" s="52"/>
      <c r="B15" s="26"/>
      <c r="C15" s="555"/>
      <c r="D15" s="26"/>
      <c r="E15" s="26"/>
      <c r="F15" s="314"/>
      <c r="G15" s="315">
        <f t="shared" si="0"/>
        <v>0</v>
      </c>
    </row>
    <row r="16" spans="1:7" ht="15.75" customHeight="1">
      <c r="A16" s="52"/>
      <c r="B16" s="26"/>
      <c r="C16" s="555"/>
      <c r="D16" s="26"/>
      <c r="E16" s="26"/>
      <c r="F16" s="314"/>
      <c r="G16" s="315">
        <f t="shared" si="0"/>
        <v>0</v>
      </c>
    </row>
    <row r="17" spans="1:7" ht="15.75" customHeight="1">
      <c r="A17" s="52"/>
      <c r="B17" s="26"/>
      <c r="C17" s="555"/>
      <c r="D17" s="26"/>
      <c r="E17" s="26"/>
      <c r="F17" s="314"/>
      <c r="G17" s="315">
        <f t="shared" si="0"/>
        <v>0</v>
      </c>
    </row>
    <row r="18" spans="1:7" ht="15.75" customHeight="1">
      <c r="A18" s="52"/>
      <c r="B18" s="26"/>
      <c r="C18" s="555"/>
      <c r="D18" s="26"/>
      <c r="E18" s="26"/>
      <c r="F18" s="314"/>
      <c r="G18" s="315">
        <f t="shared" si="0"/>
        <v>0</v>
      </c>
    </row>
    <row r="19" spans="1:7" ht="15.75" customHeight="1">
      <c r="A19" s="52"/>
      <c r="B19" s="26"/>
      <c r="C19" s="555"/>
      <c r="D19" s="26"/>
      <c r="E19" s="26"/>
      <c r="F19" s="314"/>
      <c r="G19" s="315">
        <f t="shared" si="0"/>
        <v>0</v>
      </c>
    </row>
    <row r="20" spans="1:7" ht="15.75" customHeight="1">
      <c r="A20" s="52"/>
      <c r="B20" s="26"/>
      <c r="C20" s="555"/>
      <c r="D20" s="26"/>
      <c r="E20" s="26"/>
      <c r="F20" s="314"/>
      <c r="G20" s="315">
        <f t="shared" si="0"/>
        <v>0</v>
      </c>
    </row>
    <row r="21" spans="1:7" ht="15.75" customHeight="1">
      <c r="A21" s="52"/>
      <c r="B21" s="26"/>
      <c r="C21" s="555"/>
      <c r="D21" s="26"/>
      <c r="E21" s="26"/>
      <c r="F21" s="314"/>
      <c r="G21" s="315">
        <f t="shared" si="0"/>
        <v>0</v>
      </c>
    </row>
    <row r="22" spans="1:7" ht="15.75" customHeight="1">
      <c r="A22" s="52"/>
      <c r="B22" s="26"/>
      <c r="C22" s="555"/>
      <c r="D22" s="26"/>
      <c r="E22" s="26"/>
      <c r="F22" s="314"/>
      <c r="G22" s="315">
        <f t="shared" si="0"/>
        <v>0</v>
      </c>
    </row>
    <row r="23" spans="1:7" ht="15.75" customHeight="1" thickBot="1">
      <c r="A23" s="53"/>
      <c r="B23" s="27"/>
      <c r="C23" s="556"/>
      <c r="D23" s="27"/>
      <c r="E23" s="27"/>
      <c r="F23" s="316"/>
      <c r="G23" s="315">
        <f t="shared" si="0"/>
        <v>0</v>
      </c>
    </row>
    <row r="24" spans="1:7" s="51" customFormat="1" ht="18" customHeight="1" thickBot="1">
      <c r="A24" s="94" t="s">
        <v>103</v>
      </c>
      <c r="B24" s="49">
        <f>SUM(B5:B23)</f>
        <v>4128</v>
      </c>
      <c r="C24" s="67"/>
      <c r="D24" s="49">
        <f>SUM(D5:D23)</f>
        <v>0</v>
      </c>
      <c r="E24" s="49">
        <f>SUM(E5:E23)</f>
        <v>4128</v>
      </c>
      <c r="F24" s="49">
        <f>SUM(F5:F23)</f>
        <v>4128</v>
      </c>
      <c r="G24" s="50">
        <f>SUM(G5:G23)</f>
        <v>4128</v>
      </c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5/2014. (V. 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7"/>
  <sheetViews>
    <sheetView view="pageLayout" zoomScaleSheetLayoutView="100" workbookViewId="0" topLeftCell="A1">
      <selection activeCell="M17" sqref="M17"/>
    </sheetView>
  </sheetViews>
  <sheetFormatPr defaultColWidth="9.00390625" defaultRowHeight="12.75"/>
  <cols>
    <col min="1" max="1" width="28.50390625" style="40" customWidth="1"/>
    <col min="2" max="13" width="10.00390625" style="40" customWidth="1"/>
    <col min="14" max="16384" width="9.375" style="40" customWidth="1"/>
  </cols>
  <sheetData>
    <row r="1" spans="1:13" ht="16.5" thickBot="1">
      <c r="A1" s="611" t="s">
        <v>517</v>
      </c>
      <c r="B1" s="611"/>
      <c r="C1" s="611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1:13" ht="13.5" thickBot="1">
      <c r="A2" s="605" t="s">
        <v>151</v>
      </c>
      <c r="B2" s="617" t="s">
        <v>408</v>
      </c>
      <c r="C2" s="617"/>
      <c r="D2" s="617"/>
      <c r="E2" s="617"/>
      <c r="F2" s="617"/>
      <c r="G2" s="617"/>
      <c r="H2" s="617"/>
      <c r="I2" s="617"/>
      <c r="J2" s="602" t="s">
        <v>410</v>
      </c>
      <c r="K2" s="602"/>
      <c r="L2" s="602"/>
      <c r="M2" s="602"/>
    </row>
    <row r="3" spans="1:13" ht="15" customHeight="1" thickBot="1">
      <c r="A3" s="606"/>
      <c r="B3" s="608" t="s">
        <v>411</v>
      </c>
      <c r="C3" s="609" t="s">
        <v>412</v>
      </c>
      <c r="D3" s="604" t="s">
        <v>404</v>
      </c>
      <c r="E3" s="604"/>
      <c r="F3" s="604"/>
      <c r="G3" s="604"/>
      <c r="H3" s="604"/>
      <c r="I3" s="604"/>
      <c r="J3" s="603"/>
      <c r="K3" s="603"/>
      <c r="L3" s="603"/>
      <c r="M3" s="603"/>
    </row>
    <row r="4" spans="1:13" ht="21.75" thickBot="1">
      <c r="A4" s="606"/>
      <c r="B4" s="608"/>
      <c r="C4" s="609"/>
      <c r="D4" s="318" t="s">
        <v>411</v>
      </c>
      <c r="E4" s="318" t="s">
        <v>412</v>
      </c>
      <c r="F4" s="318" t="s">
        <v>411</v>
      </c>
      <c r="G4" s="318" t="s">
        <v>412</v>
      </c>
      <c r="H4" s="318" t="s">
        <v>411</v>
      </c>
      <c r="I4" s="318" t="s">
        <v>412</v>
      </c>
      <c r="J4" s="603"/>
      <c r="K4" s="603"/>
      <c r="L4" s="603"/>
      <c r="M4" s="603"/>
    </row>
    <row r="5" spans="1:13" ht="42.75" thickBot="1">
      <c r="A5" s="607"/>
      <c r="B5" s="609" t="s">
        <v>405</v>
      </c>
      <c r="C5" s="609"/>
      <c r="D5" s="609" t="s">
        <v>3</v>
      </c>
      <c r="E5" s="609"/>
      <c r="F5" s="609" t="s">
        <v>428</v>
      </c>
      <c r="G5" s="609"/>
      <c r="H5" s="608" t="s">
        <v>4</v>
      </c>
      <c r="I5" s="608"/>
      <c r="J5" s="317" t="s">
        <v>3</v>
      </c>
      <c r="K5" s="318" t="s">
        <v>428</v>
      </c>
      <c r="L5" s="317" t="s">
        <v>84</v>
      </c>
      <c r="M5" s="318" t="s">
        <v>429</v>
      </c>
    </row>
    <row r="6" spans="1:13" ht="13.5" thickBot="1">
      <c r="A6" s="319">
        <v>1</v>
      </c>
      <c r="B6" s="317">
        <v>2</v>
      </c>
      <c r="C6" s="317">
        <v>3</v>
      </c>
      <c r="D6" s="320">
        <v>4</v>
      </c>
      <c r="E6" s="318">
        <v>5</v>
      </c>
      <c r="F6" s="318">
        <v>6</v>
      </c>
      <c r="G6" s="318">
        <v>7</v>
      </c>
      <c r="H6" s="317">
        <v>8</v>
      </c>
      <c r="I6" s="320">
        <v>9</v>
      </c>
      <c r="J6" s="320">
        <v>10</v>
      </c>
      <c r="K6" s="320">
        <v>11</v>
      </c>
      <c r="L6" s="320" t="s">
        <v>407</v>
      </c>
      <c r="M6" s="321" t="s">
        <v>406</v>
      </c>
    </row>
    <row r="7" spans="1:13" ht="12.75">
      <c r="A7" s="322" t="s">
        <v>152</v>
      </c>
      <c r="B7" s="323"/>
      <c r="C7" s="342"/>
      <c r="D7" s="342"/>
      <c r="E7" s="353"/>
      <c r="F7" s="342"/>
      <c r="G7" s="342"/>
      <c r="H7" s="342"/>
      <c r="I7" s="342"/>
      <c r="J7" s="342"/>
      <c r="K7" s="342"/>
      <c r="L7" s="324">
        <f aca="true" t="shared" si="0" ref="L7:L13">+J7+K7</f>
        <v>0</v>
      </c>
      <c r="M7" s="357">
        <f>IF((C7&lt;&gt;0),ROUND((L7/C7)*100,1),"")</f>
      </c>
    </row>
    <row r="8" spans="1:13" ht="12.75">
      <c r="A8" s="325" t="s">
        <v>165</v>
      </c>
      <c r="B8" s="326"/>
      <c r="C8" s="327"/>
      <c r="D8" s="327"/>
      <c r="E8" s="327"/>
      <c r="F8" s="327"/>
      <c r="G8" s="327"/>
      <c r="H8" s="327"/>
      <c r="I8" s="327"/>
      <c r="J8" s="327"/>
      <c r="K8" s="327"/>
      <c r="L8" s="328">
        <f t="shared" si="0"/>
        <v>0</v>
      </c>
      <c r="M8" s="358">
        <f aca="true" t="shared" si="1" ref="M8:M13">IF((C8&lt;&gt;0),ROUND((L8/C8)*100,1),"")</f>
      </c>
    </row>
    <row r="9" spans="1:13" ht="12.75">
      <c r="A9" s="329" t="s">
        <v>153</v>
      </c>
      <c r="B9" s="330">
        <v>16588</v>
      </c>
      <c r="C9" s="345">
        <v>16588</v>
      </c>
      <c r="D9" s="345"/>
      <c r="E9" s="345"/>
      <c r="F9" s="345"/>
      <c r="G9" s="345"/>
      <c r="H9" s="345"/>
      <c r="I9" s="345"/>
      <c r="J9" s="345"/>
      <c r="K9" s="345">
        <v>8393</v>
      </c>
      <c r="L9" s="328">
        <f t="shared" si="0"/>
        <v>8393</v>
      </c>
      <c r="M9" s="358">
        <f t="shared" si="1"/>
        <v>50.6</v>
      </c>
    </row>
    <row r="10" spans="1:13" ht="12.75">
      <c r="A10" s="329" t="s">
        <v>166</v>
      </c>
      <c r="B10" s="330"/>
      <c r="C10" s="345"/>
      <c r="D10" s="345"/>
      <c r="E10" s="345"/>
      <c r="F10" s="345"/>
      <c r="G10" s="345"/>
      <c r="H10" s="345"/>
      <c r="I10" s="345"/>
      <c r="J10" s="345"/>
      <c r="K10" s="345"/>
      <c r="L10" s="328">
        <f t="shared" si="0"/>
        <v>0</v>
      </c>
      <c r="M10" s="358">
        <f t="shared" si="1"/>
      </c>
    </row>
    <row r="11" spans="1:13" ht="12.75">
      <c r="A11" s="329" t="s">
        <v>154</v>
      </c>
      <c r="B11" s="330"/>
      <c r="C11" s="345"/>
      <c r="D11" s="345"/>
      <c r="E11" s="345"/>
      <c r="F11" s="345"/>
      <c r="G11" s="345"/>
      <c r="H11" s="345"/>
      <c r="I11" s="345"/>
      <c r="J11" s="345"/>
      <c r="K11" s="345"/>
      <c r="L11" s="328">
        <f t="shared" si="0"/>
        <v>0</v>
      </c>
      <c r="M11" s="358">
        <f t="shared" si="1"/>
      </c>
    </row>
    <row r="12" spans="1:13" ht="12.75">
      <c r="A12" s="329" t="s">
        <v>155</v>
      </c>
      <c r="B12" s="330"/>
      <c r="C12" s="345"/>
      <c r="D12" s="345"/>
      <c r="E12" s="345"/>
      <c r="F12" s="345"/>
      <c r="G12" s="345"/>
      <c r="H12" s="345"/>
      <c r="I12" s="345"/>
      <c r="J12" s="345"/>
      <c r="K12" s="345"/>
      <c r="L12" s="328">
        <f t="shared" si="0"/>
        <v>0</v>
      </c>
      <c r="M12" s="358">
        <f t="shared" si="1"/>
      </c>
    </row>
    <row r="13" spans="1:13" ht="15" customHeight="1" thickBot="1">
      <c r="A13" s="331"/>
      <c r="B13" s="332"/>
      <c r="C13" s="349"/>
      <c r="D13" s="349"/>
      <c r="E13" s="349"/>
      <c r="F13" s="349"/>
      <c r="G13" s="349"/>
      <c r="H13" s="349"/>
      <c r="I13" s="349"/>
      <c r="J13" s="349"/>
      <c r="K13" s="349"/>
      <c r="L13" s="328">
        <f t="shared" si="0"/>
        <v>0</v>
      </c>
      <c r="M13" s="359">
        <f t="shared" si="1"/>
      </c>
    </row>
    <row r="14" spans="1:13" ht="13.5" thickBot="1">
      <c r="A14" s="333" t="s">
        <v>157</v>
      </c>
      <c r="B14" s="334">
        <f>B7+SUM(B9:B13)</f>
        <v>16588</v>
      </c>
      <c r="C14" s="334">
        <f aca="true" t="shared" si="2" ref="C14:L14">C7+SUM(C9:C13)</f>
        <v>16588</v>
      </c>
      <c r="D14" s="334">
        <f t="shared" si="2"/>
        <v>0</v>
      </c>
      <c r="E14" s="334">
        <f t="shared" si="2"/>
        <v>0</v>
      </c>
      <c r="F14" s="334">
        <f t="shared" si="2"/>
        <v>0</v>
      </c>
      <c r="G14" s="334">
        <f t="shared" si="2"/>
        <v>0</v>
      </c>
      <c r="H14" s="334">
        <f t="shared" si="2"/>
        <v>0</v>
      </c>
      <c r="I14" s="334">
        <f t="shared" si="2"/>
        <v>0</v>
      </c>
      <c r="J14" s="334">
        <f t="shared" si="2"/>
        <v>0</v>
      </c>
      <c r="K14" s="334">
        <f t="shared" si="2"/>
        <v>8393</v>
      </c>
      <c r="L14" s="334">
        <f t="shared" si="2"/>
        <v>8393</v>
      </c>
      <c r="M14" s="557">
        <f>IF((C14&lt;&gt;0),ROUND((L14/C14)*100,1),"")</f>
        <v>50.6</v>
      </c>
    </row>
    <row r="15" spans="1:13" ht="12.75">
      <c r="A15" s="335"/>
      <c r="B15" s="336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</row>
    <row r="16" spans="1:13" ht="13.5" thickBot="1">
      <c r="A16" s="338" t="s">
        <v>156</v>
      </c>
      <c r="B16" s="339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</row>
    <row r="17" spans="1:13" ht="12.75">
      <c r="A17" s="341" t="s">
        <v>161</v>
      </c>
      <c r="B17" s="323"/>
      <c r="C17" s="342"/>
      <c r="D17" s="342"/>
      <c r="E17" s="353"/>
      <c r="F17" s="342"/>
      <c r="G17" s="342"/>
      <c r="H17" s="342"/>
      <c r="I17" s="342"/>
      <c r="J17" s="342"/>
      <c r="K17" s="342">
        <v>180</v>
      </c>
      <c r="L17" s="343">
        <f aca="true" t="shared" si="3" ref="L17:L22">+J17+K17</f>
        <v>180</v>
      </c>
      <c r="M17" s="357">
        <f aca="true" t="shared" si="4" ref="M17:M23">IF((C17&lt;&gt;0),ROUND((L17/C17)*100,1),"")</f>
      </c>
    </row>
    <row r="18" spans="1:13" ht="12.75">
      <c r="A18" s="344" t="s">
        <v>162</v>
      </c>
      <c r="B18" s="326"/>
      <c r="C18" s="345"/>
      <c r="D18" s="345"/>
      <c r="E18" s="345"/>
      <c r="F18" s="345"/>
      <c r="G18" s="345"/>
      <c r="H18" s="345"/>
      <c r="I18" s="345"/>
      <c r="J18" s="345"/>
      <c r="K18" s="345"/>
      <c r="L18" s="346">
        <f t="shared" si="3"/>
        <v>0</v>
      </c>
      <c r="M18" s="358">
        <f t="shared" si="4"/>
      </c>
    </row>
    <row r="19" spans="1:13" ht="12.75">
      <c r="A19" s="344" t="s">
        <v>163</v>
      </c>
      <c r="B19" s="330">
        <v>16588</v>
      </c>
      <c r="C19" s="345">
        <v>16588</v>
      </c>
      <c r="D19" s="345"/>
      <c r="E19" s="345"/>
      <c r="F19" s="345"/>
      <c r="G19" s="345"/>
      <c r="H19" s="345"/>
      <c r="I19" s="345"/>
      <c r="J19" s="345"/>
      <c r="K19" s="345">
        <v>3560</v>
      </c>
      <c r="L19" s="346">
        <f t="shared" si="3"/>
        <v>3560</v>
      </c>
      <c r="M19" s="358">
        <f t="shared" si="4"/>
        <v>21.5</v>
      </c>
    </row>
    <row r="20" spans="1:13" ht="12.75">
      <c r="A20" s="344" t="s">
        <v>164</v>
      </c>
      <c r="B20" s="330"/>
      <c r="C20" s="345"/>
      <c r="D20" s="345"/>
      <c r="E20" s="345"/>
      <c r="F20" s="345"/>
      <c r="G20" s="345"/>
      <c r="H20" s="345"/>
      <c r="I20" s="345"/>
      <c r="J20" s="345"/>
      <c r="K20" s="345"/>
      <c r="L20" s="346">
        <f t="shared" si="3"/>
        <v>0</v>
      </c>
      <c r="M20" s="358">
        <f t="shared" si="4"/>
      </c>
    </row>
    <row r="21" spans="1:13" ht="12.75">
      <c r="A21" s="347"/>
      <c r="B21" s="330"/>
      <c r="C21" s="345"/>
      <c r="D21" s="345"/>
      <c r="E21" s="345"/>
      <c r="F21" s="345"/>
      <c r="G21" s="345"/>
      <c r="H21" s="345"/>
      <c r="I21" s="345"/>
      <c r="J21" s="345"/>
      <c r="K21" s="345"/>
      <c r="L21" s="346">
        <f t="shared" si="3"/>
        <v>0</v>
      </c>
      <c r="M21" s="358">
        <f t="shared" si="4"/>
      </c>
    </row>
    <row r="22" spans="1:13" ht="13.5" thickBot="1">
      <c r="A22" s="348"/>
      <c r="B22" s="332"/>
      <c r="C22" s="349"/>
      <c r="D22" s="349"/>
      <c r="E22" s="349"/>
      <c r="F22" s="349"/>
      <c r="G22" s="349"/>
      <c r="H22" s="349"/>
      <c r="I22" s="349"/>
      <c r="J22" s="349"/>
      <c r="K22" s="349"/>
      <c r="L22" s="346">
        <f t="shared" si="3"/>
        <v>0</v>
      </c>
      <c r="M22" s="359">
        <f t="shared" si="4"/>
      </c>
    </row>
    <row r="23" spans="1:13" ht="13.5" thickBot="1">
      <c r="A23" s="350" t="s">
        <v>141</v>
      </c>
      <c r="B23" s="334">
        <f aca="true" t="shared" si="5" ref="B23:L23">SUM(B17:B22)</f>
        <v>16588</v>
      </c>
      <c r="C23" s="334">
        <f t="shared" si="5"/>
        <v>16588</v>
      </c>
      <c r="D23" s="334">
        <f t="shared" si="5"/>
        <v>0</v>
      </c>
      <c r="E23" s="334">
        <f t="shared" si="5"/>
        <v>0</v>
      </c>
      <c r="F23" s="334">
        <f t="shared" si="5"/>
        <v>0</v>
      </c>
      <c r="G23" s="334">
        <f t="shared" si="5"/>
        <v>0</v>
      </c>
      <c r="H23" s="334">
        <f t="shared" si="5"/>
        <v>0</v>
      </c>
      <c r="I23" s="334">
        <f t="shared" si="5"/>
        <v>0</v>
      </c>
      <c r="J23" s="334">
        <f t="shared" si="5"/>
        <v>0</v>
      </c>
      <c r="K23" s="334">
        <f t="shared" si="5"/>
        <v>3740</v>
      </c>
      <c r="L23" s="334">
        <f t="shared" si="5"/>
        <v>3740</v>
      </c>
      <c r="M23" s="557">
        <f t="shared" si="4"/>
        <v>22.5</v>
      </c>
    </row>
    <row r="24" spans="1:13" ht="12.75">
      <c r="A24" s="616" t="s">
        <v>403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</row>
    <row r="25" spans="1:13" ht="5.25" customHeight="1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</row>
    <row r="26" spans="1:13" ht="15.75">
      <c r="A26" s="610" t="s">
        <v>430</v>
      </c>
      <c r="B26" s="610"/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</row>
    <row r="27" spans="1:13" ht="12" customHeight="1" thickBo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615" t="s">
        <v>100</v>
      </c>
      <c r="M27" s="615"/>
    </row>
    <row r="28" spans="1:13" ht="21.75" thickBot="1">
      <c r="A28" s="565" t="s">
        <v>158</v>
      </c>
      <c r="B28" s="564"/>
      <c r="C28" s="564"/>
      <c r="D28" s="564"/>
      <c r="E28" s="564"/>
      <c r="F28" s="564"/>
      <c r="G28" s="564"/>
      <c r="H28" s="564"/>
      <c r="I28" s="564"/>
      <c r="J28" s="564"/>
      <c r="K28" s="352" t="s">
        <v>411</v>
      </c>
      <c r="L28" s="352" t="s">
        <v>412</v>
      </c>
      <c r="M28" s="352" t="s">
        <v>410</v>
      </c>
    </row>
    <row r="29" spans="1:13" ht="12.75">
      <c r="A29" s="618"/>
      <c r="B29" s="619"/>
      <c r="C29" s="619"/>
      <c r="D29" s="619"/>
      <c r="E29" s="619"/>
      <c r="F29" s="619"/>
      <c r="G29" s="619"/>
      <c r="H29" s="619"/>
      <c r="I29" s="619"/>
      <c r="J29" s="619"/>
      <c r="K29" s="353"/>
      <c r="L29" s="354"/>
      <c r="M29" s="354"/>
    </row>
    <row r="30" spans="1:13" ht="13.5" thickBot="1">
      <c r="A30" s="620"/>
      <c r="B30" s="621"/>
      <c r="C30" s="621"/>
      <c r="D30" s="621"/>
      <c r="E30" s="621"/>
      <c r="F30" s="621"/>
      <c r="G30" s="621"/>
      <c r="H30" s="621"/>
      <c r="I30" s="621"/>
      <c r="J30" s="621"/>
      <c r="K30" s="355"/>
      <c r="L30" s="349"/>
      <c r="M30" s="349"/>
    </row>
    <row r="31" spans="1:13" ht="13.5" thickBot="1">
      <c r="A31" s="613" t="s">
        <v>85</v>
      </c>
      <c r="B31" s="614"/>
      <c r="C31" s="614"/>
      <c r="D31" s="614"/>
      <c r="E31" s="614"/>
      <c r="F31" s="614"/>
      <c r="G31" s="614"/>
      <c r="H31" s="614"/>
      <c r="I31" s="614"/>
      <c r="J31" s="614"/>
      <c r="K31" s="356">
        <f>SUM(K29:K30)</f>
        <v>0</v>
      </c>
      <c r="L31" s="356">
        <f>SUM(L29:L30)</f>
        <v>0</v>
      </c>
      <c r="M31" s="356">
        <f>SUM(M29:M30)</f>
        <v>0</v>
      </c>
    </row>
    <row r="47" ht="12.75">
      <c r="A47" s="41"/>
    </row>
  </sheetData>
  <sheetProtection/>
  <mergeCells count="18">
    <mergeCell ref="A1:M1"/>
    <mergeCell ref="A31:J31"/>
    <mergeCell ref="L27:M27"/>
    <mergeCell ref="A24:M24"/>
    <mergeCell ref="B5:C5"/>
    <mergeCell ref="B2:I2"/>
    <mergeCell ref="D5:E5"/>
    <mergeCell ref="F5:G5"/>
    <mergeCell ref="A29:J29"/>
    <mergeCell ref="A30:J30"/>
    <mergeCell ref="J2:M4"/>
    <mergeCell ref="A28:J28"/>
    <mergeCell ref="D3:I3"/>
    <mergeCell ref="A2:A5"/>
    <mergeCell ref="H5:I5"/>
    <mergeCell ref="B3:B4"/>
    <mergeCell ref="C3:C4"/>
    <mergeCell ref="A26:M2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5/2014. (V. 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Iroda 08</cp:lastModifiedBy>
  <cp:lastPrinted>2014-05-08T09:15:21Z</cp:lastPrinted>
  <dcterms:created xsi:type="dcterms:W3CDTF">1999-10-30T10:30:45Z</dcterms:created>
  <dcterms:modified xsi:type="dcterms:W3CDTF">2014-05-09T18:28:36Z</dcterms:modified>
  <cp:category/>
  <cp:version/>
  <cp:contentType/>
  <cp:contentStatus/>
</cp:coreProperties>
</file>