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/>
  <mc:AlternateContent xmlns:mc="http://schemas.openxmlformats.org/markup-compatibility/2006">
    <mc:Choice Requires="x15">
      <x15ac:absPath xmlns:x15ac="http://schemas.microsoft.com/office/spreadsheetml/2010/11/ac" url="D:\Közigazgatás\JEGYZŐI\Hevesaranyos\2018KTÜ\180530\2017 évi költségvetés módosítás\"/>
    </mc:Choice>
  </mc:AlternateContent>
  <xr:revisionPtr revIDLastSave="0" documentId="8_{86C22C2B-C1DB-4C16-9B11-EEF5A3AAD0AF}" xr6:coauthVersionLast="32" xr6:coauthVersionMax="32" xr10:uidLastSave="{00000000-0000-0000-0000-000000000000}"/>
  <bookViews>
    <workbookView xWindow="0" yWindow="0" windowWidth="20730" windowHeight="11760" xr2:uid="{00000000-000D-0000-FFFF-FFFF00000000}"/>
  </bookViews>
  <sheets>
    <sheet name="Bevételek 1.a mell" sheetId="4" r:id="rId1"/>
    <sheet name="Kiadások 1.b mell" sheetId="16" r:id="rId2"/>
  </sheets>
  <definedNames>
    <definedName name="_xlnm.Print_Titles" localSheetId="0">'Bevételek 1.a mell'!$2:$4</definedName>
    <definedName name="_xlnm.Print_Titles" localSheetId="1">'Kiadások 1.b mell'!$3:$5</definedName>
    <definedName name="_xlnm.Print_Area" localSheetId="0">'Bevételek 1.a mell'!$A$1:$J$29</definedName>
  </definedNames>
  <calcPr calcId="162913"/>
  <fileRecoveryPr autoRecover="0"/>
</workbook>
</file>

<file path=xl/calcChain.xml><?xml version="1.0" encoding="utf-8"?>
<calcChain xmlns="http://schemas.openxmlformats.org/spreadsheetml/2006/main">
  <c r="K29" i="16" l="1"/>
  <c r="J29" i="16"/>
  <c r="J126" i="16"/>
  <c r="J120" i="16"/>
  <c r="J108" i="16"/>
  <c r="J68" i="16"/>
  <c r="J62" i="16"/>
  <c r="J44" i="16"/>
  <c r="J89" i="4"/>
  <c r="J45" i="4"/>
  <c r="K20" i="4"/>
  <c r="K17" i="4"/>
  <c r="K13" i="4"/>
  <c r="K45" i="4"/>
  <c r="K171" i="16"/>
  <c r="K165" i="16"/>
  <c r="K153" i="16"/>
  <c r="K147" i="16"/>
  <c r="K144" i="16"/>
  <c r="K138" i="16"/>
  <c r="K132" i="16"/>
  <c r="K126" i="16"/>
  <c r="K120" i="16"/>
  <c r="K114" i="16"/>
  <c r="K108" i="16"/>
  <c r="K100" i="16"/>
  <c r="K94" i="16"/>
  <c r="K88" i="16"/>
  <c r="K82" i="16"/>
  <c r="K76" i="16"/>
  <c r="K73" i="16"/>
  <c r="K68" i="16"/>
  <c r="K62" i="16"/>
  <c r="K56" i="16"/>
  <c r="K50" i="16"/>
  <c r="K44" i="16"/>
  <c r="K20" i="16"/>
  <c r="K14" i="16"/>
  <c r="K8" i="16"/>
  <c r="K11" i="4"/>
  <c r="K89" i="4"/>
  <c r="K74" i="4"/>
  <c r="K80" i="4" s="1"/>
  <c r="K19" i="4"/>
  <c r="K31" i="4" l="1"/>
  <c r="K93" i="4" s="1"/>
  <c r="K173" i="16"/>
  <c r="K26" i="16"/>
  <c r="K27" i="16" s="1"/>
  <c r="K174" i="16" l="1"/>
  <c r="K95" i="4"/>
  <c r="J50" i="16"/>
  <c r="J47" i="4" l="1"/>
  <c r="J58" i="4"/>
  <c r="J38" i="16"/>
  <c r="J17" i="4"/>
  <c r="J56" i="16"/>
  <c r="J138" i="16"/>
  <c r="J159" i="16"/>
  <c r="J88" i="16"/>
  <c r="J14" i="16"/>
  <c r="J20" i="16"/>
  <c r="J94" i="16"/>
  <c r="J76" i="16"/>
  <c r="J8" i="16"/>
  <c r="J171" i="16"/>
  <c r="J165" i="16"/>
  <c r="J153" i="16"/>
  <c r="J147" i="16"/>
  <c r="J144" i="16"/>
  <c r="J132" i="16"/>
  <c r="J114" i="16"/>
  <c r="J100" i="16"/>
  <c r="J82" i="16"/>
  <c r="J73" i="16"/>
  <c r="J74" i="4"/>
  <c r="J20" i="4"/>
  <c r="J11" i="4"/>
  <c r="J26" i="16" l="1"/>
  <c r="J27" i="16" s="1"/>
  <c r="J80" i="4"/>
  <c r="J173" i="16"/>
  <c r="J19" i="4"/>
  <c r="J31" i="4" s="1"/>
  <c r="J93" i="4" l="1"/>
  <c r="J174" i="16"/>
</calcChain>
</file>

<file path=xl/sharedStrings.xml><?xml version="1.0" encoding="utf-8"?>
<sst xmlns="http://schemas.openxmlformats.org/spreadsheetml/2006/main" count="317" uniqueCount="156">
  <si>
    <t>Építményadó</t>
  </si>
  <si>
    <t>Kiemelt előirányzat neve</t>
  </si>
  <si>
    <t>Cím-szám</t>
  </si>
  <si>
    <t>Kiemelt előirány-zati           szám</t>
  </si>
  <si>
    <t>Előirány- zati csoport- szám</t>
  </si>
  <si>
    <t>Kiemelt előirány-zati             szám</t>
  </si>
  <si>
    <t>Telekadó</t>
  </si>
  <si>
    <t>BEVÉTELEK ÖSSZESEN:</t>
  </si>
  <si>
    <t>Gépjárműadó</t>
  </si>
  <si>
    <t>Alcím-szám</t>
  </si>
  <si>
    <t>Cím-név</t>
  </si>
  <si>
    <t>Alcím-név</t>
  </si>
  <si>
    <t>Előirányzati csoportnév</t>
  </si>
  <si>
    <t>Kiemelt előirányzatnév</t>
  </si>
  <si>
    <t>KIADÁSOK ÖSSZESEN:</t>
  </si>
  <si>
    <t>B E V É T E L E K</t>
  </si>
  <si>
    <t>K I A D Á S O K</t>
  </si>
  <si>
    <t>Közmunka program támogatás</t>
  </si>
  <si>
    <t>Személyi juttatások</t>
  </si>
  <si>
    <t>Feladat jellege</t>
  </si>
  <si>
    <t>ö</t>
  </si>
  <si>
    <t>k</t>
  </si>
  <si>
    <t>Adópótlékok, adóbírságok</t>
  </si>
  <si>
    <t>Nem közművel összegyűjtött háztartási szennyvíz ártalmatlanítása</t>
  </si>
  <si>
    <t>Földalapú támogatás</t>
  </si>
  <si>
    <t>I. fejezet : Önkormányzat költségvetési szervei</t>
  </si>
  <si>
    <t>előirányzat csop szám</t>
  </si>
  <si>
    <t>Működési bevétel</t>
  </si>
  <si>
    <t>Szociális étkeztetés</t>
  </si>
  <si>
    <t>Napköziotthonos Óvoda</t>
  </si>
  <si>
    <t xml:space="preserve">I. fejezet összesen: </t>
  </si>
  <si>
    <t>II. fejezet Önkormányzati feladatok</t>
  </si>
  <si>
    <t xml:space="preserve">Működési bevétel </t>
  </si>
  <si>
    <t xml:space="preserve">II. fejezet összesen: </t>
  </si>
  <si>
    <t>Vadászati jog értekesítés</t>
  </si>
  <si>
    <t xml:space="preserve">Magánszemélyek kommunális adója </t>
  </si>
  <si>
    <t>Helyi Iparüzési adó</t>
  </si>
  <si>
    <t>Helyi idegenforgalmi adó</t>
  </si>
  <si>
    <t xml:space="preserve">Talajterhelési díj </t>
  </si>
  <si>
    <t>Helyi önkormányzatok működésének  támogatása</t>
  </si>
  <si>
    <t xml:space="preserve">Önkormányzati Hivatal működés támogatása </t>
  </si>
  <si>
    <t>Külterületi lakott hely</t>
  </si>
  <si>
    <t xml:space="preserve">Zöldterület gazdálkodás </t>
  </si>
  <si>
    <t xml:space="preserve">Közvilágítás </t>
  </si>
  <si>
    <t>Köztemető fenntartás</t>
  </si>
  <si>
    <t>Közutak fenntartása</t>
  </si>
  <si>
    <t>Településüzemeltetéshez kapcsolódó</t>
  </si>
  <si>
    <t>II.1.a) Óvodapedagógusok bértámogatása</t>
  </si>
  <si>
    <t>II.1.b) Nevelő munkát közvetlenül segítők bértámogatása</t>
  </si>
  <si>
    <t>II.2. Óvodaműködtetési támogatás</t>
  </si>
  <si>
    <t>II.5. Kieg.támogatás az óvodapedagógusok minősítéséből adódó többletkiad.-hoz</t>
  </si>
  <si>
    <t xml:space="preserve"> Óvodapedagógusok bértámogatása</t>
  </si>
  <si>
    <t>Nevelő munkát közvetlenül segítők bértámogatása</t>
  </si>
  <si>
    <t xml:space="preserve"> Óvodaműködtetési támogatás</t>
  </si>
  <si>
    <t xml:space="preserve"> Kieg.támogatás az óvodapedagógusok minősítéséből adódó többletkiad.-hoz</t>
  </si>
  <si>
    <t>III.3.a) Család- és gyermek jóléti szolgálat</t>
  </si>
  <si>
    <t>III.3.c) Szociális étkeztetés</t>
  </si>
  <si>
    <t>III.3.d) Házi segítségnyújtás</t>
  </si>
  <si>
    <t>III.5. Gyermekétkeztetés támogatása</t>
  </si>
  <si>
    <t xml:space="preserve">              III.5.a) A finanszírozás szempontj.elismert dolgozók bértámogatása</t>
  </si>
  <si>
    <t xml:space="preserve">              III.5.b) Gyermekétkeztetés üzemeltetési támogatása</t>
  </si>
  <si>
    <t xml:space="preserve">földhasználati jogok </t>
  </si>
  <si>
    <t xml:space="preserve"> A települési önkormányzatok szociális feladatainak egyéb támogatása</t>
  </si>
  <si>
    <t>Család- és gyermek jóléti szolgálat</t>
  </si>
  <si>
    <t xml:space="preserve"> A finanszírozás szempontj.elismert dolgozók bértámogatása</t>
  </si>
  <si>
    <t xml:space="preserve"> Gyermekétkeztetés támogatása</t>
  </si>
  <si>
    <t xml:space="preserve"> Gyermekétkeztetés üzemeltetési támogatása</t>
  </si>
  <si>
    <t xml:space="preserve"> Könyvtári, közművelődési és múzeumi feladatok támogatása</t>
  </si>
  <si>
    <t xml:space="preserve">Kamatbevétel </t>
  </si>
  <si>
    <t>A települési önkormányzatok szociális, gyermekjóléti és gyermekétkeztetési feladatainak támogatása</t>
  </si>
  <si>
    <t>Települési önkormányzatok kulturális feladatainak támogatása</t>
  </si>
  <si>
    <t xml:space="preserve">V. fejezet összesen: </t>
  </si>
  <si>
    <t>091110 Óvodai nevelés, ellátás szakmai feladatai</t>
  </si>
  <si>
    <t>Munkaadókat terhelő járulékok</t>
  </si>
  <si>
    <t xml:space="preserve">Dologi kiadások </t>
  </si>
  <si>
    <t>Átad.pénzeszközök, társadalom- és szoc.pol.juttatások</t>
  </si>
  <si>
    <t>Felhalmozási kiadások, tartalékok</t>
  </si>
  <si>
    <t>011130 Önkormányzatok jogalk.és általános igazgatási feladatai</t>
  </si>
  <si>
    <t>091140 Óvodai nevelés, ellátás működtetési feladatai</t>
  </si>
  <si>
    <t>096010 Óvodai intézményi étkeztetés</t>
  </si>
  <si>
    <t>II. fejezet Önkormányzati feladatellátás</t>
  </si>
  <si>
    <t>104042-Gyermekjóléti szolgálatások</t>
  </si>
  <si>
    <t>107051-Szociális étkezés</t>
  </si>
  <si>
    <t>107054-Családsegítés</t>
  </si>
  <si>
    <t>107052-Házi segítségnyújtás</t>
  </si>
  <si>
    <t>K</t>
  </si>
  <si>
    <t>Képviselők tiszteletdíja</t>
  </si>
  <si>
    <t>013320 Köztemető-fenntartás és működtetés</t>
  </si>
  <si>
    <t>013350 Önkormányzati vagyonnal való gazdálkodás feladatai</t>
  </si>
  <si>
    <t xml:space="preserve">018030 Támogatási célú finanszírozási műveletek </t>
  </si>
  <si>
    <t>041232-Start munka program-Téli közfoglakoztatás</t>
  </si>
  <si>
    <t xml:space="preserve"> 041233 Hosszabb időtartamú közfoglalkoztatás</t>
  </si>
  <si>
    <t>045160 Közutak, hidak, alagutak üzemeltetése, fenntartása</t>
  </si>
  <si>
    <t>066010 Zöldterület-kezelés</t>
  </si>
  <si>
    <t>066020 Város-, községgazdálkodási egyéb szolg.</t>
  </si>
  <si>
    <t>082044 Könyvtári szolgáltatások</t>
  </si>
  <si>
    <t>084031 Civil szervezetek működési támogatása</t>
  </si>
  <si>
    <t>096015-Gyermekétkezetés köznevelési intézményben</t>
  </si>
  <si>
    <t>101150-Betegséggel kapcsolatos pénzbeni ellátások</t>
  </si>
  <si>
    <t>104051-Gyermekvédelmi pénzbeni és természtbeni ellátás</t>
  </si>
  <si>
    <t>106020 Lakásfenntartással, lakhatással összefüggő ellátás</t>
  </si>
  <si>
    <t>107060 Egyéb szociális pénzbeli és természetbeni ellátás</t>
  </si>
  <si>
    <t>072211-1 Háziorvosi alapellátás</t>
  </si>
  <si>
    <t>042180-1 Állategészségügy</t>
  </si>
  <si>
    <t>Kiegésztés az önkormányzati feladatokhoz</t>
  </si>
  <si>
    <t>óvodapedagógusok elismert létszáma  pótlólagos összeg</t>
  </si>
  <si>
    <t>Házi segítségnyújtás - személyi gondozás</t>
  </si>
  <si>
    <t>Házi segítségnyújtás - szociális segítés</t>
  </si>
  <si>
    <t>Szünidei gyermekétkeztetés támogatása</t>
  </si>
  <si>
    <t>Behajtási költségek</t>
  </si>
  <si>
    <t>Köznevelési feladatok támogatása</t>
  </si>
  <si>
    <t>Szociális feladatellátáshoz támogatás együttműködő önkormányzatoktól</t>
  </si>
  <si>
    <t>Közös Hivatal fenntartásához támogatás együttmüködő önkormányzatoktól</t>
  </si>
  <si>
    <t xml:space="preserve">lakásbérleti díj </t>
  </si>
  <si>
    <t xml:space="preserve">nem lakáscélú helyiség bérleti díj </t>
  </si>
  <si>
    <t xml:space="preserve">Napköziotthonos Óvoda  összesen: </t>
  </si>
  <si>
    <t>064010 Közvilágítás</t>
  </si>
  <si>
    <t xml:space="preserve">II. fejezet összesen : </t>
  </si>
  <si>
    <t xml:space="preserve">TB  támogatás ( iskola egészségügy, védőnő, háziorovos , fogorvos) </t>
  </si>
  <si>
    <t>013350 Az önkormányzati vagyonnal való gazdálkodás</t>
  </si>
  <si>
    <t xml:space="preserve">IV. fejezet 018010 Önkormányzatok elszámolásai a központi költségvetéssel </t>
  </si>
  <si>
    <t>018030 Támogatási célú finanszírozási műveletek</t>
  </si>
  <si>
    <t>Maradvány felhasználás</t>
  </si>
  <si>
    <t xml:space="preserve">011130 Önkormányzatok jogalk. És általános igazgatási feladatai </t>
  </si>
  <si>
    <t xml:space="preserve">V. fejezet  Támogatások </t>
  </si>
  <si>
    <t xml:space="preserve">Hevesaranyos Községi Önkormányzat </t>
  </si>
  <si>
    <t>Személyi juttatások (Pm)</t>
  </si>
  <si>
    <t>Dologi kiadások (16 fő)+ szünidei</t>
  </si>
  <si>
    <t>Finanszírozási kiadások</t>
  </si>
  <si>
    <t>III. fejezet 900020 Önkormányzatok funkcióra nem sorolható bevétele</t>
  </si>
  <si>
    <t>Felhalmozás célu támogatás</t>
  </si>
  <si>
    <t xml:space="preserve">III. fejezet 900020 összesen: </t>
  </si>
  <si>
    <t>082091 Közművelődés-közösségi és társadalmi részvétel</t>
  </si>
  <si>
    <t>Termőföld bérbead. miatti SZJA</t>
  </si>
  <si>
    <t>018010 Önk. elszámolásai a központi költségvetéssel</t>
  </si>
  <si>
    <t xml:space="preserve">107060 Egyéb szociális pénzbeli és természetbeni ellátás </t>
  </si>
  <si>
    <t>Bursa</t>
  </si>
  <si>
    <t>041233 - Közfoglalkoztatás készletértékesítés</t>
  </si>
  <si>
    <t>Felhalmozási bevétel ( Vis Maior)</t>
  </si>
  <si>
    <t>Felhalmozási kiadások, tartalékok (Vis Maior)</t>
  </si>
  <si>
    <t>ÁH.belmegelőlegezés visszafizetése</t>
  </si>
  <si>
    <t>Beruházások</t>
  </si>
  <si>
    <t>Finanszírozási kiadások előző évi</t>
  </si>
  <si>
    <t>Működ célú kieg támog (Víz csotorna)</t>
  </si>
  <si>
    <t>Egyéb működési c. támogatás Erzsébet utv, diákmunk)</t>
  </si>
  <si>
    <t>082042 Könyvtáriállomány gyarapítása</t>
  </si>
  <si>
    <t>Beruházás</t>
  </si>
  <si>
    <t>Előzőévi kv maradvány felhaszn</t>
  </si>
  <si>
    <t xml:space="preserve">2017. módosított előirányzat </t>
  </si>
  <si>
    <t>2017. eredeti előirányzat</t>
  </si>
  <si>
    <t>Központi, irányító szervi támogatás</t>
  </si>
  <si>
    <t>2017. módosított előirányzat</t>
  </si>
  <si>
    <t>Megelőlegezés</t>
  </si>
  <si>
    <t>011130-Önkormányzati igazgatás</t>
  </si>
  <si>
    <t>Közmunka program felhalmozási támogatás</t>
  </si>
  <si>
    <t>Egyéb működési célú kiadás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</si>
</sst>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\ \ "/>
    <numFmt numFmtId="165" formatCode="#,##0\ &quot;Ft&quot;"/>
  </numFmts>
  <fonts count="30">
    <font>
      <sz val="10"/>
      <name val="MS Sans Serif"/>
    </font>
    <font>
      <sz val="10"/>
      <name val="H-Times New Roman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MS Sans Serif"/>
    </font>
    <font>
      <b/>
      <sz val="12"/>
      <color indexed="10"/>
      <name val="Times New Roman CE"/>
      <family val="1"/>
      <charset val="238"/>
    </font>
    <font>
      <b/>
      <i/>
      <sz val="20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20"/>
      <name val="Times New Roman CE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name val="MS Sans Serif"/>
      <charset val="238"/>
    </font>
    <font>
      <sz val="12"/>
      <name val="Times New Roman CE"/>
      <charset val="238"/>
    </font>
    <font>
      <sz val="12"/>
      <color indexed="55"/>
      <name val="Times New Roman CE"/>
      <family val="1"/>
      <charset val="238"/>
    </font>
    <font>
      <sz val="12"/>
      <color rgb="FFFF0000"/>
      <name val="Times New Roman CE"/>
      <charset val="238"/>
    </font>
    <font>
      <i/>
      <sz val="12"/>
      <name val="Times New Roman CE"/>
      <charset val="238"/>
    </font>
    <font>
      <b/>
      <i/>
      <sz val="12"/>
      <name val="Times New Roman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" fontId="1" fillId="0" borderId="0">
      <alignment horizontal="right" vertical="center"/>
    </xf>
  </cellStyleXfs>
  <cellXfs count="2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3" fontId="2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vertical="center" wrapText="1"/>
    </xf>
    <xf numFmtId="165" fontId="16" fillId="0" borderId="1" xfId="0" applyNumberFormat="1" applyFont="1" applyBorder="1" applyAlignment="1">
      <alignment horizontal="right" vertical="center" wrapText="1"/>
    </xf>
    <xf numFmtId="165" fontId="22" fillId="0" borderId="1" xfId="0" applyNumberFormat="1" applyFont="1" applyBorder="1" applyAlignment="1">
      <alignment horizontal="right" vertical="center"/>
    </xf>
    <xf numFmtId="165" fontId="13" fillId="0" borderId="1" xfId="0" applyNumberFormat="1" applyFont="1" applyBorder="1" applyAlignment="1">
      <alignment horizontal="right" vertical="center"/>
    </xf>
    <xf numFmtId="165" fontId="13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2" fillId="0" borderId="0" xfId="0" applyFont="1"/>
    <xf numFmtId="0" fontId="22" fillId="0" borderId="3" xfId="0" applyFont="1" applyBorder="1" applyAlignment="1">
      <alignment vertical="center"/>
    </xf>
    <xf numFmtId="3" fontId="20" fillId="0" borderId="4" xfId="0" applyNumberFormat="1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/>
    <xf numFmtId="0" fontId="13" fillId="2" borderId="1" xfId="0" applyFont="1" applyFill="1" applyBorder="1" applyAlignment="1">
      <alignment vertical="center"/>
    </xf>
    <xf numFmtId="0" fontId="13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/>
    <xf numFmtId="3" fontId="17" fillId="0" borderId="1" xfId="0" applyNumberFormat="1" applyFont="1" applyBorder="1" applyAlignment="1">
      <alignment horizontal="center" vertical="center" wrapText="1"/>
    </xf>
    <xf numFmtId="165" fontId="22" fillId="0" borderId="1" xfId="0" applyNumberFormat="1" applyFont="1" applyBorder="1"/>
    <xf numFmtId="165" fontId="13" fillId="2" borderId="1" xfId="0" applyNumberFormat="1" applyFont="1" applyFill="1" applyBorder="1" applyAlignment="1">
      <alignment vertical="center"/>
    </xf>
    <xf numFmtId="165" fontId="13" fillId="2" borderId="1" xfId="0" applyNumberFormat="1" applyFont="1" applyFill="1" applyBorder="1"/>
    <xf numFmtId="165" fontId="13" fillId="2" borderId="6" xfId="0" applyNumberFormat="1" applyFont="1" applyFill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5" fontId="13" fillId="0" borderId="1" xfId="0" applyNumberFormat="1" applyFont="1" applyBorder="1"/>
    <xf numFmtId="3" fontId="22" fillId="0" borderId="1" xfId="0" applyNumberFormat="1" applyFont="1" applyBorder="1"/>
    <xf numFmtId="165" fontId="22" fillId="2" borderId="1" xfId="0" applyNumberFormat="1" applyFont="1" applyFill="1" applyBorder="1" applyAlignment="1">
      <alignment vertical="center"/>
    </xf>
    <xf numFmtId="165" fontId="25" fillId="0" borderId="1" xfId="2" applyNumberFormat="1" applyFont="1" applyBorder="1" applyAlignment="1">
      <alignment horizontal="right"/>
    </xf>
    <xf numFmtId="165" fontId="3" fillId="0" borderId="1" xfId="2" applyNumberFormat="1" applyFont="1" applyFill="1" applyBorder="1" applyAlignment="1">
      <alignment horizontal="right"/>
    </xf>
    <xf numFmtId="165" fontId="25" fillId="0" borderId="1" xfId="2" applyNumberFormat="1" applyFont="1" applyFill="1" applyBorder="1" applyAlignment="1">
      <alignment horizontal="right"/>
    </xf>
    <xf numFmtId="165" fontId="4" fillId="0" borderId="1" xfId="2" applyNumberFormat="1" applyFont="1" applyFill="1" applyBorder="1" applyAlignment="1">
      <alignment horizontal="right"/>
    </xf>
    <xf numFmtId="3" fontId="3" fillId="0" borderId="1" xfId="2" applyFont="1" applyBorder="1" applyAlignment="1">
      <alignment horizontal="center" vertical="center" wrapText="1"/>
    </xf>
    <xf numFmtId="3" fontId="4" fillId="0" borderId="1" xfId="2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3" fontId="16" fillId="0" borderId="1" xfId="2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3" fontId="3" fillId="0" borderId="1" xfId="2" applyFont="1" applyBorder="1" applyAlignment="1">
      <alignment horizontal="left" vertical="center"/>
    </xf>
    <xf numFmtId="3" fontId="3" fillId="0" borderId="2" xfId="2" applyFont="1" applyBorder="1" applyAlignment="1">
      <alignment vertical="center" wrapText="1"/>
    </xf>
    <xf numFmtId="165" fontId="3" fillId="0" borderId="1" xfId="2" applyNumberFormat="1" applyFont="1" applyBorder="1" applyAlignment="1">
      <alignment horizontal="right" vertical="center"/>
    </xf>
    <xf numFmtId="3" fontId="3" fillId="0" borderId="1" xfId="2" applyFont="1" applyBorder="1" applyAlignment="1">
      <alignment horizontal="left" vertical="center" wrapText="1"/>
    </xf>
    <xf numFmtId="165" fontId="3" fillId="3" borderId="1" xfId="2" applyNumberFormat="1" applyFont="1" applyFill="1" applyBorder="1" applyAlignment="1">
      <alignment horizontal="right" vertical="center"/>
    </xf>
    <xf numFmtId="3" fontId="3" fillId="0" borderId="1" xfId="2" applyNumberFormat="1" applyFont="1" applyBorder="1" applyAlignment="1">
      <alignment horizontal="right" vertical="center"/>
    </xf>
    <xf numFmtId="165" fontId="16" fillId="2" borderId="1" xfId="2" applyNumberFormat="1" applyFont="1" applyFill="1" applyBorder="1" applyAlignment="1">
      <alignment horizontal="right" vertical="center"/>
    </xf>
    <xf numFmtId="0" fontId="26" fillId="0" borderId="0" xfId="0" applyFont="1" applyAlignment="1">
      <alignment vertical="center"/>
    </xf>
    <xf numFmtId="3" fontId="16" fillId="0" borderId="1" xfId="2" applyFont="1" applyFill="1" applyBorder="1" applyAlignment="1">
      <alignment horizontal="centerContinuous" vertical="center"/>
    </xf>
    <xf numFmtId="165" fontId="4" fillId="0" borderId="1" xfId="2" applyNumberFormat="1" applyFont="1" applyBorder="1" applyAlignment="1">
      <alignment horizontal="right" vertical="center"/>
    </xf>
    <xf numFmtId="165" fontId="25" fillId="0" borderId="1" xfId="2" applyNumberFormat="1" applyFont="1" applyBorder="1" applyAlignment="1">
      <alignment horizontal="right" vertical="center"/>
    </xf>
    <xf numFmtId="3" fontId="3" fillId="0" borderId="2" xfId="2" applyFont="1" applyFill="1" applyBorder="1" applyAlignment="1">
      <alignment horizontal="left" vertical="center"/>
    </xf>
    <xf numFmtId="3" fontId="3" fillId="0" borderId="2" xfId="2" applyFont="1" applyFill="1" applyBorder="1" applyAlignment="1">
      <alignment vertical="center"/>
    </xf>
    <xf numFmtId="3" fontId="3" fillId="0" borderId="1" xfId="2" applyFont="1" applyFill="1" applyBorder="1" applyAlignment="1">
      <alignment vertical="center"/>
    </xf>
    <xf numFmtId="3" fontId="3" fillId="0" borderId="4" xfId="2" applyFont="1" applyFill="1" applyBorder="1" applyAlignment="1">
      <alignment vertical="center"/>
    </xf>
    <xf numFmtId="3" fontId="3" fillId="0" borderId="2" xfId="2" applyFont="1" applyFill="1" applyBorder="1" applyAlignment="1">
      <alignment horizontal="center" vertical="center"/>
    </xf>
    <xf numFmtId="3" fontId="3" fillId="0" borderId="1" xfId="2" applyFont="1" applyFill="1" applyBorder="1" applyAlignment="1">
      <alignment horizontal="left" vertical="center"/>
    </xf>
    <xf numFmtId="3" fontId="3" fillId="0" borderId="1" xfId="2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165" fontId="22" fillId="0" borderId="1" xfId="0" applyNumberFormat="1" applyFont="1" applyBorder="1" applyAlignment="1">
      <alignment horizontal="right"/>
    </xf>
    <xf numFmtId="165" fontId="22" fillId="0" borderId="1" xfId="2" applyNumberFormat="1" applyFont="1" applyBorder="1" applyAlignment="1">
      <alignment horizontal="right" vertical="center"/>
    </xf>
    <xf numFmtId="165" fontId="22" fillId="0" borderId="5" xfId="2" applyNumberFormat="1" applyFont="1" applyBorder="1" applyAlignment="1">
      <alignment horizontal="right" vertical="center"/>
    </xf>
    <xf numFmtId="165" fontId="4" fillId="3" borderId="1" xfId="2" applyNumberFormat="1" applyFont="1" applyFill="1" applyBorder="1" applyAlignment="1">
      <alignment horizontal="right" vertical="center"/>
    </xf>
    <xf numFmtId="165" fontId="3" fillId="0" borderId="1" xfId="2" applyNumberFormat="1" applyFont="1" applyFill="1" applyBorder="1" applyAlignment="1">
      <alignment horizontal="right" vertical="center"/>
    </xf>
    <xf numFmtId="165" fontId="4" fillId="0" borderId="1" xfId="2" applyNumberFormat="1" applyFont="1" applyFill="1" applyBorder="1" applyAlignment="1">
      <alignment horizontal="right" vertical="center"/>
    </xf>
    <xf numFmtId="165" fontId="4" fillId="2" borderId="1" xfId="2" applyNumberFormat="1" applyFont="1" applyFill="1" applyBorder="1" applyAlignment="1">
      <alignment horizontal="right" vertical="center"/>
    </xf>
    <xf numFmtId="165" fontId="16" fillId="0" borderId="1" xfId="2" applyNumberFormat="1" applyFont="1" applyFill="1" applyBorder="1" applyAlignment="1">
      <alignment horizontal="right" vertical="center"/>
    </xf>
    <xf numFmtId="3" fontId="16" fillId="0" borderId="1" xfId="2" applyFont="1" applyBorder="1" applyAlignment="1">
      <alignment horizontal="left" vertical="center"/>
    </xf>
    <xf numFmtId="165" fontId="25" fillId="2" borderId="1" xfId="2" applyNumberFormat="1" applyFont="1" applyFill="1" applyBorder="1" applyAlignment="1">
      <alignment horizontal="right" vertical="center"/>
    </xf>
    <xf numFmtId="165" fontId="25" fillId="0" borderId="1" xfId="2" applyNumberFormat="1" applyFont="1" applyFill="1" applyBorder="1" applyAlignment="1">
      <alignment horizontal="right" vertical="center"/>
    </xf>
    <xf numFmtId="3" fontId="16" fillId="0" borderId="2" xfId="2" applyFont="1" applyFill="1" applyBorder="1" applyAlignment="1">
      <alignment horizontal="centerContinuous" vertical="center"/>
    </xf>
    <xf numFmtId="3" fontId="16" fillId="0" borderId="3" xfId="2" applyFont="1" applyFill="1" applyBorder="1" applyAlignment="1">
      <alignment horizontal="centerContinuous" vertical="center"/>
    </xf>
    <xf numFmtId="3" fontId="16" fillId="0" borderId="1" xfId="2" applyFont="1" applyFill="1" applyBorder="1" applyAlignment="1">
      <alignment horizontal="left" vertical="center"/>
    </xf>
    <xf numFmtId="3" fontId="3" fillId="0" borderId="1" xfId="2" applyFont="1" applyFill="1" applyBorder="1" applyAlignment="1">
      <alignment horizontal="centerContinuous" vertical="center"/>
    </xf>
    <xf numFmtId="3" fontId="16" fillId="0" borderId="1" xfId="2" applyFont="1" applyFill="1" applyBorder="1" applyAlignment="1">
      <alignment horizontal="centerContinuous" vertical="center" wrapText="1"/>
    </xf>
    <xf numFmtId="165" fontId="16" fillId="0" borderId="1" xfId="2" applyNumberFormat="1" applyFont="1" applyBorder="1" applyAlignment="1">
      <alignment horizontal="right" vertical="center"/>
    </xf>
    <xf numFmtId="3" fontId="3" fillId="0" borderId="2" xfId="2" applyFont="1" applyBorder="1" applyAlignment="1">
      <alignment horizontal="left" vertical="center"/>
    </xf>
    <xf numFmtId="3" fontId="3" fillId="0" borderId="3" xfId="2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3" fontId="20" fillId="0" borderId="4" xfId="0" applyNumberFormat="1" applyFont="1" applyBorder="1" applyAlignment="1">
      <alignment horizontal="left" vertical="center" wrapText="1"/>
    </xf>
    <xf numFmtId="165" fontId="27" fillId="2" borderId="1" xfId="2" applyNumberFormat="1" applyFont="1" applyFill="1" applyBorder="1" applyAlignment="1">
      <alignment horizontal="right" vertical="center"/>
    </xf>
    <xf numFmtId="165" fontId="28" fillId="0" borderId="1" xfId="2" applyNumberFormat="1" applyFont="1" applyBorder="1" applyAlignment="1">
      <alignment horizontal="right" vertical="center"/>
    </xf>
    <xf numFmtId="165" fontId="29" fillId="3" borderId="1" xfId="2" applyNumberFormat="1" applyFont="1" applyFill="1" applyBorder="1" applyAlignment="1">
      <alignment horizontal="right" vertical="center"/>
    </xf>
    <xf numFmtId="3" fontId="3" fillId="0" borderId="3" xfId="2" applyFont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3" fontId="4" fillId="0" borderId="2" xfId="2" applyFont="1" applyFill="1" applyBorder="1" applyAlignment="1">
      <alignment vertical="center"/>
    </xf>
    <xf numFmtId="3" fontId="4" fillId="0" borderId="3" xfId="2" applyFont="1" applyFill="1" applyBorder="1" applyAlignment="1">
      <alignment horizontal="center" vertical="center"/>
    </xf>
    <xf numFmtId="3" fontId="4" fillId="0" borderId="4" xfId="2" applyFont="1" applyFill="1" applyBorder="1" applyAlignment="1">
      <alignment horizontal="center" vertical="center"/>
    </xf>
    <xf numFmtId="165" fontId="22" fillId="0" borderId="1" xfId="2" applyNumberFormat="1" applyFont="1" applyFill="1" applyBorder="1" applyAlignment="1">
      <alignment horizontal="right" vertical="center"/>
    </xf>
    <xf numFmtId="165" fontId="28" fillId="0" borderId="1" xfId="2" applyNumberFormat="1" applyFont="1" applyFill="1" applyBorder="1" applyAlignment="1">
      <alignment horizontal="right" vertical="center"/>
    </xf>
    <xf numFmtId="165" fontId="22" fillId="0" borderId="1" xfId="0" applyNumberFormat="1" applyFont="1" applyFill="1" applyBorder="1" applyAlignment="1">
      <alignment horizontal="right"/>
    </xf>
    <xf numFmtId="165" fontId="22" fillId="0" borderId="5" xfId="2" applyNumberFormat="1" applyFont="1" applyFill="1" applyBorder="1" applyAlignment="1">
      <alignment horizontal="right" vertical="center"/>
    </xf>
    <xf numFmtId="3" fontId="25" fillId="0" borderId="1" xfId="2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/>
    </xf>
    <xf numFmtId="165" fontId="16" fillId="8" borderId="1" xfId="0" applyNumberFormat="1" applyFont="1" applyFill="1" applyBorder="1" applyAlignment="1">
      <alignment horizontal="right" vertical="center" wrapText="1"/>
    </xf>
    <xf numFmtId="165" fontId="22" fillId="0" borderId="1" xfId="0" applyNumberFormat="1" applyFont="1" applyFill="1" applyBorder="1"/>
    <xf numFmtId="165" fontId="22" fillId="0" borderId="1" xfId="0" applyNumberFormat="1" applyFont="1" applyFill="1" applyBorder="1" applyAlignment="1">
      <alignment horizontal="right" vertical="center" wrapText="1"/>
    </xf>
    <xf numFmtId="3" fontId="4" fillId="5" borderId="2" xfId="2" applyFont="1" applyFill="1" applyBorder="1" applyAlignment="1">
      <alignment horizontal="left" vertical="center"/>
    </xf>
    <xf numFmtId="3" fontId="4" fillId="5" borderId="3" xfId="2" applyFont="1" applyFill="1" applyBorder="1" applyAlignment="1">
      <alignment horizontal="left" vertical="center"/>
    </xf>
    <xf numFmtId="3" fontId="4" fillId="5" borderId="4" xfId="2" applyFont="1" applyFill="1" applyBorder="1" applyAlignment="1">
      <alignment horizontal="left" vertical="center"/>
    </xf>
    <xf numFmtId="3" fontId="3" fillId="0" borderId="2" xfId="2" applyFont="1" applyBorder="1" applyAlignment="1">
      <alignment horizontal="left" vertical="center" wrapText="1"/>
    </xf>
    <xf numFmtId="3" fontId="3" fillId="0" borderId="3" xfId="2" applyFont="1" applyBorder="1" applyAlignment="1">
      <alignment horizontal="left" vertical="center" wrapText="1"/>
    </xf>
    <xf numFmtId="3" fontId="3" fillId="0" borderId="4" xfId="2" applyFont="1" applyBorder="1" applyAlignment="1">
      <alignment horizontal="left" vertical="center" wrapText="1"/>
    </xf>
    <xf numFmtId="3" fontId="25" fillId="0" borderId="2" xfId="2" applyFont="1" applyFill="1" applyBorder="1" applyAlignment="1">
      <alignment horizontal="left" vertical="center"/>
    </xf>
    <xf numFmtId="3" fontId="25" fillId="0" borderId="3" xfId="2" applyFont="1" applyFill="1" applyBorder="1" applyAlignment="1">
      <alignment horizontal="left" vertical="center"/>
    </xf>
    <xf numFmtId="3" fontId="25" fillId="0" borderId="4" xfId="2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2" xfId="2" applyFont="1" applyBorder="1" applyAlignment="1">
      <alignment horizontal="left" vertical="center"/>
    </xf>
    <xf numFmtId="3" fontId="3" fillId="0" borderId="3" xfId="2" applyFont="1" applyBorder="1" applyAlignment="1">
      <alignment horizontal="left" vertical="center"/>
    </xf>
    <xf numFmtId="3" fontId="3" fillId="0" borderId="4" xfId="2" applyFont="1" applyBorder="1" applyAlignment="1">
      <alignment horizontal="left" vertical="center"/>
    </xf>
    <xf numFmtId="0" fontId="13" fillId="2" borderId="2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3" fontId="3" fillId="0" borderId="2" xfId="2" applyFont="1" applyBorder="1" applyAlignment="1">
      <alignment vertical="center"/>
    </xf>
    <xf numFmtId="3" fontId="3" fillId="0" borderId="4" xfId="2" applyFont="1" applyBorder="1" applyAlignment="1">
      <alignment vertical="center"/>
    </xf>
    <xf numFmtId="3" fontId="16" fillId="0" borderId="2" xfId="2" applyFont="1" applyFill="1" applyBorder="1" applyAlignment="1">
      <alignment horizontal="left" vertical="center"/>
    </xf>
    <xf numFmtId="3" fontId="16" fillId="0" borderId="3" xfId="2" applyFont="1" applyFill="1" applyBorder="1" applyAlignment="1">
      <alignment horizontal="left" vertical="center"/>
    </xf>
    <xf numFmtId="3" fontId="16" fillId="0" borderId="4" xfId="2" applyFont="1" applyFill="1" applyBorder="1" applyAlignment="1">
      <alignment horizontal="left" vertical="center"/>
    </xf>
    <xf numFmtId="3" fontId="3" fillId="0" borderId="2" xfId="2" applyFont="1" applyFill="1" applyBorder="1" applyAlignment="1">
      <alignment horizontal="left" vertical="center"/>
    </xf>
    <xf numFmtId="3" fontId="3" fillId="0" borderId="4" xfId="2" applyFont="1" applyFill="1" applyBorder="1" applyAlignment="1">
      <alignment horizontal="left" vertical="center"/>
    </xf>
    <xf numFmtId="3" fontId="16" fillId="5" borderId="2" xfId="2" applyFont="1" applyFill="1" applyBorder="1" applyAlignment="1">
      <alignment horizontal="left" vertical="center"/>
    </xf>
    <xf numFmtId="3" fontId="16" fillId="5" borderId="3" xfId="2" applyFont="1" applyFill="1" applyBorder="1" applyAlignment="1">
      <alignment horizontal="left" vertical="center"/>
    </xf>
    <xf numFmtId="3" fontId="16" fillId="5" borderId="4" xfId="2" applyFont="1" applyFill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3" fontId="25" fillId="0" borderId="2" xfId="2" applyFont="1" applyBorder="1" applyAlignment="1">
      <alignment horizontal="left" vertical="center"/>
    </xf>
    <xf numFmtId="3" fontId="25" fillId="0" borderId="3" xfId="2" applyFont="1" applyBorder="1" applyAlignment="1">
      <alignment horizontal="left" vertical="center"/>
    </xf>
    <xf numFmtId="3" fontId="25" fillId="0" borderId="4" xfId="2" applyFont="1" applyBorder="1" applyAlignment="1">
      <alignment horizontal="left" vertical="center"/>
    </xf>
    <xf numFmtId="3" fontId="9" fillId="0" borderId="6" xfId="2" applyFont="1" applyBorder="1" applyAlignment="1">
      <alignment horizontal="center" vertical="center" wrapText="1"/>
    </xf>
    <xf numFmtId="3" fontId="9" fillId="0" borderId="5" xfId="2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3" fontId="4" fillId="7" borderId="2" xfId="2" applyFont="1" applyFill="1" applyBorder="1" applyAlignment="1">
      <alignment horizontal="left" vertical="center" wrapText="1"/>
    </xf>
    <xf numFmtId="3" fontId="4" fillId="7" borderId="3" xfId="2" applyFont="1" applyFill="1" applyBorder="1" applyAlignment="1">
      <alignment horizontal="left" vertical="center" wrapText="1"/>
    </xf>
    <xf numFmtId="3" fontId="4" fillId="7" borderId="4" xfId="2" applyFont="1" applyFill="1" applyBorder="1" applyAlignment="1">
      <alignment horizontal="left" vertical="center" wrapText="1"/>
    </xf>
    <xf numFmtId="3" fontId="4" fillId="0" borderId="2" xfId="2" applyFont="1" applyBorder="1" applyAlignment="1">
      <alignment horizontal="left" vertical="center"/>
    </xf>
    <xf numFmtId="3" fontId="4" fillId="0" borderId="3" xfId="2" applyFont="1" applyBorder="1" applyAlignment="1">
      <alignment horizontal="left" vertical="center"/>
    </xf>
    <xf numFmtId="3" fontId="4" fillId="0" borderId="4" xfId="2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/>
    </xf>
    <xf numFmtId="0" fontId="16" fillId="7" borderId="3" xfId="0" applyFont="1" applyFill="1" applyBorder="1" applyAlignment="1">
      <alignment horizontal="left" vertical="center"/>
    </xf>
    <xf numFmtId="0" fontId="16" fillId="7" borderId="4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center"/>
    </xf>
    <xf numFmtId="3" fontId="14" fillId="0" borderId="1" xfId="2" applyFont="1" applyBorder="1" applyAlignment="1">
      <alignment horizontal="center" vertical="center" wrapText="1"/>
    </xf>
    <xf numFmtId="3" fontId="8" fillId="0" borderId="1" xfId="2" applyFont="1" applyBorder="1" applyAlignment="1">
      <alignment horizontal="center" vertical="center" wrapText="1"/>
    </xf>
    <xf numFmtId="3" fontId="15" fillId="0" borderId="1" xfId="2" applyFont="1" applyBorder="1" applyAlignment="1">
      <alignment horizontal="center" vertical="center" wrapText="1"/>
    </xf>
    <xf numFmtId="3" fontId="9" fillId="0" borderId="1" xfId="2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left" vertical="center"/>
    </xf>
    <xf numFmtId="0" fontId="16" fillId="5" borderId="3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3" fontId="4" fillId="7" borderId="2" xfId="2" applyFont="1" applyFill="1" applyBorder="1" applyAlignment="1">
      <alignment horizontal="left" vertical="center"/>
    </xf>
    <xf numFmtId="3" fontId="4" fillId="7" borderId="3" xfId="2" applyFont="1" applyFill="1" applyBorder="1" applyAlignment="1">
      <alignment horizontal="left" vertical="center"/>
    </xf>
    <xf numFmtId="3" fontId="4" fillId="7" borderId="4" xfId="2" applyFont="1" applyFill="1" applyBorder="1" applyAlignment="1">
      <alignment horizontal="left" vertical="center"/>
    </xf>
    <xf numFmtId="3" fontId="25" fillId="0" borderId="3" xfId="2" applyFont="1" applyFill="1" applyBorder="1" applyAlignment="1">
      <alignment horizontal="center" vertical="center" wrapText="1"/>
    </xf>
    <xf numFmtId="3" fontId="25" fillId="0" borderId="4" xfId="2" applyFont="1" applyFill="1" applyBorder="1" applyAlignment="1">
      <alignment horizontal="center" vertical="center" wrapText="1"/>
    </xf>
    <xf numFmtId="3" fontId="3" fillId="0" borderId="2" xfId="2" applyFont="1" applyFill="1" applyBorder="1" applyAlignment="1">
      <alignment horizontal="left" vertical="center" wrapText="1"/>
    </xf>
    <xf numFmtId="3" fontId="3" fillId="0" borderId="4" xfId="2" applyFont="1" applyFill="1" applyBorder="1" applyAlignment="1">
      <alignment horizontal="left" vertical="center" wrapText="1"/>
    </xf>
    <xf numFmtId="3" fontId="25" fillId="0" borderId="2" xfId="2" applyFont="1" applyFill="1" applyBorder="1" applyAlignment="1">
      <alignment horizontal="left" vertical="center" wrapText="1"/>
    </xf>
    <xf numFmtId="3" fontId="25" fillId="0" borderId="4" xfId="2" applyFont="1" applyFill="1" applyBorder="1" applyAlignment="1">
      <alignment horizontal="left" vertical="center" wrapText="1"/>
    </xf>
    <xf numFmtId="3" fontId="25" fillId="0" borderId="3" xfId="2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164" fontId="16" fillId="6" borderId="2" xfId="2" applyNumberFormat="1" applyFont="1" applyFill="1" applyBorder="1" applyAlignment="1">
      <alignment horizontal="left" vertical="center"/>
    </xf>
    <xf numFmtId="164" fontId="16" fillId="6" borderId="3" xfId="2" applyNumberFormat="1" applyFont="1" applyFill="1" applyBorder="1" applyAlignment="1">
      <alignment horizontal="left" vertical="center"/>
    </xf>
    <xf numFmtId="164" fontId="16" fillId="6" borderId="4" xfId="2" applyNumberFormat="1" applyFont="1" applyFill="1" applyBorder="1" applyAlignment="1">
      <alignment horizontal="left" vertical="center"/>
    </xf>
    <xf numFmtId="3" fontId="4" fillId="0" borderId="2" xfId="2" applyFont="1" applyBorder="1" applyAlignment="1">
      <alignment horizontal="left" vertical="center" wrapText="1"/>
    </xf>
    <xf numFmtId="3" fontId="4" fillId="0" borderId="3" xfId="2" applyFont="1" applyBorder="1" applyAlignment="1">
      <alignment horizontal="left" vertical="center" wrapText="1"/>
    </xf>
    <xf numFmtId="3" fontId="4" fillId="0" borderId="4" xfId="2" applyFont="1" applyBorder="1" applyAlignment="1">
      <alignment horizontal="left" vertical="center" wrapText="1"/>
    </xf>
    <xf numFmtId="3" fontId="16" fillId="2" borderId="2" xfId="2" applyFont="1" applyFill="1" applyBorder="1" applyAlignment="1">
      <alignment horizontal="left" vertical="center"/>
    </xf>
    <xf numFmtId="3" fontId="16" fillId="2" borderId="3" xfId="2" applyFont="1" applyFill="1" applyBorder="1" applyAlignment="1">
      <alignment horizontal="left" vertical="center"/>
    </xf>
    <xf numFmtId="3" fontId="16" fillId="2" borderId="4" xfId="2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/>
    </xf>
    <xf numFmtId="3" fontId="3" fillId="0" borderId="1" xfId="2" applyFont="1" applyFill="1" applyBorder="1" applyAlignment="1">
      <alignment horizontal="left" vertical="center" wrapText="1"/>
    </xf>
    <xf numFmtId="3" fontId="16" fillId="0" borderId="2" xfId="2" applyFont="1" applyFill="1" applyBorder="1" applyAlignment="1">
      <alignment horizontal="left" vertical="center" wrapText="1"/>
    </xf>
    <xf numFmtId="3" fontId="16" fillId="0" borderId="3" xfId="2" applyFont="1" applyFill="1" applyBorder="1" applyAlignment="1">
      <alignment horizontal="left" vertical="center" wrapText="1"/>
    </xf>
    <xf numFmtId="3" fontId="16" fillId="0" borderId="4" xfId="2" applyFont="1" applyFill="1" applyBorder="1" applyAlignment="1">
      <alignment horizontal="left" vertical="center" wrapText="1"/>
    </xf>
    <xf numFmtId="3" fontId="4" fillId="0" borderId="1" xfId="2" applyFont="1" applyBorder="1" applyAlignment="1">
      <alignment horizontal="left" vertical="center" wrapText="1"/>
    </xf>
    <xf numFmtId="3" fontId="25" fillId="0" borderId="1" xfId="2" applyFont="1" applyFill="1" applyBorder="1" applyAlignment="1">
      <alignment horizontal="left" vertical="center"/>
    </xf>
    <xf numFmtId="3" fontId="16" fillId="0" borderId="1" xfId="2" applyFont="1" applyFill="1" applyBorder="1" applyAlignment="1">
      <alignment horizontal="left" vertical="center" wrapText="1"/>
    </xf>
    <xf numFmtId="3" fontId="3" fillId="0" borderId="2" xfId="2" applyFont="1" applyBorder="1" applyAlignment="1">
      <alignment horizontal="center" vertical="center"/>
    </xf>
    <xf numFmtId="3" fontId="3" fillId="0" borderId="3" xfId="2" applyFont="1" applyBorder="1" applyAlignment="1">
      <alignment horizontal="center" vertical="center"/>
    </xf>
    <xf numFmtId="3" fontId="3" fillId="0" borderId="4" xfId="2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/>
    </xf>
    <xf numFmtId="0" fontId="13" fillId="7" borderId="4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3" fontId="18" fillId="0" borderId="2" xfId="2" applyFont="1" applyBorder="1" applyAlignment="1">
      <alignment horizontal="left" vertical="center"/>
    </xf>
    <xf numFmtId="3" fontId="18" fillId="0" borderId="3" xfId="2" applyFont="1" applyBorder="1" applyAlignment="1">
      <alignment horizontal="left" vertical="center"/>
    </xf>
    <xf numFmtId="3" fontId="18" fillId="0" borderId="4" xfId="2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165" fontId="22" fillId="0" borderId="6" xfId="0" applyNumberFormat="1" applyFont="1" applyBorder="1" applyAlignment="1">
      <alignment horizontal="center"/>
    </xf>
    <xf numFmtId="165" fontId="22" fillId="0" borderId="5" xfId="0" applyNumberFormat="1" applyFont="1" applyBorder="1" applyAlignment="1">
      <alignment horizontal="center"/>
    </xf>
  </cellXfs>
  <cellStyles count="3">
    <cellStyle name="Normál" xfId="0" builtinId="0"/>
    <cellStyle name="Normál_1MELL" xfId="1" xr:uid="{00000000-0005-0000-0000-000001000000}"/>
    <cellStyle name="Normál_2MELL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673" name="Szöveg 1">
          <a:extLst>
            <a:ext uri="{FF2B5EF4-FFF2-40B4-BE49-F238E27FC236}">
              <a16:creationId xmlns:a16="http://schemas.microsoft.com/office/drawing/2014/main" id="{0B49CD17-46FC-4917-A269-9ADA5C5286C8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00FF"/>
              </a:solidFill>
              <a:latin typeface="Times New Roman CE"/>
              <a:cs typeface="Times New Roman CE"/>
            </a:rPr>
            <a:t>Cím-név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8674" name="Szöveg 2">
          <a:extLst>
            <a:ext uri="{FF2B5EF4-FFF2-40B4-BE49-F238E27FC236}">
              <a16:creationId xmlns:a16="http://schemas.microsoft.com/office/drawing/2014/main" id="{317763D5-7B5C-4705-B9D6-F6E1FA667806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66675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8080"/>
              </a:solidFill>
              <a:latin typeface="Times New Roman CE"/>
              <a:cs typeface="Times New Roman CE"/>
            </a:rPr>
            <a:t>Alcím-név</a:t>
          </a:r>
          <a:endParaRPr lang="hu-HU"/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5" name="Szöveg 3">
          <a:extLst>
            <a:ext uri="{FF2B5EF4-FFF2-40B4-BE49-F238E27FC236}">
              <a16:creationId xmlns:a16="http://schemas.microsoft.com/office/drawing/2014/main" id="{50519201-AD04-4133-9460-1D0C09F9BAEC}"/>
            </a:ext>
          </a:extLst>
        </xdr:cNvPr>
        <xdr:cNvSpPr txBox="1">
          <a:spLocks noChangeArrowheads="1"/>
        </xdr:cNvSpPr>
      </xdr:nvSpPr>
      <xdr:spPr bwMode="auto">
        <a:xfrm>
          <a:off x="2733675" y="0"/>
          <a:ext cx="435292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0080"/>
              </a:solidFill>
              <a:latin typeface="Times New Roman CE"/>
              <a:cs typeface="Times New Roman CE"/>
            </a:rPr>
            <a:t>Előirányzati csoportnév</a:t>
          </a:r>
          <a:endParaRPr lang="hu-HU"/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6" name="Szöveg 6">
          <a:extLst>
            <a:ext uri="{FF2B5EF4-FFF2-40B4-BE49-F238E27FC236}">
              <a16:creationId xmlns:a16="http://schemas.microsoft.com/office/drawing/2014/main" id="{5F1F718D-0706-4B76-9458-F5BB25BB7C89}"/>
            </a:ext>
          </a:extLst>
        </xdr:cNvPr>
        <xdr:cNvSpPr txBox="1"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8080"/>
              </a:solidFill>
              <a:latin typeface="Times New Roman CE"/>
              <a:cs typeface="Times New Roman CE"/>
            </a:rPr>
            <a:t>Kiemelt előirányzatnév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7" name="Szöveg 10">
          <a:extLst>
            <a:ext uri="{FF2B5EF4-FFF2-40B4-BE49-F238E27FC236}">
              <a16:creationId xmlns:a16="http://schemas.microsoft.com/office/drawing/2014/main" id="{2D03320C-C2F1-4E5A-B9A0-624BE4C85666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400" b="1" i="0" u="none" strike="noStrike" baseline="0">
              <a:solidFill>
                <a:srgbClr val="008000"/>
              </a:solidFill>
              <a:latin typeface="Times New Roman CE"/>
              <a:cs typeface="Times New Roman CE"/>
            </a:rPr>
            <a:t>K I A D Á S O K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8" name="Szöveg 11">
          <a:extLst>
            <a:ext uri="{FF2B5EF4-FFF2-40B4-BE49-F238E27FC236}">
              <a16:creationId xmlns:a16="http://schemas.microsoft.com/office/drawing/2014/main" id="{69564D56-22AE-4891-AB25-64BFCF35F5CA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VI. fejezet: Hiteltörlesztések</a:t>
          </a: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9" name="Szöveg 12">
          <a:extLst>
            <a:ext uri="{FF2B5EF4-FFF2-40B4-BE49-F238E27FC236}">
              <a16:creationId xmlns:a16="http://schemas.microsoft.com/office/drawing/2014/main" id="{9F78D0BF-5700-495B-8EE6-ABE49B236708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VII. fejezet: Tartalékok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80" name="Szöveg 13">
          <a:extLst>
            <a:ext uri="{FF2B5EF4-FFF2-40B4-BE49-F238E27FC236}">
              <a16:creationId xmlns:a16="http://schemas.microsoft.com/office/drawing/2014/main" id="{E5A949BE-D87B-4890-A15B-B5701B876F2D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VIII. fejezet: Pénzmaradványi tartalék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686" name="Szöveg 1">
          <a:extLst>
            <a:ext uri="{FF2B5EF4-FFF2-40B4-BE49-F238E27FC236}">
              <a16:creationId xmlns:a16="http://schemas.microsoft.com/office/drawing/2014/main" id="{AABBEE80-7D86-4FC7-B9AF-84099F444F8A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00FF"/>
              </a:solidFill>
              <a:latin typeface="Times New Roman CE"/>
              <a:cs typeface="Times New Roman CE"/>
            </a:rPr>
            <a:t>Cím-név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8687" name="Szöveg 2">
          <a:extLst>
            <a:ext uri="{FF2B5EF4-FFF2-40B4-BE49-F238E27FC236}">
              <a16:creationId xmlns:a16="http://schemas.microsoft.com/office/drawing/2014/main" id="{516E82DB-248A-47D5-BA5B-BC1C5DCE5895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66675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8080"/>
              </a:solidFill>
              <a:latin typeface="Times New Roman CE"/>
              <a:cs typeface="Times New Roman CE"/>
            </a:rPr>
            <a:t>Alcím-név</a:t>
          </a:r>
          <a:endParaRPr lang="hu-HU"/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88" name="Szöveg 3">
          <a:extLst>
            <a:ext uri="{FF2B5EF4-FFF2-40B4-BE49-F238E27FC236}">
              <a16:creationId xmlns:a16="http://schemas.microsoft.com/office/drawing/2014/main" id="{19FC7D12-B546-4865-8998-671A8838C581}"/>
            </a:ext>
          </a:extLst>
        </xdr:cNvPr>
        <xdr:cNvSpPr txBox="1">
          <a:spLocks noChangeArrowheads="1"/>
        </xdr:cNvSpPr>
      </xdr:nvSpPr>
      <xdr:spPr bwMode="auto">
        <a:xfrm>
          <a:off x="2733675" y="0"/>
          <a:ext cx="435292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0080"/>
              </a:solidFill>
              <a:latin typeface="Times New Roman CE"/>
              <a:cs typeface="Times New Roman CE"/>
            </a:rPr>
            <a:t>Előirányzati csoportnév</a:t>
          </a:r>
          <a:endParaRPr lang="hu-HU"/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89" name="Szöveg 6">
          <a:extLst>
            <a:ext uri="{FF2B5EF4-FFF2-40B4-BE49-F238E27FC236}">
              <a16:creationId xmlns:a16="http://schemas.microsoft.com/office/drawing/2014/main" id="{A672E934-5C23-4393-8BC2-B8C17A2A1B2F}"/>
            </a:ext>
          </a:extLst>
        </xdr:cNvPr>
        <xdr:cNvSpPr txBox="1"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8080"/>
              </a:solidFill>
              <a:latin typeface="Times New Roman CE"/>
              <a:cs typeface="Times New Roman CE"/>
            </a:rPr>
            <a:t>Kiemelt előirányzatnév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0" name="Szöveg 10">
          <a:extLst>
            <a:ext uri="{FF2B5EF4-FFF2-40B4-BE49-F238E27FC236}">
              <a16:creationId xmlns:a16="http://schemas.microsoft.com/office/drawing/2014/main" id="{78989832-FF24-41A1-989C-CC0EFC41EF0D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400" b="1" i="0" u="none" strike="noStrike" baseline="0">
              <a:solidFill>
                <a:srgbClr val="008000"/>
              </a:solidFill>
              <a:latin typeface="Times New Roman CE"/>
              <a:cs typeface="Times New Roman CE"/>
            </a:rPr>
            <a:t>K I A D Á S O K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1" name="Szöveg 11">
          <a:extLst>
            <a:ext uri="{FF2B5EF4-FFF2-40B4-BE49-F238E27FC236}">
              <a16:creationId xmlns:a16="http://schemas.microsoft.com/office/drawing/2014/main" id="{F7001F14-D88A-488F-818D-7B3277CDA996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VI. fejezet: Hiteltörlesztések</a:t>
          </a: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2" name="Szöveg 12">
          <a:extLst>
            <a:ext uri="{FF2B5EF4-FFF2-40B4-BE49-F238E27FC236}">
              <a16:creationId xmlns:a16="http://schemas.microsoft.com/office/drawing/2014/main" id="{D5A7D1B3-2F74-4701-842F-FD31633E1DB1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VII. fejezet: Tartalékok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3" name="Szöveg 13">
          <a:extLst>
            <a:ext uri="{FF2B5EF4-FFF2-40B4-BE49-F238E27FC236}">
              <a16:creationId xmlns:a16="http://schemas.microsoft.com/office/drawing/2014/main" id="{26D4D3F6-0D1E-4E91-9FB2-53B5C387E58B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VIII. fejezet: Pénzmaradványi tartalék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694" name="Szöveg 1">
          <a:extLst>
            <a:ext uri="{FF2B5EF4-FFF2-40B4-BE49-F238E27FC236}">
              <a16:creationId xmlns:a16="http://schemas.microsoft.com/office/drawing/2014/main" id="{BE16F3FE-0DEA-47BF-B37F-2EEF5E7722C0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00FF"/>
              </a:solidFill>
              <a:latin typeface="Times New Roman CE"/>
              <a:cs typeface="Times New Roman CE"/>
            </a:rPr>
            <a:t>Cím-név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8695" name="Szöveg 2">
          <a:extLst>
            <a:ext uri="{FF2B5EF4-FFF2-40B4-BE49-F238E27FC236}">
              <a16:creationId xmlns:a16="http://schemas.microsoft.com/office/drawing/2014/main" id="{4AB6D856-307D-49D3-9B8D-AE00199EF43D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66675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8080"/>
              </a:solidFill>
              <a:latin typeface="Times New Roman CE"/>
              <a:cs typeface="Times New Roman CE"/>
            </a:rPr>
            <a:t>Alcím-név</a:t>
          </a:r>
          <a:endParaRPr lang="hu-HU"/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6" name="Szöveg 3">
          <a:extLst>
            <a:ext uri="{FF2B5EF4-FFF2-40B4-BE49-F238E27FC236}">
              <a16:creationId xmlns:a16="http://schemas.microsoft.com/office/drawing/2014/main" id="{B57DB574-C2E6-4EFB-AFF6-9532E1548055}"/>
            </a:ext>
          </a:extLst>
        </xdr:cNvPr>
        <xdr:cNvSpPr txBox="1">
          <a:spLocks noChangeArrowheads="1"/>
        </xdr:cNvSpPr>
      </xdr:nvSpPr>
      <xdr:spPr bwMode="auto">
        <a:xfrm>
          <a:off x="2733675" y="0"/>
          <a:ext cx="435292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0080"/>
              </a:solidFill>
              <a:latin typeface="Times New Roman CE"/>
              <a:cs typeface="Times New Roman CE"/>
            </a:rPr>
            <a:t>Előirányzati csoportnév</a:t>
          </a:r>
          <a:endParaRPr lang="hu-HU"/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7" name="Szöveg 6">
          <a:extLst>
            <a:ext uri="{FF2B5EF4-FFF2-40B4-BE49-F238E27FC236}">
              <a16:creationId xmlns:a16="http://schemas.microsoft.com/office/drawing/2014/main" id="{545690EC-C805-4595-9191-C287B1D940D0}"/>
            </a:ext>
          </a:extLst>
        </xdr:cNvPr>
        <xdr:cNvSpPr txBox="1"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8080"/>
              </a:solidFill>
              <a:latin typeface="Times New Roman CE"/>
              <a:cs typeface="Times New Roman CE"/>
            </a:rPr>
            <a:t>Kiemelt előirányzatnév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8" name="Szöveg 10">
          <a:extLst>
            <a:ext uri="{FF2B5EF4-FFF2-40B4-BE49-F238E27FC236}">
              <a16:creationId xmlns:a16="http://schemas.microsoft.com/office/drawing/2014/main" id="{86A3176C-FDAB-42C6-B31B-9267E0A7FFE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400" b="1" i="0" u="none" strike="noStrike" baseline="0">
              <a:solidFill>
                <a:srgbClr val="008000"/>
              </a:solidFill>
              <a:latin typeface="Times New Roman CE"/>
              <a:cs typeface="Times New Roman CE"/>
            </a:rPr>
            <a:t>K I A D Á S O K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9" name="Szöveg 11">
          <a:extLst>
            <a:ext uri="{FF2B5EF4-FFF2-40B4-BE49-F238E27FC236}">
              <a16:creationId xmlns:a16="http://schemas.microsoft.com/office/drawing/2014/main" id="{18F7688C-16FC-47F4-902C-6127741EAA92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VI. fejezet: Hiteltörlesztések</a:t>
          </a: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700" name="Szöveg 12">
          <a:extLst>
            <a:ext uri="{FF2B5EF4-FFF2-40B4-BE49-F238E27FC236}">
              <a16:creationId xmlns:a16="http://schemas.microsoft.com/office/drawing/2014/main" id="{9A35BA2B-E03F-479E-AE0E-7CAEAEB0A62A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K95"/>
  <sheetViews>
    <sheetView showGridLines="0" tabSelected="1" workbookViewId="0">
      <selection activeCell="L1" sqref="L1:L1048576"/>
    </sheetView>
  </sheetViews>
  <sheetFormatPr defaultRowHeight="15.75"/>
  <cols>
    <col min="1" max="1" width="4.140625" style="2" customWidth="1"/>
    <col min="2" max="2" width="4" style="3" customWidth="1"/>
    <col min="3" max="3" width="4.140625" style="3" customWidth="1"/>
    <col min="4" max="4" width="3.42578125" style="2" customWidth="1"/>
    <col min="5" max="5" width="3.7109375" style="2" customWidth="1"/>
    <col min="6" max="6" width="4" style="2" customWidth="1"/>
    <col min="7" max="7" width="8.42578125" style="2" customWidth="1"/>
    <col min="8" max="8" width="18.5703125" style="2" customWidth="1"/>
    <col min="9" max="9" width="30" style="2" customWidth="1"/>
    <col min="10" max="10" width="15.42578125" style="39" customWidth="1"/>
    <col min="11" max="11" width="15.28515625" style="39" customWidth="1"/>
    <col min="12" max="16384" width="9.140625" style="2"/>
  </cols>
  <sheetData>
    <row r="1" spans="1:11" s="1" customFormat="1" ht="24.75" customHeight="1">
      <c r="A1" s="173" t="s">
        <v>125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1" ht="21.75" customHeight="1">
      <c r="A2" s="183" t="s">
        <v>2</v>
      </c>
      <c r="B2" s="186" t="s">
        <v>9</v>
      </c>
      <c r="C2" s="163" t="s">
        <v>26</v>
      </c>
      <c r="D2" s="184" t="s">
        <v>3</v>
      </c>
      <c r="E2" s="184" t="s">
        <v>19</v>
      </c>
      <c r="F2" s="185" t="s">
        <v>15</v>
      </c>
      <c r="G2" s="185"/>
      <c r="H2" s="185"/>
      <c r="I2" s="185"/>
      <c r="J2" s="165" t="s">
        <v>149</v>
      </c>
      <c r="K2" s="165" t="s">
        <v>148</v>
      </c>
    </row>
    <row r="3" spans="1:11" ht="69" customHeight="1">
      <c r="A3" s="183"/>
      <c r="B3" s="186"/>
      <c r="C3" s="164"/>
      <c r="D3" s="184"/>
      <c r="E3" s="184"/>
      <c r="F3" s="13" t="s">
        <v>10</v>
      </c>
      <c r="G3" s="13" t="s">
        <v>11</v>
      </c>
      <c r="H3" s="13" t="s">
        <v>12</v>
      </c>
      <c r="I3" s="13" t="s">
        <v>1</v>
      </c>
      <c r="J3" s="166"/>
      <c r="K3" s="166"/>
    </row>
    <row r="4" spans="1:11">
      <c r="A4" s="62"/>
      <c r="B4" s="63"/>
      <c r="C4" s="63"/>
      <c r="D4" s="62"/>
      <c r="E4" s="62"/>
      <c r="F4" s="167" t="s">
        <v>25</v>
      </c>
      <c r="G4" s="168"/>
      <c r="H4" s="168"/>
      <c r="I4" s="169"/>
      <c r="J4" s="64"/>
      <c r="K4" s="64"/>
    </row>
    <row r="5" spans="1:11">
      <c r="A5" s="65">
        <v>1</v>
      </c>
      <c r="B5" s="63"/>
      <c r="C5" s="63"/>
      <c r="D5" s="62"/>
      <c r="E5" s="62"/>
      <c r="F5" s="170" t="s">
        <v>79</v>
      </c>
      <c r="G5" s="171"/>
      <c r="H5" s="171"/>
      <c r="I5" s="172"/>
      <c r="J5" s="66"/>
      <c r="K5" s="66"/>
    </row>
    <row r="6" spans="1:11">
      <c r="A6" s="65"/>
      <c r="B6" s="63"/>
      <c r="C6" s="63">
        <v>1</v>
      </c>
      <c r="D6" s="62"/>
      <c r="E6" s="62"/>
      <c r="F6" s="67"/>
      <c r="G6" s="67"/>
      <c r="I6" s="68" t="s">
        <v>27</v>
      </c>
      <c r="J6" s="69">
        <v>0</v>
      </c>
      <c r="K6" s="69"/>
    </row>
    <row r="7" spans="1:11">
      <c r="A7" s="65"/>
      <c r="B7" s="63"/>
      <c r="C7" s="63"/>
      <c r="D7" s="62"/>
      <c r="E7" s="62"/>
      <c r="F7" s="103"/>
      <c r="G7" s="104"/>
      <c r="I7" s="114" t="s">
        <v>147</v>
      </c>
      <c r="J7" s="69">
        <v>0</v>
      </c>
      <c r="K7" s="76">
        <v>1693930</v>
      </c>
    </row>
    <row r="8" spans="1:11">
      <c r="A8" s="65"/>
      <c r="B8" s="63"/>
      <c r="C8" s="63"/>
      <c r="D8" s="62"/>
      <c r="E8" s="62"/>
      <c r="F8" s="170" t="s">
        <v>123</v>
      </c>
      <c r="G8" s="171"/>
      <c r="H8" s="171"/>
      <c r="I8" s="172"/>
      <c r="J8" s="69"/>
      <c r="K8" s="69"/>
    </row>
    <row r="9" spans="1:11">
      <c r="A9" s="65"/>
      <c r="B9" s="63"/>
      <c r="C9" s="63"/>
      <c r="D9" s="62"/>
      <c r="E9" s="62"/>
      <c r="F9" s="67"/>
      <c r="G9" s="67"/>
      <c r="H9" s="62"/>
      <c r="I9" s="70" t="s">
        <v>27</v>
      </c>
      <c r="J9" s="69">
        <v>0</v>
      </c>
      <c r="K9" s="112">
        <v>155</v>
      </c>
    </row>
    <row r="10" spans="1:11">
      <c r="A10" s="65"/>
      <c r="B10" s="63"/>
      <c r="C10" s="63"/>
      <c r="D10" s="62"/>
      <c r="E10" s="62"/>
      <c r="G10" s="117" t="s">
        <v>150</v>
      </c>
      <c r="H10" s="118"/>
      <c r="I10" s="119"/>
      <c r="J10" s="69">
        <v>16317828</v>
      </c>
      <c r="K10" s="69">
        <v>16317828</v>
      </c>
    </row>
    <row r="11" spans="1:11" s="3" customFormat="1">
      <c r="A11" s="63"/>
      <c r="B11" s="63"/>
      <c r="C11" s="63"/>
      <c r="D11" s="63"/>
      <c r="E11" s="63"/>
      <c r="F11" s="129" t="s">
        <v>30</v>
      </c>
      <c r="G11" s="130"/>
      <c r="H11" s="130"/>
      <c r="I11" s="131"/>
      <c r="J11" s="89">
        <f>SUM(J10)+J9</f>
        <v>16317828</v>
      </c>
      <c r="K11" s="89">
        <f>SUM(K10)+K9+K7</f>
        <v>18011913</v>
      </c>
    </row>
    <row r="12" spans="1:11">
      <c r="A12" s="65"/>
      <c r="B12" s="63"/>
      <c r="C12" s="63"/>
      <c r="D12" s="62"/>
      <c r="E12" s="62"/>
      <c r="F12" s="180" t="s">
        <v>31</v>
      </c>
      <c r="G12" s="181"/>
      <c r="H12" s="181"/>
      <c r="I12" s="182"/>
      <c r="J12" s="69"/>
      <c r="K12" s="69"/>
    </row>
    <row r="13" spans="1:11">
      <c r="A13" s="65">
        <v>1</v>
      </c>
      <c r="B13" s="63"/>
      <c r="C13" s="63"/>
      <c r="D13" s="62"/>
      <c r="E13" s="62"/>
      <c r="F13" s="144" t="s">
        <v>153</v>
      </c>
      <c r="G13" s="145"/>
      <c r="H13" s="145"/>
      <c r="I13" s="146"/>
      <c r="J13" s="69"/>
      <c r="K13" s="76">
        <f>SUM(K14:K16)</f>
        <v>450252</v>
      </c>
    </row>
    <row r="14" spans="1:11">
      <c r="A14" s="65"/>
      <c r="B14" s="63"/>
      <c r="C14" s="63"/>
      <c r="D14" s="62"/>
      <c r="E14" s="62"/>
      <c r="F14" s="67"/>
      <c r="G14" s="67"/>
      <c r="H14" s="141" t="s">
        <v>27</v>
      </c>
      <c r="I14" s="143"/>
      <c r="J14" s="69"/>
      <c r="K14" s="90">
        <v>450252</v>
      </c>
    </row>
    <row r="15" spans="1:11">
      <c r="A15" s="65">
        <v>2</v>
      </c>
      <c r="B15" s="63"/>
      <c r="C15" s="63"/>
      <c r="D15" s="62"/>
      <c r="E15" s="62"/>
      <c r="F15" s="144" t="s">
        <v>82</v>
      </c>
      <c r="G15" s="145"/>
      <c r="H15" s="145"/>
      <c r="I15" s="146"/>
      <c r="J15" s="72"/>
      <c r="K15" s="72"/>
    </row>
    <row r="16" spans="1:11">
      <c r="A16" s="65"/>
      <c r="B16" s="63"/>
      <c r="C16" s="63"/>
      <c r="D16" s="62"/>
      <c r="E16" s="62"/>
      <c r="F16" s="67"/>
      <c r="G16" s="67"/>
      <c r="H16" s="147" t="s">
        <v>27</v>
      </c>
      <c r="I16" s="148"/>
      <c r="J16" s="72"/>
      <c r="K16" s="72"/>
    </row>
    <row r="17" spans="1:11" s="74" customFormat="1">
      <c r="A17" s="65">
        <v>3</v>
      </c>
      <c r="B17" s="63"/>
      <c r="C17" s="63"/>
      <c r="D17" s="62"/>
      <c r="E17" s="62"/>
      <c r="F17" s="157" t="s">
        <v>97</v>
      </c>
      <c r="G17" s="158"/>
      <c r="H17" s="158"/>
      <c r="I17" s="159"/>
      <c r="J17" s="73">
        <f>SUM(J18)</f>
        <v>60000</v>
      </c>
      <c r="K17" s="73">
        <f>K18</f>
        <v>60000</v>
      </c>
    </row>
    <row r="18" spans="1:11" s="74" customFormat="1">
      <c r="A18" s="65"/>
      <c r="B18" s="63"/>
      <c r="C18" s="63"/>
      <c r="D18" s="62"/>
      <c r="E18" s="62"/>
      <c r="F18" s="75"/>
      <c r="G18" s="75"/>
      <c r="H18" s="152" t="s">
        <v>27</v>
      </c>
      <c r="I18" s="153"/>
      <c r="J18" s="112">
        <v>60000</v>
      </c>
      <c r="K18" s="121">
        <v>60000</v>
      </c>
    </row>
    <row r="19" spans="1:11" s="74" customFormat="1">
      <c r="A19" s="65">
        <v>4</v>
      </c>
      <c r="B19" s="63"/>
      <c r="C19" s="63"/>
      <c r="D19" s="62"/>
      <c r="E19" s="62"/>
      <c r="F19" s="149" t="s">
        <v>119</v>
      </c>
      <c r="G19" s="150"/>
      <c r="H19" s="150"/>
      <c r="I19" s="151"/>
      <c r="J19" s="76">
        <f>SUM(J20)</f>
        <v>50000</v>
      </c>
      <c r="K19" s="91">
        <f>SUM(K20)</f>
        <v>506200</v>
      </c>
    </row>
    <row r="20" spans="1:11" s="74" customFormat="1">
      <c r="A20" s="65"/>
      <c r="B20" s="63"/>
      <c r="C20" s="63">
        <v>1</v>
      </c>
      <c r="D20" s="62"/>
      <c r="E20" s="62"/>
      <c r="F20" s="75"/>
      <c r="G20" s="75"/>
      <c r="H20" s="152" t="s">
        <v>32</v>
      </c>
      <c r="I20" s="153"/>
      <c r="J20" s="76">
        <f>SUM(J21:J22)</f>
        <v>50000</v>
      </c>
      <c r="K20" s="91">
        <f>SUM(K21:K27)</f>
        <v>506200</v>
      </c>
    </row>
    <row r="21" spans="1:11" s="74" customFormat="1">
      <c r="A21" s="65"/>
      <c r="B21" s="63"/>
      <c r="C21" s="63"/>
      <c r="D21" s="62"/>
      <c r="E21" s="62"/>
      <c r="F21" s="75"/>
      <c r="G21" s="75"/>
      <c r="H21" s="78"/>
      <c r="I21" s="79" t="s">
        <v>113</v>
      </c>
      <c r="J21" s="77">
        <v>0</v>
      </c>
      <c r="K21" s="96">
        <v>0</v>
      </c>
    </row>
    <row r="22" spans="1:11" s="74" customFormat="1">
      <c r="A22" s="65"/>
      <c r="B22" s="63"/>
      <c r="C22" s="63"/>
      <c r="D22" s="62"/>
      <c r="E22" s="62"/>
      <c r="F22" s="75"/>
      <c r="G22" s="75"/>
      <c r="H22" s="78"/>
      <c r="I22" s="80" t="s">
        <v>114</v>
      </c>
      <c r="J22" s="77">
        <v>50000</v>
      </c>
      <c r="K22" s="96">
        <v>505000</v>
      </c>
    </row>
    <row r="23" spans="1:11" s="74" customFormat="1">
      <c r="A23" s="65"/>
      <c r="B23" s="63"/>
      <c r="C23" s="63">
        <v>2</v>
      </c>
      <c r="D23" s="62"/>
      <c r="E23" s="62"/>
      <c r="F23" s="75"/>
      <c r="G23" s="75"/>
      <c r="H23" s="79"/>
      <c r="I23" s="81"/>
      <c r="J23" s="69"/>
      <c r="K23" s="96"/>
    </row>
    <row r="24" spans="1:11" s="74" customFormat="1">
      <c r="A24" s="65"/>
      <c r="B24" s="63"/>
      <c r="C24" s="63"/>
      <c r="D24" s="63">
        <v>1</v>
      </c>
      <c r="E24" s="62"/>
      <c r="F24" s="75"/>
      <c r="G24" s="75"/>
      <c r="H24" s="82"/>
      <c r="I24" s="83" t="s">
        <v>61</v>
      </c>
      <c r="J24" s="69"/>
      <c r="K24" s="96"/>
    </row>
    <row r="25" spans="1:11" s="74" customFormat="1">
      <c r="A25" s="65"/>
      <c r="B25" s="63"/>
      <c r="C25" s="63"/>
      <c r="D25" s="63">
        <v>2</v>
      </c>
      <c r="E25" s="62"/>
      <c r="F25" s="75"/>
      <c r="G25" s="75"/>
      <c r="H25" s="82"/>
      <c r="I25" s="70" t="s">
        <v>24</v>
      </c>
      <c r="J25" s="72"/>
      <c r="K25" s="124"/>
    </row>
    <row r="26" spans="1:11" s="74" customFormat="1">
      <c r="A26" s="65"/>
      <c r="B26" s="63"/>
      <c r="C26" s="63"/>
      <c r="D26" s="63">
        <v>3</v>
      </c>
      <c r="E26" s="62"/>
      <c r="F26" s="75"/>
      <c r="G26" s="75"/>
      <c r="H26" s="82"/>
      <c r="I26" s="83" t="s">
        <v>34</v>
      </c>
      <c r="J26" s="72"/>
      <c r="K26" s="124"/>
    </row>
    <row r="27" spans="1:11" s="74" customFormat="1">
      <c r="A27" s="65"/>
      <c r="B27" s="63"/>
      <c r="C27" s="63"/>
      <c r="D27" s="63">
        <v>4</v>
      </c>
      <c r="E27" s="62"/>
      <c r="F27" s="75"/>
      <c r="G27" s="75"/>
      <c r="H27" s="84"/>
      <c r="I27" s="83" t="s">
        <v>68</v>
      </c>
      <c r="J27" s="69">
        <v>0</v>
      </c>
      <c r="K27" s="96">
        <v>1200</v>
      </c>
    </row>
    <row r="28" spans="1:11" s="74" customFormat="1">
      <c r="A28" s="65"/>
      <c r="B28" s="63"/>
      <c r="C28" s="63"/>
      <c r="D28" s="62"/>
      <c r="E28" s="62"/>
      <c r="F28" s="154" t="s">
        <v>137</v>
      </c>
      <c r="G28" s="155"/>
      <c r="H28" s="155"/>
      <c r="I28" s="156"/>
      <c r="J28" s="112">
        <v>0</v>
      </c>
      <c r="K28" s="121">
        <v>255229</v>
      </c>
    </row>
    <row r="29" spans="1:11">
      <c r="A29" s="53"/>
      <c r="B29" s="54"/>
      <c r="C29" s="54"/>
      <c r="D29" s="53"/>
      <c r="E29" s="53"/>
      <c r="F29" s="219" t="s">
        <v>135</v>
      </c>
      <c r="G29" s="219"/>
      <c r="H29" s="219"/>
      <c r="I29" s="219"/>
      <c r="J29" s="85"/>
      <c r="K29" s="125"/>
    </row>
    <row r="30" spans="1:11">
      <c r="A30" s="53"/>
      <c r="B30" s="54"/>
      <c r="C30" s="54"/>
      <c r="D30" s="53"/>
      <c r="E30" s="53"/>
      <c r="F30" s="53"/>
      <c r="G30" s="53"/>
      <c r="H30" s="220" t="s">
        <v>136</v>
      </c>
      <c r="I30" s="220"/>
      <c r="J30" s="112">
        <v>0</v>
      </c>
      <c r="K30" s="121">
        <v>25000</v>
      </c>
    </row>
    <row r="31" spans="1:11" s="74" customFormat="1">
      <c r="A31" s="65"/>
      <c r="B31" s="63"/>
      <c r="C31" s="63"/>
      <c r="D31" s="62"/>
      <c r="E31" s="62"/>
      <c r="F31" s="154" t="s">
        <v>33</v>
      </c>
      <c r="G31" s="155"/>
      <c r="H31" s="155"/>
      <c r="I31" s="156"/>
      <c r="J31" s="71">
        <f>J17+J19</f>
        <v>110000</v>
      </c>
      <c r="K31" s="71">
        <f>K13+K17+K19+K28+K30</f>
        <v>1296681</v>
      </c>
    </row>
    <row r="32" spans="1:11">
      <c r="A32" s="65">
        <v>1</v>
      </c>
      <c r="B32" s="63"/>
      <c r="C32" s="63"/>
      <c r="D32" s="62"/>
      <c r="E32" s="62"/>
      <c r="F32" s="177" t="s">
        <v>129</v>
      </c>
      <c r="G32" s="178"/>
      <c r="H32" s="178"/>
      <c r="I32" s="179"/>
      <c r="J32" s="76"/>
      <c r="K32" s="76"/>
    </row>
    <row r="33" spans="1:11">
      <c r="A33" s="53"/>
      <c r="B33" s="65">
        <v>1</v>
      </c>
      <c r="C33" s="53"/>
      <c r="D33" s="62"/>
      <c r="E33" s="62"/>
      <c r="F33" s="53"/>
      <c r="G33" s="132" t="s">
        <v>8</v>
      </c>
      <c r="H33" s="133"/>
      <c r="I33" s="134"/>
      <c r="J33" s="86">
        <v>850000</v>
      </c>
      <c r="K33" s="122">
        <v>923383</v>
      </c>
    </row>
    <row r="34" spans="1:11">
      <c r="A34" s="53"/>
      <c r="B34" s="65">
        <v>2</v>
      </c>
      <c r="C34" s="53"/>
      <c r="D34" s="62"/>
      <c r="E34" s="62"/>
      <c r="F34" s="53"/>
      <c r="G34" s="135" t="s">
        <v>35</v>
      </c>
      <c r="H34" s="136"/>
      <c r="I34" s="137"/>
      <c r="J34" s="86"/>
      <c r="K34" s="122"/>
    </row>
    <row r="35" spans="1:11" s="74" customFormat="1">
      <c r="A35" s="53"/>
      <c r="B35" s="65">
        <v>3</v>
      </c>
      <c r="C35" s="53"/>
      <c r="D35" s="62"/>
      <c r="E35" s="62"/>
      <c r="F35" s="53"/>
      <c r="G35" s="135" t="s">
        <v>36</v>
      </c>
      <c r="H35" s="136"/>
      <c r="I35" s="137"/>
      <c r="J35" s="86">
        <v>2000000</v>
      </c>
      <c r="K35" s="122">
        <v>2803164</v>
      </c>
    </row>
    <row r="36" spans="1:11">
      <c r="A36" s="53"/>
      <c r="B36" s="65">
        <v>4</v>
      </c>
      <c r="C36" s="53"/>
      <c r="D36" s="62"/>
      <c r="E36" s="62"/>
      <c r="F36" s="53"/>
      <c r="G36" s="160" t="s">
        <v>37</v>
      </c>
      <c r="H36" s="161"/>
      <c r="I36" s="162"/>
      <c r="J36" s="87"/>
      <c r="K36" s="120"/>
    </row>
    <row r="37" spans="1:11">
      <c r="A37" s="53"/>
      <c r="B37" s="65">
        <v>5</v>
      </c>
      <c r="C37" s="53"/>
      <c r="D37" s="62"/>
      <c r="E37" s="62"/>
      <c r="F37" s="53"/>
      <c r="G37" s="132" t="s">
        <v>0</v>
      </c>
      <c r="H37" s="133"/>
      <c r="I37" s="134"/>
      <c r="J37" s="87"/>
      <c r="K37" s="120"/>
    </row>
    <row r="38" spans="1:11">
      <c r="A38" s="53"/>
      <c r="B38" s="65">
        <v>6</v>
      </c>
      <c r="C38" s="53"/>
      <c r="D38" s="62"/>
      <c r="E38" s="62"/>
      <c r="F38" s="53"/>
      <c r="G38" s="132" t="s">
        <v>6</v>
      </c>
      <c r="H38" s="133"/>
      <c r="I38" s="134"/>
      <c r="J38" s="87"/>
      <c r="K38" s="120"/>
    </row>
    <row r="39" spans="1:11">
      <c r="A39" s="53"/>
      <c r="B39" s="65">
        <v>7</v>
      </c>
      <c r="C39" s="53"/>
      <c r="D39" s="62"/>
      <c r="E39" s="62"/>
      <c r="F39" s="53"/>
      <c r="G39" s="141" t="s">
        <v>38</v>
      </c>
      <c r="H39" s="142"/>
      <c r="I39" s="143"/>
      <c r="J39" s="87"/>
      <c r="K39" s="120"/>
    </row>
    <row r="40" spans="1:11">
      <c r="A40" s="53"/>
      <c r="B40" s="65">
        <v>8</v>
      </c>
      <c r="C40" s="53"/>
      <c r="D40" s="62"/>
      <c r="E40" s="62"/>
      <c r="F40" s="53"/>
      <c r="G40" s="141" t="s">
        <v>22</v>
      </c>
      <c r="H40" s="142"/>
      <c r="I40" s="143"/>
      <c r="J40" s="86">
        <v>200000</v>
      </c>
      <c r="K40" s="122">
        <v>377721</v>
      </c>
    </row>
    <row r="41" spans="1:11">
      <c r="A41" s="53"/>
      <c r="B41" s="65">
        <v>9</v>
      </c>
      <c r="C41" s="53"/>
      <c r="D41" s="62"/>
      <c r="E41" s="62"/>
      <c r="F41" s="53"/>
      <c r="G41" s="141" t="s">
        <v>109</v>
      </c>
      <c r="H41" s="142"/>
      <c r="I41" s="143"/>
      <c r="J41" s="88"/>
      <c r="K41" s="123"/>
    </row>
    <row r="42" spans="1:11" s="74" customFormat="1">
      <c r="A42" s="53"/>
      <c r="B42" s="65">
        <v>10</v>
      </c>
      <c r="C42" s="53"/>
      <c r="D42" s="62"/>
      <c r="E42" s="62"/>
      <c r="F42" s="53"/>
      <c r="G42" s="135" t="s">
        <v>133</v>
      </c>
      <c r="H42" s="136"/>
      <c r="I42" s="137"/>
      <c r="J42" s="87">
        <v>0</v>
      </c>
      <c r="K42" s="120">
        <v>33617</v>
      </c>
    </row>
    <row r="43" spans="1:11">
      <c r="A43" s="53"/>
      <c r="B43" s="63"/>
      <c r="C43" s="65"/>
      <c r="D43" s="62"/>
      <c r="E43" s="62"/>
      <c r="F43" s="67"/>
      <c r="G43" s="222"/>
      <c r="H43" s="223"/>
      <c r="I43" s="224"/>
      <c r="J43" s="69"/>
      <c r="K43" s="69"/>
    </row>
    <row r="44" spans="1:11">
      <c r="A44" s="65"/>
      <c r="B44" s="63"/>
      <c r="C44" s="63"/>
      <c r="D44" s="62"/>
      <c r="E44" s="62"/>
      <c r="F44" s="53"/>
      <c r="G44" s="138"/>
      <c r="H44" s="139"/>
      <c r="I44" s="140"/>
      <c r="J44" s="69"/>
      <c r="K44" s="69"/>
    </row>
    <row r="45" spans="1:11">
      <c r="A45" s="65"/>
      <c r="B45" s="63"/>
      <c r="C45" s="63"/>
      <c r="D45" s="62"/>
      <c r="E45" s="62"/>
      <c r="F45" s="187" t="s">
        <v>131</v>
      </c>
      <c r="G45" s="188"/>
      <c r="H45" s="188"/>
      <c r="I45" s="189"/>
      <c r="J45" s="113">
        <f>SUM(J33:J44)</f>
        <v>3050000</v>
      </c>
      <c r="K45" s="113">
        <f>SUM(K33:K44)</f>
        <v>4137885</v>
      </c>
    </row>
    <row r="46" spans="1:11">
      <c r="A46" s="65"/>
      <c r="B46" s="63"/>
      <c r="C46" s="63"/>
      <c r="D46" s="62"/>
      <c r="E46" s="62"/>
      <c r="F46" s="190" t="s">
        <v>120</v>
      </c>
      <c r="G46" s="191"/>
      <c r="H46" s="191"/>
      <c r="I46" s="192"/>
      <c r="J46" s="69"/>
      <c r="K46" s="90"/>
    </row>
    <row r="47" spans="1:11" s="74" customFormat="1">
      <c r="A47" s="65">
        <v>1</v>
      </c>
      <c r="B47" s="63"/>
      <c r="C47" s="63"/>
      <c r="D47" s="62"/>
      <c r="E47" s="62"/>
      <c r="F47" s="149" t="s">
        <v>39</v>
      </c>
      <c r="G47" s="150"/>
      <c r="H47" s="150"/>
      <c r="I47" s="151"/>
      <c r="J47" s="76">
        <f>SUM(J48:J57)</f>
        <v>13954185</v>
      </c>
      <c r="K47" s="91">
        <v>14954185</v>
      </c>
    </row>
    <row r="48" spans="1:11">
      <c r="A48" s="65"/>
      <c r="B48" s="63">
        <v>1</v>
      </c>
      <c r="C48" s="63"/>
      <c r="D48" s="62"/>
      <c r="E48" s="62"/>
      <c r="F48" s="67"/>
      <c r="G48" s="141" t="s">
        <v>40</v>
      </c>
      <c r="H48" s="142"/>
      <c r="I48" s="143"/>
      <c r="J48" s="77">
        <v>0</v>
      </c>
      <c r="K48" s="90">
        <v>268900</v>
      </c>
    </row>
    <row r="49" spans="1:11">
      <c r="A49" s="65"/>
      <c r="B49" s="63">
        <v>2</v>
      </c>
      <c r="C49" s="63"/>
      <c r="D49" s="62"/>
      <c r="E49" s="62"/>
      <c r="F49" s="67"/>
      <c r="G49" s="141" t="s">
        <v>41</v>
      </c>
      <c r="H49" s="142"/>
      <c r="I49" s="143"/>
      <c r="J49" s="77"/>
      <c r="K49" s="90"/>
    </row>
    <row r="50" spans="1:11">
      <c r="A50" s="65"/>
      <c r="B50" s="63">
        <v>3</v>
      </c>
      <c r="C50" s="63"/>
      <c r="D50" s="62"/>
      <c r="E50" s="62"/>
      <c r="F50" s="67"/>
      <c r="G50" s="141" t="s">
        <v>42</v>
      </c>
      <c r="H50" s="142"/>
      <c r="I50" s="143"/>
      <c r="J50" s="58">
        <v>1893270</v>
      </c>
      <c r="K50" s="59">
        <v>1893270</v>
      </c>
    </row>
    <row r="51" spans="1:11">
      <c r="A51" s="65"/>
      <c r="B51" s="63">
        <v>4</v>
      </c>
      <c r="C51" s="63"/>
      <c r="D51" s="62"/>
      <c r="E51" s="62"/>
      <c r="F51" s="67"/>
      <c r="G51" s="141" t="s">
        <v>43</v>
      </c>
      <c r="H51" s="142"/>
      <c r="I51" s="143"/>
      <c r="J51" s="58">
        <v>1760000</v>
      </c>
      <c r="K51" s="59">
        <v>1760000</v>
      </c>
    </row>
    <row r="52" spans="1:11">
      <c r="A52" s="65"/>
      <c r="B52" s="63">
        <v>5</v>
      </c>
      <c r="C52" s="63"/>
      <c r="D52" s="62"/>
      <c r="E52" s="62"/>
      <c r="F52" s="67"/>
      <c r="G52" s="160" t="s">
        <v>44</v>
      </c>
      <c r="H52" s="161"/>
      <c r="I52" s="162"/>
      <c r="J52" s="58"/>
      <c r="K52" s="59"/>
    </row>
    <row r="53" spans="1:11" s="74" customFormat="1">
      <c r="A53" s="65"/>
      <c r="B53" s="63">
        <v>6</v>
      </c>
      <c r="C53" s="63"/>
      <c r="D53" s="62"/>
      <c r="E53" s="62"/>
      <c r="F53" s="75"/>
      <c r="G53" s="135" t="s">
        <v>45</v>
      </c>
      <c r="H53" s="136"/>
      <c r="I53" s="137"/>
      <c r="J53" s="58">
        <v>1607160</v>
      </c>
      <c r="K53" s="59">
        <v>1607160</v>
      </c>
    </row>
    <row r="54" spans="1:11" s="74" customFormat="1">
      <c r="A54" s="65"/>
      <c r="B54" s="63">
        <v>7</v>
      </c>
      <c r="C54" s="63"/>
      <c r="D54" s="62"/>
      <c r="E54" s="62"/>
      <c r="F54" s="75"/>
      <c r="G54" s="135" t="s">
        <v>46</v>
      </c>
      <c r="H54" s="136"/>
      <c r="I54" s="137"/>
      <c r="J54" s="58">
        <v>3693755</v>
      </c>
      <c r="K54" s="59">
        <v>4155396</v>
      </c>
    </row>
    <row r="55" spans="1:11" s="74" customFormat="1">
      <c r="A55" s="65"/>
      <c r="B55" s="63"/>
      <c r="C55" s="63"/>
      <c r="D55" s="62"/>
      <c r="E55" s="62"/>
      <c r="F55" s="75"/>
      <c r="G55" s="135" t="s">
        <v>104</v>
      </c>
      <c r="H55" s="136"/>
      <c r="I55" s="137"/>
      <c r="J55" s="58">
        <v>5000000</v>
      </c>
      <c r="K55" s="59">
        <v>5000000</v>
      </c>
    </row>
    <row r="56" spans="1:11" s="74" customFormat="1">
      <c r="A56" s="65"/>
      <c r="B56" s="63">
        <v>8</v>
      </c>
      <c r="C56" s="63"/>
      <c r="D56" s="62"/>
      <c r="E56" s="62"/>
      <c r="F56" s="75"/>
      <c r="G56" s="197" t="s">
        <v>23</v>
      </c>
      <c r="H56" s="199"/>
      <c r="I56" s="198"/>
      <c r="J56" s="77"/>
      <c r="K56" s="90"/>
    </row>
    <row r="57" spans="1:11" s="74" customFormat="1">
      <c r="A57" s="65"/>
      <c r="B57" s="63">
        <v>9</v>
      </c>
      <c r="C57" s="63"/>
      <c r="D57" s="62"/>
      <c r="E57" s="62"/>
      <c r="F57" s="75"/>
      <c r="G57" s="197" t="s">
        <v>130</v>
      </c>
      <c r="H57" s="199"/>
      <c r="I57" s="198"/>
      <c r="J57" s="77">
        <v>0</v>
      </c>
      <c r="K57" s="77">
        <v>269459</v>
      </c>
    </row>
    <row r="58" spans="1:11">
      <c r="A58" s="65">
        <v>2</v>
      </c>
      <c r="B58" s="63"/>
      <c r="C58" s="63"/>
      <c r="D58" s="62"/>
      <c r="E58" s="62"/>
      <c r="F58" s="221" t="s">
        <v>110</v>
      </c>
      <c r="G58" s="221"/>
      <c r="H58" s="221"/>
      <c r="I58" s="221"/>
      <c r="J58" s="92">
        <f>SUM(J59:J63)</f>
        <v>12210670</v>
      </c>
      <c r="K58" s="93">
        <v>12577670</v>
      </c>
    </row>
    <row r="59" spans="1:11">
      <c r="A59" s="65"/>
      <c r="B59" s="63">
        <v>1</v>
      </c>
      <c r="C59" s="63"/>
      <c r="D59" s="62"/>
      <c r="E59" s="62"/>
      <c r="F59" s="67"/>
      <c r="G59" s="141" t="s">
        <v>51</v>
      </c>
      <c r="H59" s="142" t="s">
        <v>47</v>
      </c>
      <c r="I59" s="143" t="s">
        <v>47</v>
      </c>
      <c r="J59" s="58">
        <v>7598830</v>
      </c>
      <c r="K59" s="59">
        <v>7965830</v>
      </c>
    </row>
    <row r="60" spans="1:11">
      <c r="A60" s="65"/>
      <c r="B60" s="63">
        <v>2</v>
      </c>
      <c r="C60" s="63"/>
      <c r="D60" s="62"/>
      <c r="E60" s="62"/>
      <c r="F60" s="94"/>
      <c r="G60" s="174" t="s">
        <v>52</v>
      </c>
      <c r="H60" s="175" t="s">
        <v>48</v>
      </c>
      <c r="I60" s="176" t="s">
        <v>48</v>
      </c>
      <c r="J60" s="58">
        <v>1800000</v>
      </c>
      <c r="K60" s="59">
        <v>1800000</v>
      </c>
    </row>
    <row r="61" spans="1:11">
      <c r="A61" s="65"/>
      <c r="B61" s="63"/>
      <c r="C61" s="63"/>
      <c r="D61" s="62"/>
      <c r="E61" s="62"/>
      <c r="F61" s="94"/>
      <c r="G61" s="174" t="s">
        <v>105</v>
      </c>
      <c r="H61" s="175"/>
      <c r="I61" s="176"/>
      <c r="J61" s="58">
        <v>64940</v>
      </c>
      <c r="K61" s="59">
        <v>64940</v>
      </c>
    </row>
    <row r="62" spans="1:11">
      <c r="A62" s="65"/>
      <c r="B62" s="63">
        <v>3</v>
      </c>
      <c r="C62" s="63"/>
      <c r="D62" s="62"/>
      <c r="E62" s="62"/>
      <c r="F62" s="67"/>
      <c r="G62" s="141" t="s">
        <v>53</v>
      </c>
      <c r="H62" s="142" t="s">
        <v>49</v>
      </c>
      <c r="I62" s="143" t="s">
        <v>49</v>
      </c>
      <c r="J62" s="58">
        <v>1062100</v>
      </c>
      <c r="K62" s="59">
        <v>1062100</v>
      </c>
    </row>
    <row r="63" spans="1:11">
      <c r="A63" s="65"/>
      <c r="B63" s="63">
        <v>4</v>
      </c>
      <c r="C63" s="63"/>
      <c r="D63" s="62"/>
      <c r="E63" s="62"/>
      <c r="F63" s="67"/>
      <c r="G63" s="132" t="s">
        <v>54</v>
      </c>
      <c r="H63" s="133" t="s">
        <v>50</v>
      </c>
      <c r="I63" s="134" t="s">
        <v>50</v>
      </c>
      <c r="J63" s="58">
        <v>1684800</v>
      </c>
      <c r="K63" s="59">
        <v>1684800</v>
      </c>
    </row>
    <row r="64" spans="1:11">
      <c r="A64" s="65">
        <v>3</v>
      </c>
      <c r="B64" s="63"/>
      <c r="C64" s="63"/>
      <c r="D64" s="62"/>
      <c r="E64" s="62"/>
      <c r="F64" s="206" t="s">
        <v>69</v>
      </c>
      <c r="G64" s="207"/>
      <c r="H64" s="207"/>
      <c r="I64" s="208"/>
      <c r="J64" s="76">
        <v>10133223</v>
      </c>
      <c r="K64" s="91">
        <v>10274968</v>
      </c>
    </row>
    <row r="65" spans="1:11">
      <c r="A65" s="65"/>
      <c r="B65" s="63">
        <v>1</v>
      </c>
      <c r="C65" s="63"/>
      <c r="D65" s="62"/>
      <c r="E65" s="62"/>
      <c r="G65" s="132" t="s">
        <v>62</v>
      </c>
      <c r="H65" s="133"/>
      <c r="I65" s="134"/>
      <c r="J65" s="58">
        <v>6069000</v>
      </c>
      <c r="K65" s="60">
        <v>6069000</v>
      </c>
    </row>
    <row r="66" spans="1:11">
      <c r="A66" s="65"/>
      <c r="B66" s="63">
        <v>2</v>
      </c>
      <c r="C66" s="63"/>
      <c r="D66" s="62"/>
      <c r="E66" s="62"/>
      <c r="F66" s="67"/>
      <c r="G66" s="141" t="s">
        <v>63</v>
      </c>
      <c r="H66" s="142" t="s">
        <v>55</v>
      </c>
      <c r="I66" s="143" t="s">
        <v>55</v>
      </c>
      <c r="J66" s="95">
        <v>0</v>
      </c>
      <c r="K66" s="96">
        <v>0</v>
      </c>
    </row>
    <row r="67" spans="1:11" s="74" customFormat="1">
      <c r="A67" s="65"/>
      <c r="B67" s="63">
        <v>3</v>
      </c>
      <c r="C67" s="63"/>
      <c r="D67" s="62"/>
      <c r="E67" s="62"/>
      <c r="F67" s="75"/>
      <c r="G67" s="135" t="s">
        <v>28</v>
      </c>
      <c r="H67" s="136" t="s">
        <v>56</v>
      </c>
      <c r="I67" s="137" t="s">
        <v>56</v>
      </c>
      <c r="J67" s="77"/>
      <c r="K67" s="96"/>
    </row>
    <row r="68" spans="1:11">
      <c r="A68" s="65"/>
      <c r="B68" s="63">
        <v>4</v>
      </c>
      <c r="C68" s="63"/>
      <c r="D68" s="62"/>
      <c r="E68" s="62"/>
      <c r="F68" s="67"/>
      <c r="G68" s="141" t="s">
        <v>107</v>
      </c>
      <c r="H68" s="142" t="s">
        <v>57</v>
      </c>
      <c r="I68" s="143" t="s">
        <v>57</v>
      </c>
      <c r="J68" s="77"/>
      <c r="K68" s="96"/>
    </row>
    <row r="69" spans="1:11">
      <c r="A69" s="65"/>
      <c r="B69" s="63"/>
      <c r="C69" s="63"/>
      <c r="D69" s="62"/>
      <c r="E69" s="62"/>
      <c r="F69" s="67"/>
      <c r="G69" s="141" t="s">
        <v>106</v>
      </c>
      <c r="H69" s="142"/>
      <c r="I69" s="143"/>
      <c r="J69" s="77"/>
      <c r="K69" s="96"/>
    </row>
    <row r="70" spans="1:11">
      <c r="A70" s="65"/>
      <c r="B70" s="63">
        <v>5</v>
      </c>
      <c r="C70" s="63"/>
      <c r="D70" s="62"/>
      <c r="E70" s="62"/>
      <c r="F70" s="75"/>
      <c r="G70" s="135" t="s">
        <v>65</v>
      </c>
      <c r="H70" s="136" t="s">
        <v>58</v>
      </c>
      <c r="I70" s="137" t="s">
        <v>58</v>
      </c>
      <c r="J70" s="111"/>
      <c r="K70" s="111"/>
    </row>
    <row r="71" spans="1:11" ht="34.5" customHeight="1">
      <c r="A71" s="65"/>
      <c r="B71" s="63"/>
      <c r="C71" s="63">
        <v>1</v>
      </c>
      <c r="D71" s="62"/>
      <c r="E71" s="62"/>
      <c r="F71" s="75"/>
      <c r="G71" s="75"/>
      <c r="H71" s="195" t="s">
        <v>64</v>
      </c>
      <c r="I71" s="196" t="s">
        <v>59</v>
      </c>
      <c r="J71" s="58">
        <v>1501440</v>
      </c>
      <c r="K71" s="60">
        <v>1501440</v>
      </c>
    </row>
    <row r="72" spans="1:11">
      <c r="A72" s="65"/>
      <c r="B72" s="63"/>
      <c r="C72" s="63">
        <v>2</v>
      </c>
      <c r="D72" s="62"/>
      <c r="E72" s="62"/>
      <c r="F72" s="75"/>
      <c r="G72" s="75"/>
      <c r="H72" s="195" t="s">
        <v>66</v>
      </c>
      <c r="I72" s="196" t="s">
        <v>60</v>
      </c>
      <c r="J72" s="58">
        <v>744483</v>
      </c>
      <c r="K72" s="60">
        <v>744483</v>
      </c>
    </row>
    <row r="73" spans="1:11">
      <c r="A73" s="65"/>
      <c r="B73" s="63"/>
      <c r="C73" s="63"/>
      <c r="D73" s="62"/>
      <c r="E73" s="62"/>
      <c r="F73" s="97"/>
      <c r="G73" s="98"/>
      <c r="H73" s="215" t="s">
        <v>108</v>
      </c>
      <c r="I73" s="215"/>
      <c r="J73" s="58">
        <v>1818300</v>
      </c>
      <c r="K73" s="60">
        <v>1960045</v>
      </c>
    </row>
    <row r="74" spans="1:11">
      <c r="A74" s="65">
        <v>4</v>
      </c>
      <c r="B74" s="63"/>
      <c r="C74" s="63"/>
      <c r="D74" s="62"/>
      <c r="E74" s="62"/>
      <c r="F74" s="216" t="s">
        <v>70</v>
      </c>
      <c r="G74" s="217"/>
      <c r="H74" s="217"/>
      <c r="I74" s="218"/>
      <c r="J74" s="76">
        <f>SUM(J75)</f>
        <v>1200000</v>
      </c>
      <c r="K74" s="91">
        <f>SUM(K75)</f>
        <v>1200000</v>
      </c>
    </row>
    <row r="75" spans="1:11">
      <c r="A75" s="65"/>
      <c r="B75" s="63">
        <v>1</v>
      </c>
      <c r="C75" s="63"/>
      <c r="D75" s="62"/>
      <c r="E75" s="62"/>
      <c r="F75" s="75"/>
      <c r="G75" s="197" t="s">
        <v>67</v>
      </c>
      <c r="H75" s="199"/>
      <c r="I75" s="198"/>
      <c r="J75" s="58">
        <v>1200000</v>
      </c>
      <c r="K75" s="60">
        <v>1200000</v>
      </c>
    </row>
    <row r="76" spans="1:11">
      <c r="A76" s="65"/>
      <c r="B76" s="63"/>
      <c r="C76" s="63"/>
      <c r="D76" s="62"/>
      <c r="E76" s="62"/>
      <c r="F76" s="97"/>
      <c r="G76" s="199" t="s">
        <v>143</v>
      </c>
      <c r="H76" s="199"/>
      <c r="I76" s="198"/>
      <c r="J76" s="58"/>
      <c r="K76" s="61">
        <v>10638150</v>
      </c>
    </row>
    <row r="77" spans="1:11">
      <c r="A77" s="65"/>
      <c r="B77" s="63"/>
      <c r="C77" s="63"/>
      <c r="D77" s="62"/>
      <c r="E77" s="62"/>
      <c r="F77" s="97"/>
      <c r="G77" s="199" t="s">
        <v>144</v>
      </c>
      <c r="H77" s="199"/>
      <c r="I77" s="198"/>
      <c r="J77" s="58"/>
      <c r="K77" s="61">
        <v>1801563</v>
      </c>
    </row>
    <row r="78" spans="1:11">
      <c r="A78" s="65"/>
      <c r="B78" s="63"/>
      <c r="C78" s="63"/>
      <c r="D78" s="62"/>
      <c r="E78" s="62"/>
      <c r="F78" s="97"/>
      <c r="G78" s="193" t="s">
        <v>138</v>
      </c>
      <c r="H78" s="193"/>
      <c r="I78" s="194"/>
      <c r="J78" s="58"/>
      <c r="K78" s="61">
        <v>1250000</v>
      </c>
    </row>
    <row r="79" spans="1:11">
      <c r="A79" s="65"/>
      <c r="B79" s="63"/>
      <c r="C79" s="63"/>
      <c r="D79" s="62"/>
      <c r="E79" s="62"/>
      <c r="F79" s="97"/>
      <c r="G79" s="193" t="s">
        <v>152</v>
      </c>
      <c r="H79" s="193"/>
      <c r="I79" s="194"/>
      <c r="J79" s="58"/>
      <c r="K79" s="61">
        <v>1385044</v>
      </c>
    </row>
    <row r="80" spans="1:11">
      <c r="A80" s="65"/>
      <c r="B80" s="63"/>
      <c r="C80" s="63"/>
      <c r="D80" s="62"/>
      <c r="E80" s="62"/>
      <c r="F80" s="129" t="s">
        <v>120</v>
      </c>
      <c r="G80" s="130"/>
      <c r="H80" s="130"/>
      <c r="I80" s="131"/>
      <c r="J80" s="89">
        <f>SUM(J47,J58,J64,J74,J78+J76+J77)</f>
        <v>37498078</v>
      </c>
      <c r="K80" s="89">
        <f>SUM(K47,K58,K64,K74,K78+K76+K77)</f>
        <v>52696536</v>
      </c>
    </row>
    <row r="81" spans="1:11">
      <c r="A81" s="65"/>
      <c r="B81" s="63"/>
      <c r="C81" s="63"/>
      <c r="D81" s="62"/>
      <c r="E81" s="62"/>
      <c r="F81" s="212" t="s">
        <v>124</v>
      </c>
      <c r="G81" s="213"/>
      <c r="H81" s="213"/>
      <c r="I81" s="214"/>
      <c r="J81" s="93"/>
      <c r="K81" s="93"/>
    </row>
    <row r="82" spans="1:11">
      <c r="A82" s="63">
        <v>1</v>
      </c>
      <c r="B82" s="53"/>
      <c r="C82" s="63"/>
      <c r="D82" s="62"/>
      <c r="E82" s="62"/>
      <c r="F82" s="75"/>
      <c r="G82" s="132" t="s">
        <v>121</v>
      </c>
      <c r="H82" s="133"/>
      <c r="I82" s="134"/>
      <c r="J82" s="69"/>
      <c r="K82" s="90"/>
    </row>
    <row r="83" spans="1:11">
      <c r="A83" s="53"/>
      <c r="B83" s="53"/>
      <c r="C83" s="63">
        <v>1</v>
      </c>
      <c r="D83" s="62"/>
      <c r="E83" s="62"/>
      <c r="F83" s="75"/>
      <c r="G83" s="53"/>
      <c r="H83" s="132" t="s">
        <v>17</v>
      </c>
      <c r="I83" s="134"/>
      <c r="J83" s="69">
        <v>22981542</v>
      </c>
      <c r="K83" s="90">
        <v>24136357</v>
      </c>
    </row>
    <row r="84" spans="1:11">
      <c r="A84" s="53"/>
      <c r="B84" s="53"/>
      <c r="C84" s="63">
        <v>2</v>
      </c>
      <c r="D84" s="62"/>
      <c r="E84" s="62"/>
      <c r="F84" s="75"/>
      <c r="G84" s="53"/>
      <c r="H84" s="132" t="s">
        <v>154</v>
      </c>
      <c r="I84" s="134"/>
      <c r="J84" s="69"/>
      <c r="K84" s="90">
        <v>493340</v>
      </c>
    </row>
    <row r="85" spans="1:11">
      <c r="A85" s="53"/>
      <c r="B85" s="53"/>
      <c r="C85" s="63">
        <v>3</v>
      </c>
      <c r="D85" s="62"/>
      <c r="E85" s="62"/>
      <c r="F85" s="75"/>
      <c r="G85" s="53"/>
      <c r="H85" s="132" t="s">
        <v>118</v>
      </c>
      <c r="I85" s="134"/>
      <c r="J85" s="69"/>
      <c r="K85" s="90"/>
    </row>
    <row r="86" spans="1:11">
      <c r="A86" s="53"/>
      <c r="B86" s="63"/>
      <c r="C86" s="63">
        <v>4</v>
      </c>
      <c r="D86" s="62"/>
      <c r="E86" s="62"/>
      <c r="F86" s="75"/>
      <c r="G86" s="53"/>
      <c r="H86" s="197" t="s">
        <v>112</v>
      </c>
      <c r="I86" s="198"/>
      <c r="J86" s="69"/>
      <c r="K86" s="90"/>
    </row>
    <row r="87" spans="1:11">
      <c r="A87" s="65"/>
      <c r="B87" s="63"/>
      <c r="C87" s="65">
        <v>5</v>
      </c>
      <c r="D87" s="62"/>
      <c r="E87" s="62"/>
      <c r="F87" s="75"/>
      <c r="G87" s="53"/>
      <c r="H87" s="197" t="s">
        <v>111</v>
      </c>
      <c r="I87" s="198"/>
      <c r="J87" s="77"/>
      <c r="K87" s="96"/>
    </row>
    <row r="88" spans="1:11">
      <c r="A88" s="65"/>
      <c r="B88" s="63"/>
      <c r="C88" s="63">
        <v>6</v>
      </c>
      <c r="D88" s="62"/>
      <c r="E88" s="62"/>
      <c r="F88" s="75"/>
      <c r="G88" s="53"/>
      <c r="H88" s="135" t="s">
        <v>122</v>
      </c>
      <c r="I88" s="137"/>
      <c r="J88" s="69">
        <v>13936563</v>
      </c>
      <c r="K88" s="90">
        <v>21667280</v>
      </c>
    </row>
    <row r="89" spans="1:11">
      <c r="A89" s="65"/>
      <c r="B89" s="63"/>
      <c r="C89" s="63"/>
      <c r="D89" s="62"/>
      <c r="E89" s="62"/>
      <c r="F89" s="200" t="s">
        <v>71</v>
      </c>
      <c r="G89" s="201"/>
      <c r="H89" s="201"/>
      <c r="I89" s="202"/>
      <c r="J89" s="89">
        <f>SUM(J82:J88)</f>
        <v>36918105</v>
      </c>
      <c r="K89" s="91">
        <f>SUM(K82:K88)</f>
        <v>46296977</v>
      </c>
    </row>
    <row r="90" spans="1:11">
      <c r="A90" s="65"/>
      <c r="B90" s="63"/>
      <c r="C90" s="63"/>
      <c r="D90" s="62"/>
      <c r="E90" s="62"/>
      <c r="F90" s="209"/>
      <c r="G90" s="210"/>
      <c r="H90" s="210"/>
      <c r="I90" s="211"/>
      <c r="J90" s="69"/>
      <c r="K90" s="90"/>
    </row>
    <row r="91" spans="1:11">
      <c r="A91" s="65"/>
      <c r="B91" s="63"/>
      <c r="C91" s="63"/>
      <c r="D91" s="63"/>
      <c r="E91" s="62"/>
      <c r="F91" s="99"/>
      <c r="G91" s="99"/>
      <c r="H91" s="83"/>
      <c r="I91" s="70"/>
      <c r="J91" s="69"/>
      <c r="K91" s="69"/>
    </row>
    <row r="92" spans="1:11">
      <c r="A92" s="65"/>
      <c r="B92" s="63"/>
      <c r="C92" s="63"/>
      <c r="D92" s="62"/>
      <c r="E92" s="62"/>
      <c r="F92" s="75"/>
      <c r="G92" s="75"/>
      <c r="H92" s="100"/>
      <c r="I92" s="101"/>
      <c r="J92" s="76"/>
      <c r="K92" s="76"/>
    </row>
    <row r="93" spans="1:11">
      <c r="A93" s="65"/>
      <c r="B93" s="63"/>
      <c r="C93" s="63"/>
      <c r="D93" s="94"/>
      <c r="E93" s="94"/>
      <c r="F93" s="203" t="s">
        <v>7</v>
      </c>
      <c r="G93" s="204"/>
      <c r="H93" s="204"/>
      <c r="I93" s="205"/>
      <c r="J93" s="102">
        <f>SUM(J80,J89,J11,J31,J45,)</f>
        <v>93894011</v>
      </c>
      <c r="K93" s="102">
        <f>K11+K31+K45+K80+K89</f>
        <v>122439992</v>
      </c>
    </row>
    <row r="95" spans="1:11">
      <c r="K95" s="39">
        <f>K93-'Kiadások 1.b mell'!K174</f>
        <v>0</v>
      </c>
    </row>
  </sheetData>
  <mergeCells count="86">
    <mergeCell ref="K2:K3"/>
    <mergeCell ref="G76:I76"/>
    <mergeCell ref="G77:I77"/>
    <mergeCell ref="G38:I38"/>
    <mergeCell ref="F29:I29"/>
    <mergeCell ref="H30:I30"/>
    <mergeCell ref="G62:I62"/>
    <mergeCell ref="F58:I58"/>
    <mergeCell ref="G55:I55"/>
    <mergeCell ref="G56:I56"/>
    <mergeCell ref="G57:I57"/>
    <mergeCell ref="G40:I40"/>
    <mergeCell ref="G41:I41"/>
    <mergeCell ref="G43:I43"/>
    <mergeCell ref="G48:I48"/>
    <mergeCell ref="G49:I49"/>
    <mergeCell ref="G50:I50"/>
    <mergeCell ref="G51:I51"/>
    <mergeCell ref="G42:I42"/>
    <mergeCell ref="F93:I93"/>
    <mergeCell ref="G63:I63"/>
    <mergeCell ref="F64:I64"/>
    <mergeCell ref="G65:I65"/>
    <mergeCell ref="G66:I66"/>
    <mergeCell ref="F90:I90"/>
    <mergeCell ref="F81:I81"/>
    <mergeCell ref="G82:I82"/>
    <mergeCell ref="F80:I80"/>
    <mergeCell ref="H71:I71"/>
    <mergeCell ref="H73:I73"/>
    <mergeCell ref="F74:I74"/>
    <mergeCell ref="H87:I87"/>
    <mergeCell ref="G75:I75"/>
    <mergeCell ref="G67:I67"/>
    <mergeCell ref="F89:I89"/>
    <mergeCell ref="H88:I88"/>
    <mergeCell ref="H83:I83"/>
    <mergeCell ref="H84:I84"/>
    <mergeCell ref="H85:I85"/>
    <mergeCell ref="H86:I86"/>
    <mergeCell ref="G79:I79"/>
    <mergeCell ref="G53:I53"/>
    <mergeCell ref="G54:I54"/>
    <mergeCell ref="G59:I59"/>
    <mergeCell ref="G60:I60"/>
    <mergeCell ref="G78:I78"/>
    <mergeCell ref="G68:I68"/>
    <mergeCell ref="G70:I70"/>
    <mergeCell ref="H72:I72"/>
    <mergeCell ref="A1:J1"/>
    <mergeCell ref="G61:I61"/>
    <mergeCell ref="G69:I69"/>
    <mergeCell ref="F31:I31"/>
    <mergeCell ref="F32:I32"/>
    <mergeCell ref="H18:I18"/>
    <mergeCell ref="F12:I12"/>
    <mergeCell ref="G52:I52"/>
    <mergeCell ref="F47:I47"/>
    <mergeCell ref="A2:A3"/>
    <mergeCell ref="D2:D3"/>
    <mergeCell ref="F2:I2"/>
    <mergeCell ref="E2:E3"/>
    <mergeCell ref="B2:B3"/>
    <mergeCell ref="F45:I45"/>
    <mergeCell ref="F46:I46"/>
    <mergeCell ref="C2:C3"/>
    <mergeCell ref="J2:J3"/>
    <mergeCell ref="F4:I4"/>
    <mergeCell ref="F5:I5"/>
    <mergeCell ref="F8:I8"/>
    <mergeCell ref="F11:I11"/>
    <mergeCell ref="G33:I33"/>
    <mergeCell ref="G34:I34"/>
    <mergeCell ref="G35:I35"/>
    <mergeCell ref="G44:I44"/>
    <mergeCell ref="G39:I39"/>
    <mergeCell ref="F13:I13"/>
    <mergeCell ref="H14:I14"/>
    <mergeCell ref="F15:I15"/>
    <mergeCell ref="H16:I16"/>
    <mergeCell ref="F19:I19"/>
    <mergeCell ref="H20:I20"/>
    <mergeCell ref="F28:I28"/>
    <mergeCell ref="F17:I17"/>
    <mergeCell ref="G36:I36"/>
    <mergeCell ref="G37:I37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>
    <oddHeader>&amp;C&amp;"H_Garamond ITC BkCn BT,Normál"&amp;11 &amp;"Times New Roman CE,Normál"&amp;10 1. melléklet - &amp;P. oldal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K177"/>
  <sheetViews>
    <sheetView showGridLines="0" topLeftCell="B1" zoomScaleSheetLayoutView="100" workbookViewId="0">
      <selection activeCell="L1" sqref="L1:L1048576"/>
    </sheetView>
  </sheetViews>
  <sheetFormatPr defaultRowHeight="12.75"/>
  <cols>
    <col min="1" max="1" width="4.7109375" style="6" customWidth="1"/>
    <col min="2" max="2" width="5.85546875" style="6" customWidth="1"/>
    <col min="3" max="3" width="7.85546875" style="6" customWidth="1"/>
    <col min="4" max="5" width="7.5703125" style="6" customWidth="1"/>
    <col min="6" max="6" width="4" style="6" customWidth="1"/>
    <col min="7" max="7" width="5.140625" style="6" customWidth="1"/>
    <col min="8" max="8" width="6.5703125" style="6" customWidth="1"/>
    <col min="9" max="9" width="52.5703125" style="6" customWidth="1"/>
    <col min="10" max="10" width="19" style="40" customWidth="1"/>
    <col min="11" max="11" width="17" style="40" customWidth="1"/>
    <col min="12" max="16384" width="9.140625" style="6"/>
  </cols>
  <sheetData>
    <row r="1" spans="1:11" ht="13.5">
      <c r="A1" s="8"/>
      <c r="B1" s="8"/>
      <c r="C1" s="8"/>
      <c r="D1" s="8"/>
      <c r="E1" s="4"/>
      <c r="F1" s="5"/>
      <c r="G1" s="4"/>
      <c r="H1" s="4"/>
      <c r="I1" s="4"/>
    </row>
    <row r="2" spans="1:11" ht="25.5">
      <c r="A2" s="225" t="s">
        <v>125</v>
      </c>
      <c r="B2" s="225"/>
      <c r="C2" s="225"/>
      <c r="D2" s="225"/>
      <c r="E2" s="225"/>
      <c r="F2" s="225"/>
      <c r="G2" s="225"/>
      <c r="H2" s="225"/>
      <c r="I2" s="225"/>
      <c r="J2" s="225"/>
      <c r="K2" s="6"/>
    </row>
    <row r="3" spans="1:11">
      <c r="A3" s="9"/>
      <c r="B3" s="9"/>
      <c r="C3" s="10"/>
      <c r="D3" s="11"/>
      <c r="E3" s="11"/>
      <c r="I3" s="12"/>
    </row>
    <row r="4" spans="1:11" ht="24.75" customHeight="1">
      <c r="A4" s="226" t="s">
        <v>2</v>
      </c>
      <c r="B4" s="226" t="s">
        <v>9</v>
      </c>
      <c r="C4" s="226" t="s">
        <v>4</v>
      </c>
      <c r="D4" s="226" t="s">
        <v>5</v>
      </c>
      <c r="E4" s="226" t="s">
        <v>19</v>
      </c>
      <c r="F4" s="227" t="s">
        <v>16</v>
      </c>
      <c r="G4" s="227"/>
      <c r="H4" s="227"/>
      <c r="I4" s="227"/>
      <c r="J4" s="165" t="s">
        <v>149</v>
      </c>
      <c r="K4" s="165" t="s">
        <v>151</v>
      </c>
    </row>
    <row r="5" spans="1:11" ht="44.25" customHeight="1">
      <c r="A5" s="226"/>
      <c r="B5" s="226"/>
      <c r="C5" s="226"/>
      <c r="D5" s="226"/>
      <c r="E5" s="226"/>
      <c r="F5" s="14" t="s">
        <v>10</v>
      </c>
      <c r="G5" s="14" t="s">
        <v>11</v>
      </c>
      <c r="H5" s="15" t="s">
        <v>12</v>
      </c>
      <c r="I5" s="16" t="s">
        <v>13</v>
      </c>
      <c r="J5" s="166"/>
      <c r="K5" s="166"/>
    </row>
    <row r="6" spans="1:11" ht="15.75">
      <c r="A6" s="23"/>
      <c r="B6" s="23"/>
      <c r="C6" s="23"/>
      <c r="D6" s="23"/>
      <c r="E6" s="23"/>
      <c r="F6" s="167" t="s">
        <v>25</v>
      </c>
      <c r="G6" s="168"/>
      <c r="H6" s="168"/>
      <c r="I6" s="169"/>
      <c r="J6" s="41"/>
      <c r="K6" s="41"/>
    </row>
    <row r="7" spans="1:11" ht="15.75">
      <c r="A7" s="17">
        <v>1</v>
      </c>
      <c r="B7" s="17"/>
      <c r="C7" s="23"/>
      <c r="D7" s="23"/>
      <c r="E7" s="23"/>
      <c r="F7" s="241" t="s">
        <v>29</v>
      </c>
      <c r="G7" s="242"/>
      <c r="H7" s="242"/>
      <c r="I7" s="243"/>
      <c r="J7" s="41"/>
      <c r="K7" s="41"/>
    </row>
    <row r="8" spans="1:11" ht="15.75">
      <c r="A8" s="17"/>
      <c r="B8" s="17">
        <v>1</v>
      </c>
      <c r="C8" s="23"/>
      <c r="D8" s="23"/>
      <c r="E8" s="23" t="s">
        <v>85</v>
      </c>
      <c r="F8" s="23"/>
      <c r="G8" s="244" t="s">
        <v>72</v>
      </c>
      <c r="H8" s="245"/>
      <c r="I8" s="246"/>
      <c r="J8" s="19">
        <f>SUM(J9:J13)</f>
        <v>13617828</v>
      </c>
      <c r="K8" s="19">
        <f>SUM(K9:K13)</f>
        <v>13617828</v>
      </c>
    </row>
    <row r="9" spans="1:11" ht="15.75">
      <c r="A9" s="23"/>
      <c r="B9" s="23"/>
      <c r="C9" s="23"/>
      <c r="D9" s="17">
        <v>1</v>
      </c>
      <c r="E9" s="23"/>
      <c r="F9" s="23"/>
      <c r="G9" s="23"/>
      <c r="H9" s="23"/>
      <c r="I9" s="24" t="s">
        <v>18</v>
      </c>
      <c r="J9" s="128">
        <v>11200754</v>
      </c>
      <c r="K9" s="128">
        <v>11313254</v>
      </c>
    </row>
    <row r="10" spans="1:11" ht="15.75">
      <c r="A10" s="17"/>
      <c r="B10" s="17"/>
      <c r="C10" s="23"/>
      <c r="D10" s="17">
        <v>2</v>
      </c>
      <c r="E10" s="23"/>
      <c r="F10" s="52"/>
      <c r="G10" s="52"/>
      <c r="H10" s="25"/>
      <c r="I10" s="24" t="s">
        <v>73</v>
      </c>
      <c r="J10" s="127">
        <v>2417074</v>
      </c>
      <c r="K10" s="127">
        <v>2304574</v>
      </c>
    </row>
    <row r="11" spans="1:11" ht="15.75">
      <c r="A11" s="17"/>
      <c r="B11" s="17"/>
      <c r="C11" s="23"/>
      <c r="D11" s="17">
        <v>3</v>
      </c>
      <c r="E11" s="23"/>
      <c r="F11" s="52"/>
      <c r="G11" s="52"/>
      <c r="H11" s="25"/>
      <c r="I11" s="24" t="s">
        <v>74</v>
      </c>
      <c r="J11" s="42"/>
      <c r="K11" s="42"/>
    </row>
    <row r="12" spans="1:11" ht="31.5">
      <c r="A12" s="17"/>
      <c r="B12" s="17"/>
      <c r="C12" s="23"/>
      <c r="D12" s="17">
        <v>4</v>
      </c>
      <c r="E12" s="23"/>
      <c r="F12" s="52"/>
      <c r="G12" s="52"/>
      <c r="H12" s="25"/>
      <c r="I12" s="24" t="s">
        <v>75</v>
      </c>
      <c r="J12" s="42"/>
      <c r="K12" s="42"/>
    </row>
    <row r="13" spans="1:11" ht="15.75">
      <c r="A13" s="17"/>
      <c r="B13" s="17"/>
      <c r="C13" s="23"/>
      <c r="D13" s="17">
        <v>5</v>
      </c>
      <c r="E13" s="23"/>
      <c r="F13" s="52"/>
      <c r="G13" s="52"/>
      <c r="H13" s="25"/>
      <c r="I13" s="24" t="s">
        <v>76</v>
      </c>
      <c r="J13" s="42"/>
      <c r="K13" s="42"/>
    </row>
    <row r="14" spans="1:11" ht="15.75">
      <c r="A14" s="17"/>
      <c r="B14" s="17">
        <v>2</v>
      </c>
      <c r="C14" s="23"/>
      <c r="D14" s="17"/>
      <c r="E14" s="23" t="s">
        <v>85</v>
      </c>
      <c r="F14" s="46"/>
      <c r="G14" s="247" t="s">
        <v>78</v>
      </c>
      <c r="H14" s="247"/>
      <c r="I14" s="247"/>
      <c r="J14" s="21">
        <f>SUM(J15:J19)</f>
        <v>1500000</v>
      </c>
      <c r="K14" s="21">
        <f>SUM(K15:K19)</f>
        <v>3194085</v>
      </c>
    </row>
    <row r="15" spans="1:11" ht="15.75">
      <c r="A15" s="17"/>
      <c r="B15" s="17"/>
      <c r="C15" s="23"/>
      <c r="D15" s="17">
        <v>1</v>
      </c>
      <c r="E15" s="23"/>
      <c r="F15" s="52"/>
      <c r="G15" s="52"/>
      <c r="H15" s="25"/>
      <c r="I15" s="24" t="s">
        <v>18</v>
      </c>
      <c r="J15" s="42"/>
      <c r="K15" s="42"/>
    </row>
    <row r="16" spans="1:11" ht="15.75">
      <c r="A16" s="17"/>
      <c r="B16" s="17"/>
      <c r="C16" s="23"/>
      <c r="D16" s="17">
        <v>2</v>
      </c>
      <c r="E16" s="23"/>
      <c r="F16" s="52"/>
      <c r="G16" s="52"/>
      <c r="H16" s="25"/>
      <c r="I16" s="24" t="s">
        <v>73</v>
      </c>
      <c r="J16" s="42"/>
      <c r="K16" s="42"/>
    </row>
    <row r="17" spans="1:11" ht="15.75">
      <c r="A17" s="17"/>
      <c r="B17" s="17"/>
      <c r="C17" s="23"/>
      <c r="D17" s="17">
        <v>3</v>
      </c>
      <c r="E17" s="23"/>
      <c r="F17" s="52"/>
      <c r="G17" s="52"/>
      <c r="H17" s="25"/>
      <c r="I17" s="24" t="s">
        <v>74</v>
      </c>
      <c r="J17" s="127">
        <v>1500000</v>
      </c>
      <c r="K17" s="127">
        <v>3194085</v>
      </c>
    </row>
    <row r="18" spans="1:11" ht="31.5">
      <c r="A18" s="17"/>
      <c r="B18" s="17"/>
      <c r="C18" s="23"/>
      <c r="D18" s="17">
        <v>4</v>
      </c>
      <c r="E18" s="23"/>
      <c r="F18" s="52"/>
      <c r="G18" s="52"/>
      <c r="H18" s="25"/>
      <c r="I18" s="24" t="s">
        <v>75</v>
      </c>
      <c r="J18" s="42"/>
      <c r="K18" s="42"/>
    </row>
    <row r="19" spans="1:11" ht="15.75">
      <c r="A19" s="17"/>
      <c r="B19" s="17"/>
      <c r="C19" s="23"/>
      <c r="D19" s="17">
        <v>5</v>
      </c>
      <c r="E19" s="23"/>
      <c r="F19" s="52"/>
      <c r="G19" s="52"/>
      <c r="H19" s="25"/>
      <c r="I19" s="24" t="s">
        <v>76</v>
      </c>
      <c r="J19" s="42"/>
      <c r="K19" s="42"/>
    </row>
    <row r="20" spans="1:11" ht="15.75">
      <c r="A20" s="17"/>
      <c r="B20" s="17">
        <v>3</v>
      </c>
      <c r="C20" s="23"/>
      <c r="D20" s="17"/>
      <c r="E20" s="23" t="s">
        <v>85</v>
      </c>
      <c r="F20" s="46"/>
      <c r="G20" s="247" t="s">
        <v>79</v>
      </c>
      <c r="H20" s="247"/>
      <c r="I20" s="247"/>
      <c r="J20" s="21">
        <f>SUM(J21:J25)</f>
        <v>1200000</v>
      </c>
      <c r="K20" s="21">
        <f>SUM(K21:K25)</f>
        <v>1200000</v>
      </c>
    </row>
    <row r="21" spans="1:11" ht="15.75">
      <c r="A21" s="17"/>
      <c r="B21" s="17"/>
      <c r="C21" s="23"/>
      <c r="D21" s="17">
        <v>1</v>
      </c>
      <c r="E21" s="23"/>
      <c r="F21" s="52"/>
      <c r="G21" s="52"/>
      <c r="H21" s="25"/>
      <c r="I21" s="24" t="s">
        <v>18</v>
      </c>
      <c r="J21" s="42"/>
      <c r="K21" s="42"/>
    </row>
    <row r="22" spans="1:11" ht="15.75">
      <c r="A22" s="17"/>
      <c r="B22" s="17"/>
      <c r="C22" s="23"/>
      <c r="D22" s="17">
        <v>2</v>
      </c>
      <c r="E22" s="23"/>
      <c r="F22" s="52"/>
      <c r="G22" s="52"/>
      <c r="H22" s="25"/>
      <c r="I22" s="24" t="s">
        <v>73</v>
      </c>
      <c r="J22" s="42"/>
      <c r="K22" s="42"/>
    </row>
    <row r="23" spans="1:11" ht="15.75">
      <c r="A23" s="17"/>
      <c r="B23" s="17"/>
      <c r="C23" s="23"/>
      <c r="D23" s="17">
        <v>3</v>
      </c>
      <c r="E23" s="23"/>
      <c r="F23" s="52"/>
      <c r="G23" s="52"/>
      <c r="H23" s="25"/>
      <c r="I23" s="24" t="s">
        <v>74</v>
      </c>
      <c r="J23" s="127">
        <v>1200000</v>
      </c>
      <c r="K23" s="127">
        <v>1200000</v>
      </c>
    </row>
    <row r="24" spans="1:11" ht="31.5">
      <c r="A24" s="17"/>
      <c r="B24" s="17"/>
      <c r="C24" s="23"/>
      <c r="D24" s="17">
        <v>4</v>
      </c>
      <c r="E24" s="23"/>
      <c r="F24" s="52"/>
      <c r="G24" s="52"/>
      <c r="H24" s="25"/>
      <c r="I24" s="24" t="s">
        <v>75</v>
      </c>
      <c r="J24" s="42"/>
      <c r="K24" s="42"/>
    </row>
    <row r="25" spans="1:11" ht="15.75">
      <c r="A25" s="17"/>
      <c r="B25" s="17"/>
      <c r="C25" s="23"/>
      <c r="D25" s="17">
        <v>5</v>
      </c>
      <c r="E25" s="23"/>
      <c r="F25" s="52"/>
      <c r="G25" s="52"/>
      <c r="H25" s="25"/>
      <c r="I25" s="24" t="s">
        <v>76</v>
      </c>
      <c r="J25" s="42"/>
      <c r="K25" s="42"/>
    </row>
    <row r="26" spans="1:11" ht="15.75">
      <c r="A26" s="17"/>
      <c r="B26" s="17"/>
      <c r="C26" s="23"/>
      <c r="D26" s="17"/>
      <c r="E26" s="23"/>
      <c r="F26" s="235" t="s">
        <v>115</v>
      </c>
      <c r="G26" s="236"/>
      <c r="H26" s="236"/>
      <c r="I26" s="237"/>
      <c r="J26" s="126">
        <f>SUM(J20,J14,J8)</f>
        <v>16317828</v>
      </c>
      <c r="K26" s="126">
        <f>SUM(K20,K14,K8)</f>
        <v>18011913</v>
      </c>
    </row>
    <row r="27" spans="1:11" ht="15.75">
      <c r="A27" s="17"/>
      <c r="B27" s="17"/>
      <c r="C27" s="23"/>
      <c r="D27" s="23"/>
      <c r="E27" s="23"/>
      <c r="F27" s="229" t="s">
        <v>30</v>
      </c>
      <c r="G27" s="230"/>
      <c r="H27" s="230"/>
      <c r="I27" s="231"/>
      <c r="J27" s="21">
        <f>SUM(J26,)</f>
        <v>16317828</v>
      </c>
      <c r="K27" s="21">
        <f>SUM(K26,)</f>
        <v>18011913</v>
      </c>
    </row>
    <row r="28" spans="1:11" ht="15.75">
      <c r="A28" s="17"/>
      <c r="B28" s="17"/>
      <c r="C28" s="23"/>
      <c r="D28" s="23"/>
      <c r="E28" s="23"/>
      <c r="F28" s="232" t="s">
        <v>80</v>
      </c>
      <c r="G28" s="233"/>
      <c r="H28" s="233"/>
      <c r="I28" s="234"/>
      <c r="J28" s="42"/>
      <c r="K28" s="42"/>
    </row>
    <row r="29" spans="1:11" ht="15.75">
      <c r="A29" s="17">
        <v>1</v>
      </c>
      <c r="B29" s="17"/>
      <c r="C29" s="23"/>
      <c r="D29" s="23"/>
      <c r="E29" s="23" t="s">
        <v>21</v>
      </c>
      <c r="F29" s="238" t="s">
        <v>77</v>
      </c>
      <c r="G29" s="239"/>
      <c r="H29" s="239"/>
      <c r="I29" s="240"/>
      <c r="J29" s="21">
        <f>SUM(J30:J37)</f>
        <v>19526459</v>
      </c>
      <c r="K29" s="21">
        <f>SUM(K30:K37)</f>
        <v>21417541</v>
      </c>
    </row>
    <row r="30" spans="1:11" ht="15.75">
      <c r="A30" s="17"/>
      <c r="B30" s="17"/>
      <c r="C30" s="23"/>
      <c r="D30" s="23">
        <v>1</v>
      </c>
      <c r="E30" s="23"/>
      <c r="F30" s="50"/>
      <c r="G30" s="26"/>
      <c r="H30" s="26"/>
      <c r="I30" s="24" t="s">
        <v>126</v>
      </c>
      <c r="J30" s="42">
        <v>2701706</v>
      </c>
      <c r="K30" s="248">
        <v>4638544</v>
      </c>
    </row>
    <row r="31" spans="1:11" ht="15.75">
      <c r="A31" s="17"/>
      <c r="B31" s="17"/>
      <c r="C31" s="23"/>
      <c r="D31" s="23">
        <v>2</v>
      </c>
      <c r="E31" s="23"/>
      <c r="F31" s="50"/>
      <c r="G31" s="26"/>
      <c r="H31" s="26"/>
      <c r="I31" s="24" t="s">
        <v>86</v>
      </c>
      <c r="J31" s="42">
        <v>1734000</v>
      </c>
      <c r="K31" s="249"/>
    </row>
    <row r="32" spans="1:11" ht="15.75">
      <c r="A32" s="17"/>
      <c r="B32" s="17"/>
      <c r="C32" s="23"/>
      <c r="D32" s="23">
        <v>3</v>
      </c>
      <c r="E32" s="23"/>
      <c r="F32" s="50"/>
      <c r="G32" s="26"/>
      <c r="H32" s="26"/>
      <c r="I32" s="24" t="s">
        <v>73</v>
      </c>
      <c r="J32" s="42">
        <v>555793</v>
      </c>
      <c r="K32" s="42">
        <v>979838</v>
      </c>
    </row>
    <row r="33" spans="1:11" ht="15.75">
      <c r="A33" s="17"/>
      <c r="B33" s="17"/>
      <c r="C33" s="23"/>
      <c r="D33" s="23">
        <v>4</v>
      </c>
      <c r="E33" s="23"/>
      <c r="F33" s="50"/>
      <c r="G33" s="26"/>
      <c r="H33" s="26"/>
      <c r="I33" s="24" t="s">
        <v>74</v>
      </c>
      <c r="J33" s="42">
        <v>6000000</v>
      </c>
      <c r="K33" s="42">
        <v>6510575</v>
      </c>
    </row>
    <row r="34" spans="1:11" ht="31.5">
      <c r="A34" s="17"/>
      <c r="B34" s="17"/>
      <c r="C34" s="23"/>
      <c r="D34" s="23">
        <v>5</v>
      </c>
      <c r="E34" s="23"/>
      <c r="F34" s="50"/>
      <c r="G34" s="26"/>
      <c r="H34" s="26"/>
      <c r="I34" s="24" t="s">
        <v>75</v>
      </c>
      <c r="J34" s="42">
        <v>291563</v>
      </c>
      <c r="K34" s="42"/>
    </row>
    <row r="35" spans="1:11" ht="15.75">
      <c r="A35" s="17"/>
      <c r="B35" s="17"/>
      <c r="C35" s="23"/>
      <c r="D35" s="23">
        <v>6</v>
      </c>
      <c r="E35" s="23"/>
      <c r="F35" s="50"/>
      <c r="G35" s="26"/>
      <c r="H35" s="26"/>
      <c r="I35" s="24" t="s">
        <v>76</v>
      </c>
      <c r="J35" s="42">
        <v>8243397</v>
      </c>
      <c r="K35" s="42">
        <v>7962214</v>
      </c>
    </row>
    <row r="36" spans="1:11" ht="15.75">
      <c r="A36" s="17"/>
      <c r="B36" s="17"/>
      <c r="C36" s="23"/>
      <c r="D36" s="23"/>
      <c r="E36" s="23"/>
      <c r="F36" s="107"/>
      <c r="G36" s="108"/>
      <c r="H36" s="108"/>
      <c r="I36" s="110" t="s">
        <v>140</v>
      </c>
      <c r="J36" s="42"/>
      <c r="K36" s="42"/>
    </row>
    <row r="37" spans="1:11" ht="15.75">
      <c r="A37" s="17"/>
      <c r="B37" s="17"/>
      <c r="C37" s="23"/>
      <c r="D37" s="23"/>
      <c r="E37" s="23"/>
      <c r="F37" s="115"/>
      <c r="G37" s="116"/>
      <c r="H37" s="116"/>
      <c r="I37" s="110" t="s">
        <v>141</v>
      </c>
      <c r="J37" s="42"/>
      <c r="K37" s="42">
        <v>1326370</v>
      </c>
    </row>
    <row r="38" spans="1:11" ht="15.75">
      <c r="A38" s="17">
        <v>2</v>
      </c>
      <c r="B38" s="17"/>
      <c r="C38" s="23"/>
      <c r="D38" s="23"/>
      <c r="E38" s="23" t="s">
        <v>21</v>
      </c>
      <c r="F38" s="238" t="s">
        <v>87</v>
      </c>
      <c r="G38" s="239"/>
      <c r="H38" s="239"/>
      <c r="I38" s="240"/>
      <c r="J38" s="21">
        <f>SUM(J39:J43)</f>
        <v>0</v>
      </c>
      <c r="K38" s="21">
        <v>0</v>
      </c>
    </row>
    <row r="39" spans="1:11" ht="15.75">
      <c r="A39" s="17"/>
      <c r="B39" s="17"/>
      <c r="C39" s="23"/>
      <c r="D39" s="23">
        <v>1</v>
      </c>
      <c r="E39" s="23"/>
      <c r="F39" s="50"/>
      <c r="G39" s="26"/>
      <c r="H39" s="26"/>
      <c r="I39" s="24" t="s">
        <v>18</v>
      </c>
      <c r="J39" s="42"/>
      <c r="K39" s="42"/>
    </row>
    <row r="40" spans="1:11" ht="15.75">
      <c r="A40" s="17"/>
      <c r="B40" s="17"/>
      <c r="C40" s="23"/>
      <c r="D40" s="23">
        <v>2</v>
      </c>
      <c r="E40" s="23"/>
      <c r="F40" s="50"/>
      <c r="G40" s="26"/>
      <c r="H40" s="26"/>
      <c r="I40" s="24" t="s">
        <v>73</v>
      </c>
      <c r="J40" s="42"/>
      <c r="K40" s="42"/>
    </row>
    <row r="41" spans="1:11" ht="15.75">
      <c r="A41" s="17"/>
      <c r="B41" s="17"/>
      <c r="C41" s="23"/>
      <c r="D41" s="23">
        <v>3</v>
      </c>
      <c r="E41" s="23"/>
      <c r="F41" s="50"/>
      <c r="G41" s="26"/>
      <c r="H41" s="26"/>
      <c r="I41" s="24" t="s">
        <v>74</v>
      </c>
      <c r="J41" s="42"/>
      <c r="K41" s="42"/>
    </row>
    <row r="42" spans="1:11" ht="31.5">
      <c r="A42" s="17"/>
      <c r="B42" s="17"/>
      <c r="C42" s="23"/>
      <c r="D42" s="23">
        <v>4</v>
      </c>
      <c r="E42" s="23"/>
      <c r="F42" s="50"/>
      <c r="G42" s="26"/>
      <c r="H42" s="26"/>
      <c r="I42" s="24" t="s">
        <v>75</v>
      </c>
      <c r="J42" s="20"/>
      <c r="K42" s="20"/>
    </row>
    <row r="43" spans="1:11" ht="15.75">
      <c r="A43" s="17"/>
      <c r="B43" s="17"/>
      <c r="C43" s="23"/>
      <c r="D43" s="23">
        <v>5</v>
      </c>
      <c r="E43" s="23"/>
      <c r="F43" s="50"/>
      <c r="G43" s="26"/>
      <c r="H43" s="26"/>
      <c r="I43" s="24" t="s">
        <v>76</v>
      </c>
      <c r="J43" s="42"/>
      <c r="K43" s="42"/>
    </row>
    <row r="44" spans="1:11" ht="15.75">
      <c r="A44" s="17">
        <v>3</v>
      </c>
      <c r="B44" s="17"/>
      <c r="C44" s="23"/>
      <c r="D44" s="23"/>
      <c r="E44" s="23" t="s">
        <v>20</v>
      </c>
      <c r="F44" s="238" t="s">
        <v>88</v>
      </c>
      <c r="G44" s="239"/>
      <c r="H44" s="239"/>
      <c r="I44" s="240"/>
      <c r="J44" s="55">
        <f>SUM(J45:J49)</f>
        <v>200000</v>
      </c>
      <c r="K44" s="55">
        <f t="shared" ref="K44" si="0">SUM(K45:K49)</f>
        <v>9965671</v>
      </c>
    </row>
    <row r="45" spans="1:11" ht="15.75">
      <c r="A45" s="17"/>
      <c r="B45" s="17"/>
      <c r="C45" s="23"/>
      <c r="D45" s="23">
        <v>1</v>
      </c>
      <c r="E45" s="23"/>
      <c r="F45" s="52"/>
      <c r="G45" s="52"/>
      <c r="H45" s="25"/>
      <c r="I45" s="24" t="s">
        <v>18</v>
      </c>
      <c r="J45" s="42"/>
      <c r="K45" s="42"/>
    </row>
    <row r="46" spans="1:11" ht="15.75">
      <c r="A46" s="17"/>
      <c r="B46" s="17"/>
      <c r="C46" s="23"/>
      <c r="D46" s="23">
        <v>2</v>
      </c>
      <c r="E46" s="23"/>
      <c r="F46" s="52"/>
      <c r="G46" s="52"/>
      <c r="H46" s="25"/>
      <c r="I46" s="24" t="s">
        <v>73</v>
      </c>
      <c r="J46" s="42"/>
      <c r="K46" s="42"/>
    </row>
    <row r="47" spans="1:11" ht="15.75">
      <c r="A47" s="17"/>
      <c r="B47" s="17"/>
      <c r="C47" s="23"/>
      <c r="D47" s="23">
        <v>3</v>
      </c>
      <c r="E47" s="23"/>
      <c r="F47" s="52"/>
      <c r="G47" s="52"/>
      <c r="H47" s="25"/>
      <c r="I47" s="24" t="s">
        <v>74</v>
      </c>
      <c r="J47" s="42">
        <v>200000</v>
      </c>
      <c r="K47" s="42">
        <v>9925681</v>
      </c>
    </row>
    <row r="48" spans="1:11" ht="15.75">
      <c r="A48" s="17"/>
      <c r="B48" s="17"/>
      <c r="C48" s="23"/>
      <c r="D48" s="23"/>
      <c r="E48" s="23"/>
      <c r="F48" s="109"/>
      <c r="G48" s="109"/>
      <c r="H48" s="25"/>
      <c r="I48" s="24" t="s">
        <v>141</v>
      </c>
      <c r="J48" s="42"/>
      <c r="K48" s="42">
        <v>39990</v>
      </c>
    </row>
    <row r="49" spans="1:11" ht="15.75">
      <c r="A49" s="17"/>
      <c r="B49" s="17"/>
      <c r="C49" s="23"/>
      <c r="D49" s="23">
        <v>4</v>
      </c>
      <c r="E49" s="23"/>
      <c r="F49" s="52"/>
      <c r="G49" s="52"/>
      <c r="H49" s="25"/>
      <c r="I49" s="24" t="s">
        <v>139</v>
      </c>
      <c r="J49" s="42"/>
      <c r="K49" s="42"/>
    </row>
    <row r="50" spans="1:11" ht="15.75">
      <c r="A50" s="17">
        <v>4</v>
      </c>
      <c r="B50" s="17"/>
      <c r="C50" s="23"/>
      <c r="D50" s="23"/>
      <c r="E50" s="23" t="s">
        <v>20</v>
      </c>
      <c r="F50" s="235" t="s">
        <v>134</v>
      </c>
      <c r="G50" s="236"/>
      <c r="H50" s="236"/>
      <c r="I50" s="237"/>
      <c r="J50" s="21">
        <f>SUM(J51:J55)</f>
        <v>0</v>
      </c>
      <c r="K50" s="21">
        <f t="shared" ref="K50" si="1">SUM(K51:K55)</f>
        <v>9538894</v>
      </c>
    </row>
    <row r="51" spans="1:11" ht="15.75">
      <c r="A51" s="17"/>
      <c r="B51" s="17"/>
      <c r="C51" s="23"/>
      <c r="D51" s="23">
        <v>1</v>
      </c>
      <c r="E51" s="23"/>
      <c r="F51" s="28"/>
      <c r="G51" s="52"/>
      <c r="H51" s="28"/>
      <c r="I51" s="24" t="s">
        <v>18</v>
      </c>
      <c r="J51" s="42"/>
      <c r="K51" s="42"/>
    </row>
    <row r="52" spans="1:11" ht="15.75">
      <c r="A52" s="17"/>
      <c r="B52" s="17"/>
      <c r="C52" s="23"/>
      <c r="D52" s="23">
        <v>2</v>
      </c>
      <c r="E52" s="23"/>
      <c r="F52" s="28"/>
      <c r="G52" s="28"/>
      <c r="H52" s="25"/>
      <c r="I52" s="24" t="s">
        <v>73</v>
      </c>
      <c r="J52" s="42"/>
      <c r="K52" s="42"/>
    </row>
    <row r="53" spans="1:11" ht="15.75">
      <c r="A53" s="17"/>
      <c r="B53" s="17"/>
      <c r="C53" s="23"/>
      <c r="D53" s="23">
        <v>3</v>
      </c>
      <c r="E53" s="23"/>
      <c r="F53" s="28"/>
      <c r="G53" s="28"/>
      <c r="H53" s="25"/>
      <c r="I53" s="24" t="s">
        <v>74</v>
      </c>
      <c r="J53" s="42"/>
      <c r="K53" s="42">
        <v>182709</v>
      </c>
    </row>
    <row r="54" spans="1:11" ht="15.75">
      <c r="A54" s="17"/>
      <c r="B54" s="17"/>
      <c r="C54" s="23"/>
      <c r="D54" s="23">
        <v>4</v>
      </c>
      <c r="E54" s="23"/>
      <c r="F54" s="28"/>
      <c r="G54" s="28"/>
      <c r="H54" s="25"/>
      <c r="I54" s="24" t="s">
        <v>155</v>
      </c>
      <c r="J54" s="42"/>
      <c r="K54" s="42">
        <v>8316102</v>
      </c>
    </row>
    <row r="55" spans="1:11" ht="15.75">
      <c r="A55" s="17"/>
      <c r="B55" s="17"/>
      <c r="C55" s="23"/>
      <c r="D55" s="23">
        <v>5</v>
      </c>
      <c r="E55" s="23"/>
      <c r="F55" s="28"/>
      <c r="G55" s="28"/>
      <c r="H55" s="25"/>
      <c r="I55" s="24" t="s">
        <v>142</v>
      </c>
      <c r="J55" s="42">
        <v>0</v>
      </c>
      <c r="K55" s="42">
        <v>1040083</v>
      </c>
    </row>
    <row r="56" spans="1:11" ht="15.75">
      <c r="A56" s="17">
        <v>4</v>
      </c>
      <c r="B56" s="17"/>
      <c r="C56" s="23"/>
      <c r="D56" s="23"/>
      <c r="E56" s="23" t="s">
        <v>20</v>
      </c>
      <c r="F56" s="235" t="s">
        <v>89</v>
      </c>
      <c r="G56" s="236"/>
      <c r="H56" s="236"/>
      <c r="I56" s="237"/>
      <c r="J56" s="21">
        <f>SUM(J57:J61)</f>
        <v>16317828</v>
      </c>
      <c r="K56" s="21">
        <f>SUM(K57:K61)</f>
        <v>17048658</v>
      </c>
    </row>
    <row r="57" spans="1:11" ht="15.75">
      <c r="A57" s="17"/>
      <c r="B57" s="17"/>
      <c r="C57" s="23"/>
      <c r="D57" s="23">
        <v>1</v>
      </c>
      <c r="E57" s="23"/>
      <c r="F57" s="28"/>
      <c r="G57" s="52"/>
      <c r="H57" s="28"/>
      <c r="I57" s="24" t="s">
        <v>18</v>
      </c>
      <c r="J57" s="42"/>
      <c r="K57" s="42"/>
    </row>
    <row r="58" spans="1:11" ht="15.75">
      <c r="A58" s="17"/>
      <c r="B58" s="17"/>
      <c r="C58" s="23"/>
      <c r="D58" s="23">
        <v>2</v>
      </c>
      <c r="E58" s="23"/>
      <c r="F58" s="28"/>
      <c r="G58" s="28"/>
      <c r="H58" s="25"/>
      <c r="I58" s="24" t="s">
        <v>73</v>
      </c>
      <c r="J58" s="42"/>
      <c r="K58" s="42"/>
    </row>
    <row r="59" spans="1:11" ht="15.75">
      <c r="A59" s="17"/>
      <c r="B59" s="17"/>
      <c r="C59" s="23"/>
      <c r="D59" s="23">
        <v>3</v>
      </c>
      <c r="E59" s="23"/>
      <c r="F59" s="28"/>
      <c r="G59" s="28"/>
      <c r="H59" s="25"/>
      <c r="I59" s="24" t="s">
        <v>74</v>
      </c>
      <c r="J59" s="42"/>
      <c r="K59" s="42">
        <v>730830</v>
      </c>
    </row>
    <row r="60" spans="1:11" ht="31.5">
      <c r="A60" s="17"/>
      <c r="B60" s="17"/>
      <c r="C60" s="23"/>
      <c r="D60" s="23">
        <v>4</v>
      </c>
      <c r="E60" s="23"/>
      <c r="F60" s="28"/>
      <c r="G60" s="28"/>
      <c r="H60" s="25"/>
      <c r="I60" s="24" t="s">
        <v>75</v>
      </c>
      <c r="J60" s="42"/>
      <c r="K60" s="42"/>
    </row>
    <row r="61" spans="1:11" ht="15.75">
      <c r="A61" s="17"/>
      <c r="B61" s="17"/>
      <c r="C61" s="23"/>
      <c r="D61" s="23">
        <v>5</v>
      </c>
      <c r="E61" s="23"/>
      <c r="F61" s="28"/>
      <c r="G61" s="28"/>
      <c r="H61" s="25"/>
      <c r="I61" s="24" t="s">
        <v>128</v>
      </c>
      <c r="J61" s="42">
        <v>16317828</v>
      </c>
      <c r="K61" s="42">
        <v>16317828</v>
      </c>
    </row>
    <row r="62" spans="1:11" ht="15.75">
      <c r="A62" s="17">
        <v>5</v>
      </c>
      <c r="B62" s="17"/>
      <c r="C62" s="23"/>
      <c r="D62" s="23"/>
      <c r="E62" s="23" t="s">
        <v>20</v>
      </c>
      <c r="F62" s="235" t="s">
        <v>90</v>
      </c>
      <c r="G62" s="236"/>
      <c r="H62" s="236"/>
      <c r="I62" s="237"/>
      <c r="J62" s="21">
        <f>SUM(J63:J67)</f>
        <v>12789580</v>
      </c>
      <c r="K62" s="21">
        <f>SUM(K63:K66)</f>
        <v>13890295</v>
      </c>
    </row>
    <row r="63" spans="1:11" ht="15.75">
      <c r="A63" s="17"/>
      <c r="B63" s="17"/>
      <c r="C63" s="23"/>
      <c r="D63" s="23">
        <v>1</v>
      </c>
      <c r="E63" s="23"/>
      <c r="F63" s="28"/>
      <c r="G63" s="28"/>
      <c r="H63" s="28"/>
      <c r="I63" s="24" t="s">
        <v>18</v>
      </c>
      <c r="J63" s="42">
        <v>10201093</v>
      </c>
      <c r="K63" s="42">
        <v>10201093</v>
      </c>
    </row>
    <row r="64" spans="1:11" ht="15.75">
      <c r="A64" s="17"/>
      <c r="B64" s="17"/>
      <c r="C64" s="23"/>
      <c r="D64" s="23">
        <v>2</v>
      </c>
      <c r="E64" s="23"/>
      <c r="F64" s="27"/>
      <c r="G64" s="27"/>
      <c r="H64" s="27"/>
      <c r="I64" s="24" t="s">
        <v>73</v>
      </c>
      <c r="J64" s="42">
        <v>1143282</v>
      </c>
      <c r="K64" s="42">
        <v>1143282</v>
      </c>
    </row>
    <row r="65" spans="1:11" ht="15.75">
      <c r="A65" s="17"/>
      <c r="B65" s="17"/>
      <c r="C65" s="23"/>
      <c r="D65" s="23">
        <v>3</v>
      </c>
      <c r="E65" s="23"/>
      <c r="F65" s="52"/>
      <c r="G65" s="52"/>
      <c r="H65" s="25"/>
      <c r="I65" s="24" t="s">
        <v>74</v>
      </c>
      <c r="J65" s="42">
        <v>1445205</v>
      </c>
      <c r="K65" s="42">
        <v>2317320</v>
      </c>
    </row>
    <row r="66" spans="1:11" ht="15.75">
      <c r="A66" s="17"/>
      <c r="B66" s="17"/>
      <c r="C66" s="23"/>
      <c r="D66" s="23">
        <v>4</v>
      </c>
      <c r="E66" s="23"/>
      <c r="F66" s="52"/>
      <c r="G66" s="52"/>
      <c r="H66" s="25"/>
      <c r="I66" s="24" t="s">
        <v>141</v>
      </c>
      <c r="J66" s="42"/>
      <c r="K66" s="42">
        <v>228600</v>
      </c>
    </row>
    <row r="67" spans="1:11" ht="15.75">
      <c r="A67" s="17"/>
      <c r="B67" s="17"/>
      <c r="C67" s="23"/>
      <c r="D67" s="23">
        <v>5</v>
      </c>
      <c r="E67" s="23"/>
      <c r="F67" s="52"/>
      <c r="G67" s="52"/>
      <c r="H67" s="25"/>
      <c r="I67" s="24" t="s">
        <v>76</v>
      </c>
      <c r="J67" s="42"/>
      <c r="K67" s="42"/>
    </row>
    <row r="68" spans="1:11" ht="15.75">
      <c r="A68" s="17">
        <v>6</v>
      </c>
      <c r="B68" s="17"/>
      <c r="C68" s="23"/>
      <c r="D68" s="23"/>
      <c r="E68" s="23" t="s">
        <v>20</v>
      </c>
      <c r="F68" s="157" t="s">
        <v>91</v>
      </c>
      <c r="G68" s="158"/>
      <c r="H68" s="158"/>
      <c r="I68" s="159"/>
      <c r="J68" s="21">
        <f>SUM(J69:J70)</f>
        <v>11676141</v>
      </c>
      <c r="K68" s="21">
        <f>SUM(K69:K72)</f>
        <v>11990474</v>
      </c>
    </row>
    <row r="69" spans="1:11" ht="15.75">
      <c r="A69" s="17"/>
      <c r="B69" s="17"/>
      <c r="C69" s="23"/>
      <c r="D69" s="23">
        <v>1</v>
      </c>
      <c r="E69" s="23"/>
      <c r="F69" s="27"/>
      <c r="G69" s="27"/>
      <c r="H69" s="29"/>
      <c r="I69" s="18" t="s">
        <v>18</v>
      </c>
      <c r="J69" s="42">
        <v>10502999</v>
      </c>
      <c r="K69" s="42">
        <v>10502999</v>
      </c>
    </row>
    <row r="70" spans="1:11" ht="15.75">
      <c r="A70" s="17"/>
      <c r="B70" s="17"/>
      <c r="C70" s="23"/>
      <c r="D70" s="23">
        <v>2</v>
      </c>
      <c r="E70" s="23"/>
      <c r="F70" s="27"/>
      <c r="G70" s="27"/>
      <c r="H70" s="27"/>
      <c r="I70" s="18" t="s">
        <v>73</v>
      </c>
      <c r="J70" s="42">
        <v>1173142</v>
      </c>
      <c r="K70" s="42">
        <v>1173142</v>
      </c>
    </row>
    <row r="71" spans="1:11" ht="15.75">
      <c r="A71" s="17"/>
      <c r="B71" s="17"/>
      <c r="C71" s="23"/>
      <c r="D71" s="23">
        <v>3</v>
      </c>
      <c r="E71" s="23"/>
      <c r="F71" s="27"/>
      <c r="G71" s="27"/>
      <c r="H71" s="29"/>
      <c r="I71" s="18" t="s">
        <v>74</v>
      </c>
      <c r="J71" s="42">
        <v>0</v>
      </c>
      <c r="K71" s="42">
        <v>212733</v>
      </c>
    </row>
    <row r="72" spans="1:11" ht="15.75">
      <c r="A72" s="17"/>
      <c r="B72" s="17"/>
      <c r="C72" s="23"/>
      <c r="D72" s="23">
        <v>5</v>
      </c>
      <c r="E72" s="23"/>
      <c r="F72" s="27"/>
      <c r="G72" s="27"/>
      <c r="H72" s="29"/>
      <c r="I72" s="18" t="s">
        <v>141</v>
      </c>
      <c r="J72" s="42"/>
      <c r="K72" s="42">
        <v>101600</v>
      </c>
    </row>
    <row r="73" spans="1:11" ht="15.75">
      <c r="A73" s="17">
        <v>7</v>
      </c>
      <c r="B73" s="17"/>
      <c r="C73" s="23"/>
      <c r="D73" s="23"/>
      <c r="E73" s="23" t="s">
        <v>20</v>
      </c>
      <c r="F73" s="47" t="s">
        <v>103</v>
      </c>
      <c r="G73" s="48"/>
      <c r="H73" s="48"/>
      <c r="I73" s="49"/>
      <c r="J73" s="21">
        <f>SUM(J74)</f>
        <v>180000</v>
      </c>
      <c r="K73" s="21">
        <f>SUM(K74)</f>
        <v>193296</v>
      </c>
    </row>
    <row r="74" spans="1:11" ht="15.75">
      <c r="A74" s="30"/>
      <c r="B74" s="17"/>
      <c r="C74" s="23"/>
      <c r="D74" s="23">
        <v>3</v>
      </c>
      <c r="E74" s="23"/>
      <c r="F74" s="27"/>
      <c r="G74" s="27"/>
      <c r="H74" s="29"/>
      <c r="I74" s="18" t="s">
        <v>74</v>
      </c>
      <c r="J74" s="42">
        <v>180000</v>
      </c>
      <c r="K74" s="42">
        <v>193296</v>
      </c>
    </row>
    <row r="75" spans="1:11" ht="15.75">
      <c r="A75" s="17"/>
      <c r="B75" s="17"/>
      <c r="C75" s="23"/>
      <c r="D75" s="23"/>
      <c r="E75" s="23"/>
      <c r="F75" s="47"/>
      <c r="G75" s="48"/>
      <c r="H75" s="31"/>
      <c r="I75" s="32"/>
      <c r="J75" s="42"/>
      <c r="K75" s="42"/>
    </row>
    <row r="76" spans="1:11" ht="15.75">
      <c r="A76" s="17">
        <v>8</v>
      </c>
      <c r="B76" s="17"/>
      <c r="C76" s="23"/>
      <c r="D76" s="23"/>
      <c r="E76" s="23"/>
      <c r="F76" s="157" t="s">
        <v>92</v>
      </c>
      <c r="G76" s="158"/>
      <c r="H76" s="158"/>
      <c r="I76" s="159"/>
      <c r="J76" s="55">
        <f>J77+J78+J79+J80+J81</f>
        <v>1607160</v>
      </c>
      <c r="K76" s="55">
        <f>K77+K78+K79+K80+K81</f>
        <v>1607160</v>
      </c>
    </row>
    <row r="77" spans="1:11" ht="15.75">
      <c r="A77" s="28"/>
      <c r="B77" s="28"/>
      <c r="C77" s="33"/>
      <c r="D77" s="23">
        <v>1</v>
      </c>
      <c r="E77" s="33"/>
      <c r="F77" s="27"/>
      <c r="G77" s="27"/>
      <c r="H77" s="29"/>
      <c r="I77" s="18" t="s">
        <v>18</v>
      </c>
      <c r="J77" s="42"/>
      <c r="K77" s="42"/>
    </row>
    <row r="78" spans="1:11" ht="15.75">
      <c r="A78" s="28"/>
      <c r="B78" s="28"/>
      <c r="C78" s="33"/>
      <c r="D78" s="23">
        <v>2</v>
      </c>
      <c r="E78" s="33"/>
      <c r="F78" s="27"/>
      <c r="G78" s="27"/>
      <c r="H78" s="27"/>
      <c r="I78" s="18" t="s">
        <v>73</v>
      </c>
      <c r="J78" s="42"/>
      <c r="K78" s="42"/>
    </row>
    <row r="79" spans="1:11" ht="15.75">
      <c r="A79" s="28"/>
      <c r="B79" s="28"/>
      <c r="C79" s="33"/>
      <c r="D79" s="23">
        <v>3</v>
      </c>
      <c r="E79" s="33"/>
      <c r="F79" s="27"/>
      <c r="G79" s="27"/>
      <c r="H79" s="27"/>
      <c r="I79" s="18" t="s">
        <v>74</v>
      </c>
      <c r="J79" s="42">
        <v>1607160</v>
      </c>
      <c r="K79" s="42">
        <v>1607160</v>
      </c>
    </row>
    <row r="80" spans="1:11" ht="31.5">
      <c r="A80" s="28"/>
      <c r="B80" s="28"/>
      <c r="C80" s="33"/>
      <c r="D80" s="23">
        <v>4</v>
      </c>
      <c r="E80" s="33"/>
      <c r="F80" s="27"/>
      <c r="G80" s="27"/>
      <c r="H80" s="27"/>
      <c r="I80" s="18" t="s">
        <v>75</v>
      </c>
      <c r="J80" s="42"/>
      <c r="K80" s="42"/>
    </row>
    <row r="81" spans="1:11" ht="15.75">
      <c r="A81" s="28"/>
      <c r="B81" s="28"/>
      <c r="C81" s="33"/>
      <c r="D81" s="23">
        <v>5</v>
      </c>
      <c r="E81" s="33"/>
      <c r="F81" s="27"/>
      <c r="G81" s="27"/>
      <c r="H81" s="29"/>
      <c r="I81" s="18" t="s">
        <v>76</v>
      </c>
      <c r="J81" s="42"/>
      <c r="K81" s="42"/>
    </row>
    <row r="82" spans="1:11" ht="15.75">
      <c r="A82" s="28">
        <v>9</v>
      </c>
      <c r="B82" s="28"/>
      <c r="C82" s="33"/>
      <c r="D82" s="23"/>
      <c r="E82" s="33" t="s">
        <v>21</v>
      </c>
      <c r="F82" s="157" t="s">
        <v>116</v>
      </c>
      <c r="G82" s="158"/>
      <c r="H82" s="158"/>
      <c r="I82" s="159"/>
      <c r="J82" s="21">
        <f>SUM(J83:J87)</f>
        <v>1760000</v>
      </c>
      <c r="K82" s="21">
        <f t="shared" ref="K82" si="2">SUM(K83:K87)</f>
        <v>1760000</v>
      </c>
    </row>
    <row r="83" spans="1:11" ht="15.75">
      <c r="A83" s="28"/>
      <c r="B83" s="28"/>
      <c r="C83" s="33"/>
      <c r="D83" s="23">
        <v>1</v>
      </c>
      <c r="E83" s="33"/>
      <c r="F83" s="27"/>
      <c r="G83" s="27"/>
      <c r="H83" s="29"/>
      <c r="I83" s="18" t="s">
        <v>18</v>
      </c>
      <c r="J83" s="42"/>
      <c r="K83" s="42"/>
    </row>
    <row r="84" spans="1:11" ht="15.75">
      <c r="A84" s="28"/>
      <c r="B84" s="28"/>
      <c r="C84" s="33"/>
      <c r="D84" s="23">
        <v>2</v>
      </c>
      <c r="E84" s="33"/>
      <c r="F84" s="27"/>
      <c r="G84" s="27"/>
      <c r="H84" s="29"/>
      <c r="I84" s="18" t="s">
        <v>73</v>
      </c>
      <c r="J84" s="56"/>
      <c r="K84" s="56"/>
    </row>
    <row r="85" spans="1:11" ht="15.75">
      <c r="A85" s="28"/>
      <c r="B85" s="28"/>
      <c r="C85" s="33"/>
      <c r="D85" s="23">
        <v>3</v>
      </c>
      <c r="E85" s="33"/>
      <c r="F85" s="27"/>
      <c r="G85" s="27"/>
      <c r="H85" s="29"/>
      <c r="I85" s="18" t="s">
        <v>74</v>
      </c>
      <c r="J85" s="42">
        <v>1760000</v>
      </c>
      <c r="K85" s="42">
        <v>1760000</v>
      </c>
    </row>
    <row r="86" spans="1:11" ht="17.25" customHeight="1">
      <c r="A86" s="28"/>
      <c r="B86" s="28"/>
      <c r="C86" s="33"/>
      <c r="D86" s="23">
        <v>4</v>
      </c>
      <c r="E86" s="33"/>
      <c r="F86" s="27"/>
      <c r="G86" s="27"/>
      <c r="H86" s="29"/>
      <c r="I86" s="18" t="s">
        <v>75</v>
      </c>
      <c r="J86" s="42"/>
      <c r="K86" s="42"/>
    </row>
    <row r="87" spans="1:11" ht="15.75">
      <c r="A87" s="28"/>
      <c r="B87" s="28"/>
      <c r="C87" s="33"/>
      <c r="D87" s="23">
        <v>5</v>
      </c>
      <c r="E87" s="33"/>
      <c r="F87" s="27"/>
      <c r="G87" s="27"/>
      <c r="H87" s="29"/>
      <c r="I87" s="18" t="s">
        <v>76</v>
      </c>
      <c r="J87" s="42"/>
      <c r="K87" s="42"/>
    </row>
    <row r="88" spans="1:11" ht="15.75">
      <c r="A88" s="28">
        <v>10</v>
      </c>
      <c r="B88" s="28"/>
      <c r="C88" s="33"/>
      <c r="D88" s="33"/>
      <c r="E88" s="33" t="s">
        <v>21</v>
      </c>
      <c r="F88" s="157" t="s">
        <v>93</v>
      </c>
      <c r="G88" s="158"/>
      <c r="H88" s="158"/>
      <c r="I88" s="159"/>
      <c r="J88" s="21">
        <f>SUM(J89:J93)</f>
        <v>700000</v>
      </c>
      <c r="K88" s="21">
        <f t="shared" ref="K88" si="3">SUM(K89:K93)</f>
        <v>395850</v>
      </c>
    </row>
    <row r="89" spans="1:11" ht="15.75">
      <c r="A89" s="28"/>
      <c r="B89" s="28"/>
      <c r="C89" s="33"/>
      <c r="D89" s="23">
        <v>1</v>
      </c>
      <c r="E89" s="33"/>
      <c r="F89" s="27"/>
      <c r="G89" s="27"/>
      <c r="H89" s="27"/>
      <c r="I89" s="18" t="s">
        <v>18</v>
      </c>
      <c r="J89" s="42"/>
      <c r="K89" s="42"/>
    </row>
    <row r="90" spans="1:11" ht="15.75">
      <c r="A90" s="28"/>
      <c r="B90" s="28"/>
      <c r="C90" s="33"/>
      <c r="D90" s="23">
        <v>2</v>
      </c>
      <c r="E90" s="33"/>
      <c r="F90" s="27"/>
      <c r="G90" s="27"/>
      <c r="H90" s="27"/>
      <c r="I90" s="18" t="s">
        <v>73</v>
      </c>
      <c r="J90" s="42"/>
      <c r="K90" s="42"/>
    </row>
    <row r="91" spans="1:11" ht="15.75">
      <c r="A91" s="28"/>
      <c r="B91" s="28"/>
      <c r="C91" s="33"/>
      <c r="D91" s="23">
        <v>3</v>
      </c>
      <c r="E91" s="33"/>
      <c r="F91" s="27"/>
      <c r="G91" s="27"/>
      <c r="H91" s="29"/>
      <c r="I91" s="18" t="s">
        <v>74</v>
      </c>
      <c r="J91" s="42">
        <v>700000</v>
      </c>
      <c r="K91" s="42">
        <v>395850</v>
      </c>
    </row>
    <row r="92" spans="1:11" ht="31.5">
      <c r="A92" s="17"/>
      <c r="B92" s="17"/>
      <c r="C92" s="23"/>
      <c r="D92" s="23">
        <v>4</v>
      </c>
      <c r="E92" s="23"/>
      <c r="F92" s="27"/>
      <c r="G92" s="27"/>
      <c r="H92" s="29"/>
      <c r="I92" s="18" t="s">
        <v>75</v>
      </c>
      <c r="J92" s="42"/>
      <c r="K92" s="42"/>
    </row>
    <row r="93" spans="1:11" ht="15.75">
      <c r="A93" s="17"/>
      <c r="B93" s="17"/>
      <c r="C93" s="23"/>
      <c r="D93" s="23">
        <v>5</v>
      </c>
      <c r="E93" s="23"/>
      <c r="F93" s="27"/>
      <c r="G93" s="27"/>
      <c r="H93" s="29"/>
      <c r="I93" s="18" t="s">
        <v>76</v>
      </c>
      <c r="J93" s="42"/>
      <c r="K93" s="42"/>
    </row>
    <row r="94" spans="1:11" ht="15.75">
      <c r="A94" s="17">
        <v>11</v>
      </c>
      <c r="B94" s="17"/>
      <c r="C94" s="23"/>
      <c r="D94" s="23"/>
      <c r="E94" s="23" t="s">
        <v>21</v>
      </c>
      <c r="F94" s="157" t="s">
        <v>94</v>
      </c>
      <c r="G94" s="158"/>
      <c r="H94" s="158"/>
      <c r="I94" s="159"/>
      <c r="J94" s="21">
        <f>SUM(J95:J99)</f>
        <v>0</v>
      </c>
      <c r="K94" s="21">
        <f>SUM(K95:K99)</f>
        <v>0</v>
      </c>
    </row>
    <row r="95" spans="1:11" ht="15.75">
      <c r="A95" s="17"/>
      <c r="B95" s="17"/>
      <c r="C95" s="23"/>
      <c r="D95" s="23">
        <v>1</v>
      </c>
      <c r="E95" s="23"/>
      <c r="F95" s="27"/>
      <c r="G95" s="27"/>
      <c r="H95" s="29"/>
      <c r="I95" s="18" t="s">
        <v>18</v>
      </c>
      <c r="J95" s="42"/>
      <c r="K95" s="42"/>
    </row>
    <row r="96" spans="1:11" ht="15.75">
      <c r="A96" s="17"/>
      <c r="B96" s="17"/>
      <c r="C96" s="33"/>
      <c r="D96" s="23">
        <v>2</v>
      </c>
      <c r="E96" s="33"/>
      <c r="F96" s="27"/>
      <c r="G96" s="27"/>
      <c r="H96" s="29"/>
      <c r="I96" s="18" t="s">
        <v>73</v>
      </c>
      <c r="J96" s="42"/>
      <c r="K96" s="42"/>
    </row>
    <row r="97" spans="1:11" ht="15.75">
      <c r="A97" s="17"/>
      <c r="B97" s="17"/>
      <c r="C97" s="33"/>
      <c r="D97" s="23">
        <v>3</v>
      </c>
      <c r="E97" s="33"/>
      <c r="F97" s="27"/>
      <c r="G97" s="27"/>
      <c r="H97" s="27"/>
      <c r="I97" s="18" t="s">
        <v>74</v>
      </c>
      <c r="J97" s="42">
        <v>0</v>
      </c>
      <c r="K97" s="42">
        <v>0</v>
      </c>
    </row>
    <row r="98" spans="1:11" ht="31.5">
      <c r="A98" s="17"/>
      <c r="B98" s="17"/>
      <c r="C98" s="33"/>
      <c r="D98" s="23">
        <v>4</v>
      </c>
      <c r="E98" s="33"/>
      <c r="F98" s="27"/>
      <c r="G98" s="27"/>
      <c r="H98" s="27"/>
      <c r="I98" s="18" t="s">
        <v>75</v>
      </c>
      <c r="J98" s="42"/>
      <c r="K98" s="42"/>
    </row>
    <row r="99" spans="1:11" ht="15.75">
      <c r="A99" s="17"/>
      <c r="B99" s="17"/>
      <c r="C99" s="33"/>
      <c r="D99" s="23">
        <v>5</v>
      </c>
      <c r="E99" s="33"/>
      <c r="F99" s="27"/>
      <c r="G99" s="27"/>
      <c r="H99" s="27"/>
      <c r="I99" s="18" t="s">
        <v>76</v>
      </c>
      <c r="J99" s="42"/>
      <c r="K99" s="42"/>
    </row>
    <row r="100" spans="1:11" ht="15.75">
      <c r="A100" s="17">
        <v>12</v>
      </c>
      <c r="B100" s="17"/>
      <c r="C100" s="33"/>
      <c r="D100" s="23"/>
      <c r="E100" s="33" t="s">
        <v>21</v>
      </c>
      <c r="F100" s="157" t="s">
        <v>102</v>
      </c>
      <c r="G100" s="158"/>
      <c r="H100" s="158"/>
      <c r="I100" s="159"/>
      <c r="J100" s="21">
        <f>SUM(J101:J105)</f>
        <v>100000</v>
      </c>
      <c r="K100" s="21">
        <f>SUM(K101:K105)</f>
        <v>522000</v>
      </c>
    </row>
    <row r="101" spans="1:11" ht="15.75">
      <c r="A101" s="17"/>
      <c r="B101" s="17"/>
      <c r="C101" s="33"/>
      <c r="D101" s="23">
        <v>1</v>
      </c>
      <c r="E101" s="33"/>
      <c r="F101" s="27"/>
      <c r="G101" s="27"/>
      <c r="H101" s="27"/>
      <c r="I101" s="18" t="s">
        <v>18</v>
      </c>
      <c r="J101" s="42"/>
      <c r="K101" s="42"/>
    </row>
    <row r="102" spans="1:11" ht="15.75">
      <c r="A102" s="17"/>
      <c r="B102" s="17"/>
      <c r="C102" s="33"/>
      <c r="D102" s="23">
        <v>2</v>
      </c>
      <c r="E102" s="33"/>
      <c r="F102" s="27"/>
      <c r="G102" s="27"/>
      <c r="H102" s="27"/>
      <c r="I102" s="18" t="s">
        <v>73</v>
      </c>
      <c r="J102" s="42"/>
      <c r="K102" s="42"/>
    </row>
    <row r="103" spans="1:11" ht="15.75">
      <c r="A103" s="17"/>
      <c r="B103" s="17"/>
      <c r="C103" s="33"/>
      <c r="D103" s="23">
        <v>3</v>
      </c>
      <c r="E103" s="33"/>
      <c r="F103" s="27"/>
      <c r="G103" s="27"/>
      <c r="H103" s="27"/>
      <c r="I103" s="18" t="s">
        <v>74</v>
      </c>
      <c r="J103" s="42">
        <v>100000</v>
      </c>
      <c r="K103" s="42">
        <v>522000</v>
      </c>
    </row>
    <row r="104" spans="1:11" ht="31.5">
      <c r="A104" s="17"/>
      <c r="B104" s="17"/>
      <c r="C104" s="33"/>
      <c r="D104" s="23">
        <v>4</v>
      </c>
      <c r="E104" s="33"/>
      <c r="F104" s="27"/>
      <c r="G104" s="27"/>
      <c r="H104" s="27"/>
      <c r="I104" s="18" t="s">
        <v>75</v>
      </c>
      <c r="J104" s="42"/>
      <c r="K104" s="42"/>
    </row>
    <row r="105" spans="1:11" ht="15.75">
      <c r="A105" s="17"/>
      <c r="B105" s="17"/>
      <c r="C105" s="33"/>
      <c r="D105" s="23">
        <v>5</v>
      </c>
      <c r="E105" s="33"/>
      <c r="F105" s="27"/>
      <c r="G105" s="27"/>
      <c r="H105" s="27"/>
      <c r="I105" s="18" t="s">
        <v>76</v>
      </c>
      <c r="J105" s="42"/>
      <c r="K105" s="42"/>
    </row>
    <row r="106" spans="1:11" ht="15.75">
      <c r="A106" s="17"/>
      <c r="B106" s="17"/>
      <c r="C106" s="33"/>
      <c r="D106" s="23"/>
      <c r="E106" s="33"/>
      <c r="F106" s="157" t="s">
        <v>145</v>
      </c>
      <c r="G106" s="158"/>
      <c r="H106" s="158"/>
      <c r="I106" s="159"/>
      <c r="J106" s="42"/>
      <c r="K106" s="55">
        <v>126000</v>
      </c>
    </row>
    <row r="107" spans="1:11" ht="15.75">
      <c r="A107" s="17"/>
      <c r="B107" s="17"/>
      <c r="C107" s="33"/>
      <c r="D107" s="23"/>
      <c r="E107" s="33"/>
      <c r="F107" s="105"/>
      <c r="G107" s="106"/>
      <c r="H107" s="106"/>
      <c r="I107" s="32"/>
      <c r="J107" s="42"/>
      <c r="K107" s="42"/>
    </row>
    <row r="108" spans="1:11" ht="15.75">
      <c r="A108" s="17">
        <v>13</v>
      </c>
      <c r="B108" s="17"/>
      <c r="C108" s="33"/>
      <c r="D108" s="33"/>
      <c r="E108" s="33" t="s">
        <v>21</v>
      </c>
      <c r="F108" s="157" t="s">
        <v>95</v>
      </c>
      <c r="G108" s="158"/>
      <c r="H108" s="158"/>
      <c r="I108" s="159"/>
      <c r="J108" s="21">
        <f>SUM(J109:J113)</f>
        <v>1200000</v>
      </c>
      <c r="K108" s="21">
        <f>SUM(K109:K113)</f>
        <v>832635</v>
      </c>
    </row>
    <row r="109" spans="1:11" ht="15.75">
      <c r="A109" s="17"/>
      <c r="B109" s="17"/>
      <c r="C109" s="33"/>
      <c r="D109" s="23">
        <v>1</v>
      </c>
      <c r="E109" s="33"/>
      <c r="F109" s="27"/>
      <c r="G109" s="27"/>
      <c r="H109" s="27"/>
      <c r="I109" s="18" t="s">
        <v>18</v>
      </c>
      <c r="J109" s="42">
        <v>240000</v>
      </c>
      <c r="K109" s="42">
        <v>240000</v>
      </c>
    </row>
    <row r="110" spans="1:11" ht="15.75">
      <c r="A110" s="17"/>
      <c r="B110" s="17"/>
      <c r="C110" s="33"/>
      <c r="D110" s="23">
        <v>2</v>
      </c>
      <c r="E110" s="33"/>
      <c r="F110" s="27"/>
      <c r="G110" s="27"/>
      <c r="H110" s="29"/>
      <c r="I110" s="18" t="s">
        <v>73</v>
      </c>
      <c r="J110" s="42">
        <v>48420</v>
      </c>
      <c r="K110" s="42">
        <v>48420</v>
      </c>
    </row>
    <row r="111" spans="1:11" ht="15.75">
      <c r="A111" s="17"/>
      <c r="B111" s="17"/>
      <c r="C111" s="33"/>
      <c r="D111" s="23">
        <v>3</v>
      </c>
      <c r="E111" s="33"/>
      <c r="F111" s="27"/>
      <c r="G111" s="27"/>
      <c r="H111" s="27"/>
      <c r="I111" s="18" t="s">
        <v>74</v>
      </c>
      <c r="J111" s="42">
        <v>911580</v>
      </c>
      <c r="K111" s="42">
        <v>278329</v>
      </c>
    </row>
    <row r="112" spans="1:11" ht="31.5">
      <c r="A112" s="17"/>
      <c r="B112" s="17"/>
      <c r="C112" s="33"/>
      <c r="D112" s="23">
        <v>4</v>
      </c>
      <c r="E112" s="33"/>
      <c r="F112" s="27"/>
      <c r="G112" s="27"/>
      <c r="H112" s="27"/>
      <c r="I112" s="18" t="s">
        <v>75</v>
      </c>
      <c r="J112" s="42"/>
      <c r="K112" s="42"/>
    </row>
    <row r="113" spans="1:11" ht="15.75">
      <c r="A113" s="17"/>
      <c r="B113" s="17"/>
      <c r="C113" s="33"/>
      <c r="D113" s="23">
        <v>5</v>
      </c>
      <c r="E113" s="33"/>
      <c r="F113" s="27"/>
      <c r="G113" s="27"/>
      <c r="H113" s="27"/>
      <c r="I113" s="18" t="s">
        <v>146</v>
      </c>
      <c r="J113" s="42"/>
      <c r="K113" s="42">
        <v>265886</v>
      </c>
    </row>
    <row r="114" spans="1:11" ht="15.75">
      <c r="A114" s="17">
        <v>14</v>
      </c>
      <c r="B114" s="17"/>
      <c r="C114" s="33"/>
      <c r="D114" s="33"/>
      <c r="E114" s="33" t="s">
        <v>20</v>
      </c>
      <c r="F114" s="157" t="s">
        <v>132</v>
      </c>
      <c r="G114" s="158"/>
      <c r="H114" s="158"/>
      <c r="I114" s="159"/>
      <c r="J114" s="21">
        <f>SUM(J116:J119)</f>
        <v>0</v>
      </c>
      <c r="K114" s="21">
        <f>SUM(K116:K119)</f>
        <v>819875</v>
      </c>
    </row>
    <row r="115" spans="1:11" ht="15.75">
      <c r="A115" s="17"/>
      <c r="B115" s="17"/>
      <c r="C115" s="33"/>
      <c r="D115" s="23">
        <v>1</v>
      </c>
      <c r="E115" s="33"/>
      <c r="F115" s="27"/>
      <c r="G115" s="27"/>
      <c r="H115" s="27"/>
      <c r="I115" s="18" t="s">
        <v>18</v>
      </c>
      <c r="J115" s="55"/>
      <c r="K115" s="55"/>
    </row>
    <row r="116" spans="1:11" ht="15.75">
      <c r="A116" s="17"/>
      <c r="B116" s="17"/>
      <c r="C116" s="33"/>
      <c r="D116" s="23">
        <v>2</v>
      </c>
      <c r="E116" s="33"/>
      <c r="F116" s="27"/>
      <c r="G116" s="27"/>
      <c r="H116" s="27"/>
      <c r="I116" s="18" t="s">
        <v>73</v>
      </c>
      <c r="J116" s="42"/>
      <c r="K116" s="42"/>
    </row>
    <row r="117" spans="1:11" ht="15.75">
      <c r="A117" s="17"/>
      <c r="B117" s="17"/>
      <c r="C117" s="23"/>
      <c r="D117" s="23">
        <v>3</v>
      </c>
      <c r="E117" s="23"/>
      <c r="F117" s="27"/>
      <c r="G117" s="27"/>
      <c r="H117" s="29"/>
      <c r="I117" s="18" t="s">
        <v>74</v>
      </c>
      <c r="J117" s="57">
        <v>0</v>
      </c>
      <c r="K117" s="57">
        <v>819875</v>
      </c>
    </row>
    <row r="118" spans="1:11" ht="31.5">
      <c r="A118" s="17"/>
      <c r="B118" s="17"/>
      <c r="C118" s="23"/>
      <c r="D118" s="23">
        <v>4</v>
      </c>
      <c r="E118" s="23"/>
      <c r="F118" s="27"/>
      <c r="G118" s="27"/>
      <c r="H118" s="29"/>
      <c r="I118" s="18" t="s">
        <v>75</v>
      </c>
      <c r="J118" s="42"/>
      <c r="K118" s="42"/>
    </row>
    <row r="119" spans="1:11" ht="15.75">
      <c r="A119" s="17"/>
      <c r="B119" s="17"/>
      <c r="C119" s="23"/>
      <c r="D119" s="23">
        <v>5</v>
      </c>
      <c r="E119" s="23"/>
      <c r="F119" s="27"/>
      <c r="G119" s="27"/>
      <c r="H119" s="29"/>
      <c r="I119" s="18" t="s">
        <v>76</v>
      </c>
      <c r="J119" s="42"/>
      <c r="K119" s="42"/>
    </row>
    <row r="120" spans="1:11" ht="15.75">
      <c r="A120" s="17">
        <v>15</v>
      </c>
      <c r="B120" s="17"/>
      <c r="C120" s="23"/>
      <c r="D120" s="23"/>
      <c r="E120" s="23" t="s">
        <v>20</v>
      </c>
      <c r="F120" s="157" t="s">
        <v>96</v>
      </c>
      <c r="G120" s="158"/>
      <c r="H120" s="158"/>
      <c r="I120" s="159"/>
      <c r="J120" s="21">
        <f>SUM(J121)</f>
        <v>100000</v>
      </c>
      <c r="K120" s="21">
        <f>SUM(K121)</f>
        <v>161000</v>
      </c>
    </row>
    <row r="121" spans="1:11" ht="31.5">
      <c r="A121" s="17"/>
      <c r="B121" s="17"/>
      <c r="C121" s="23"/>
      <c r="D121" s="23">
        <v>4</v>
      </c>
      <c r="E121" s="23"/>
      <c r="F121" s="27"/>
      <c r="G121" s="27"/>
      <c r="H121" s="29"/>
      <c r="I121" s="18" t="s">
        <v>75</v>
      </c>
      <c r="J121" s="42">
        <v>100000</v>
      </c>
      <c r="K121" s="42">
        <v>161000</v>
      </c>
    </row>
    <row r="122" spans="1:11" ht="15.75">
      <c r="A122" s="17"/>
      <c r="B122" s="17"/>
      <c r="C122" s="23"/>
      <c r="D122" s="23"/>
      <c r="E122" s="23"/>
      <c r="F122" s="27"/>
      <c r="G122" s="27"/>
      <c r="H122" s="29"/>
      <c r="I122" s="18"/>
      <c r="J122" s="42"/>
      <c r="K122" s="42"/>
    </row>
    <row r="123" spans="1:11" ht="15.75">
      <c r="A123" s="17"/>
      <c r="B123" s="17"/>
      <c r="C123" s="23"/>
      <c r="D123" s="23"/>
      <c r="E123" s="23"/>
      <c r="F123" s="27"/>
      <c r="G123" s="27"/>
      <c r="H123" s="29"/>
      <c r="I123" s="18"/>
      <c r="J123" s="44"/>
      <c r="K123" s="44"/>
    </row>
    <row r="124" spans="1:11" ht="15.75">
      <c r="A124" s="17"/>
      <c r="B124" s="17"/>
      <c r="C124" s="23"/>
      <c r="D124" s="23"/>
      <c r="E124" s="23"/>
      <c r="F124" s="27"/>
      <c r="G124" s="27"/>
      <c r="H124" s="29"/>
      <c r="I124" s="34"/>
      <c r="J124" s="42"/>
      <c r="K124" s="42"/>
    </row>
    <row r="125" spans="1:11" ht="15.75">
      <c r="A125" s="17"/>
      <c r="B125" s="17"/>
      <c r="C125" s="23"/>
      <c r="D125" s="23"/>
      <c r="E125" s="23"/>
      <c r="F125" s="27"/>
      <c r="G125" s="27"/>
      <c r="H125" s="29"/>
      <c r="I125" s="18"/>
      <c r="J125" s="42"/>
      <c r="K125" s="42"/>
    </row>
    <row r="126" spans="1:11" ht="15.75">
      <c r="A126" s="17">
        <v>16</v>
      </c>
      <c r="B126" s="17"/>
      <c r="C126" s="23"/>
      <c r="D126" s="23"/>
      <c r="E126" s="23" t="s">
        <v>21</v>
      </c>
      <c r="F126" s="157" t="s">
        <v>97</v>
      </c>
      <c r="G126" s="158"/>
      <c r="H126" s="158"/>
      <c r="I126" s="159"/>
      <c r="J126" s="22">
        <f>SUM(J127:J131)</f>
        <v>3366380</v>
      </c>
      <c r="K126" s="22">
        <f>SUM(K127:K131)</f>
        <v>3366380</v>
      </c>
    </row>
    <row r="127" spans="1:11" ht="15.75">
      <c r="A127" s="17"/>
      <c r="B127" s="17"/>
      <c r="C127" s="23"/>
      <c r="D127" s="23">
        <v>1</v>
      </c>
      <c r="E127" s="23"/>
      <c r="F127" s="27"/>
      <c r="G127" s="27"/>
      <c r="H127" s="29"/>
      <c r="I127" s="18" t="s">
        <v>18</v>
      </c>
      <c r="J127" s="42"/>
      <c r="K127" s="42"/>
    </row>
    <row r="128" spans="1:11" ht="15.75">
      <c r="A128" s="17"/>
      <c r="B128" s="17"/>
      <c r="C128" s="23"/>
      <c r="D128" s="23">
        <v>2</v>
      </c>
      <c r="E128" s="23"/>
      <c r="F128" s="27"/>
      <c r="G128" s="27"/>
      <c r="H128" s="29"/>
      <c r="I128" s="18" t="s">
        <v>73</v>
      </c>
      <c r="J128" s="42"/>
      <c r="K128" s="42"/>
    </row>
    <row r="129" spans="1:11" ht="15.75">
      <c r="A129" s="17"/>
      <c r="B129" s="17"/>
      <c r="C129" s="23"/>
      <c r="D129" s="23">
        <v>3</v>
      </c>
      <c r="E129" s="23"/>
      <c r="F129" s="27"/>
      <c r="G129" s="27"/>
      <c r="H129" s="29"/>
      <c r="I129" s="18" t="s">
        <v>127</v>
      </c>
      <c r="J129" s="42">
        <v>3366380</v>
      </c>
      <c r="K129" s="42">
        <v>3366380</v>
      </c>
    </row>
    <row r="130" spans="1:11" ht="31.5">
      <c r="A130" s="17"/>
      <c r="B130" s="17"/>
      <c r="C130" s="23"/>
      <c r="D130" s="23">
        <v>4</v>
      </c>
      <c r="E130" s="23"/>
      <c r="F130" s="27"/>
      <c r="G130" s="27"/>
      <c r="H130" s="29"/>
      <c r="I130" s="18" t="s">
        <v>75</v>
      </c>
      <c r="J130" s="42"/>
      <c r="K130" s="42"/>
    </row>
    <row r="131" spans="1:11" ht="15.75">
      <c r="A131" s="17"/>
      <c r="B131" s="17"/>
      <c r="C131" s="23"/>
      <c r="D131" s="23">
        <v>5</v>
      </c>
      <c r="E131" s="23"/>
      <c r="F131" s="27"/>
      <c r="G131" s="27"/>
      <c r="H131" s="29"/>
      <c r="I131" s="18" t="s">
        <v>76</v>
      </c>
      <c r="J131" s="42"/>
      <c r="K131" s="42"/>
    </row>
    <row r="132" spans="1:11" ht="15.75">
      <c r="A132" s="17">
        <v>17</v>
      </c>
      <c r="B132" s="17"/>
      <c r="C132" s="23"/>
      <c r="D132" s="23"/>
      <c r="E132" s="23" t="s">
        <v>20</v>
      </c>
      <c r="F132" s="157" t="s">
        <v>98</v>
      </c>
      <c r="G132" s="158"/>
      <c r="H132" s="158"/>
      <c r="I132" s="159"/>
      <c r="J132" s="22">
        <f>SUM(J133:J137)</f>
        <v>0</v>
      </c>
      <c r="K132" s="22">
        <f>SUM(K133:K137)</f>
        <v>0</v>
      </c>
    </row>
    <row r="133" spans="1:11" ht="15.75">
      <c r="A133" s="17"/>
      <c r="B133" s="17"/>
      <c r="C133" s="23"/>
      <c r="D133" s="23">
        <v>1</v>
      </c>
      <c r="E133" s="23"/>
      <c r="F133" s="27"/>
      <c r="G133" s="27"/>
      <c r="H133" s="29"/>
      <c r="I133" s="18" t="s">
        <v>18</v>
      </c>
      <c r="J133" s="42"/>
      <c r="K133" s="42"/>
    </row>
    <row r="134" spans="1:11" ht="15.75">
      <c r="A134" s="17"/>
      <c r="B134" s="17"/>
      <c r="C134" s="23"/>
      <c r="D134" s="23">
        <v>2</v>
      </c>
      <c r="E134" s="23"/>
      <c r="F134" s="27"/>
      <c r="G134" s="27"/>
      <c r="H134" s="29"/>
      <c r="I134" s="18" t="s">
        <v>73</v>
      </c>
      <c r="J134" s="42"/>
      <c r="K134" s="42"/>
    </row>
    <row r="135" spans="1:11" ht="15.75">
      <c r="A135" s="17"/>
      <c r="B135" s="17"/>
      <c r="C135" s="23"/>
      <c r="D135" s="23">
        <v>3</v>
      </c>
      <c r="E135" s="23"/>
      <c r="F135" s="27"/>
      <c r="G135" s="27"/>
      <c r="H135" s="29"/>
      <c r="I135" s="18" t="s">
        <v>74</v>
      </c>
      <c r="J135" s="42"/>
      <c r="K135" s="42"/>
    </row>
    <row r="136" spans="1:11" ht="31.5">
      <c r="A136" s="17"/>
      <c r="B136" s="17"/>
      <c r="C136" s="23"/>
      <c r="D136" s="23">
        <v>4</v>
      </c>
      <c r="E136" s="23"/>
      <c r="F136" s="27"/>
      <c r="G136" s="27"/>
      <c r="H136" s="29"/>
      <c r="I136" s="18" t="s">
        <v>75</v>
      </c>
      <c r="J136" s="43"/>
      <c r="K136" s="43"/>
    </row>
    <row r="137" spans="1:11" ht="15.75">
      <c r="A137" s="17"/>
      <c r="B137" s="17"/>
      <c r="C137" s="23"/>
      <c r="D137" s="23">
        <v>5</v>
      </c>
      <c r="E137" s="23"/>
      <c r="F137" s="27"/>
      <c r="G137" s="27"/>
      <c r="H137" s="29"/>
      <c r="I137" s="18" t="s">
        <v>76</v>
      </c>
      <c r="J137" s="42"/>
      <c r="K137" s="42"/>
    </row>
    <row r="138" spans="1:11" ht="15.75">
      <c r="A138" s="17">
        <v>18</v>
      </c>
      <c r="B138" s="17"/>
      <c r="C138" s="23"/>
      <c r="D138" s="23"/>
      <c r="E138" s="23" t="s">
        <v>85</v>
      </c>
      <c r="F138" s="144" t="s">
        <v>81</v>
      </c>
      <c r="G138" s="145"/>
      <c r="H138" s="145"/>
      <c r="I138" s="146"/>
      <c r="J138" s="21">
        <f>SUM(J139:J143)</f>
        <v>182812</v>
      </c>
      <c r="K138" s="21">
        <f>SUM(K139:K143)</f>
        <v>1219941</v>
      </c>
    </row>
    <row r="139" spans="1:11" ht="15.75">
      <c r="A139" s="17"/>
      <c r="B139" s="17"/>
      <c r="C139" s="23"/>
      <c r="D139" s="23">
        <v>1</v>
      </c>
      <c r="E139" s="23"/>
      <c r="F139" s="51"/>
      <c r="G139" s="35"/>
      <c r="H139" s="35"/>
      <c r="I139" s="18" t="s">
        <v>18</v>
      </c>
      <c r="J139" s="42"/>
      <c r="K139" s="42"/>
    </row>
    <row r="140" spans="1:11" ht="15.75">
      <c r="A140" s="17"/>
      <c r="B140" s="17"/>
      <c r="C140" s="23"/>
      <c r="D140" s="23">
        <v>2</v>
      </c>
      <c r="E140" s="23"/>
      <c r="F140" s="51"/>
      <c r="G140" s="35"/>
      <c r="H140" s="35"/>
      <c r="I140" s="18" t="s">
        <v>73</v>
      </c>
      <c r="J140" s="42"/>
      <c r="K140" s="42"/>
    </row>
    <row r="141" spans="1:11" ht="15.75">
      <c r="A141" s="17"/>
      <c r="B141" s="17"/>
      <c r="C141" s="23"/>
      <c r="D141" s="23">
        <v>3</v>
      </c>
      <c r="E141" s="23"/>
      <c r="F141" s="51"/>
      <c r="G141" s="35"/>
      <c r="H141" s="35"/>
      <c r="I141" s="18" t="s">
        <v>74</v>
      </c>
      <c r="J141" s="42"/>
      <c r="K141" s="42"/>
    </row>
    <row r="142" spans="1:11" ht="31.5">
      <c r="A142" s="17"/>
      <c r="B142" s="17"/>
      <c r="C142" s="23"/>
      <c r="D142" s="23">
        <v>4</v>
      </c>
      <c r="E142" s="23"/>
      <c r="F142" s="51"/>
      <c r="G142" s="35"/>
      <c r="H142" s="35"/>
      <c r="I142" s="18" t="s">
        <v>75</v>
      </c>
      <c r="J142" s="42">
        <v>182812</v>
      </c>
      <c r="K142" s="42">
        <v>1219941</v>
      </c>
    </row>
    <row r="143" spans="1:11" ht="15.75">
      <c r="A143" s="17"/>
      <c r="B143" s="17"/>
      <c r="C143" s="23"/>
      <c r="D143" s="23">
        <v>5</v>
      </c>
      <c r="E143" s="23"/>
      <c r="F143" s="51"/>
      <c r="G143" s="35"/>
      <c r="H143" s="35"/>
      <c r="I143" s="18" t="s">
        <v>76</v>
      </c>
      <c r="J143" s="42"/>
      <c r="K143" s="42"/>
    </row>
    <row r="144" spans="1:11" ht="15.75">
      <c r="A144" s="17">
        <v>19</v>
      </c>
      <c r="B144" s="17"/>
      <c r="C144" s="23"/>
      <c r="D144" s="23"/>
      <c r="E144" s="23" t="s">
        <v>21</v>
      </c>
      <c r="F144" s="157" t="s">
        <v>99</v>
      </c>
      <c r="G144" s="158"/>
      <c r="H144" s="158"/>
      <c r="I144" s="159"/>
      <c r="J144" s="21">
        <f>SUM(J145)</f>
        <v>0</v>
      </c>
      <c r="K144" s="21">
        <f>SUM(K145)</f>
        <v>0</v>
      </c>
    </row>
    <row r="145" spans="1:11" ht="31.5">
      <c r="A145" s="17"/>
      <c r="B145" s="17"/>
      <c r="C145" s="23"/>
      <c r="D145" s="23">
        <v>1</v>
      </c>
      <c r="E145" s="23"/>
      <c r="F145" s="27"/>
      <c r="G145" s="27"/>
      <c r="H145" s="29"/>
      <c r="I145" s="18" t="s">
        <v>75</v>
      </c>
      <c r="J145" s="42"/>
      <c r="K145" s="42"/>
    </row>
    <row r="146" spans="1:11" ht="15.75">
      <c r="A146" s="17"/>
      <c r="B146" s="17"/>
      <c r="C146" s="23"/>
      <c r="D146" s="23">
        <v>2</v>
      </c>
      <c r="E146" s="23"/>
      <c r="F146" s="27"/>
      <c r="G146" s="27"/>
      <c r="H146" s="29"/>
      <c r="I146" s="18"/>
      <c r="J146" s="45"/>
      <c r="K146" s="45"/>
    </row>
    <row r="147" spans="1:11" ht="15.75">
      <c r="A147" s="17">
        <v>20</v>
      </c>
      <c r="B147" s="17"/>
      <c r="C147" s="23"/>
      <c r="D147" s="23"/>
      <c r="E147" s="23" t="s">
        <v>21</v>
      </c>
      <c r="F147" s="47" t="s">
        <v>100</v>
      </c>
      <c r="G147" s="48"/>
      <c r="H147" s="48"/>
      <c r="I147" s="49"/>
      <c r="J147" s="21">
        <f>SUM(J151)</f>
        <v>0</v>
      </c>
      <c r="K147" s="21">
        <f>SUM(K151)</f>
        <v>0</v>
      </c>
    </row>
    <row r="148" spans="1:11" ht="15.75">
      <c r="A148" s="17"/>
      <c r="B148" s="17"/>
      <c r="C148" s="23"/>
      <c r="D148" s="23">
        <v>1</v>
      </c>
      <c r="E148" s="23"/>
      <c r="F148" s="27"/>
      <c r="G148" s="27"/>
      <c r="H148" s="29"/>
      <c r="I148" s="18" t="s">
        <v>18</v>
      </c>
      <c r="J148" s="42"/>
      <c r="K148" s="42"/>
    </row>
    <row r="149" spans="1:11" ht="15.75">
      <c r="A149" s="17"/>
      <c r="B149" s="17"/>
      <c r="C149" s="23"/>
      <c r="D149" s="23">
        <v>2</v>
      </c>
      <c r="E149" s="23"/>
      <c r="F149" s="27"/>
      <c r="G149" s="27"/>
      <c r="H149" s="29"/>
      <c r="I149" s="18" t="s">
        <v>73</v>
      </c>
      <c r="J149" s="42"/>
      <c r="K149" s="42"/>
    </row>
    <row r="150" spans="1:11" ht="15.75">
      <c r="A150" s="17"/>
      <c r="B150" s="17"/>
      <c r="C150" s="23"/>
      <c r="D150" s="23">
        <v>3</v>
      </c>
      <c r="E150" s="23"/>
      <c r="F150" s="27"/>
      <c r="G150" s="27"/>
      <c r="H150" s="29"/>
      <c r="I150" s="18" t="s">
        <v>74</v>
      </c>
      <c r="J150" s="42"/>
      <c r="K150" s="42"/>
    </row>
    <row r="151" spans="1:11" ht="31.5">
      <c r="A151" s="17"/>
      <c r="B151" s="17"/>
      <c r="C151" s="23"/>
      <c r="D151" s="23">
        <v>4</v>
      </c>
      <c r="E151" s="23"/>
      <c r="F151" s="27"/>
      <c r="G151" s="27"/>
      <c r="H151" s="29"/>
      <c r="I151" s="18" t="s">
        <v>75</v>
      </c>
      <c r="J151" s="42"/>
      <c r="K151" s="42"/>
    </row>
    <row r="152" spans="1:11" ht="15.75">
      <c r="A152" s="17"/>
      <c r="B152" s="17"/>
      <c r="C152" s="23"/>
      <c r="D152" s="23">
        <v>5</v>
      </c>
      <c r="E152" s="23"/>
      <c r="F152" s="27"/>
      <c r="G152" s="27"/>
      <c r="H152" s="29"/>
      <c r="I152" s="18" t="s">
        <v>76</v>
      </c>
      <c r="J152" s="42"/>
      <c r="K152" s="42"/>
    </row>
    <row r="153" spans="1:11" ht="15.75">
      <c r="A153" s="17">
        <v>21</v>
      </c>
      <c r="B153" s="17"/>
      <c r="C153" s="23"/>
      <c r="D153" s="23"/>
      <c r="E153" s="23" t="s">
        <v>21</v>
      </c>
      <c r="F153" s="144" t="s">
        <v>82</v>
      </c>
      <c r="G153" s="145"/>
      <c r="H153" s="145"/>
      <c r="I153" s="146"/>
      <c r="J153" s="21">
        <f>SUM(J154:J158)</f>
        <v>0</v>
      </c>
      <c r="K153" s="21">
        <f>SUM(K154:K158)</f>
        <v>0</v>
      </c>
    </row>
    <row r="154" spans="1:11" ht="15.75">
      <c r="A154" s="17"/>
      <c r="B154" s="17"/>
      <c r="C154" s="23"/>
      <c r="D154" s="23">
        <v>1</v>
      </c>
      <c r="E154" s="23"/>
      <c r="F154" s="51"/>
      <c r="G154" s="35"/>
      <c r="H154" s="35"/>
      <c r="I154" s="18" t="s">
        <v>18</v>
      </c>
      <c r="J154" s="42"/>
      <c r="K154" s="42"/>
    </row>
    <row r="155" spans="1:11" ht="15.75">
      <c r="A155" s="17"/>
      <c r="B155" s="17"/>
      <c r="C155" s="23"/>
      <c r="D155" s="23">
        <v>2</v>
      </c>
      <c r="E155" s="23"/>
      <c r="F155" s="51"/>
      <c r="G155" s="35"/>
      <c r="H155" s="35"/>
      <c r="I155" s="18" t="s">
        <v>73</v>
      </c>
      <c r="J155" s="42"/>
      <c r="K155" s="42"/>
    </row>
    <row r="156" spans="1:11" ht="15.75">
      <c r="A156" s="17"/>
      <c r="B156" s="17"/>
      <c r="C156" s="23"/>
      <c r="D156" s="23">
        <v>3</v>
      </c>
      <c r="E156" s="23"/>
      <c r="F156" s="51"/>
      <c r="G156" s="35"/>
      <c r="H156" s="35"/>
      <c r="I156" s="18" t="s">
        <v>74</v>
      </c>
      <c r="J156" s="42"/>
      <c r="K156" s="42"/>
    </row>
    <row r="157" spans="1:11" ht="31.5">
      <c r="A157" s="17"/>
      <c r="B157" s="17"/>
      <c r="C157" s="23"/>
      <c r="D157" s="23">
        <v>4</v>
      </c>
      <c r="E157" s="23"/>
      <c r="F157" s="51"/>
      <c r="G157" s="35"/>
      <c r="H157" s="35"/>
      <c r="I157" s="18" t="s">
        <v>75</v>
      </c>
      <c r="J157" s="42"/>
      <c r="K157" s="42"/>
    </row>
    <row r="158" spans="1:11" ht="15.75">
      <c r="A158" s="17"/>
      <c r="B158" s="17"/>
      <c r="C158" s="23"/>
      <c r="D158" s="23">
        <v>5</v>
      </c>
      <c r="E158" s="23"/>
      <c r="F158" s="51"/>
      <c r="G158" s="35"/>
      <c r="H158" s="35"/>
      <c r="I158" s="18" t="s">
        <v>76</v>
      </c>
      <c r="J158" s="42"/>
      <c r="K158" s="42"/>
    </row>
    <row r="159" spans="1:11" ht="15.75">
      <c r="A159" s="17">
        <v>22</v>
      </c>
      <c r="B159" s="17"/>
      <c r="C159" s="23"/>
      <c r="D159" s="23"/>
      <c r="E159" s="23" t="s">
        <v>21</v>
      </c>
      <c r="F159" s="144" t="s">
        <v>84</v>
      </c>
      <c r="G159" s="145"/>
      <c r="H159" s="145"/>
      <c r="I159" s="146"/>
      <c r="J159" s="21">
        <f>SUM(J160:J164)</f>
        <v>1343883</v>
      </c>
      <c r="K159" s="21">
        <v>1343883</v>
      </c>
    </row>
    <row r="160" spans="1:11" ht="15.75">
      <c r="A160" s="17"/>
      <c r="B160" s="17"/>
      <c r="C160" s="23"/>
      <c r="D160" s="23">
        <v>1</v>
      </c>
      <c r="E160" s="23"/>
      <c r="F160" s="51"/>
      <c r="G160" s="35"/>
      <c r="H160" s="35"/>
      <c r="I160" s="18" t="s">
        <v>18</v>
      </c>
      <c r="J160" s="42"/>
      <c r="K160" s="42"/>
    </row>
    <row r="161" spans="1:11" ht="15.75">
      <c r="A161" s="17"/>
      <c r="B161" s="17"/>
      <c r="C161" s="23"/>
      <c r="D161" s="23">
        <v>2</v>
      </c>
      <c r="E161" s="23"/>
      <c r="F161" s="51"/>
      <c r="G161" s="35"/>
      <c r="H161" s="35"/>
      <c r="I161" s="18" t="s">
        <v>73</v>
      </c>
      <c r="J161" s="42"/>
      <c r="K161" s="42"/>
    </row>
    <row r="162" spans="1:11" ht="15.75">
      <c r="A162" s="17"/>
      <c r="B162" s="17"/>
      <c r="C162" s="23"/>
      <c r="D162" s="23">
        <v>3</v>
      </c>
      <c r="E162" s="23"/>
      <c r="F162" s="51"/>
      <c r="G162" s="35"/>
      <c r="H162" s="35"/>
      <c r="I162" s="18" t="s">
        <v>74</v>
      </c>
      <c r="J162" s="42"/>
      <c r="K162" s="42"/>
    </row>
    <row r="163" spans="1:11" ht="31.5">
      <c r="A163" s="17"/>
      <c r="B163" s="17"/>
      <c r="C163" s="23"/>
      <c r="D163" s="23">
        <v>4</v>
      </c>
      <c r="E163" s="23"/>
      <c r="F163" s="51"/>
      <c r="G163" s="35"/>
      <c r="H163" s="35"/>
      <c r="I163" s="18" t="s">
        <v>75</v>
      </c>
      <c r="J163" s="42">
        <v>1343883</v>
      </c>
      <c r="K163" s="42">
        <v>213044</v>
      </c>
    </row>
    <row r="164" spans="1:11" ht="15.75">
      <c r="A164" s="17"/>
      <c r="B164" s="17"/>
      <c r="C164" s="23"/>
      <c r="D164" s="23">
        <v>5</v>
      </c>
      <c r="E164" s="23"/>
      <c r="F164" s="51"/>
      <c r="G164" s="35"/>
      <c r="H164" s="35"/>
      <c r="I164" s="18" t="s">
        <v>76</v>
      </c>
      <c r="J164" s="42"/>
      <c r="K164" s="42"/>
    </row>
    <row r="165" spans="1:11" ht="15.75">
      <c r="A165" s="17">
        <v>23</v>
      </c>
      <c r="B165" s="17"/>
      <c r="C165" s="23"/>
      <c r="D165" s="23"/>
      <c r="E165" s="23" t="s">
        <v>85</v>
      </c>
      <c r="F165" s="144" t="s">
        <v>83</v>
      </c>
      <c r="G165" s="145"/>
      <c r="H165" s="145"/>
      <c r="I165" s="146"/>
      <c r="J165" s="21">
        <f>SUM(J166:J170)</f>
        <v>0</v>
      </c>
      <c r="K165" s="21">
        <f>SUM(K166:K170)</f>
        <v>0</v>
      </c>
    </row>
    <row r="166" spans="1:11" ht="15.75">
      <c r="A166" s="17"/>
      <c r="B166" s="17"/>
      <c r="C166" s="23"/>
      <c r="D166" s="23">
        <v>1</v>
      </c>
      <c r="E166" s="23"/>
      <c r="F166" s="51"/>
      <c r="G166" s="35"/>
      <c r="H166" s="35"/>
      <c r="I166" s="18" t="s">
        <v>18</v>
      </c>
      <c r="J166" s="42"/>
      <c r="K166" s="42"/>
    </row>
    <row r="167" spans="1:11" ht="15.75">
      <c r="A167" s="17"/>
      <c r="B167" s="17"/>
      <c r="C167" s="23"/>
      <c r="D167" s="23">
        <v>2</v>
      </c>
      <c r="E167" s="23"/>
      <c r="F167" s="51"/>
      <c r="G167" s="35"/>
      <c r="H167" s="35"/>
      <c r="I167" s="18" t="s">
        <v>73</v>
      </c>
      <c r="J167" s="42"/>
      <c r="K167" s="42"/>
    </row>
    <row r="168" spans="1:11" ht="15.75">
      <c r="A168" s="17"/>
      <c r="B168" s="17"/>
      <c r="C168" s="23"/>
      <c r="D168" s="23">
        <v>3</v>
      </c>
      <c r="E168" s="23"/>
      <c r="F168" s="51"/>
      <c r="G168" s="35"/>
      <c r="H168" s="35"/>
      <c r="I168" s="18" t="s">
        <v>74</v>
      </c>
      <c r="J168" s="42"/>
      <c r="K168" s="42"/>
    </row>
    <row r="169" spans="1:11" ht="31.5">
      <c r="A169" s="17"/>
      <c r="B169" s="17"/>
      <c r="C169" s="23"/>
      <c r="D169" s="23">
        <v>4</v>
      </c>
      <c r="E169" s="23"/>
      <c r="F169" s="51"/>
      <c r="G169" s="35"/>
      <c r="H169" s="35"/>
      <c r="I169" s="18" t="s">
        <v>75</v>
      </c>
      <c r="J169" s="42"/>
      <c r="K169" s="42"/>
    </row>
    <row r="170" spans="1:11" ht="15.75">
      <c r="A170" s="17"/>
      <c r="B170" s="17"/>
      <c r="C170" s="23"/>
      <c r="D170" s="23">
        <v>5</v>
      </c>
      <c r="E170" s="23"/>
      <c r="F170" s="51"/>
      <c r="G170" s="35"/>
      <c r="H170" s="35"/>
      <c r="I170" s="18" t="s">
        <v>76</v>
      </c>
      <c r="J170" s="42"/>
      <c r="K170" s="42"/>
    </row>
    <row r="171" spans="1:11" ht="15.75">
      <c r="A171" s="17">
        <v>24</v>
      </c>
      <c r="B171" s="17"/>
      <c r="C171" s="23"/>
      <c r="D171" s="23"/>
      <c r="E171" s="23" t="s">
        <v>21</v>
      </c>
      <c r="F171" s="47" t="s">
        <v>101</v>
      </c>
      <c r="G171" s="48"/>
      <c r="H171" s="48"/>
      <c r="I171" s="49"/>
      <c r="J171" s="21">
        <f>SUM(J172)</f>
        <v>6525940</v>
      </c>
      <c r="K171" s="21">
        <f>SUM(K172)</f>
        <v>8228526</v>
      </c>
    </row>
    <row r="172" spans="1:11" s="7" customFormat="1" ht="31.5">
      <c r="A172" s="17"/>
      <c r="B172" s="17"/>
      <c r="C172" s="23"/>
      <c r="D172" s="23">
        <v>4</v>
      </c>
      <c r="E172" s="23"/>
      <c r="F172" s="27"/>
      <c r="G172" s="29"/>
      <c r="H172" s="27"/>
      <c r="I172" s="18" t="s">
        <v>75</v>
      </c>
      <c r="J172" s="42">
        <v>6525940</v>
      </c>
      <c r="K172" s="42">
        <v>8228526</v>
      </c>
    </row>
    <row r="173" spans="1:11" s="7" customFormat="1" ht="15.75">
      <c r="A173" s="17"/>
      <c r="B173" s="17"/>
      <c r="C173" s="23"/>
      <c r="D173" s="23"/>
      <c r="E173" s="23"/>
      <c r="F173" s="229" t="s">
        <v>117</v>
      </c>
      <c r="G173" s="230"/>
      <c r="H173" s="230"/>
      <c r="I173" s="231"/>
      <c r="J173" s="21">
        <f>J29+J38+J56+J62+J68+J73+J82+J88+J94+J100+J108+J114+J120+J126+J132+J138+J144+J147+J153+J159+J165+J171+J76+J44</f>
        <v>77576183</v>
      </c>
      <c r="K173" s="21">
        <f>SUM(K29,K38,K44,K50,K56,K62,K68,K73,K76,K82,K88,K100,K106,K108,K114,K120,K126,K132,K138,K144,K147,K153,K159,K165,K171)</f>
        <v>104428079</v>
      </c>
    </row>
    <row r="174" spans="1:11" ht="30.75" customHeight="1">
      <c r="A174" s="36"/>
      <c r="B174" s="36"/>
      <c r="C174" s="37"/>
      <c r="D174" s="37"/>
      <c r="E174" s="37"/>
      <c r="F174" s="228" t="s">
        <v>14</v>
      </c>
      <c r="G174" s="228"/>
      <c r="H174" s="228"/>
      <c r="I174" s="228"/>
      <c r="J174" s="38">
        <f>J27+J173+J50</f>
        <v>93894011</v>
      </c>
      <c r="K174" s="38">
        <f>SUM(K173,K27)</f>
        <v>122439992</v>
      </c>
    </row>
    <row r="175" spans="1:11" ht="15.75">
      <c r="D175" s="3"/>
      <c r="E175" s="2"/>
      <c r="F175" s="2"/>
      <c r="G175" s="2"/>
      <c r="H175" s="2"/>
      <c r="I175" s="2"/>
    </row>
    <row r="176" spans="1:11" ht="15.75">
      <c r="D176" s="3"/>
      <c r="E176" s="2"/>
      <c r="F176" s="2"/>
      <c r="G176" s="2"/>
      <c r="H176" s="2"/>
      <c r="I176" s="2"/>
    </row>
    <row r="177" spans="4:9" ht="15.75">
      <c r="D177" s="3"/>
      <c r="E177" s="2"/>
      <c r="F177" s="2"/>
      <c r="G177" s="2"/>
      <c r="H177" s="2"/>
      <c r="I177" s="2"/>
    </row>
  </sheetData>
  <mergeCells count="43">
    <mergeCell ref="K4:K5"/>
    <mergeCell ref="F106:I106"/>
    <mergeCell ref="F7:I7"/>
    <mergeCell ref="G8:I8"/>
    <mergeCell ref="F26:I26"/>
    <mergeCell ref="G14:I14"/>
    <mergeCell ref="G20:I20"/>
    <mergeCell ref="F6:I6"/>
    <mergeCell ref="K30:K31"/>
    <mergeCell ref="F27:I27"/>
    <mergeCell ref="F29:I29"/>
    <mergeCell ref="F82:I82"/>
    <mergeCell ref="F88:I88"/>
    <mergeCell ref="F94:I94"/>
    <mergeCell ref="F68:I68"/>
    <mergeCell ref="F28:I28"/>
    <mergeCell ref="F50:I50"/>
    <mergeCell ref="F38:I38"/>
    <mergeCell ref="F44:I44"/>
    <mergeCell ref="F56:I56"/>
    <mergeCell ref="F62:I62"/>
    <mergeCell ref="F174:I174"/>
    <mergeCell ref="F173:I173"/>
    <mergeCell ref="F144:I144"/>
    <mergeCell ref="F100:I100"/>
    <mergeCell ref="F76:I76"/>
    <mergeCell ref="F132:I132"/>
    <mergeCell ref="F138:I138"/>
    <mergeCell ref="F165:I165"/>
    <mergeCell ref="F153:I153"/>
    <mergeCell ref="F159:I159"/>
    <mergeCell ref="F126:I126"/>
    <mergeCell ref="F114:I114"/>
    <mergeCell ref="F120:I120"/>
    <mergeCell ref="F108:I108"/>
    <mergeCell ref="A2:J2"/>
    <mergeCell ref="E4:E5"/>
    <mergeCell ref="F4:I4"/>
    <mergeCell ref="A4:A5"/>
    <mergeCell ref="B4:B5"/>
    <mergeCell ref="C4:C5"/>
    <mergeCell ref="D4:D5"/>
    <mergeCell ref="J4:J5"/>
  </mergeCells>
  <phoneticPr fontId="0" type="noConversion"/>
  <printOptions horizontalCentered="1"/>
  <pageMargins left="0.39370078740157483" right="0.39370078740157483" top="0.62992125984251968" bottom="0.59055118110236227" header="0.51181102362204722" footer="0.51181102362204722"/>
  <pageSetup paperSize="9" scale="51" orientation="portrait" r:id="rId1"/>
  <headerFooter alignWithMargins="0">
    <oddHeader>&amp;C&amp;"Times New Roman CE,Normál"2. melléklet - &amp;P. oldal</oddHeader>
  </headerFooter>
  <rowBreaks count="2" manualBreakCount="2">
    <brk id="89" max="11" man="1"/>
    <brk id="1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Bevételek 1.a mell</vt:lpstr>
      <vt:lpstr>Kiadások 1.b mell</vt:lpstr>
      <vt:lpstr>'Bevételek 1.a mell'!Nyomtatási_cím</vt:lpstr>
      <vt:lpstr>'Kiadások 1.b mell'!Nyomtatási_cím</vt:lpstr>
      <vt:lpstr>'Bevételek 1.a mell'!Nyomtatási_terület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Zay Ferenc</dc:creator>
  <cp:lastModifiedBy>user</cp:lastModifiedBy>
  <cp:lastPrinted>2017-12-10T17:53:24Z</cp:lastPrinted>
  <dcterms:created xsi:type="dcterms:W3CDTF">1997-01-09T08:22:06Z</dcterms:created>
  <dcterms:modified xsi:type="dcterms:W3CDTF">2018-05-22T08:37:33Z</dcterms:modified>
</cp:coreProperties>
</file>