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440" windowHeight="11010" tabRatio="727" firstSheet="34" activeTab="3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 .mell " sheetId="17" r:id="rId17"/>
    <sheet name="9.1.3. sz. mell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9.4.sz.mell." sheetId="27" r:id="rId27"/>
    <sheet name="9.4.1.sz.mell." sheetId="28" r:id="rId28"/>
    <sheet name="9.4.2.sz.mell." sheetId="29" r:id="rId29"/>
    <sheet name="9.4.3.sz.mell." sheetId="30" r:id="rId30"/>
    <sheet name="10.sz.mell" sheetId="31" r:id="rId31"/>
    <sheet name="1. sz tájékoztató t." sheetId="32" r:id="rId32"/>
    <sheet name="2. sz tájékoztató t" sheetId="33" r:id="rId33"/>
    <sheet name="3. sz tájékoztató t." sheetId="34" r:id="rId34"/>
    <sheet name="4.sz tájékoztató t." sheetId="35" r:id="rId35"/>
    <sheet name="5.sz tájékoztató t." sheetId="36" r:id="rId36"/>
    <sheet name="6.sz tájékoztató t." sheetId="37" r:id="rId37"/>
    <sheet name="7. sz tájékoztató" sheetId="38" r:id="rId38"/>
    <sheet name="8. sz. táblázat" sheetId="39" r:id="rId39"/>
    <sheet name="9. sz. táblázat" sheetId="40" r:id="rId40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 .mell '!$1:$6</definedName>
    <definedName name="_xlnm.Print_Titles" localSheetId="17">'9.1.3. sz. mell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31">'1. sz tájékoztató t.'!$A$1:$E$149</definedName>
    <definedName name="_xlnm.Print_Area" localSheetId="1">'1.1.sz.mell.'!$A$1:$C$151</definedName>
    <definedName name="_xlnm.Print_Area" localSheetId="2">'1.2.sz.mell.'!$A$1:$C$150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<sst xmlns="http://schemas.openxmlformats.org/spreadsheetml/2006/main" count="4747" uniqueCount="845">
  <si>
    <t>Ingatlanhasznosítás</t>
  </si>
  <si>
    <t>KULTÚRHÁZ ÉS KÖNYVTÁR ÖSSZESEN</t>
  </si>
  <si>
    <t>HOSSZABB KÖZFOGLALKOZTATÁS  ÖSSZES</t>
  </si>
  <si>
    <t>Járulékok, adók</t>
  </si>
  <si>
    <t>Foglalkoztatást helyettesítő támogatásra  jogosultak hosszabb időtartamú közfoglalkoztatása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</si>
  <si>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</si>
  <si>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</si>
  <si>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</si>
  <si>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</si>
  <si>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</si>
  <si>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</si>
  <si>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</si>
  <si>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</si>
  <si>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</si>
  <si>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</si>
  <si>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</si>
  <si>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</si>
  <si>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</si>
  <si>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</si>
  <si>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</si>
  <si>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</si>
  <si>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</si>
  <si>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</si>
  <si>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</si>
  <si>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</si>
  <si>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</si>
  <si>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</si>
  <si>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</si>
  <si>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</si>
  <si>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intézményi étkeztetés</t>
  </si>
  <si>
    <t>Óvodai étkeztetés összesen</t>
  </si>
  <si>
    <t>2014.         eredeti       ( e Ft )</t>
  </si>
  <si>
    <t>Önkormányzati jogalkotás / Önkormányzatok jogalkotó és általános igazgatási tevékenysége</t>
  </si>
  <si>
    <t>Sportlétesítmények működtetése</t>
  </si>
  <si>
    <t>2014.          eredeti            ( E Ft )</t>
  </si>
  <si>
    <t>2014.    eredeti             ( E Ft )</t>
  </si>
  <si>
    <t xml:space="preserve"> Önkormányzati hivatalok igazgatási tevékenység</t>
  </si>
  <si>
    <t>Foglalkozást helyettesítő támogatás</t>
  </si>
  <si>
    <t>Szoc .ellátás</t>
  </si>
  <si>
    <t>Rendszeres gyermekvédelmi támogatás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</si>
  <si>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</si>
  <si>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</si>
  <si>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</si>
  <si>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</si>
  <si>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</si>
  <si>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</si>
  <si>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</si>
  <si>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</si>
  <si>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</si>
  <si>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</si>
  <si>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</si>
  <si>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</si>
  <si>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</si>
  <si>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</si>
  <si>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MÓDOSÍTOTT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</si>
  <si>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</si>
  <si>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</si>
  <si>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</si>
  <si>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</si>
  <si>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</si>
  <si>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</si>
  <si>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</si>
  <si>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</si>
  <si>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</si>
  <si>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</si>
  <si>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</si>
  <si>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</si>
  <si>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</si>
  <si>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</si>
  <si>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</si>
  <si>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</si>
  <si>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</si>
  <si>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</si>
  <si>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</si>
  <si>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Szoc. étkeztetés</t>
  </si>
  <si>
    <t>Idősek klubja</t>
  </si>
  <si>
    <t>Szakmai dolgozók bértám.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</si>
  <si>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</si>
  <si>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</si>
  <si>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</si>
  <si>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</si>
  <si>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Óvodaműködtetési támogatás</t>
  </si>
  <si>
    <t>Étkeztetés kiegészítés</t>
  </si>
  <si>
    <t>Kulturális feladatok támogatása</t>
  </si>
  <si>
    <t>5. sz. tájékoztató tábla</t>
  </si>
  <si>
    <t>TIOP-3.4.2.-11/1-2012-0318</t>
  </si>
  <si>
    <t>Felhalmozási célú önkormányzati támogatások (vis maior)</t>
  </si>
  <si>
    <t>Támogatás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</si>
  <si>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</si>
  <si>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</si>
  <si>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</si>
  <si>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</si>
  <si>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</si>
  <si>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</si>
  <si>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</si>
  <si>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</si>
  <si>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</si>
  <si>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</si>
  <si>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</si>
  <si>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</si>
  <si>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</si>
  <si>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</si>
  <si>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</si>
  <si>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</si>
  <si>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</si>
  <si>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</si>
  <si>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</si>
  <si>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</si>
  <si>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</si>
  <si>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</si>
  <si>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</si>
  <si>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</si>
  <si>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</si>
  <si>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</si>
  <si>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</si>
  <si>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</si>
  <si>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</si>
  <si>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</si>
  <si>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</si>
  <si>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</si>
  <si>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</si>
  <si>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</si>
  <si>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</si>
  <si>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</si>
  <si>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</si>
  <si>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</si>
  <si>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</si>
  <si>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</si>
  <si>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</si>
  <si>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</si>
  <si>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</si>
  <si>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</si>
  <si>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</si>
  <si>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</si>
  <si>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</si>
  <si>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</si>
  <si>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</si>
  <si>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</si>
  <si>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</si>
  <si>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</si>
  <si>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</si>
  <si>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</si>
  <si>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</si>
  <si>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</si>
  <si>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</si>
  <si>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</si>
  <si>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</si>
  <si>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</si>
  <si>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</si>
  <si>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</si>
  <si>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</si>
  <si>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</si>
  <si>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</si>
  <si>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</si>
  <si>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</si>
  <si>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</si>
  <si>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</si>
  <si>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</si>
  <si>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</si>
  <si>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</si>
  <si>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</si>
  <si>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</si>
  <si>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</si>
  <si>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</si>
  <si>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</si>
  <si>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</si>
  <si>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</si>
  <si>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</si>
  <si>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</si>
  <si>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</si>
  <si>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</si>
  <si>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</si>
  <si>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</si>
  <si>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</si>
  <si>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</si>
  <si>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</si>
  <si>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</si>
  <si>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</si>
  <si>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</si>
  <si>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</si>
  <si>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</si>
  <si>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</si>
  <si>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</si>
  <si>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</si>
  <si>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</si>
  <si>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</si>
  <si>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</si>
  <si>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</si>
  <si>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</si>
  <si>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</si>
  <si>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</si>
  <si>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</si>
  <si>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</si>
  <si>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</si>
  <si>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</si>
  <si>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</si>
  <si>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</si>
  <si>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</si>
  <si>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</si>
  <si>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</si>
  <si>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</si>
  <si>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</si>
  <si>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</si>
  <si>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</si>
  <si>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</si>
  <si>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</si>
  <si>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</si>
  <si>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</si>
  <si>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</si>
  <si>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</si>
  <si>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</si>
  <si>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</si>
  <si>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</si>
  <si>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</si>
  <si>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</si>
  <si>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</si>
  <si>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</si>
  <si>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</si>
  <si>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</si>
  <si>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</si>
  <si>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</si>
  <si>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</si>
  <si>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</si>
  <si>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</si>
  <si>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</si>
  <si>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</si>
  <si>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</si>
  <si>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</si>
  <si>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</si>
  <si>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</si>
  <si>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</si>
  <si>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</si>
  <si>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</si>
  <si>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</si>
  <si>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</si>
  <si>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</si>
  <si>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</si>
  <si>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</si>
  <si>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</si>
  <si>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</si>
  <si>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</si>
  <si>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</si>
  <si>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</si>
  <si>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</si>
  <si>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</si>
  <si>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</si>
  <si>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</si>
  <si>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</si>
  <si>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</si>
  <si>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</si>
  <si>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</si>
  <si>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</si>
  <si>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</si>
  <si>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</si>
  <si>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</si>
  <si>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</si>
  <si>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</si>
  <si>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</si>
  <si>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</si>
  <si>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</si>
  <si>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</si>
  <si>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</si>
  <si>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</si>
  <si>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</si>
  <si>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</si>
  <si>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</si>
  <si>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</si>
  <si>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</si>
  <si>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</si>
  <si>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</si>
  <si>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</si>
  <si>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</si>
  <si>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</si>
  <si>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</si>
  <si>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</si>
  <si>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</si>
  <si>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</si>
  <si>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</si>
  <si>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</si>
  <si>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</si>
  <si>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</si>
  <si>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</si>
  <si>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</si>
  <si>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</si>
  <si>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</si>
  <si>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</si>
  <si>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</si>
  <si>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</si>
  <si>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</si>
  <si>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</si>
  <si>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</si>
  <si>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</si>
  <si>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</si>
  <si>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</si>
  <si>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</si>
  <si>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</si>
  <si>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</si>
  <si>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</si>
  <si>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</si>
  <si>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</si>
  <si>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</si>
  <si>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</si>
  <si>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</si>
  <si>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</si>
  <si>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</si>
  <si>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</si>
  <si>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</si>
  <si>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</si>
  <si>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</si>
  <si>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</si>
  <si>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</si>
  <si>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</si>
  <si>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</si>
  <si>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</si>
  <si>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</si>
  <si>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</si>
  <si>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</si>
  <si>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</si>
  <si>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</si>
  <si>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</si>
  <si>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</si>
  <si>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</si>
  <si>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</si>
  <si>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</si>
  <si>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</si>
  <si>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</si>
  <si>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</si>
  <si>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</si>
  <si>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</si>
  <si>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</si>
  <si>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</si>
  <si>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</si>
  <si>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</si>
  <si>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</si>
  <si>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</si>
  <si>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</si>
  <si>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</si>
  <si>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</si>
  <si>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</si>
  <si>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</si>
  <si>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</si>
  <si>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</si>
  <si>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</si>
  <si>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</si>
  <si>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</si>
  <si>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</si>
  <si>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</si>
  <si>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</si>
  <si>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</si>
  <si>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</si>
  <si>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</si>
  <si>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</si>
  <si>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</si>
  <si>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</si>
  <si>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</si>
  <si>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</si>
  <si>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</si>
  <si>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</si>
  <si>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</si>
  <si>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</si>
  <si>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</si>
  <si>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</si>
  <si>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</si>
  <si>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</si>
  <si>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</si>
  <si>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</si>
  <si>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</si>
  <si>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</si>
  <si>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</si>
  <si>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</si>
  <si>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</si>
  <si>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</si>
  <si>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</si>
  <si>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</si>
  <si>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</si>
  <si>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</si>
  <si>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</si>
  <si>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</si>
  <si>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</si>
  <si>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</si>
  <si>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</si>
  <si>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</si>
  <si>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</si>
  <si>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</si>
  <si>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</si>
  <si>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</si>
  <si>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</si>
  <si>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</si>
  <si>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</si>
  <si>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</si>
  <si>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</si>
  <si>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</si>
  <si>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</si>
  <si>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</si>
  <si>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</si>
  <si>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</si>
  <si>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</si>
  <si>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</si>
  <si>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</si>
  <si>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</si>
  <si>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</si>
  <si>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</si>
  <si>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</si>
  <si>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</si>
  <si>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</si>
  <si>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</si>
  <si>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</si>
  <si>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</si>
  <si>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</si>
  <si>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</si>
  <si>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</si>
  <si>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</si>
  <si>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</si>
  <si>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</si>
  <si>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</si>
  <si>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</si>
  <si>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</si>
  <si>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</si>
  <si>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</si>
  <si>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</si>
  <si>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</si>
  <si>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</si>
  <si>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</si>
  <si>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</si>
  <si>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</si>
  <si>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</si>
  <si>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</si>
  <si>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</si>
  <si>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</si>
  <si>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</si>
  <si>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</si>
  <si>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</si>
  <si>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</si>
  <si>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</si>
  <si>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</si>
  <si>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</si>
  <si>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</si>
  <si>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</si>
  <si>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</si>
  <si>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</si>
  <si>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</si>
  <si>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</si>
  <si>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</si>
  <si>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</si>
  <si>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</si>
  <si>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</si>
  <si>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</si>
  <si>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</si>
  <si>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</si>
  <si>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</si>
  <si>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</si>
  <si>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</si>
  <si>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</si>
  <si>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</si>
  <si>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</si>
  <si>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</si>
  <si>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</si>
  <si>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</si>
  <si>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</si>
  <si>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</si>
  <si>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</si>
  <si>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</si>
  <si>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</si>
  <si>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</si>
  <si>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</si>
  <si>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</si>
  <si>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</si>
  <si>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</si>
  <si>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</si>
  <si>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</si>
  <si>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</si>
  <si>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</si>
  <si>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</si>
  <si>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</si>
  <si>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</si>
  <si>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</si>
  <si>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</si>
  <si>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</si>
  <si>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</si>
  <si>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</si>
  <si>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</si>
  <si>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</si>
  <si>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</si>
  <si>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</si>
  <si>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</si>
  <si>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</si>
  <si>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</si>
  <si>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</si>
  <si>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</si>
  <si>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</si>
  <si>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</si>
  <si>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</si>
  <si>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</si>
  <si>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</si>
  <si>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</si>
  <si>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</si>
  <si>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</si>
  <si>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</si>
  <si>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</si>
  <si>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</si>
  <si>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</si>
  <si>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</si>
  <si>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</si>
  <si>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</si>
  <si>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</si>
  <si>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</si>
  <si>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</si>
  <si>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</si>
  <si>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</si>
  <si>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</si>
  <si>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</si>
  <si>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</si>
  <si>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</si>
  <si>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</si>
  <si>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</si>
  <si>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</si>
  <si>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</si>
  <si>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</si>
  <si>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</si>
  <si>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</si>
  <si>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</si>
  <si>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</si>
  <si>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</si>
  <si>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</si>
  <si>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</si>
  <si>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</si>
  <si>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</si>
  <si>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</si>
  <si>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</si>
  <si>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</si>
  <si>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</si>
  <si>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</si>
  <si>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</si>
  <si>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</si>
  <si>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</si>
  <si>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</si>
  <si>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</si>
  <si>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</si>
  <si>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</si>
  <si>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</si>
  <si>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</si>
  <si>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</si>
  <si>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</si>
  <si>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</si>
  <si>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</si>
  <si>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</si>
  <si>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</si>
  <si>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</si>
  <si>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</si>
  <si>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</si>
  <si>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</si>
  <si>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</si>
  <si>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</si>
  <si>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</si>
  <si>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</si>
  <si>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</si>
  <si>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</si>
  <si>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</si>
  <si>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</si>
  <si>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</si>
  <si>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</si>
  <si>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</si>
  <si>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</si>
  <si>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</si>
  <si>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</si>
  <si>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</si>
  <si>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</si>
  <si>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</si>
  <si>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</si>
  <si>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</si>
  <si>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</si>
  <si>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</si>
  <si>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</si>
  <si>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</si>
  <si>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</si>
  <si>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</si>
  <si>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</si>
  <si>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</si>
  <si>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</si>
  <si>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</si>
  <si>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</si>
  <si>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</si>
  <si>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</si>
  <si>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</si>
  <si>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</si>
  <si>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</si>
  <si>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</si>
  <si>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</si>
  <si>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</si>
  <si>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</si>
  <si>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</si>
  <si>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</si>
  <si>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</si>
  <si>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</si>
  <si>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</si>
  <si>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</si>
  <si>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</si>
  <si>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</si>
  <si>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</si>
  <si>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</si>
  <si>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</si>
  <si>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</si>
  <si>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</si>
  <si>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</si>
  <si>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</si>
  <si>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</si>
  <si>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</si>
  <si>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</si>
  <si>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</si>
  <si>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</si>
  <si>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</si>
  <si>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</si>
  <si>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</si>
  <si>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</si>
  <si>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</si>
  <si>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</si>
  <si>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</si>
  <si>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</si>
  <si>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</si>
  <si>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</si>
  <si>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</si>
  <si>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</si>
  <si>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</si>
  <si>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</si>
  <si>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</si>
  <si>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</si>
  <si>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</si>
  <si>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</si>
  <si>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</si>
  <si>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</si>
  <si>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</si>
  <si>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</si>
  <si>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</si>
  <si>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</si>
  <si>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Iskolai étkeztetés összesen</t>
  </si>
  <si>
    <t>Bölcsődei ellátás</t>
  </si>
  <si>
    <t>Gyermekjóléti szolgálat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</si>
  <si>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</si>
  <si>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</si>
  <si>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</si>
  <si>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</si>
  <si>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</si>
  <si>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</si>
  <si>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</si>
  <si>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</si>
  <si>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</si>
  <si>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</si>
  <si>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</si>
  <si>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</si>
  <si>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</si>
  <si>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</si>
  <si>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</si>
  <si>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</si>
  <si>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</si>
  <si>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</si>
  <si>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Szoc.ellátás</t>
  </si>
  <si>
    <t>Ápolási díj méltányossági alapon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</si>
  <si>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</si>
  <si>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</si>
  <si>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</si>
  <si>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</si>
  <si>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</si>
  <si>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</si>
  <si>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</si>
  <si>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</si>
  <si>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</si>
  <si>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</si>
  <si>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</si>
  <si>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</si>
  <si>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</si>
  <si>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</si>
  <si>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</si>
  <si>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</si>
  <si>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</si>
  <si>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</si>
  <si>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</si>
  <si>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</si>
  <si>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</si>
  <si>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</si>
  <si>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</si>
  <si>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</si>
  <si>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</si>
  <si>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</si>
  <si>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</si>
  <si>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 xml:space="preserve">2016. 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</si>
  <si>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</si>
  <si>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</si>
  <si>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</si>
  <si>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</si>
  <si>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</si>
  <si>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</si>
  <si>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</si>
  <si>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</si>
  <si>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</si>
  <si>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</si>
  <si>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</si>
  <si>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</si>
  <si>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</si>
  <si>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</si>
  <si>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</si>
  <si>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</si>
  <si>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</si>
  <si>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</si>
  <si>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</si>
  <si>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</si>
  <si>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</si>
  <si>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</si>
  <si>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</si>
  <si>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</si>
  <si>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9. táblázat</t>
  </si>
  <si>
    <t>Tájékoztató a 2015. évi állami támogatásokról</t>
  </si>
  <si>
    <t>Köznevelési feladatok támogatása</t>
  </si>
  <si>
    <t>Közvetlen segítők bértám. 8 hó</t>
  </si>
  <si>
    <t>Közvetlen segítők bértám. 4 hó</t>
  </si>
  <si>
    <t>Étkezés Óvoda,Iskola                 12 hó</t>
  </si>
  <si>
    <t>2015.         eredeti       ( e Ft )</t>
  </si>
  <si>
    <t>2014.12. módosított      ( e Ft )</t>
  </si>
  <si>
    <t>Nyári gyermekétkeztetés</t>
  </si>
  <si>
    <t>Adósságkonszolidációs felújítások</t>
  </si>
  <si>
    <t>Felhasználás                                              
2015. XII.31-ig</t>
  </si>
  <si>
    <t>2014-2015</t>
  </si>
  <si>
    <t>2015. évi előirányzat</t>
  </si>
  <si>
    <t>2015. év utáni szükséglet
(7=2 - 4 - 5-6)</t>
  </si>
  <si>
    <t>Tát Város Önkormányzat által fenntartott Szent György Otthon - Szent János Ispotály integrált intézmény korszerűsítése ( tartalék listán)</t>
  </si>
  <si>
    <t>Önkormányzaton kívüli EU-s projektekhez történő hozzájárulás 2015. évi előirányzat</t>
  </si>
  <si>
    <t>2015.    eredeti             ( E Ft )</t>
  </si>
  <si>
    <t>2014.12.  módosított             ( E Ft )</t>
  </si>
  <si>
    <t>2014. 12.  módosított             ( E Ft )</t>
  </si>
  <si>
    <t>2015.          eredeti            ( E Ft )</t>
  </si>
  <si>
    <t>2014. eredeti           (E Ft)</t>
  </si>
  <si>
    <t>2015. eredeti           (E Ft)</t>
  </si>
  <si>
    <t>2014. 12. módosított          (E Ft)</t>
  </si>
  <si>
    <t>Országgyűlési választások</t>
  </si>
  <si>
    <t>Európai Parlamenti választások</t>
  </si>
  <si>
    <t>EP választás</t>
  </si>
  <si>
    <t>Önkormányzati választások</t>
  </si>
  <si>
    <t>Önkormányzati  választások</t>
  </si>
  <si>
    <t>2014. eredeti            ( E Ft )</t>
  </si>
  <si>
    <t>2015. eredeti        ( E Ft )</t>
  </si>
  <si>
    <t>2014. 12. módosított         ( E Ft )</t>
  </si>
  <si>
    <t>,</t>
  </si>
  <si>
    <t>Felhasználás
2014. XII.31-ig</t>
  </si>
  <si>
    <t xml:space="preserve">2.1. melléklet az 1/2015. (I.27.) önkormányzati rendelethez     </t>
  </si>
  <si>
    <t xml:space="preserve">2.2. melléklet az 1/2015. (I.27.) önkormányzati rendelethez     </t>
  </si>
  <si>
    <t>2018.</t>
  </si>
  <si>
    <t>Tát Város Önkormányzat 2015. évi adósságot keletkeztető fejlesztési céljai</t>
  </si>
  <si>
    <t>9.1. melléklet az 1/2015. (I.27.) önkormányzati rendelethez</t>
  </si>
  <si>
    <t>9.2. melléklet az 1/2015. (I.27.) önkormányzati rendelethez</t>
  </si>
  <si>
    <t>9.2.1. melléklet az 1/2015. (I.27.) önkormányzati rendelethez</t>
  </si>
  <si>
    <t>9.2.2. melléklet az 1/2015. (I.27.) önkormányzati rendelethez</t>
  </si>
  <si>
    <t>9.2.3. melléklet az 1/2015. (I.27.) önkormányzati rendelethez</t>
  </si>
  <si>
    <t>9.3. melléklet az 1/2015. (I.27.) önkormányzati rendelethez</t>
  </si>
  <si>
    <t>9.3.1. melléklet az 1/2015. (I.27.) önkormányzati rendelethez</t>
  </si>
  <si>
    <t>9.3.2. melléklet az 1/2015. (I.27.) önkormányzati rendelethez</t>
  </si>
  <si>
    <t>9.3.3. melléklet az 1/2015. (I.27.) önkormányzati rendelethez</t>
  </si>
  <si>
    <t>9.4. melléklet az 1/2015. (I.27.) önkormányzati rendelethez</t>
  </si>
  <si>
    <t>9.4.1. melléklet az 1/2015. (I.27.) önkormányzati rendelethez</t>
  </si>
  <si>
    <t>9.4.2. melléklet az 1/2015. (I.27.) önkormányzati rendelethez</t>
  </si>
  <si>
    <t>9.4.3. melléklet az 1/2015. (I.27.) önkormányzati rendelethez</t>
  </si>
  <si>
    <t>2017. 
után</t>
  </si>
  <si>
    <t>2015 előtti kifizetés</t>
  </si>
  <si>
    <t>Előirányzat-felhasználási terv
2015. évre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</si>
  <si>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</si>
  <si>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</si>
  <si>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</si>
  <si>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</si>
  <si>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</si>
  <si>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</si>
  <si>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</si>
  <si>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</si>
  <si>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</si>
  <si>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</si>
  <si>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</si>
  <si>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</si>
  <si>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</si>
  <si>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</si>
  <si>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</si>
  <si>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</si>
  <si>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 xml:space="preserve">2017. </t>
  </si>
  <si>
    <t>Sorszám</t>
  </si>
  <si>
    <t>K I M U T A T Á S 
a 2015. évben céljelleggel juttatott támogatásokról</t>
  </si>
  <si>
    <t>6. tájékoztató tábla</t>
  </si>
  <si>
    <t>Bursa</t>
  </si>
  <si>
    <t>Kultúrház eszközbeszerzés  (szekrény, mikrofonkészlet, fejmikrofon, Rack doboz)</t>
  </si>
  <si>
    <t xml:space="preserve">   - Egyéb működési célú támogatások államháztartáson kívülre (tám.)</t>
  </si>
  <si>
    <t xml:space="preserve">
2015. év utáni szükséglet
</t>
  </si>
  <si>
    <t>2015-2017.</t>
  </si>
  <si>
    <t>KEOP-Tokod-Tát szennyvízelvezetés önrész (áfa+N 15%-a)</t>
  </si>
  <si>
    <t>KÖH eszközbeszerzés</t>
  </si>
  <si>
    <t>2015</t>
  </si>
  <si>
    <t>Norvég Alapból megvalósuló beruházás</t>
  </si>
  <si>
    <t>ÖSSZESEN ÖNKORMÁNYZAT</t>
  </si>
  <si>
    <t>ÖSSZESEN INTÉZMÉNYEK</t>
  </si>
  <si>
    <t>Szent György Otthon ajtókorszerűsítés</t>
  </si>
  <si>
    <r>
      <t xml:space="preserve">   - Egyéb működési célú támogatások ÁH-n belülre (társ.+intézményfin.)</t>
    </r>
    <r>
      <rPr>
        <sz val="8"/>
        <color indexed="53"/>
        <rFont val="Times New Roman CE"/>
        <family val="0"/>
      </rPr>
      <t>(3505)</t>
    </r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</si>
  <si>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</si>
  <si>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</si>
  <si>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</si>
  <si>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</si>
  <si>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</si>
  <si>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</si>
  <si>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 xml:space="preserve">   - Egyéb felhalmozási célú támogatások ÁH-n belülre (EGT Alap )</t>
  </si>
  <si>
    <r>
      <t>Beruházások</t>
    </r>
    <r>
      <rPr>
        <sz val="8"/>
        <color indexed="53"/>
        <rFont val="Times New Roman CE"/>
        <family val="0"/>
      </rPr>
      <t>(ebből EGT Alap77.603)</t>
    </r>
  </si>
  <si>
    <r>
      <t>Dologi  kiadások</t>
    </r>
    <r>
      <rPr>
        <sz val="8"/>
        <color indexed="53"/>
        <rFont val="Times New Roman CE"/>
        <family val="0"/>
      </rPr>
      <t xml:space="preserve"> (ebből EGT Alap 20.800)</t>
    </r>
  </si>
  <si>
    <t>Előző év költségvetési maradványának igénybevétele (bankszámlák egyenlege, EGT is)</t>
  </si>
  <si>
    <t>Egyéb felhalmozási célú támogatások bevételei (EGT partnerektől önrész)</t>
  </si>
  <si>
    <t xml:space="preserve">   - Egyéb felhalmozási célú támogatások ÁH-n belülre (finanszírozás )</t>
  </si>
  <si>
    <t>Céltartalék (EGT Alap)</t>
  </si>
  <si>
    <t>Általános tartalék (KEOP 95956 is)</t>
  </si>
  <si>
    <t>EGT Alap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</si>
  <si>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</si>
  <si>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</si>
  <si>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</si>
  <si>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</si>
  <si>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</si>
  <si>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</si>
  <si>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</si>
  <si>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</si>
  <si>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 xml:space="preserve">   - Egyéb felhalmozási célú támogatások ÁH-n belülre (EGT ALAP)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</si>
  <si>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</si>
  <si>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</si>
  <si>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felhalmozási célú támogatások ÁH-n belülre (finansz)</t>
  </si>
  <si>
    <t xml:space="preserve">   - Egyéb működési célú támogatások ÁH-n belülre (társ.+intézményfin.)</t>
  </si>
  <si>
    <t>9.1. 1. melléklet az 1/2015. (I.27.) önkormányzati rendelethez</t>
  </si>
  <si>
    <t>9.1.2. melléklet az 1/2015. (I.27.) önkormányzati rendelethez</t>
  </si>
  <si>
    <t>9.1.3. melléklet az 1/2015. (I.27.) önkormányzati rendelethez</t>
  </si>
  <si>
    <t>Egyéb működési célú támogatások bevételei (OEP)</t>
  </si>
  <si>
    <t>Egyéb működési célú támogatások bevételei (EGT)</t>
  </si>
  <si>
    <t>Egyéb működési célú támogatások bevételei (KEOP)</t>
  </si>
  <si>
    <t>2014-2015-2016.</t>
  </si>
  <si>
    <t>......................, 2015. .......................... hó ..... nap</t>
  </si>
  <si>
    <t>2014. évi eredeti</t>
  </si>
  <si>
    <t>2014. évi 
módosított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</si>
  <si>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</si>
  <si>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</si>
  <si>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</si>
  <si>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</si>
  <si>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(Szociális ágazati pótlék)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</si>
  <si>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</si>
  <si>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</si>
  <si>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</si>
  <si>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</si>
  <si>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2018. </t>
  </si>
  <si>
    <t>2018. után</t>
  </si>
  <si>
    <t xml:space="preserve">   - Egyéb működési célú támogatások államháztartáson kívülre (EGT Alap norv)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</si>
</sst>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darkHorizontal"/>
    </fill>
    <fill>
      <patternFill patternType="solid">
        <fgColor indexed="13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3" fillId="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4" borderId="7" applyNumberFormat="0" applyFont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8" applyNumberFormat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17" borderId="0" applyNumberFormat="0" applyBorder="0" applyAlignment="0" applyProtection="0"/>
    <xf numFmtId="0" fontId="68" fillId="7" borderId="0" applyNumberFormat="0" applyBorder="0" applyAlignment="0" applyProtection="0"/>
    <xf numFmtId="0" fontId="69" fillId="16" borderId="1" applyNumberFormat="0" applyAlignment="0" applyProtection="0"/>
    <xf numFmtId="9" fontId="0" fillId="0" borderId="0" applyFont="0" applyFill="0" applyBorder="0" applyAlignment="0" applyProtection="0"/>
  </cellStyleXfs>
  <cellXfs count="1157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8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9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41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6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8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9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164" fontId="0" fillId="18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9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5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9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5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5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4" xfId="40" applyNumberFormat="1" applyFont="1" applyFill="1" applyBorder="1" applyAlignment="1" applyProtection="1">
      <alignment/>
      <protection locked="0"/>
    </xf>
    <xf numFmtId="166" fontId="17" fillId="0" borderId="49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4" xfId="61" applyNumberFormat="1" applyFont="1" applyFill="1" applyBorder="1" applyAlignment="1" applyProtection="1">
      <alignment horizontal="left" vertical="center"/>
      <protection/>
    </xf>
    <xf numFmtId="0" fontId="27" fillId="0" borderId="44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50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19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19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2" fillId="0" borderId="61" xfId="61" applyFont="1" applyFill="1" applyBorder="1" applyAlignment="1" applyProtection="1">
      <alignment horizontal="right" vertical="center" wrapText="1" indent="1"/>
      <protection locked="0"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8" xfId="61" applyFont="1" applyFill="1" applyBorder="1" applyAlignment="1" applyProtection="1">
      <alignment vertical="center" wrapTex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6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164" fontId="2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8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61" applyFont="1" applyFill="1" applyBorder="1" applyAlignment="1" applyProtection="1">
      <alignment horizontal="left" vertical="center" wrapText="1" indent="6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164" fontId="6" fillId="0" borderId="4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70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164" fontId="2" fillId="0" borderId="71" xfId="6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6" fillId="0" borderId="42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4" fillId="0" borderId="72" xfId="59" applyNumberFormat="1" applyFont="1" applyFill="1" applyBorder="1" applyAlignment="1">
      <alignment horizontal="center"/>
      <protection/>
    </xf>
    <xf numFmtId="3" fontId="34" fillId="0" borderId="73" xfId="59" applyNumberFormat="1" applyFont="1" applyFill="1" applyBorder="1">
      <alignment/>
      <protection/>
    </xf>
    <xf numFmtId="3" fontId="34" fillId="0" borderId="38" xfId="59" applyNumberFormat="1" applyFont="1" applyFill="1" applyBorder="1">
      <alignment/>
      <protection/>
    </xf>
    <xf numFmtId="3" fontId="34" fillId="0" borderId="74" xfId="59" applyNumberFormat="1" applyFont="1" applyFill="1" applyBorder="1" applyAlignment="1">
      <alignment horizontal="center"/>
      <protection/>
    </xf>
    <xf numFmtId="3" fontId="34" fillId="0" borderId="75" xfId="59" applyNumberFormat="1" applyFont="1" applyFill="1" applyBorder="1">
      <alignment/>
      <protection/>
    </xf>
    <xf numFmtId="3" fontId="34" fillId="0" borderId="76" xfId="59" applyNumberFormat="1" applyFont="1" applyFill="1" applyBorder="1" applyAlignment="1">
      <alignment horizontal="center"/>
      <protection/>
    </xf>
    <xf numFmtId="3" fontId="34" fillId="0" borderId="77" xfId="59" applyNumberFormat="1" applyFont="1" applyFill="1" applyBorder="1">
      <alignment/>
      <protection/>
    </xf>
    <xf numFmtId="3" fontId="34" fillId="0" borderId="78" xfId="59" applyNumberFormat="1" applyFont="1" applyFill="1" applyBorder="1" applyAlignment="1">
      <alignment horizontal="center"/>
      <protection/>
    </xf>
    <xf numFmtId="3" fontId="33" fillId="20" borderId="25" xfId="59" applyNumberFormat="1" applyFont="1" applyFill="1" applyBorder="1" applyAlignment="1">
      <alignment horizontal="right"/>
      <protection/>
    </xf>
    <xf numFmtId="3" fontId="34" fillId="0" borderId="25" xfId="59" applyNumberFormat="1" applyFont="1" applyFill="1" applyBorder="1">
      <alignment/>
      <protection/>
    </xf>
    <xf numFmtId="0" fontId="34" fillId="0" borderId="79" xfId="59" applyFont="1" applyBorder="1" applyAlignment="1">
      <alignment/>
      <protection/>
    </xf>
    <xf numFmtId="3" fontId="33" fillId="0" borderId="51" xfId="59" applyNumberFormat="1" applyFont="1" applyFill="1" applyBorder="1" applyAlignment="1">
      <alignment horizontal="center"/>
      <protection/>
    </xf>
    <xf numFmtId="3" fontId="33" fillId="20" borderId="58" xfId="59" applyNumberFormat="1" applyFont="1" applyFill="1" applyBorder="1" applyAlignment="1">
      <alignment horizontal="right"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3" fontId="34" fillId="0" borderId="64" xfId="59" applyNumberFormat="1" applyFont="1" applyFill="1" applyBorder="1">
      <alignment/>
      <protection/>
    </xf>
    <xf numFmtId="3" fontId="34" fillId="0" borderId="54" xfId="59" applyNumberFormat="1" applyFont="1" applyFill="1" applyBorder="1">
      <alignment/>
      <protection/>
    </xf>
    <xf numFmtId="3" fontId="33" fillId="20" borderId="54" xfId="59" applyNumberFormat="1" applyFont="1" applyFill="1" applyBorder="1" applyAlignment="1">
      <alignment horizontal="right"/>
      <protection/>
    </xf>
    <xf numFmtId="3" fontId="34" fillId="0" borderId="80" xfId="59" applyNumberFormat="1" applyFont="1" applyFill="1" applyBorder="1" applyAlignment="1">
      <alignment horizontal="center"/>
      <protection/>
    </xf>
    <xf numFmtId="3" fontId="34" fillId="0" borderId="81" xfId="59" applyNumberFormat="1" applyFont="1" applyFill="1" applyBorder="1" applyAlignment="1">
      <alignment horizontal="center"/>
      <protection/>
    </xf>
    <xf numFmtId="3" fontId="34" fillId="0" borderId="48" xfId="59" applyNumberFormat="1" applyFont="1" applyFill="1" applyBorder="1" applyAlignment="1">
      <alignment/>
      <protection/>
    </xf>
    <xf numFmtId="3" fontId="34" fillId="7" borderId="25" xfId="59" applyNumberFormat="1" applyFont="1" applyFill="1" applyBorder="1">
      <alignment/>
      <protection/>
    </xf>
    <xf numFmtId="3" fontId="34" fillId="7" borderId="54" xfId="59" applyNumberFormat="1" applyFont="1" applyFill="1" applyBorder="1">
      <alignment/>
      <protection/>
    </xf>
    <xf numFmtId="3" fontId="34" fillId="0" borderId="71" xfId="59" applyNumberFormat="1" applyFont="1" applyFill="1" applyBorder="1" applyAlignment="1">
      <alignment horizontal="left"/>
      <protection/>
    </xf>
    <xf numFmtId="0" fontId="32" fillId="0" borderId="0" xfId="59" applyFill="1">
      <alignment/>
      <protection/>
    </xf>
    <xf numFmtId="3" fontId="34" fillId="0" borderId="82" xfId="59" applyNumberFormat="1" applyFont="1" applyFill="1" applyBorder="1">
      <alignment/>
      <protection/>
    </xf>
    <xf numFmtId="3" fontId="34" fillId="0" borderId="83" xfId="59" applyNumberFormat="1" applyFont="1" applyFill="1" applyBorder="1">
      <alignment/>
      <protection/>
    </xf>
    <xf numFmtId="3" fontId="33" fillId="20" borderId="29" xfId="59" applyNumberFormat="1" applyFont="1" applyFill="1" applyBorder="1" applyAlignment="1">
      <alignment horizontal="right"/>
      <protection/>
    </xf>
    <xf numFmtId="3" fontId="33" fillId="0" borderId="0" xfId="59" applyNumberFormat="1" applyFont="1" applyFill="1" applyBorder="1" applyAlignment="1">
      <alignment/>
      <protection/>
    </xf>
    <xf numFmtId="3" fontId="34" fillId="0" borderId="84" xfId="59" applyNumberFormat="1" applyFont="1" applyFill="1" applyBorder="1" applyAlignment="1">
      <alignment horizontal="center"/>
      <protection/>
    </xf>
    <xf numFmtId="3" fontId="34" fillId="0" borderId="85" xfId="59" applyNumberFormat="1" applyFont="1" applyFill="1" applyBorder="1" applyAlignment="1">
      <alignment horizontal="center"/>
      <protection/>
    </xf>
    <xf numFmtId="3" fontId="34" fillId="0" borderId="86" xfId="59" applyNumberFormat="1" applyFont="1" applyFill="1" applyBorder="1" applyAlignment="1">
      <alignment horizontal="center"/>
      <protection/>
    </xf>
    <xf numFmtId="3" fontId="34" fillId="0" borderId="27" xfId="59" applyNumberFormat="1" applyFont="1" applyFill="1" applyBorder="1">
      <alignment/>
      <protection/>
    </xf>
    <xf numFmtId="3" fontId="34" fillId="0" borderId="87" xfId="59" applyNumberFormat="1" applyFont="1" applyFill="1" applyBorder="1" applyAlignment="1">
      <alignment horizontal="center"/>
      <protection/>
    </xf>
    <xf numFmtId="3" fontId="33" fillId="0" borderId="71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8" xfId="59" applyNumberFormat="1" applyFont="1" applyFill="1" applyBorder="1" applyAlignment="1">
      <alignment horizontal="right"/>
      <protection/>
    </xf>
    <xf numFmtId="3" fontId="34" fillId="0" borderId="26" xfId="59" applyNumberFormat="1" applyFont="1" applyFill="1" applyBorder="1" applyAlignment="1">
      <alignment horizontal="right"/>
      <protection/>
    </xf>
    <xf numFmtId="3" fontId="34" fillId="0" borderId="88" xfId="59" applyNumberFormat="1" applyFont="1" applyFill="1" applyBorder="1" applyAlignment="1">
      <alignment horizontal="center"/>
      <protection/>
    </xf>
    <xf numFmtId="3" fontId="32" fillId="0" borderId="89" xfId="59" applyNumberFormat="1" applyFont="1" applyFill="1" applyBorder="1" applyAlignment="1">
      <alignment horizontal="center"/>
      <protection/>
    </xf>
    <xf numFmtId="3" fontId="37" fillId="0" borderId="90" xfId="59" applyNumberFormat="1" applyFont="1" applyFill="1" applyBorder="1">
      <alignment/>
      <protection/>
    </xf>
    <xf numFmtId="3" fontId="32" fillId="0" borderId="74" xfId="59" applyNumberFormat="1" applyFont="1" applyFill="1" applyBorder="1" applyAlignment="1">
      <alignment horizontal="center"/>
      <protection/>
    </xf>
    <xf numFmtId="3" fontId="37" fillId="0" borderId="75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78" xfId="59" applyNumberFormat="1" applyFont="1" applyFill="1" applyBorder="1" applyAlignment="1">
      <alignment horizontal="center"/>
      <protection/>
    </xf>
    <xf numFmtId="3" fontId="39" fillId="0" borderId="83" xfId="59" applyNumberFormat="1" applyFont="1" applyFill="1" applyBorder="1" applyAlignment="1">
      <alignment/>
      <protection/>
    </xf>
    <xf numFmtId="3" fontId="39" fillId="0" borderId="91" xfId="59" applyNumberFormat="1" applyFont="1" applyFill="1" applyBorder="1" applyAlignment="1">
      <alignment/>
      <protection/>
    </xf>
    <xf numFmtId="3" fontId="39" fillId="20" borderId="92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3" xfId="59" applyNumberFormat="1" applyFont="1" applyFill="1" applyBorder="1">
      <alignment/>
      <protection/>
    </xf>
    <xf numFmtId="3" fontId="37" fillId="0" borderId="93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87" xfId="59" applyNumberFormat="1" applyFont="1" applyFill="1" applyBorder="1" applyAlignment="1">
      <alignment horizontal="center"/>
      <protection/>
    </xf>
    <xf numFmtId="3" fontId="39" fillId="0" borderId="94" xfId="59" applyNumberFormat="1" applyFont="1" applyFill="1" applyBorder="1" applyAlignment="1">
      <alignment/>
      <protection/>
    </xf>
    <xf numFmtId="3" fontId="39" fillId="0" borderId="71" xfId="59" applyNumberFormat="1" applyFont="1" applyFill="1" applyBorder="1" applyAlignment="1">
      <alignment/>
      <protection/>
    </xf>
    <xf numFmtId="3" fontId="39" fillId="20" borderId="34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6" xfId="59" applyNumberFormat="1" applyFont="1" applyFill="1" applyBorder="1">
      <alignment/>
      <protection/>
    </xf>
    <xf numFmtId="3" fontId="32" fillId="0" borderId="95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2" fillId="0" borderId="72" xfId="59" applyNumberFormat="1" applyFont="1" applyFill="1" applyBorder="1" applyAlignment="1">
      <alignment horizontal="center"/>
      <protection/>
    </xf>
    <xf numFmtId="3" fontId="37" fillId="0" borderId="96" xfId="59" applyNumberFormat="1" applyFont="1" applyFill="1" applyBorder="1">
      <alignment/>
      <protection/>
    </xf>
    <xf numFmtId="3" fontId="32" fillId="0" borderId="76" xfId="59" applyNumberFormat="1" applyFont="1" applyFill="1" applyBorder="1" applyAlignment="1">
      <alignment horizontal="center"/>
      <protection/>
    </xf>
    <xf numFmtId="3" fontId="38" fillId="0" borderId="97" xfId="59" applyNumberFormat="1" applyFont="1" applyFill="1" applyBorder="1" applyAlignment="1">
      <alignment horizontal="center"/>
      <protection/>
    </xf>
    <xf numFmtId="3" fontId="39" fillId="20" borderId="58" xfId="59" applyNumberFormat="1" applyFont="1" applyFill="1" applyBorder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3" fontId="35" fillId="0" borderId="29" xfId="59" applyNumberFormat="1" applyFont="1" applyBorder="1" applyAlignment="1">
      <alignment horizontal="center" wrapText="1"/>
      <protection/>
    </xf>
    <xf numFmtId="3" fontId="34" fillId="0" borderId="38" xfId="59" applyNumberFormat="1" applyFont="1" applyBorder="1" applyAlignment="1">
      <alignment horizontal="right"/>
      <protection/>
    </xf>
    <xf numFmtId="3" fontId="37" fillId="0" borderId="98" xfId="59" applyNumberFormat="1" applyFont="1" applyFill="1" applyBorder="1">
      <alignment/>
      <protection/>
    </xf>
    <xf numFmtId="3" fontId="34" fillId="0" borderId="99" xfId="59" applyNumberFormat="1" applyFont="1" applyFill="1" applyBorder="1" applyAlignment="1">
      <alignment horizontal="right"/>
      <protection/>
    </xf>
    <xf numFmtId="3" fontId="34" fillId="0" borderId="100" xfId="59" applyNumberFormat="1" applyFont="1" applyFill="1" applyBorder="1" applyAlignment="1">
      <alignment horizontal="right"/>
      <protection/>
    </xf>
    <xf numFmtId="3" fontId="34" fillId="0" borderId="101" xfId="59" applyNumberFormat="1" applyFont="1" applyFill="1" applyBorder="1" applyAlignment="1">
      <alignment horizontal="right"/>
      <protection/>
    </xf>
    <xf numFmtId="3" fontId="34" fillId="0" borderId="102" xfId="59" applyNumberFormat="1" applyFont="1" applyFill="1" applyBorder="1" applyAlignment="1">
      <alignment horizontal="right"/>
      <protection/>
    </xf>
    <xf numFmtId="3" fontId="33" fillId="7" borderId="33" xfId="59" applyNumberFormat="1" applyFont="1" applyFill="1" applyBorder="1" applyAlignment="1">
      <alignment horizontal="right"/>
      <protection/>
    </xf>
    <xf numFmtId="0" fontId="40" fillId="0" borderId="0" xfId="59" applyFont="1">
      <alignment/>
      <protection/>
    </xf>
    <xf numFmtId="3" fontId="33" fillId="0" borderId="103" xfId="60" applyNumberFormat="1" applyFont="1" applyFill="1" applyBorder="1" applyAlignment="1">
      <alignment horizontal="center" vertical="center" wrapText="1"/>
      <protection/>
    </xf>
    <xf numFmtId="3" fontId="39" fillId="0" borderId="104" xfId="60" applyNumberFormat="1" applyFont="1" applyFill="1" applyBorder="1" applyAlignment="1">
      <alignment horizontal="center" vertical="center" wrapText="1"/>
      <protection/>
    </xf>
    <xf numFmtId="3" fontId="32" fillId="0" borderId="105" xfId="60" applyNumberFormat="1" applyFont="1" applyBorder="1" applyAlignment="1">
      <alignment horizontal="center" vertical="center" wrapText="1"/>
      <protection/>
    </xf>
    <xf numFmtId="3" fontId="39" fillId="0" borderId="106" xfId="60" applyNumberFormat="1" applyFont="1" applyFill="1" applyBorder="1" applyAlignment="1">
      <alignment horizontal="center" vertical="center" wrapText="1"/>
      <protection/>
    </xf>
    <xf numFmtId="3" fontId="32" fillId="0" borderId="72" xfId="60" applyNumberFormat="1" applyFont="1" applyFill="1" applyBorder="1" applyAlignment="1">
      <alignment horizontal="center"/>
      <protection/>
    </xf>
    <xf numFmtId="3" fontId="37" fillId="0" borderId="107" xfId="60" applyNumberFormat="1" applyFont="1" applyFill="1" applyBorder="1">
      <alignment/>
      <protection/>
    </xf>
    <xf numFmtId="3" fontId="37" fillId="0" borderId="108" xfId="60" applyNumberFormat="1" applyFont="1" applyFill="1" applyBorder="1">
      <alignment/>
      <protection/>
    </xf>
    <xf numFmtId="3" fontId="37" fillId="0" borderId="34" xfId="60" applyNumberFormat="1" applyFont="1" applyFill="1" applyBorder="1">
      <alignment/>
      <protection/>
    </xf>
    <xf numFmtId="3" fontId="32" fillId="0" borderId="74" xfId="60" applyNumberFormat="1" applyFont="1" applyFill="1" applyBorder="1" applyAlignment="1">
      <alignment horizontal="center"/>
      <protection/>
    </xf>
    <xf numFmtId="3" fontId="37" fillId="0" borderId="109" xfId="60" applyNumberFormat="1" applyFont="1" applyFill="1" applyBorder="1">
      <alignment/>
      <protection/>
    </xf>
    <xf numFmtId="3" fontId="37" fillId="0" borderId="110" xfId="60" applyNumberFormat="1" applyFont="1" applyFill="1" applyBorder="1">
      <alignment/>
      <protection/>
    </xf>
    <xf numFmtId="3" fontId="32" fillId="0" borderId="76" xfId="60" applyNumberFormat="1" applyFont="1" applyFill="1" applyBorder="1" applyAlignment="1">
      <alignment horizontal="center"/>
      <protection/>
    </xf>
    <xf numFmtId="3" fontId="37" fillId="0" borderId="111" xfId="60" applyNumberFormat="1" applyFont="1" applyFill="1" applyBorder="1">
      <alignment/>
      <protection/>
    </xf>
    <xf numFmtId="3" fontId="32" fillId="0" borderId="78" xfId="60" applyNumberFormat="1" applyFont="1" applyFill="1" applyBorder="1" applyAlignment="1">
      <alignment horizontal="center"/>
      <protection/>
    </xf>
    <xf numFmtId="3" fontId="39" fillId="20" borderId="92" xfId="60" applyNumberFormat="1" applyFont="1" applyFill="1" applyBorder="1">
      <alignment/>
      <protection/>
    </xf>
    <xf numFmtId="3" fontId="37" fillId="0" borderId="82" xfId="60" applyNumberFormat="1" applyFont="1" applyFill="1" applyBorder="1" applyAlignment="1">
      <alignment vertical="center" wrapText="1"/>
      <protection/>
    </xf>
    <xf numFmtId="3" fontId="32" fillId="0" borderId="112" xfId="60" applyNumberFormat="1" applyFont="1" applyFill="1" applyBorder="1" applyAlignment="1">
      <alignment horizontal="center"/>
      <protection/>
    </xf>
    <xf numFmtId="3" fontId="37" fillId="0" borderId="113" xfId="60" applyNumberFormat="1" applyFont="1" applyFill="1" applyBorder="1">
      <alignment/>
      <protection/>
    </xf>
    <xf numFmtId="3" fontId="37" fillId="0" borderId="114" xfId="60" applyNumberFormat="1" applyFont="1" applyFill="1" applyBorder="1">
      <alignment/>
      <protection/>
    </xf>
    <xf numFmtId="3" fontId="38" fillId="0" borderId="97" xfId="60" applyNumberFormat="1" applyFont="1" applyFill="1" applyBorder="1" applyAlignment="1" quotePrefix="1">
      <alignment horizontal="center"/>
      <protection/>
    </xf>
    <xf numFmtId="3" fontId="39" fillId="0" borderId="115" xfId="60" applyNumberFormat="1" applyFont="1" applyFill="1" applyBorder="1" applyAlignment="1">
      <alignment/>
      <protection/>
    </xf>
    <xf numFmtId="3" fontId="39" fillId="20" borderId="33" xfId="60" applyNumberFormat="1" applyFont="1" applyFill="1" applyBorder="1">
      <alignment/>
      <protection/>
    </xf>
    <xf numFmtId="3" fontId="32" fillId="0" borderId="116" xfId="60" applyNumberFormat="1" applyFont="1" applyFill="1" applyBorder="1" applyAlignment="1">
      <alignment horizontal="center"/>
      <protection/>
    </xf>
    <xf numFmtId="3" fontId="37" fillId="0" borderId="117" xfId="60" applyNumberFormat="1" applyFont="1" applyFill="1" applyBorder="1">
      <alignment/>
      <protection/>
    </xf>
    <xf numFmtId="3" fontId="37" fillId="0" borderId="36" xfId="60" applyNumberFormat="1" applyFont="1" applyFill="1" applyBorder="1">
      <alignment/>
      <protection/>
    </xf>
    <xf numFmtId="3" fontId="32" fillId="0" borderId="118" xfId="60" applyNumberFormat="1" applyFont="1" applyFill="1" applyBorder="1" applyAlignment="1">
      <alignment horizontal="center"/>
      <protection/>
    </xf>
    <xf numFmtId="0" fontId="32" fillId="0" borderId="119" xfId="60" applyBorder="1" applyAlignment="1">
      <alignment vertical="center"/>
      <protection/>
    </xf>
    <xf numFmtId="3" fontId="37" fillId="0" borderId="37" xfId="60" applyNumberFormat="1" applyFont="1" applyFill="1" applyBorder="1">
      <alignment/>
      <protection/>
    </xf>
    <xf numFmtId="3" fontId="38" fillId="0" borderId="120" xfId="60" applyNumberFormat="1" applyFont="1" applyFill="1" applyBorder="1" applyAlignment="1" quotePrefix="1">
      <alignment horizontal="center"/>
      <protection/>
    </xf>
    <xf numFmtId="3" fontId="39" fillId="20" borderId="121" xfId="60" applyNumberFormat="1" applyFont="1" applyFill="1" applyBorder="1">
      <alignment/>
      <protection/>
    </xf>
    <xf numFmtId="3" fontId="32" fillId="0" borderId="122" xfId="60" applyNumberFormat="1" applyFont="1" applyFill="1" applyBorder="1" applyAlignment="1">
      <alignment horizontal="center"/>
      <protection/>
    </xf>
    <xf numFmtId="3" fontId="37" fillId="0" borderId="123" xfId="60" applyNumberFormat="1" applyFont="1" applyFill="1" applyBorder="1" applyAlignment="1">
      <alignment vertical="center"/>
      <protection/>
    </xf>
    <xf numFmtId="3" fontId="37" fillId="0" borderId="124" xfId="60" applyNumberFormat="1" applyFont="1" applyFill="1" applyBorder="1">
      <alignment/>
      <protection/>
    </xf>
    <xf numFmtId="3" fontId="39" fillId="20" borderId="34" xfId="60" applyNumberFormat="1" applyFont="1" applyFill="1" applyBorder="1">
      <alignment/>
      <protection/>
    </xf>
    <xf numFmtId="0" fontId="32" fillId="0" borderId="125" xfId="60" applyFont="1" applyBorder="1" applyAlignment="1">
      <alignment vertical="center"/>
      <protection/>
    </xf>
    <xf numFmtId="3" fontId="37" fillId="0" borderId="126" xfId="60" applyNumberFormat="1" applyFont="1" applyFill="1" applyBorder="1">
      <alignment/>
      <protection/>
    </xf>
    <xf numFmtId="3" fontId="39" fillId="20" borderId="98" xfId="60" applyNumberFormat="1" applyFont="1" applyFill="1" applyBorder="1">
      <alignment/>
      <protection/>
    </xf>
    <xf numFmtId="3" fontId="37" fillId="0" borderId="90" xfId="60" applyNumberFormat="1" applyFont="1" applyFill="1" applyBorder="1">
      <alignment/>
      <protection/>
    </xf>
    <xf numFmtId="3" fontId="37" fillId="0" borderId="127" xfId="60" applyNumberFormat="1" applyFont="1" applyFill="1" applyBorder="1">
      <alignment/>
      <protection/>
    </xf>
    <xf numFmtId="3" fontId="37" fillId="0" borderId="75" xfId="60" applyNumberFormat="1" applyFont="1" applyFill="1" applyBorder="1">
      <alignment/>
      <protection/>
    </xf>
    <xf numFmtId="3" fontId="37" fillId="0" borderId="128" xfId="60" applyNumberFormat="1" applyFont="1" applyFill="1" applyBorder="1">
      <alignment/>
      <protection/>
    </xf>
    <xf numFmtId="3" fontId="32" fillId="0" borderId="129" xfId="60" applyNumberFormat="1" applyFont="1" applyFill="1" applyBorder="1">
      <alignment/>
      <protection/>
    </xf>
    <xf numFmtId="3" fontId="34" fillId="0" borderId="34" xfId="60" applyNumberFormat="1" applyFont="1" applyFill="1" applyBorder="1">
      <alignment/>
      <protection/>
    </xf>
    <xf numFmtId="3" fontId="38" fillId="0" borderId="112" xfId="60" applyNumberFormat="1" applyFont="1" applyFill="1" applyBorder="1" applyAlignment="1">
      <alignment horizontal="center"/>
      <protection/>
    </xf>
    <xf numFmtId="3" fontId="39" fillId="0" borderId="130" xfId="60" applyNumberFormat="1" applyFont="1" applyFill="1" applyBorder="1" applyAlignment="1">
      <alignment/>
      <protection/>
    </xf>
    <xf numFmtId="3" fontId="39" fillId="0" borderId="131" xfId="60" applyNumberFormat="1" applyFont="1" applyFill="1" applyBorder="1" applyAlignment="1">
      <alignment/>
      <protection/>
    </xf>
    <xf numFmtId="3" fontId="39" fillId="20" borderId="93" xfId="60" applyNumberFormat="1" applyFont="1" applyFill="1" applyBorder="1">
      <alignment/>
      <protection/>
    </xf>
    <xf numFmtId="3" fontId="39" fillId="20" borderId="132" xfId="60" applyNumberFormat="1" applyFont="1" applyFill="1" applyBorder="1">
      <alignment/>
      <protection/>
    </xf>
    <xf numFmtId="3" fontId="37" fillId="0" borderId="73" xfId="60" applyNumberFormat="1" applyFont="1" applyFill="1" applyBorder="1">
      <alignment/>
      <protection/>
    </xf>
    <xf numFmtId="3" fontId="34" fillId="0" borderId="38" xfId="60" applyNumberFormat="1" applyFont="1" applyFill="1" applyBorder="1" applyAlignment="1">
      <alignment horizontal="right"/>
      <protection/>
    </xf>
    <xf numFmtId="3" fontId="34" fillId="0" borderId="25" xfId="60" applyNumberFormat="1" applyFont="1" applyFill="1" applyBorder="1" applyAlignment="1">
      <alignment horizontal="right"/>
      <protection/>
    </xf>
    <xf numFmtId="3" fontId="38" fillId="0" borderId="78" xfId="60" applyNumberFormat="1" applyFont="1" applyFill="1" applyBorder="1" applyAlignment="1">
      <alignment horizontal="center"/>
      <protection/>
    </xf>
    <xf numFmtId="3" fontId="39" fillId="0" borderId="83" xfId="60" applyNumberFormat="1" applyFont="1" applyFill="1" applyBorder="1" applyAlignment="1">
      <alignment/>
      <protection/>
    </xf>
    <xf numFmtId="3" fontId="39" fillId="0" borderId="79" xfId="60" applyNumberFormat="1" applyFont="1" applyFill="1" applyBorder="1" applyAlignment="1">
      <alignment/>
      <protection/>
    </xf>
    <xf numFmtId="3" fontId="39" fillId="20" borderId="133" xfId="60" applyNumberFormat="1" applyFont="1" applyFill="1" applyBorder="1">
      <alignment/>
      <protection/>
    </xf>
    <xf numFmtId="3" fontId="37" fillId="0" borderId="83" xfId="60" applyNumberFormat="1" applyFont="1" applyFill="1" applyBorder="1">
      <alignment/>
      <protection/>
    </xf>
    <xf numFmtId="3" fontId="38" fillId="0" borderId="51" xfId="60" applyNumberFormat="1" applyFont="1" applyFill="1" applyBorder="1" applyAlignment="1" quotePrefix="1">
      <alignment horizontal="center"/>
      <protection/>
    </xf>
    <xf numFmtId="3" fontId="39" fillId="0" borderId="42" xfId="60" applyNumberFormat="1" applyFont="1" applyFill="1" applyBorder="1" applyAlignment="1">
      <alignment/>
      <protection/>
    </xf>
    <xf numFmtId="0" fontId="32" fillId="0" borderId="52" xfId="60" applyFont="1" applyBorder="1" applyAlignment="1">
      <alignment/>
      <protection/>
    </xf>
    <xf numFmtId="3" fontId="39" fillId="20" borderId="58" xfId="60" applyNumberFormat="1" applyFont="1" applyFill="1" applyBorder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89" xfId="60" applyNumberFormat="1" applyFont="1" applyFill="1" applyBorder="1" applyAlignment="1">
      <alignment horizontal="center"/>
      <protection/>
    </xf>
    <xf numFmtId="3" fontId="32" fillId="0" borderId="134" xfId="60" applyNumberFormat="1" applyFont="1" applyFill="1" applyBorder="1" applyAlignment="1">
      <alignment horizontal="center"/>
      <protection/>
    </xf>
    <xf numFmtId="3" fontId="37" fillId="0" borderId="135" xfId="60" applyNumberFormat="1" applyFont="1" applyFill="1" applyBorder="1">
      <alignment/>
      <protection/>
    </xf>
    <xf numFmtId="3" fontId="32" fillId="0" borderId="136" xfId="60" applyNumberFormat="1" applyFont="1" applyFill="1" applyBorder="1" applyAlignment="1">
      <alignment horizontal="center"/>
      <protection/>
    </xf>
    <xf numFmtId="3" fontId="37" fillId="0" borderId="137" xfId="60" applyNumberFormat="1" applyFont="1" applyFill="1" applyBorder="1">
      <alignment/>
      <protection/>
    </xf>
    <xf numFmtId="3" fontId="39" fillId="0" borderId="138" xfId="60" applyNumberFormat="1" applyFont="1" applyFill="1" applyBorder="1" applyAlignment="1">
      <alignment vertical="center"/>
      <protection/>
    </xf>
    <xf numFmtId="3" fontId="32" fillId="0" borderId="139" xfId="60" applyNumberFormat="1" applyFont="1" applyFill="1" applyBorder="1" applyAlignment="1">
      <alignment horizontal="center"/>
      <protection/>
    </xf>
    <xf numFmtId="3" fontId="39" fillId="0" borderId="52" xfId="60" applyNumberFormat="1" applyFont="1" applyFill="1" applyBorder="1" applyAlignment="1">
      <alignment/>
      <protection/>
    </xf>
    <xf numFmtId="0" fontId="32" fillId="0" borderId="29" xfId="60" applyFont="1" applyBorder="1" applyAlignment="1">
      <alignment/>
      <protection/>
    </xf>
    <xf numFmtId="3" fontId="37" fillId="20" borderId="127" xfId="60" applyNumberFormat="1" applyFont="1" applyFill="1" applyBorder="1">
      <alignment/>
      <protection/>
    </xf>
    <xf numFmtId="3" fontId="37" fillId="20" borderId="34" xfId="60" applyNumberFormat="1" applyFont="1" applyFill="1" applyBorder="1">
      <alignment/>
      <protection/>
    </xf>
    <xf numFmtId="3" fontId="37" fillId="0" borderId="77" xfId="60" applyNumberFormat="1" applyFont="1" applyFill="1" applyBorder="1">
      <alignment/>
      <protection/>
    </xf>
    <xf numFmtId="3" fontId="32" fillId="0" borderId="140" xfId="60" applyNumberFormat="1" applyFont="1" applyFill="1" applyBorder="1" applyAlignment="1">
      <alignment horizontal="center"/>
      <protection/>
    </xf>
    <xf numFmtId="3" fontId="37" fillId="0" borderId="141" xfId="60" applyNumberFormat="1" applyFont="1" applyFill="1" applyBorder="1">
      <alignment/>
      <protection/>
    </xf>
    <xf numFmtId="3" fontId="37" fillId="20" borderId="142" xfId="60" applyNumberFormat="1" applyFont="1" applyFill="1" applyBorder="1">
      <alignment/>
      <protection/>
    </xf>
    <xf numFmtId="3" fontId="32" fillId="0" borderId="97" xfId="60" applyNumberFormat="1" applyFont="1" applyFill="1" applyBorder="1" applyAlignment="1">
      <alignment horizontal="center"/>
      <protection/>
    </xf>
    <xf numFmtId="3" fontId="39" fillId="0" borderId="143" xfId="60" applyNumberFormat="1" applyFont="1" applyFill="1" applyBorder="1">
      <alignment/>
      <protection/>
    </xf>
    <xf numFmtId="3" fontId="39" fillId="0" borderId="115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32" fillId="0" borderId="144" xfId="60" applyFont="1" applyBorder="1" applyAlignment="1">
      <alignment vertical="center"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172" fontId="33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72" fontId="33" fillId="0" borderId="62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33" fillId="0" borderId="145" xfId="0" applyNumberFormat="1" applyFont="1" applyBorder="1" applyAlignment="1">
      <alignment/>
    </xf>
    <xf numFmtId="172" fontId="33" fillId="0" borderId="70" xfId="0" applyNumberFormat="1" applyFont="1" applyBorder="1" applyAlignment="1">
      <alignment/>
    </xf>
    <xf numFmtId="3" fontId="33" fillId="0" borderId="146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147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8" xfId="0" applyNumberFormat="1" applyFont="1" applyFill="1" applyBorder="1" applyAlignment="1" applyProtection="1">
      <alignment vertical="center" wrapText="1"/>
      <protection locked="0"/>
    </xf>
    <xf numFmtId="164" fontId="6" fillId="0" borderId="42" xfId="0" applyNumberFormat="1" applyFont="1" applyFill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0" fontId="7" fillId="0" borderId="29" xfId="62" applyFont="1" applyFill="1" applyBorder="1" applyAlignment="1" applyProtection="1">
      <alignment horizontal="left" vertical="center" indent="1"/>
      <protection/>
    </xf>
    <xf numFmtId="164" fontId="15" fillId="0" borderId="50" xfId="62" applyNumberFormat="1" applyFont="1" applyFill="1" applyBorder="1" applyAlignment="1" applyProtection="1">
      <alignment vertical="center"/>
      <protection/>
    </xf>
    <xf numFmtId="0" fontId="7" fillId="0" borderId="29" xfId="62" applyFont="1" applyFill="1" applyBorder="1" applyAlignment="1" applyProtection="1">
      <alignment horizontal="left" indent="1"/>
      <protection/>
    </xf>
    <xf numFmtId="164" fontId="15" fillId="0" borderId="50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9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67" xfId="0" applyFont="1" applyBorder="1" applyAlignment="1">
      <alignment horizontal="center" wrapText="1"/>
    </xf>
    <xf numFmtId="0" fontId="47" fillId="0" borderId="106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8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42" xfId="40" applyNumberFormat="1" applyFont="1" applyBorder="1" applyAlignment="1">
      <alignment horizontal="right" vertical="center" wrapText="1"/>
    </xf>
    <xf numFmtId="166" fontId="47" fillId="0" borderId="33" xfId="40" applyNumberFormat="1" applyFont="1" applyBorder="1" applyAlignment="1">
      <alignment horizontal="right" vertical="center" wrapText="1"/>
    </xf>
    <xf numFmtId="0" fontId="46" fillId="0" borderId="30" xfId="0" applyFont="1" applyBorder="1" applyAlignment="1">
      <alignment horizontal="left" vertical="center" wrapText="1"/>
    </xf>
    <xf numFmtId="49" fontId="46" fillId="0" borderId="31" xfId="0" applyNumberFormat="1" applyFont="1" applyBorder="1" applyAlignment="1">
      <alignment horizontal="center" wrapText="1"/>
    </xf>
    <xf numFmtId="166" fontId="46" fillId="0" borderId="31" xfId="40" applyNumberFormat="1" applyFont="1" applyBorder="1" applyAlignment="1">
      <alignment horizontal="right" vertical="center" wrapText="1"/>
    </xf>
    <xf numFmtId="166" fontId="46" fillId="0" borderId="147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70" xfId="40" applyNumberFormat="1" applyFont="1" applyBorder="1" applyAlignment="1" applyProtection="1">
      <alignment horizontal="right" vertical="center" wrapText="1"/>
      <protection locked="0"/>
    </xf>
    <xf numFmtId="166" fontId="47" fillId="0" borderId="36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166" fontId="47" fillId="0" borderId="98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right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0" fontId="0" fillId="0" borderId="146" xfId="0" applyBorder="1" applyAlignment="1">
      <alignment/>
    </xf>
    <xf numFmtId="172" fontId="33" fillId="0" borderId="146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172" fontId="33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3" fontId="48" fillId="0" borderId="0" xfId="0" applyNumberFormat="1" applyFont="1" applyBorder="1" applyAlignment="1">
      <alignment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145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9" fillId="0" borderId="0" xfId="0" applyNumberFormat="1" applyFont="1" applyBorder="1" applyAlignment="1" quotePrefix="1">
      <alignment/>
    </xf>
    <xf numFmtId="0" fontId="48" fillId="0" borderId="0" xfId="0" applyFont="1" applyFill="1" applyBorder="1" applyAlignment="1">
      <alignment/>
    </xf>
    <xf numFmtId="173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2" fontId="48" fillId="0" borderId="0" xfId="0" applyNumberFormat="1" applyFont="1" applyBorder="1" applyAlignment="1">
      <alignment/>
    </xf>
    <xf numFmtId="3" fontId="48" fillId="16" borderId="0" xfId="0" applyNumberFormat="1" applyFont="1" applyFill="1" applyBorder="1" applyAlignment="1">
      <alignment/>
    </xf>
    <xf numFmtId="3" fontId="48" fillId="16" borderId="0" xfId="0" applyNumberFormat="1" applyFont="1" applyFill="1" applyBorder="1" applyAlignment="1">
      <alignment wrapText="1"/>
    </xf>
    <xf numFmtId="3" fontId="48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3" fontId="48" fillId="0" borderId="0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45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72" fontId="48" fillId="0" borderId="0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16" borderId="0" xfId="0" applyFont="1" applyFill="1" applyBorder="1" applyAlignment="1">
      <alignment horizontal="right" vertical="center" wrapText="1"/>
    </xf>
    <xf numFmtId="0" fontId="48" fillId="0" borderId="62" xfId="0" applyFont="1" applyFill="1" applyBorder="1" applyAlignment="1">
      <alignment/>
    </xf>
    <xf numFmtId="0" fontId="48" fillId="0" borderId="52" xfId="0" applyFont="1" applyBorder="1" applyAlignment="1">
      <alignment horizontal="right"/>
    </xf>
    <xf numFmtId="3" fontId="49" fillId="0" borderId="42" xfId="0" applyNumberFormat="1" applyFont="1" applyFill="1" applyBorder="1" applyAlignment="1">
      <alignment/>
    </xf>
    <xf numFmtId="3" fontId="49" fillId="0" borderId="52" xfId="0" applyNumberFormat="1" applyFont="1" applyFill="1" applyBorder="1" applyAlignment="1">
      <alignment/>
    </xf>
    <xf numFmtId="3" fontId="49" fillId="0" borderId="50" xfId="0" applyNumberFormat="1" applyFont="1" applyFill="1" applyBorder="1" applyAlignment="1">
      <alignment/>
    </xf>
    <xf numFmtId="1" fontId="48" fillId="0" borderId="145" xfId="0" applyNumberFormat="1" applyFont="1" applyBorder="1" applyAlignment="1">
      <alignment/>
    </xf>
    <xf numFmtId="3" fontId="48" fillId="16" borderId="145" xfId="0" applyNumberFormat="1" applyFont="1" applyFill="1" applyBorder="1" applyAlignment="1">
      <alignment/>
    </xf>
    <xf numFmtId="0" fontId="48" fillId="16" borderId="145" xfId="0" applyFont="1" applyFill="1" applyBorder="1" applyAlignment="1">
      <alignment horizontal="right" vertical="center" wrapText="1"/>
    </xf>
    <xf numFmtId="3" fontId="48" fillId="0" borderId="145" xfId="0" applyNumberFormat="1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3" fontId="48" fillId="0" borderId="145" xfId="0" applyNumberFormat="1" applyFont="1" applyBorder="1" applyAlignment="1">
      <alignment horizontal="right" vertical="center" wrapText="1"/>
    </xf>
    <xf numFmtId="4" fontId="48" fillId="0" borderId="0" xfId="0" applyNumberFormat="1" applyFont="1" applyBorder="1" applyAlignment="1">
      <alignment horizontal="right" vertical="center"/>
    </xf>
    <xf numFmtId="3" fontId="48" fillId="2" borderId="0" xfId="0" applyNumberFormat="1" applyFont="1" applyFill="1" applyBorder="1" applyAlignment="1">
      <alignment/>
    </xf>
    <xf numFmtId="3" fontId="48" fillId="2" borderId="145" xfId="0" applyNumberFormat="1" applyFont="1" applyFill="1" applyBorder="1" applyAlignment="1">
      <alignment/>
    </xf>
    <xf numFmtId="0" fontId="49" fillId="2" borderId="0" xfId="0" applyNumberFormat="1" applyFont="1" applyFill="1" applyBorder="1" applyAlignment="1" quotePrefix="1">
      <alignment/>
    </xf>
    <xf numFmtId="0" fontId="49" fillId="2" borderId="145" xfId="0" applyNumberFormat="1" applyFont="1" applyFill="1" applyBorder="1" applyAlignment="1" quotePrefix="1">
      <alignment/>
    </xf>
    <xf numFmtId="0" fontId="49" fillId="2" borderId="0" xfId="0" applyNumberFormat="1" applyFont="1" applyFill="1" applyBorder="1" applyAlignment="1" quotePrefix="1">
      <alignment horizontal="right"/>
    </xf>
    <xf numFmtId="3" fontId="33" fillId="0" borderId="148" xfId="59" applyNumberFormat="1" applyFont="1" applyFill="1" applyBorder="1" applyAlignment="1">
      <alignment horizontal="center" vertical="center"/>
      <protection/>
    </xf>
    <xf numFmtId="3" fontId="33" fillId="0" borderId="51" xfId="59" applyNumberFormat="1" applyFont="1" applyFill="1" applyBorder="1" applyAlignment="1">
      <alignment horizontal="center" vertical="center"/>
      <protection/>
    </xf>
    <xf numFmtId="3" fontId="35" fillId="0" borderId="45" xfId="59" applyNumberFormat="1" applyFont="1" applyFill="1" applyBorder="1" applyAlignment="1">
      <alignment horizontal="center" wrapText="1"/>
      <protection/>
    </xf>
    <xf numFmtId="3" fontId="37" fillId="0" borderId="37" xfId="59" applyNumberFormat="1" applyFont="1" applyFill="1" applyBorder="1">
      <alignment/>
      <protection/>
    </xf>
    <xf numFmtId="3" fontId="34" fillId="0" borderId="36" xfId="60" applyNumberFormat="1" applyFont="1" applyFill="1" applyBorder="1" applyAlignment="1">
      <alignment horizontal="right"/>
      <protection/>
    </xf>
    <xf numFmtId="3" fontId="34" fillId="0" borderId="34" xfId="60" applyNumberFormat="1" applyFont="1" applyFill="1" applyBorder="1" applyAlignment="1">
      <alignment horizontal="right"/>
      <protection/>
    </xf>
    <xf numFmtId="3" fontId="39" fillId="7" borderId="98" xfId="60" applyNumberFormat="1" applyFont="1" applyFill="1" applyBorder="1">
      <alignment/>
      <protection/>
    </xf>
    <xf numFmtId="0" fontId="15" fillId="0" borderId="42" xfId="0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49" xfId="0" applyFont="1" applyFill="1" applyBorder="1" applyAlignment="1" applyProtection="1">
      <alignment horizontal="right"/>
      <protection/>
    </xf>
    <xf numFmtId="0" fontId="1" fillId="0" borderId="149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164" fontId="0" fillId="21" borderId="33" xfId="0" applyNumberFormat="1" applyFont="1" applyFill="1" applyBorder="1" applyAlignment="1" applyProtection="1">
      <alignment horizontal="left" vertical="center" wrapText="1" indent="2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9" xfId="0" applyFont="1" applyBorder="1" applyAlignment="1" applyProtection="1">
      <alignment horizontal="left" vertical="center" indent="1"/>
      <protection locked="0"/>
    </xf>
    <xf numFmtId="0" fontId="17" fillId="0" borderId="31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4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9" xfId="0" applyNumberFormat="1" applyFont="1" applyBorder="1" applyAlignment="1" applyProtection="1">
      <alignment horizontal="right" vertical="center" indent="1"/>
      <protection locked="0"/>
    </xf>
    <xf numFmtId="3" fontId="3" fillId="0" borderId="58" xfId="0" applyNumberFormat="1" applyFont="1" applyFill="1" applyBorder="1" applyAlignment="1" applyProtection="1">
      <alignment horizontal="right" vertical="center" indent="1"/>
      <protection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inden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3" fontId="3" fillId="0" borderId="33" xfId="0" applyNumberFormat="1" applyFont="1" applyBorder="1" applyAlignment="1">
      <alignment horizontal="center" vertical="center"/>
    </xf>
    <xf numFmtId="0" fontId="17" fillId="0" borderId="31" xfId="61" applyFont="1" applyFill="1" applyBorder="1" applyAlignment="1" applyProtection="1">
      <alignment horizontal="left" vertical="center" wrapText="1" indent="6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7" fillId="22" borderId="27" xfId="61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5" xfId="0" applyNumberFormat="1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 applyProtection="1">
      <alignment vertical="center" wrapText="1"/>
      <protection locked="0"/>
    </xf>
    <xf numFmtId="49" fontId="14" fillId="0" borderId="39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0" xfId="0" applyNumberFormat="1" applyFont="1" applyFill="1" applyBorder="1" applyAlignment="1" applyProtection="1">
      <alignment vertical="center" wrapText="1"/>
      <protection locked="0"/>
    </xf>
    <xf numFmtId="164" fontId="2" fillId="0" borderId="38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164" fontId="17" fillId="22" borderId="54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16" borderId="11" xfId="61" applyFont="1" applyFill="1" applyBorder="1" applyAlignment="1" applyProtection="1">
      <alignment horizontal="left" vertical="center" wrapText="1" indent="6"/>
      <protection/>
    </xf>
    <xf numFmtId="0" fontId="21" fillId="8" borderId="11" xfId="0" applyFont="1" applyFill="1" applyBorder="1" applyAlignment="1" applyProtection="1">
      <alignment horizontal="left" wrapText="1" indent="1"/>
      <protection/>
    </xf>
    <xf numFmtId="164" fontId="17" fillId="8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22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22" borderId="25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16" borderId="11" xfId="0" applyFont="1" applyFill="1" applyBorder="1" applyAlignment="1" applyProtection="1">
      <alignment horizontal="left" wrapText="1" indent="1"/>
      <protection/>
    </xf>
    <xf numFmtId="0" fontId="17" fillId="8" borderId="12" xfId="61" applyFont="1" applyFill="1" applyBorder="1" applyAlignment="1" applyProtection="1">
      <alignment horizontal="left" vertical="center" wrapText="1" indent="1"/>
      <protection/>
    </xf>
    <xf numFmtId="164" fontId="17" fillId="8" borderId="38" xfId="6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5" xfId="62" applyNumberFormat="1" applyFont="1" applyFill="1" applyBorder="1" applyAlignment="1" applyProtection="1">
      <alignment vertical="center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44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4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7" fillId="0" borderId="106" xfId="0" applyNumberFormat="1" applyFont="1" applyFill="1" applyBorder="1" applyAlignment="1" applyProtection="1">
      <alignment horizontal="center" vertical="center" wrapText="1"/>
      <protection/>
    </xf>
    <xf numFmtId="164" fontId="7" fillId="0" borderId="9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127" xfId="0" applyNumberFormat="1" applyFont="1" applyFill="1" applyBorder="1" applyAlignment="1" applyProtection="1">
      <alignment horizontal="center" vertical="center" wrapText="1"/>
      <protection/>
    </xf>
    <xf numFmtId="164" fontId="7" fillId="0" borderId="14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5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5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15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51" xfId="0" applyFont="1" applyFill="1" applyBorder="1" applyAlignment="1" applyProtection="1">
      <alignment horizontal="center"/>
      <protection/>
    </xf>
    <xf numFmtId="0" fontId="17" fillId="0" borderId="63" xfId="0" applyFont="1" applyFill="1" applyBorder="1" applyAlignment="1" applyProtection="1">
      <alignment horizontal="left" indent="1"/>
      <protection locked="0"/>
    </xf>
    <xf numFmtId="0" fontId="17" fillId="0" borderId="152" xfId="0" applyFont="1" applyFill="1" applyBorder="1" applyAlignment="1" applyProtection="1">
      <alignment horizontal="left" indent="1"/>
      <protection locked="0"/>
    </xf>
    <xf numFmtId="0" fontId="17" fillId="0" borderId="153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154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4" xfId="61" applyNumberFormat="1" applyFont="1" applyFill="1" applyBorder="1" applyAlignment="1" applyProtection="1">
      <alignment horizontal="left"/>
      <protection/>
    </xf>
    <xf numFmtId="164" fontId="27" fillId="0" borderId="44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106" xfId="0" applyNumberFormat="1" applyFont="1" applyFill="1" applyBorder="1" applyAlignment="1" applyProtection="1">
      <alignment horizontal="center" vertical="center"/>
      <protection/>
    </xf>
    <xf numFmtId="164" fontId="7" fillId="0" borderId="98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5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106" xfId="0" applyNumberFormat="1" applyFont="1" applyFill="1" applyBorder="1" applyAlignment="1" applyProtection="1">
      <alignment horizontal="center" vertical="center" wrapText="1"/>
      <protection/>
    </xf>
    <xf numFmtId="164" fontId="7" fillId="0" borderId="98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62" applyFont="1" applyFill="1" applyBorder="1" applyAlignment="1" applyProtection="1">
      <alignment horizontal="left" vertical="center" indent="1"/>
      <protection/>
    </xf>
    <xf numFmtId="0" fontId="16" fillId="0" borderId="52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" fontId="33" fillId="0" borderId="62" xfId="0" applyNumberFormat="1" applyFont="1" applyBorder="1" applyAlignment="1">
      <alignment horizontal="left"/>
    </xf>
    <xf numFmtId="0" fontId="0" fillId="0" borderId="145" xfId="0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9" fillId="0" borderId="51" xfId="0" applyFont="1" applyBorder="1" applyAlignment="1">
      <alignment horizontal="left"/>
    </xf>
    <xf numFmtId="0" fontId="48" fillId="0" borderId="5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10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98" xfId="0" applyNumberFormat="1" applyFont="1" applyBorder="1" applyAlignment="1">
      <alignment horizontal="center" vertical="center" wrapText="1"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3" fontId="34" fillId="0" borderId="125" xfId="59" applyNumberFormat="1" applyFont="1" applyFill="1" applyBorder="1" applyAlignment="1">
      <alignment vertical="center"/>
      <protection/>
    </xf>
    <xf numFmtId="3" fontId="34" fillId="0" borderId="155" xfId="59" applyNumberFormat="1" applyFont="1" applyFill="1" applyBorder="1" applyAlignment="1">
      <alignment vertical="center"/>
      <protection/>
    </xf>
    <xf numFmtId="3" fontId="35" fillId="0" borderId="41" xfId="59" applyNumberFormat="1" applyFont="1" applyBorder="1" applyAlignment="1">
      <alignment horizontal="center" wrapText="1"/>
      <protection/>
    </xf>
    <xf numFmtId="3" fontId="35" fillId="0" borderId="38" xfId="59" applyNumberFormat="1" applyFont="1" applyBorder="1" applyAlignment="1">
      <alignment horizontal="center" wrapText="1"/>
      <protection/>
    </xf>
    <xf numFmtId="3" fontId="33" fillId="0" borderId="156" xfId="59" applyNumberFormat="1" applyFont="1" applyFill="1" applyBorder="1" applyAlignment="1">
      <alignment vertical="center" wrapText="1"/>
      <protection/>
    </xf>
    <xf numFmtId="3" fontId="33" fillId="0" borderId="125" xfId="59" applyNumberFormat="1" applyFont="1" applyFill="1" applyBorder="1" applyAlignment="1">
      <alignment vertical="center" wrapText="1"/>
      <protection/>
    </xf>
    <xf numFmtId="3" fontId="33" fillId="0" borderId="157" xfId="59" applyNumberFormat="1" applyFont="1" applyFill="1" applyBorder="1" applyAlignment="1">
      <alignment vertical="center" wrapText="1"/>
      <protection/>
    </xf>
    <xf numFmtId="3" fontId="36" fillId="0" borderId="158" xfId="59" applyNumberFormat="1" applyFont="1" applyFill="1" applyBorder="1" applyAlignment="1">
      <alignment horizontal="center" vertical="center"/>
      <protection/>
    </xf>
    <xf numFmtId="3" fontId="36" fillId="0" borderId="152" xfId="59" applyNumberFormat="1" applyFont="1" applyFill="1" applyBorder="1" applyAlignment="1">
      <alignment horizontal="center" vertical="center"/>
      <protection/>
    </xf>
    <xf numFmtId="3" fontId="39" fillId="0" borderId="159" xfId="59" applyNumberFormat="1" applyFont="1" applyFill="1" applyBorder="1" applyAlignment="1">
      <alignment/>
      <protection/>
    </xf>
    <xf numFmtId="3" fontId="33" fillId="0" borderId="160" xfId="59" applyNumberFormat="1" applyFont="1" applyFill="1" applyBorder="1" applyAlignment="1">
      <alignment/>
      <protection/>
    </xf>
    <xf numFmtId="3" fontId="33" fillId="0" borderId="115" xfId="59" applyNumberFormat="1" applyFont="1" applyFill="1" applyBorder="1" applyAlignment="1">
      <alignment/>
      <protection/>
    </xf>
    <xf numFmtId="3" fontId="34" fillId="0" borderId="68" xfId="59" applyNumberFormat="1" applyFont="1" applyFill="1" applyBorder="1" applyAlignment="1">
      <alignment vertical="center" wrapText="1"/>
      <protection/>
    </xf>
    <xf numFmtId="3" fontId="34" fillId="0" borderId="62" xfId="59" applyNumberFormat="1" applyFont="1" applyFill="1" applyBorder="1" applyAlignment="1">
      <alignment vertical="center" wrapText="1"/>
      <protection/>
    </xf>
    <xf numFmtId="3" fontId="34" fillId="0" borderId="70" xfId="59" applyNumberFormat="1" applyFont="1" applyFill="1" applyBorder="1" applyAlignment="1">
      <alignment vertical="center" wrapText="1"/>
      <protection/>
    </xf>
    <xf numFmtId="3" fontId="33" fillId="0" borderId="71" xfId="59" applyNumberFormat="1" applyFont="1" applyFill="1" applyBorder="1" applyAlignment="1">
      <alignment/>
      <protection/>
    </xf>
    <xf numFmtId="3" fontId="34" fillId="0" borderId="161" xfId="59" applyNumberFormat="1" applyFont="1" applyFill="1" applyBorder="1" applyAlignment="1">
      <alignment vertical="center" wrapText="1"/>
      <protection/>
    </xf>
    <xf numFmtId="3" fontId="34" fillId="0" borderId="162" xfId="59" applyNumberFormat="1" applyFont="1" applyFill="1" applyBorder="1" applyAlignment="1">
      <alignment vertical="center" wrapText="1"/>
      <protection/>
    </xf>
    <xf numFmtId="3" fontId="34" fillId="0" borderId="163" xfId="59" applyNumberFormat="1" applyFont="1" applyFill="1" applyBorder="1" applyAlignment="1">
      <alignment vertical="center" wrapText="1"/>
      <protection/>
    </xf>
    <xf numFmtId="3" fontId="33" fillId="0" borderId="52" xfId="59" applyNumberFormat="1" applyFont="1" applyFill="1" applyBorder="1" applyAlignment="1">
      <alignment/>
      <protection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3" fontId="36" fillId="0" borderId="16" xfId="59" applyNumberFormat="1" applyFont="1" applyFill="1" applyBorder="1" applyAlignment="1">
      <alignment horizontal="center" vertical="center" wrapText="1"/>
      <protection/>
    </xf>
    <xf numFmtId="3" fontId="36" fillId="0" borderId="18" xfId="59" applyNumberFormat="1" applyFont="1" applyFill="1" applyBorder="1" applyAlignment="1">
      <alignment horizontal="center" vertical="center" wrapText="1"/>
      <protection/>
    </xf>
    <xf numFmtId="3" fontId="36" fillId="0" borderId="65" xfId="59" applyNumberFormat="1" applyFont="1" applyFill="1" applyBorder="1" applyAlignment="1">
      <alignment horizontal="left" vertical="center" wrapText="1"/>
      <protection/>
    </xf>
    <xf numFmtId="3" fontId="36" fillId="0" borderId="151" xfId="59" applyNumberFormat="1" applyFont="1" applyFill="1" applyBorder="1" applyAlignment="1">
      <alignment horizontal="left" vertical="center" wrapText="1"/>
      <protection/>
    </xf>
    <xf numFmtId="3" fontId="36" fillId="0" borderId="62" xfId="59" applyNumberFormat="1" applyFont="1" applyFill="1" applyBorder="1" applyAlignment="1">
      <alignment horizontal="left" vertical="center" wrapText="1"/>
      <protection/>
    </xf>
    <xf numFmtId="3" fontId="36" fillId="0" borderId="145" xfId="59" applyNumberFormat="1" applyFont="1" applyFill="1" applyBorder="1" applyAlignment="1">
      <alignment horizontal="left" vertical="center" wrapText="1"/>
      <protection/>
    </xf>
    <xf numFmtId="3" fontId="36" fillId="0" borderId="70" xfId="59" applyNumberFormat="1" applyFont="1" applyFill="1" applyBorder="1" applyAlignment="1">
      <alignment horizontal="left" vertical="center" wrapText="1"/>
      <protection/>
    </xf>
    <xf numFmtId="3" fontId="36" fillId="0" borderId="43" xfId="59" applyNumberFormat="1" applyFont="1" applyFill="1" applyBorder="1" applyAlignment="1">
      <alignment horizontal="left" vertical="center" wrapText="1"/>
      <protection/>
    </xf>
    <xf numFmtId="3" fontId="37" fillId="0" borderId="164" xfId="59" applyNumberFormat="1" applyFont="1" applyFill="1" applyBorder="1" applyAlignment="1">
      <alignment vertical="center" wrapText="1"/>
      <protection/>
    </xf>
    <xf numFmtId="3" fontId="37" fillId="0" borderId="125" xfId="59" applyNumberFormat="1" applyFont="1" applyFill="1" applyBorder="1" applyAlignment="1">
      <alignment vertical="center" wrapText="1"/>
      <protection/>
    </xf>
    <xf numFmtId="3" fontId="37" fillId="0" borderId="82" xfId="59" applyNumberFormat="1" applyFont="1" applyFill="1" applyBorder="1" applyAlignment="1">
      <alignment vertical="center" wrapText="1"/>
      <protection/>
    </xf>
    <xf numFmtId="3" fontId="37" fillId="0" borderId="156" xfId="59" applyNumberFormat="1" applyFont="1" applyFill="1" applyBorder="1" applyAlignment="1">
      <alignment wrapText="1"/>
      <protection/>
    </xf>
    <xf numFmtId="3" fontId="37" fillId="0" borderId="165" xfId="59" applyNumberFormat="1" applyFont="1" applyFill="1" applyBorder="1" applyAlignment="1">
      <alignment wrapText="1"/>
      <protection/>
    </xf>
    <xf numFmtId="3" fontId="33" fillId="0" borderId="166" xfId="59" applyNumberFormat="1" applyFont="1" applyFill="1" applyBorder="1" applyAlignment="1">
      <alignment/>
      <protection/>
    </xf>
    <xf numFmtId="3" fontId="33" fillId="0" borderId="83" xfId="59" applyNumberFormat="1" applyFont="1" applyFill="1" applyBorder="1" applyAlignment="1">
      <alignment/>
      <protection/>
    </xf>
    <xf numFmtId="3" fontId="33" fillId="0" borderId="167" xfId="59" applyNumberFormat="1" applyFont="1" applyFill="1" applyBorder="1" applyAlignment="1">
      <alignment/>
      <protection/>
    </xf>
    <xf numFmtId="3" fontId="33" fillId="0" borderId="168" xfId="59" applyNumberFormat="1" applyFont="1" applyFill="1" applyBorder="1" applyAlignment="1">
      <alignment/>
      <protection/>
    </xf>
    <xf numFmtId="3" fontId="36" fillId="0" borderId="20" xfId="59" applyNumberFormat="1" applyFont="1" applyFill="1" applyBorder="1" applyAlignment="1">
      <alignment horizontal="center" vertical="center" wrapText="1"/>
      <protection/>
    </xf>
    <xf numFmtId="0" fontId="32" fillId="0" borderId="17" xfId="59" applyBorder="1" applyAlignment="1">
      <alignment horizontal="center" vertical="center" wrapText="1"/>
      <protection/>
    </xf>
    <xf numFmtId="3" fontId="33" fillId="0" borderId="62" xfId="59" applyNumberFormat="1" applyFont="1" applyFill="1" applyBorder="1" applyAlignment="1">
      <alignment vertical="center" wrapText="1"/>
      <protection/>
    </xf>
    <xf numFmtId="3" fontId="33" fillId="0" borderId="147" xfId="59" applyNumberFormat="1" applyFont="1" applyFill="1" applyBorder="1" applyAlignment="1">
      <alignment vertical="center" wrapText="1"/>
      <protection/>
    </xf>
    <xf numFmtId="3" fontId="33" fillId="0" borderId="169" xfId="59" applyNumberFormat="1" applyFont="1" applyFill="1" applyBorder="1" applyAlignment="1">
      <alignment wrapText="1"/>
      <protection/>
    </xf>
    <xf numFmtId="3" fontId="35" fillId="0" borderId="26" xfId="59" applyNumberFormat="1" applyFont="1" applyBorder="1" applyAlignment="1">
      <alignment horizontal="center" wrapText="1"/>
      <protection/>
    </xf>
    <xf numFmtId="3" fontId="39" fillId="0" borderId="125" xfId="59" applyNumberFormat="1" applyFont="1" applyFill="1" applyBorder="1" applyAlignment="1">
      <alignment vertical="center" wrapText="1"/>
      <protection/>
    </xf>
    <xf numFmtId="3" fontId="34" fillId="0" borderId="161" xfId="59" applyNumberFormat="1" applyFont="1" applyFill="1" applyBorder="1" applyAlignment="1">
      <alignment horizontal="left" vertical="center"/>
      <protection/>
    </xf>
    <xf numFmtId="3" fontId="34" fillId="0" borderId="162" xfId="59" applyNumberFormat="1" applyFont="1" applyFill="1" applyBorder="1" applyAlignment="1">
      <alignment horizontal="left" vertical="center"/>
      <protection/>
    </xf>
    <xf numFmtId="3" fontId="34" fillId="0" borderId="163" xfId="59" applyNumberFormat="1" applyFont="1" applyFill="1" applyBorder="1" applyAlignment="1">
      <alignment horizontal="left" vertical="center"/>
      <protection/>
    </xf>
    <xf numFmtId="3" fontId="36" fillId="0" borderId="13" xfId="59" applyNumberFormat="1" applyFont="1" applyFill="1" applyBorder="1" applyAlignment="1">
      <alignment horizontal="center" vertical="center" wrapText="1"/>
      <protection/>
    </xf>
    <xf numFmtId="0" fontId="32" fillId="0" borderId="11" xfId="59" applyBorder="1" applyAlignment="1">
      <alignment horizontal="center" vertical="center" wrapText="1"/>
      <protection/>
    </xf>
    <xf numFmtId="3" fontId="36" fillId="0" borderId="52" xfId="59" applyNumberFormat="1" applyFont="1" applyFill="1" applyBorder="1" applyAlignment="1">
      <alignment horizontal="center" vertical="center"/>
      <protection/>
    </xf>
    <xf numFmtId="3" fontId="36" fillId="0" borderId="50" xfId="59" applyNumberFormat="1" applyFont="1" applyFill="1" applyBorder="1" applyAlignment="1">
      <alignment horizontal="center" vertical="center"/>
      <protection/>
    </xf>
    <xf numFmtId="3" fontId="37" fillId="0" borderId="155" xfId="60" applyNumberFormat="1" applyFont="1" applyFill="1" applyBorder="1" applyAlignment="1">
      <alignment vertical="center"/>
      <protection/>
    </xf>
    <xf numFmtId="3" fontId="39" fillId="0" borderId="166" xfId="60" applyNumberFormat="1" applyFont="1" applyFill="1" applyBorder="1" applyAlignment="1">
      <alignment/>
      <protection/>
    </xf>
    <xf numFmtId="3" fontId="37" fillId="0" borderId="164" xfId="60" applyNumberFormat="1" applyFont="1" applyFill="1" applyBorder="1" applyAlignment="1">
      <alignment vertical="center" wrapText="1"/>
      <protection/>
    </xf>
    <xf numFmtId="3" fontId="37" fillId="0" borderId="125" xfId="60" applyNumberFormat="1" applyFont="1" applyFill="1" applyBorder="1" applyAlignment="1">
      <alignment vertical="center" wrapText="1"/>
      <protection/>
    </xf>
    <xf numFmtId="3" fontId="37" fillId="0" borderId="82" xfId="60" applyNumberFormat="1" applyFont="1" applyFill="1" applyBorder="1" applyAlignment="1">
      <alignment vertical="center" wrapText="1"/>
      <protection/>
    </xf>
    <xf numFmtId="3" fontId="37" fillId="0" borderId="156" xfId="60" applyNumberFormat="1" applyFont="1" applyFill="1" applyBorder="1" applyAlignment="1">
      <alignment vertical="center" wrapText="1"/>
      <protection/>
    </xf>
    <xf numFmtId="3" fontId="39" fillId="0" borderId="159" xfId="60" applyNumberFormat="1" applyFont="1" applyFill="1" applyBorder="1" applyAlignment="1">
      <alignment/>
      <protection/>
    </xf>
    <xf numFmtId="3" fontId="39" fillId="0" borderId="115" xfId="60" applyNumberFormat="1" applyFont="1" applyFill="1" applyBorder="1" applyAlignment="1">
      <alignment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9" fillId="0" borderId="170" xfId="60" applyNumberFormat="1" applyFont="1" applyFill="1" applyBorder="1" applyAlignment="1">
      <alignment/>
      <protection/>
    </xf>
    <xf numFmtId="3" fontId="37" fillId="0" borderId="155" xfId="60" applyNumberFormat="1" applyFont="1" applyFill="1" applyBorder="1" applyAlignment="1">
      <alignment vertical="center" wrapText="1"/>
      <protection/>
    </xf>
    <xf numFmtId="0" fontId="32" fillId="0" borderId="165" xfId="60" applyBorder="1" applyAlignment="1">
      <alignment vertical="center" wrapText="1"/>
      <protection/>
    </xf>
    <xf numFmtId="3" fontId="37" fillId="0" borderId="164" xfId="60" applyNumberFormat="1" applyFont="1" applyFill="1" applyBorder="1" applyAlignment="1">
      <alignment vertical="center"/>
      <protection/>
    </xf>
    <xf numFmtId="3" fontId="37" fillId="0" borderId="123" xfId="60" applyNumberFormat="1" applyFont="1" applyFill="1" applyBorder="1" applyAlignment="1">
      <alignment vertical="center"/>
      <protection/>
    </xf>
    <xf numFmtId="3" fontId="37" fillId="0" borderId="109" xfId="60" applyNumberFormat="1" applyFont="1" applyFill="1" applyBorder="1" applyAlignment="1">
      <alignment vertical="center"/>
      <protection/>
    </xf>
    <xf numFmtId="3" fontId="39" fillId="0" borderId="171" xfId="60" applyNumberFormat="1" applyFont="1" applyFill="1" applyBorder="1" applyAlignment="1">
      <alignment/>
      <protection/>
    </xf>
    <xf numFmtId="0" fontId="34" fillId="0" borderId="172" xfId="60" applyFont="1" applyBorder="1" applyAlignment="1">
      <alignment vertical="center"/>
      <protection/>
    </xf>
    <xf numFmtId="0" fontId="34" fillId="0" borderId="173" xfId="60" applyFont="1" applyBorder="1" applyAlignment="1">
      <alignment vertical="center"/>
      <protection/>
    </xf>
    <xf numFmtId="0" fontId="34" fillId="0" borderId="174" xfId="60" applyFont="1" applyBorder="1" applyAlignment="1">
      <alignment vertical="center"/>
      <protection/>
    </xf>
    <xf numFmtId="3" fontId="39" fillId="0" borderId="175" xfId="60" applyNumberFormat="1" applyFont="1" applyFill="1" applyBorder="1" applyAlignment="1">
      <alignment vertical="center" wrapText="1"/>
      <protection/>
    </xf>
    <xf numFmtId="0" fontId="38" fillId="0" borderId="176" xfId="60" applyFont="1" applyBorder="1" applyAlignment="1">
      <alignment/>
      <protection/>
    </xf>
    <xf numFmtId="3" fontId="37" fillId="0" borderId="177" xfId="60" applyNumberFormat="1" applyFont="1" applyFill="1" applyBorder="1" applyAlignment="1">
      <alignment vertical="center"/>
      <protection/>
    </xf>
    <xf numFmtId="3" fontId="37" fillId="0" borderId="178" xfId="60" applyNumberFormat="1" applyFont="1" applyFill="1" applyBorder="1" applyAlignment="1">
      <alignment vertical="center"/>
      <protection/>
    </xf>
    <xf numFmtId="3" fontId="37" fillId="0" borderId="156" xfId="60" applyNumberFormat="1" applyFont="1" applyFill="1" applyBorder="1" applyAlignment="1">
      <alignment vertical="center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146" xfId="0" applyFont="1" applyBorder="1" applyAlignment="1">
      <alignment horizontal="center" vertical="center" wrapText="1"/>
    </xf>
    <xf numFmtId="0" fontId="25" fillId="0" borderId="10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Followed Hyperlink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245</v>
      </c>
    </row>
    <row r="4" spans="1:2" ht="12.75">
      <c r="A4" s="137"/>
      <c r="B4" s="137"/>
    </row>
    <row r="5" spans="1:2" s="148" customFormat="1" ht="15.75">
      <c r="A5" s="88" t="s">
        <v>542</v>
      </c>
      <c r="B5" s="147"/>
    </row>
    <row r="6" spans="1:2" ht="12.75">
      <c r="A6" s="137"/>
      <c r="B6" s="137"/>
    </row>
    <row r="7" spans="1:2" ht="12.75">
      <c r="A7" s="137" t="s">
        <v>544</v>
      </c>
      <c r="B7" s="137" t="s">
        <v>545</v>
      </c>
    </row>
    <row r="8" spans="1:2" ht="12.75">
      <c r="A8" s="137" t="s">
        <v>546</v>
      </c>
      <c r="B8" s="137" t="s">
        <v>547</v>
      </c>
    </row>
    <row r="9" spans="1:2" ht="12.75">
      <c r="A9" s="137" t="s">
        <v>548</v>
      </c>
      <c r="B9" s="137" t="s">
        <v>549</v>
      </c>
    </row>
    <row r="10" spans="1:2" ht="12.75">
      <c r="A10" s="137"/>
      <c r="B10" s="137"/>
    </row>
    <row r="11" spans="1:2" ht="12.75">
      <c r="A11" s="137"/>
      <c r="B11" s="137"/>
    </row>
    <row r="12" spans="1:2" s="148" customFormat="1" ht="15.75">
      <c r="A12" s="88" t="s">
        <v>543</v>
      </c>
      <c r="B12" s="147"/>
    </row>
    <row r="13" spans="1:2" ht="12.75">
      <c r="A13" s="137"/>
      <c r="B13" s="137"/>
    </row>
    <row r="14" spans="1:2" ht="12.75">
      <c r="A14" s="137" t="s">
        <v>553</v>
      </c>
      <c r="B14" s="137" t="s">
        <v>552</v>
      </c>
    </row>
    <row r="15" spans="1:2" ht="12.75">
      <c r="A15" s="137" t="s">
        <v>356</v>
      </c>
      <c r="B15" s="137" t="s">
        <v>551</v>
      </c>
    </row>
    <row r="16" spans="1:2" ht="12.75">
      <c r="A16" s="137" t="s">
        <v>554</v>
      </c>
      <c r="B16" s="137" t="s">
        <v>550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5" sqref="C15"/>
    </sheetView>
  </sheetViews>
  <sheetFormatPr defaultColWidth="9.00390625" defaultRowHeight="12.75"/>
  <cols>
    <col min="1" max="1" width="5.625" style="150" customWidth="1"/>
    <col min="2" max="2" width="68.625" style="150" customWidth="1"/>
    <col min="3" max="3" width="19.50390625" style="150" customWidth="1"/>
    <col min="4" max="16384" width="9.375" style="150" customWidth="1"/>
  </cols>
  <sheetData>
    <row r="1" spans="1:3" ht="33" customHeight="1">
      <c r="A1" s="994" t="s">
        <v>605</v>
      </c>
      <c r="B1" s="994"/>
      <c r="C1" s="994"/>
    </row>
    <row r="2" spans="1:4" ht="15.75" customHeight="1" thickBot="1">
      <c r="A2" s="151"/>
      <c r="B2" s="151"/>
      <c r="C2" s="163" t="s">
        <v>143</v>
      </c>
      <c r="D2" s="158"/>
    </row>
    <row r="3" spans="1:3" ht="26.25" customHeight="1" thickBot="1">
      <c r="A3" s="181" t="s">
        <v>106</v>
      </c>
      <c r="B3" s="182" t="s">
        <v>290</v>
      </c>
      <c r="C3" s="183" t="s">
        <v>721</v>
      </c>
    </row>
    <row r="4" spans="1:3" ht="15.75" thickBot="1">
      <c r="A4" s="184">
        <v>1</v>
      </c>
      <c r="B4" s="185">
        <v>2</v>
      </c>
      <c r="C4" s="186">
        <v>3</v>
      </c>
    </row>
    <row r="5" spans="1:3" ht="15">
      <c r="A5" s="187" t="s">
        <v>108</v>
      </c>
      <c r="B5" s="360" t="s">
        <v>147</v>
      </c>
      <c r="C5" s="357">
        <v>95800</v>
      </c>
    </row>
    <row r="6" spans="1:3" ht="24.75">
      <c r="A6" s="188" t="s">
        <v>109</v>
      </c>
      <c r="B6" s="388" t="s">
        <v>353</v>
      </c>
      <c r="C6" s="358">
        <v>6200</v>
      </c>
    </row>
    <row r="7" spans="1:3" ht="15">
      <c r="A7" s="188" t="s">
        <v>110</v>
      </c>
      <c r="B7" s="389" t="s">
        <v>602</v>
      </c>
      <c r="C7" s="358"/>
    </row>
    <row r="8" spans="1:3" ht="24.75">
      <c r="A8" s="188" t="s">
        <v>111</v>
      </c>
      <c r="B8" s="389" t="s">
        <v>355</v>
      </c>
      <c r="C8" s="358"/>
    </row>
    <row r="9" spans="1:3" ht="15">
      <c r="A9" s="189" t="s">
        <v>112</v>
      </c>
      <c r="B9" s="389" t="s">
        <v>354</v>
      </c>
      <c r="C9" s="359">
        <v>1000</v>
      </c>
    </row>
    <row r="10" spans="1:3" ht="15.75" thickBot="1">
      <c r="A10" s="188" t="s">
        <v>113</v>
      </c>
      <c r="B10" s="390" t="s">
        <v>291</v>
      </c>
      <c r="C10" s="358"/>
    </row>
    <row r="11" spans="1:3" ht="15.75" thickBot="1">
      <c r="A11" s="1003" t="s">
        <v>295</v>
      </c>
      <c r="B11" s="1004"/>
      <c r="C11" s="190">
        <f>SUM(C5:C10)</f>
        <v>103000</v>
      </c>
    </row>
    <row r="12" spans="1:3" ht="23.25" customHeight="1">
      <c r="A12" s="1005" t="s">
        <v>325</v>
      </c>
      <c r="B12" s="1005"/>
      <c r="C12" s="100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1/2015. (I.27.)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14" sqref="C14"/>
    </sheetView>
  </sheetViews>
  <sheetFormatPr defaultColWidth="9.00390625" defaultRowHeight="12.75"/>
  <cols>
    <col min="1" max="1" width="5.625" style="150" customWidth="1"/>
    <col min="2" max="2" width="66.875" style="150" customWidth="1"/>
    <col min="3" max="3" width="27.00390625" style="150" customWidth="1"/>
    <col min="4" max="16384" width="9.375" style="150" customWidth="1"/>
  </cols>
  <sheetData>
    <row r="1" spans="1:3" ht="33" customHeight="1">
      <c r="A1" s="994" t="s">
        <v>745</v>
      </c>
      <c r="B1" s="994"/>
      <c r="C1" s="994"/>
    </row>
    <row r="2" spans="1:4" ht="15.75" customHeight="1" thickBot="1">
      <c r="A2" s="151"/>
      <c r="B2" s="151"/>
      <c r="C2" s="163" t="s">
        <v>143</v>
      </c>
      <c r="D2" s="158"/>
    </row>
    <row r="3" spans="1:3" ht="26.25" customHeight="1" thickBot="1">
      <c r="A3" s="181" t="s">
        <v>106</v>
      </c>
      <c r="B3" s="182" t="s">
        <v>296</v>
      </c>
      <c r="C3" s="183" t="s">
        <v>323</v>
      </c>
    </row>
    <row r="4" spans="1:3" ht="15.75" thickBot="1">
      <c r="A4" s="184">
        <v>1</v>
      </c>
      <c r="B4" s="185">
        <v>2</v>
      </c>
      <c r="C4" s="186">
        <v>3</v>
      </c>
    </row>
    <row r="5" spans="1:3" ht="15">
      <c r="A5" s="187" t="s">
        <v>108</v>
      </c>
      <c r="B5" s="194"/>
      <c r="C5" s="191"/>
    </row>
    <row r="6" spans="1:3" ht="15">
      <c r="A6" s="188" t="s">
        <v>109</v>
      </c>
      <c r="B6" s="195"/>
      <c r="C6" s="192"/>
    </row>
    <row r="7" spans="1:3" ht="15.75" thickBot="1">
      <c r="A7" s="189" t="s">
        <v>110</v>
      </c>
      <c r="B7" s="196"/>
      <c r="C7" s="193"/>
    </row>
    <row r="8" spans="1:3" s="462" customFormat="1" ht="17.25" customHeight="1" thickBot="1">
      <c r="A8" s="463" t="s">
        <v>111</v>
      </c>
      <c r="B8" s="132" t="s">
        <v>297</v>
      </c>
      <c r="C8" s="19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1/2015. (I.27.)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view="pageLayout" workbookViewId="0" topLeftCell="B1">
      <selection activeCell="I24" sqref="I24"/>
    </sheetView>
  </sheetViews>
  <sheetFormatPr defaultColWidth="9.00390625" defaultRowHeight="12.75"/>
  <cols>
    <col min="1" max="1" width="51.875" style="43" customWidth="1"/>
    <col min="2" max="2" width="15.625" style="42" customWidth="1"/>
    <col min="3" max="3" width="16.375" style="42" customWidth="1"/>
    <col min="4" max="4" width="16.50390625" style="42" customWidth="1"/>
    <col min="5" max="5" width="16.625" style="42" customWidth="1"/>
    <col min="6" max="6" width="17.875" style="56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980" t="s">
        <v>89</v>
      </c>
      <c r="B1" s="980"/>
      <c r="C1" s="980"/>
      <c r="D1" s="980"/>
      <c r="E1" s="980"/>
      <c r="F1" s="980"/>
    </row>
    <row r="2" spans="1:6" ht="22.5" customHeight="1" thickBot="1">
      <c r="A2" s="197"/>
      <c r="B2" s="56"/>
      <c r="C2" s="56"/>
      <c r="D2" s="56"/>
      <c r="E2" s="56"/>
      <c r="F2" s="51" t="s">
        <v>154</v>
      </c>
    </row>
    <row r="3" spans="1:6" s="45" customFormat="1" ht="44.25" customHeight="1" thickBot="1">
      <c r="A3" s="198" t="s">
        <v>158</v>
      </c>
      <c r="B3" s="199" t="s">
        <v>159</v>
      </c>
      <c r="C3" s="199" t="s">
        <v>160</v>
      </c>
      <c r="D3" s="199" t="s">
        <v>741</v>
      </c>
      <c r="E3" s="199" t="s">
        <v>721</v>
      </c>
      <c r="F3" s="52" t="s">
        <v>785</v>
      </c>
    </row>
    <row r="4" spans="1:6" s="56" customFormat="1" ht="12" customHeight="1" thickBot="1">
      <c r="A4" s="910">
        <v>1</v>
      </c>
      <c r="B4" s="911">
        <v>2</v>
      </c>
      <c r="C4" s="911">
        <v>3</v>
      </c>
      <c r="D4" s="911">
        <v>4</v>
      </c>
      <c r="E4" s="911">
        <v>5</v>
      </c>
      <c r="F4" s="912" t="s">
        <v>179</v>
      </c>
    </row>
    <row r="5" spans="1:6" s="56" customFormat="1" ht="12" customHeight="1">
      <c r="A5" s="926" t="s">
        <v>790</v>
      </c>
      <c r="B5" s="934">
        <v>77603</v>
      </c>
      <c r="C5" s="935" t="s">
        <v>829</v>
      </c>
      <c r="D5" s="934"/>
      <c r="E5" s="934">
        <v>77603</v>
      </c>
      <c r="F5" s="936">
        <f>B5-D5-E5</f>
        <v>0</v>
      </c>
    </row>
    <row r="6" spans="1:6" ht="15.75" customHeight="1" thickBot="1">
      <c r="A6" s="927" t="s">
        <v>787</v>
      </c>
      <c r="B6" s="937">
        <v>65891</v>
      </c>
      <c r="C6" s="938" t="s">
        <v>786</v>
      </c>
      <c r="D6" s="937"/>
      <c r="E6" s="937">
        <v>911</v>
      </c>
      <c r="F6" s="939">
        <f aca="true" t="shared" si="0" ref="F6:F21">B6-D6-E6</f>
        <v>64980</v>
      </c>
    </row>
    <row r="7" spans="1:6" ht="15.75" customHeight="1" thickBot="1">
      <c r="A7" s="930" t="s">
        <v>791</v>
      </c>
      <c r="B7" s="940"/>
      <c r="C7" s="941"/>
      <c r="D7" s="940"/>
      <c r="E7" s="940">
        <v>78514</v>
      </c>
      <c r="F7" s="942"/>
    </row>
    <row r="8" spans="1:6" ht="15.75" customHeight="1">
      <c r="A8" s="926" t="s">
        <v>788</v>
      </c>
      <c r="B8" s="934">
        <v>250</v>
      </c>
      <c r="C8" s="935" t="s">
        <v>789</v>
      </c>
      <c r="D8" s="934"/>
      <c r="E8" s="934">
        <v>250</v>
      </c>
      <c r="F8" s="936">
        <f t="shared" si="0"/>
        <v>0</v>
      </c>
    </row>
    <row r="9" spans="1:6" ht="15.75" customHeight="1">
      <c r="A9" s="981" t="s">
        <v>783</v>
      </c>
      <c r="B9" s="983">
        <v>466</v>
      </c>
      <c r="C9" s="976" t="s">
        <v>350</v>
      </c>
      <c r="D9" s="983"/>
      <c r="E9" s="983">
        <v>233</v>
      </c>
      <c r="F9" s="978">
        <f>B9-D9-E9</f>
        <v>233</v>
      </c>
    </row>
    <row r="10" spans="1:6" ht="15.75" customHeight="1" thickBot="1">
      <c r="A10" s="982"/>
      <c r="B10" s="979"/>
      <c r="C10" s="977"/>
      <c r="D10" s="979"/>
      <c r="E10" s="979"/>
      <c r="F10" s="973"/>
    </row>
    <row r="11" spans="1:6" ht="15.75" customHeight="1" thickBot="1">
      <c r="A11" s="931" t="s">
        <v>792</v>
      </c>
      <c r="B11" s="932"/>
      <c r="C11" s="943"/>
      <c r="D11" s="932"/>
      <c r="E11" s="932">
        <f>SUM(E8+E9)</f>
        <v>483</v>
      </c>
      <c r="F11" s="933"/>
    </row>
    <row r="12" spans="1:6" ht="15.75" customHeight="1">
      <c r="A12" s="923"/>
      <c r="B12" s="928"/>
      <c r="C12" s="944"/>
      <c r="D12" s="928"/>
      <c r="E12" s="928"/>
      <c r="F12" s="929">
        <f t="shared" si="0"/>
        <v>0</v>
      </c>
    </row>
    <row r="13" spans="1:6" ht="15.75" customHeight="1">
      <c r="A13" s="913"/>
      <c r="B13" s="914"/>
      <c r="C13" s="925"/>
      <c r="D13" s="914"/>
      <c r="E13" s="914"/>
      <c r="F13" s="915">
        <f t="shared" si="0"/>
        <v>0</v>
      </c>
    </row>
    <row r="14" spans="1:6" ht="15.75" customHeight="1">
      <c r="A14" s="913"/>
      <c r="B14" s="914"/>
      <c r="C14" s="925"/>
      <c r="D14" s="914"/>
      <c r="E14" s="914"/>
      <c r="F14" s="915">
        <f t="shared" si="0"/>
        <v>0</v>
      </c>
    </row>
    <row r="15" spans="1:6" ht="15.75" customHeight="1">
      <c r="A15" s="913"/>
      <c r="B15" s="914"/>
      <c r="C15" s="925"/>
      <c r="D15" s="914"/>
      <c r="E15" s="914"/>
      <c r="F15" s="915">
        <f t="shared" si="0"/>
        <v>0</v>
      </c>
    </row>
    <row r="16" spans="1:6" ht="15.75" customHeight="1">
      <c r="A16" s="913"/>
      <c r="B16" s="914"/>
      <c r="C16" s="925"/>
      <c r="D16" s="914"/>
      <c r="E16" s="914"/>
      <c r="F16" s="915">
        <f t="shared" si="0"/>
        <v>0</v>
      </c>
    </row>
    <row r="17" spans="1:6" ht="15.75" customHeight="1">
      <c r="A17" s="913"/>
      <c r="B17" s="914"/>
      <c r="C17" s="925"/>
      <c r="D17" s="914"/>
      <c r="E17" s="914"/>
      <c r="F17" s="915">
        <f t="shared" si="0"/>
        <v>0</v>
      </c>
    </row>
    <row r="18" spans="1:6" ht="15.75" customHeight="1">
      <c r="A18" s="913"/>
      <c r="B18" s="914"/>
      <c r="C18" s="925"/>
      <c r="D18" s="914"/>
      <c r="E18" s="914"/>
      <c r="F18" s="915">
        <f t="shared" si="0"/>
        <v>0</v>
      </c>
    </row>
    <row r="19" spans="1:6" ht="15.75" customHeight="1">
      <c r="A19" s="913"/>
      <c r="B19" s="914"/>
      <c r="C19" s="925"/>
      <c r="D19" s="914"/>
      <c r="E19" s="914"/>
      <c r="F19" s="915">
        <f t="shared" si="0"/>
        <v>0</v>
      </c>
    </row>
    <row r="20" spans="1:6" ht="15.75" customHeight="1">
      <c r="A20" s="913"/>
      <c r="B20" s="914"/>
      <c r="C20" s="925"/>
      <c r="D20" s="914"/>
      <c r="E20" s="914"/>
      <c r="F20" s="915">
        <f t="shared" si="0"/>
        <v>0</v>
      </c>
    </row>
    <row r="21" spans="1:6" ht="15.75" customHeight="1" thickBot="1">
      <c r="A21" s="916"/>
      <c r="B21" s="917"/>
      <c r="C21" s="945"/>
      <c r="D21" s="917"/>
      <c r="E21" s="917"/>
      <c r="F21" s="918">
        <f t="shared" si="0"/>
        <v>0</v>
      </c>
    </row>
    <row r="22" spans="1:6" s="58" customFormat="1" ht="18" customHeight="1" thickBot="1">
      <c r="A22" s="919" t="s">
        <v>157</v>
      </c>
      <c r="B22" s="920"/>
      <c r="C22" s="921"/>
      <c r="D22" s="920">
        <f>SUM(D6:D21)</f>
        <v>0</v>
      </c>
      <c r="E22" s="920">
        <f>SUM(E7+E11)</f>
        <v>78997</v>
      </c>
      <c r="F22" s="922">
        <f>SUM(F6:F21)</f>
        <v>65213</v>
      </c>
    </row>
  </sheetData>
  <sheetProtection/>
  <mergeCells count="7">
    <mergeCell ref="A1:F1"/>
    <mergeCell ref="A9:A10"/>
    <mergeCell ref="B9:B10"/>
    <mergeCell ref="C9:C10"/>
    <mergeCell ref="D9:D10"/>
    <mergeCell ref="E9:E10"/>
    <mergeCell ref="F9:F10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1/2015. (I.27.)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H1">
      <selection activeCell="I12" sqref="I12"/>
    </sheetView>
  </sheetViews>
  <sheetFormatPr defaultColWidth="9.00390625" defaultRowHeight="12.75"/>
  <cols>
    <col min="1" max="1" width="44.875" style="43" customWidth="1"/>
    <col min="2" max="2" width="15.625" style="42" customWidth="1"/>
    <col min="3" max="3" width="16.375" style="42" customWidth="1"/>
    <col min="4" max="4" width="18.00390625" style="42" customWidth="1"/>
    <col min="5" max="6" width="16.625" style="42" customWidth="1"/>
    <col min="7" max="7" width="18.875" style="42" customWidth="1"/>
    <col min="8" max="9" width="12.875" style="42" customWidth="1"/>
    <col min="10" max="10" width="13.875" style="42" customWidth="1"/>
    <col min="11" max="16384" width="9.375" style="42" customWidth="1"/>
  </cols>
  <sheetData>
    <row r="1" spans="1:7" ht="24.75" customHeight="1">
      <c r="A1" s="980" t="s">
        <v>90</v>
      </c>
      <c r="B1" s="980"/>
      <c r="C1" s="980"/>
      <c r="D1" s="980"/>
      <c r="E1" s="980"/>
      <c r="F1" s="980"/>
      <c r="G1" s="980"/>
    </row>
    <row r="2" spans="1:7" ht="23.25" customHeight="1" thickBot="1">
      <c r="A2" s="197"/>
      <c r="B2" s="56"/>
      <c r="C2" s="56"/>
      <c r="D2" s="56"/>
      <c r="E2" s="56"/>
      <c r="F2" s="56"/>
      <c r="G2" s="51" t="s">
        <v>154</v>
      </c>
    </row>
    <row r="3" spans="1:7" s="45" customFormat="1" ht="48.75" customHeight="1" thickBot="1">
      <c r="A3" s="198" t="s">
        <v>161</v>
      </c>
      <c r="B3" s="199" t="s">
        <v>159</v>
      </c>
      <c r="C3" s="199" t="s">
        <v>160</v>
      </c>
      <c r="D3" s="199" t="s">
        <v>719</v>
      </c>
      <c r="E3" s="199" t="s">
        <v>721</v>
      </c>
      <c r="F3" s="752" t="s">
        <v>87</v>
      </c>
      <c r="G3" s="52" t="s">
        <v>722</v>
      </c>
    </row>
    <row r="4" spans="1:7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753">
        <v>6</v>
      </c>
      <c r="G4" s="55">
        <v>7</v>
      </c>
    </row>
    <row r="5" spans="1:7" ht="15.75" customHeight="1" thickBot="1">
      <c r="A5" s="748" t="s">
        <v>718</v>
      </c>
      <c r="B5" s="749">
        <v>181000</v>
      </c>
      <c r="C5" s="750" t="s">
        <v>720</v>
      </c>
      <c r="D5" s="749">
        <v>181000</v>
      </c>
      <c r="E5" s="749">
        <v>181000</v>
      </c>
      <c r="F5" s="755">
        <v>181000</v>
      </c>
      <c r="G5" s="751">
        <v>0</v>
      </c>
    </row>
    <row r="6" spans="1:7" ht="15.75" customHeight="1" thickBot="1">
      <c r="A6" s="956" t="s">
        <v>791</v>
      </c>
      <c r="B6" s="951"/>
      <c r="C6" s="952"/>
      <c r="D6" s="951"/>
      <c r="E6" s="955">
        <v>181000</v>
      </c>
      <c r="F6" s="953"/>
      <c r="G6" s="954">
        <v>0</v>
      </c>
    </row>
    <row r="7" spans="1:7" ht="15.75" customHeight="1" thickBot="1">
      <c r="A7" s="958" t="s">
        <v>793</v>
      </c>
      <c r="B7" s="959">
        <v>1000</v>
      </c>
      <c r="C7" s="960" t="s">
        <v>350</v>
      </c>
      <c r="D7" s="959">
        <v>1000</v>
      </c>
      <c r="E7" s="959">
        <v>1000</v>
      </c>
      <c r="F7" s="961">
        <v>1000</v>
      </c>
      <c r="G7" s="957">
        <v>0</v>
      </c>
    </row>
    <row r="8" spans="1:7" ht="15.75" customHeight="1" thickBot="1">
      <c r="A8" s="956" t="s">
        <v>791</v>
      </c>
      <c r="B8" s="951"/>
      <c r="C8" s="952"/>
      <c r="D8" s="951"/>
      <c r="E8" s="955">
        <v>1000</v>
      </c>
      <c r="F8" s="953"/>
      <c r="G8" s="954">
        <v>0</v>
      </c>
    </row>
    <row r="9" spans="1:7" ht="15.75" customHeight="1">
      <c r="A9" s="946"/>
      <c r="B9" s="947"/>
      <c r="C9" s="948"/>
      <c r="D9" s="947"/>
      <c r="E9" s="947"/>
      <c r="F9" s="949"/>
      <c r="G9" s="950">
        <f aca="true" t="shared" si="0" ref="G9:G23">B9-D9-E9</f>
        <v>0</v>
      </c>
    </row>
    <row r="10" spans="1:7" ht="15.75" customHeight="1">
      <c r="A10" s="747"/>
      <c r="B10" s="740"/>
      <c r="C10" s="741"/>
      <c r="D10" s="740"/>
      <c r="E10" s="740"/>
      <c r="F10" s="754"/>
      <c r="G10" s="742">
        <f t="shared" si="0"/>
        <v>0</v>
      </c>
    </row>
    <row r="11" spans="1:7" ht="15.75" customHeight="1">
      <c r="A11" s="747"/>
      <c r="B11" s="740"/>
      <c r="C11" s="741"/>
      <c r="D11" s="740"/>
      <c r="E11" s="740"/>
      <c r="F11" s="754"/>
      <c r="G11" s="742">
        <f t="shared" si="0"/>
        <v>0</v>
      </c>
    </row>
    <row r="12" spans="1:7" ht="15.75" customHeight="1">
      <c r="A12" s="747"/>
      <c r="B12" s="740"/>
      <c r="C12" s="741"/>
      <c r="D12" s="740"/>
      <c r="E12" s="740"/>
      <c r="F12" s="754"/>
      <c r="G12" s="742">
        <f t="shared" si="0"/>
        <v>0</v>
      </c>
    </row>
    <row r="13" spans="1:7" ht="15.75" customHeight="1">
      <c r="A13" s="747"/>
      <c r="B13" s="740"/>
      <c r="C13" s="741"/>
      <c r="D13" s="740"/>
      <c r="E13" s="740"/>
      <c r="F13" s="754"/>
      <c r="G13" s="742">
        <f t="shared" si="0"/>
        <v>0</v>
      </c>
    </row>
    <row r="14" spans="1:7" ht="15.75" customHeight="1">
      <c r="A14" s="747"/>
      <c r="B14" s="740"/>
      <c r="C14" s="741"/>
      <c r="D14" s="740"/>
      <c r="E14" s="740"/>
      <c r="F14" s="754"/>
      <c r="G14" s="742">
        <f t="shared" si="0"/>
        <v>0</v>
      </c>
    </row>
    <row r="15" spans="1:7" ht="15.75" customHeight="1">
      <c r="A15" s="747"/>
      <c r="B15" s="740"/>
      <c r="C15" s="741"/>
      <c r="D15" s="740"/>
      <c r="E15" s="740"/>
      <c r="F15" s="754"/>
      <c r="G15" s="742">
        <f t="shared" si="0"/>
        <v>0</v>
      </c>
    </row>
    <row r="16" spans="1:7" ht="15.75" customHeight="1">
      <c r="A16" s="747"/>
      <c r="B16" s="740"/>
      <c r="C16" s="741"/>
      <c r="D16" s="740"/>
      <c r="E16" s="740"/>
      <c r="F16" s="754"/>
      <c r="G16" s="742">
        <f t="shared" si="0"/>
        <v>0</v>
      </c>
    </row>
    <row r="17" spans="1:7" ht="15.75" customHeight="1">
      <c r="A17" s="747"/>
      <c r="B17" s="740"/>
      <c r="C17" s="741"/>
      <c r="D17" s="740"/>
      <c r="E17" s="740"/>
      <c r="F17" s="754"/>
      <c r="G17" s="742">
        <f t="shared" si="0"/>
        <v>0</v>
      </c>
    </row>
    <row r="18" spans="1:7" ht="15.75" customHeight="1">
      <c r="A18" s="747"/>
      <c r="B18" s="740"/>
      <c r="C18" s="741"/>
      <c r="D18" s="740"/>
      <c r="E18" s="740"/>
      <c r="F18" s="754"/>
      <c r="G18" s="742">
        <f t="shared" si="0"/>
        <v>0</v>
      </c>
    </row>
    <row r="19" spans="1:7" ht="15.75" customHeight="1">
      <c r="A19" s="747"/>
      <c r="B19" s="740"/>
      <c r="C19" s="741"/>
      <c r="D19" s="740"/>
      <c r="E19" s="740"/>
      <c r="F19" s="754"/>
      <c r="G19" s="742">
        <f t="shared" si="0"/>
        <v>0</v>
      </c>
    </row>
    <row r="20" spans="1:7" ht="15.75" customHeight="1">
      <c r="A20" s="747"/>
      <c r="B20" s="740"/>
      <c r="C20" s="741"/>
      <c r="D20" s="740"/>
      <c r="E20" s="740"/>
      <c r="F20" s="754"/>
      <c r="G20" s="742">
        <f t="shared" si="0"/>
        <v>0</v>
      </c>
    </row>
    <row r="21" spans="1:7" ht="15.75" customHeight="1">
      <c r="A21" s="747"/>
      <c r="B21" s="740"/>
      <c r="C21" s="741"/>
      <c r="D21" s="740"/>
      <c r="E21" s="740"/>
      <c r="F21" s="754"/>
      <c r="G21" s="742">
        <f t="shared" si="0"/>
        <v>0</v>
      </c>
    </row>
    <row r="22" spans="1:7" ht="15.75" customHeight="1">
      <c r="A22" s="747"/>
      <c r="B22" s="740"/>
      <c r="C22" s="741"/>
      <c r="D22" s="740"/>
      <c r="E22" s="740"/>
      <c r="F22" s="754"/>
      <c r="G22" s="742">
        <f t="shared" si="0"/>
        <v>0</v>
      </c>
    </row>
    <row r="23" spans="1:7" ht="15.75" customHeight="1" thickBot="1">
      <c r="A23" s="748"/>
      <c r="B23" s="749"/>
      <c r="C23" s="750"/>
      <c r="D23" s="749"/>
      <c r="E23" s="749"/>
      <c r="F23" s="755"/>
      <c r="G23" s="751">
        <f t="shared" si="0"/>
        <v>0</v>
      </c>
    </row>
    <row r="24" spans="1:7" s="58" customFormat="1" ht="18" customHeight="1" thickBot="1">
      <c r="A24" s="743" t="s">
        <v>157</v>
      </c>
      <c r="B24" s="744">
        <f>SUM(B5:B23)</f>
        <v>182000</v>
      </c>
      <c r="C24" s="745"/>
      <c r="D24" s="744">
        <f>SUM(D5:D23)</f>
        <v>182000</v>
      </c>
      <c r="E24" s="744">
        <v>182000</v>
      </c>
      <c r="F24" s="756"/>
      <c r="G24" s="746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1/2015. (I.27.)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view="pageLayout" workbookViewId="0" topLeftCell="A1">
      <selection activeCell="B2" sqref="B2:E2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5"/>
      <c r="B1" s="215"/>
      <c r="C1" s="215"/>
      <c r="D1" s="215"/>
      <c r="E1" s="215"/>
    </row>
    <row r="2" spans="1:5" ht="15.75">
      <c r="A2" s="216" t="s">
        <v>231</v>
      </c>
      <c r="B2" s="1025"/>
      <c r="C2" s="1025"/>
      <c r="D2" s="1025"/>
      <c r="E2" s="1025"/>
    </row>
    <row r="3" spans="1:5" ht="14.25" thickBot="1">
      <c r="A3" s="215"/>
      <c r="B3" s="215"/>
      <c r="C3" s="215"/>
      <c r="D3" s="1026" t="s">
        <v>224</v>
      </c>
      <c r="E3" s="1026"/>
    </row>
    <row r="4" spans="1:5" ht="15" customHeight="1" thickBot="1">
      <c r="A4" s="217" t="s">
        <v>223</v>
      </c>
      <c r="B4" s="218" t="s">
        <v>350</v>
      </c>
      <c r="C4" s="218" t="s">
        <v>351</v>
      </c>
      <c r="D4" s="218" t="s">
        <v>685</v>
      </c>
      <c r="E4" s="219" t="s">
        <v>140</v>
      </c>
    </row>
    <row r="5" spans="1:5" ht="12.75">
      <c r="A5" s="220" t="s">
        <v>225</v>
      </c>
      <c r="B5" s="89"/>
      <c r="C5" s="89"/>
      <c r="D5" s="89"/>
      <c r="E5" s="221">
        <f aca="true" t="shared" si="0" ref="E5:E11">SUM(B5:D5)</f>
        <v>0</v>
      </c>
    </row>
    <row r="6" spans="1:5" ht="12.75">
      <c r="A6" s="222" t="s">
        <v>238</v>
      </c>
      <c r="B6" s="90"/>
      <c r="C6" s="90"/>
      <c r="D6" s="90"/>
      <c r="E6" s="223">
        <f t="shared" si="0"/>
        <v>0</v>
      </c>
    </row>
    <row r="7" spans="1:5" ht="12.75">
      <c r="A7" s="224" t="s">
        <v>226</v>
      </c>
      <c r="B7" s="91"/>
      <c r="C7" s="91"/>
      <c r="D7" s="91"/>
      <c r="E7" s="225">
        <f t="shared" si="0"/>
        <v>0</v>
      </c>
    </row>
    <row r="8" spans="1:5" ht="12.75">
      <c r="A8" s="224" t="s">
        <v>240</v>
      </c>
      <c r="B8" s="91"/>
      <c r="C8" s="91"/>
      <c r="D8" s="91"/>
      <c r="E8" s="225">
        <f t="shared" si="0"/>
        <v>0</v>
      </c>
    </row>
    <row r="9" spans="1:5" ht="12.75">
      <c r="A9" s="224" t="s">
        <v>227</v>
      </c>
      <c r="B9" s="91"/>
      <c r="C9" s="91"/>
      <c r="D9" s="91"/>
      <c r="E9" s="225">
        <f t="shared" si="0"/>
        <v>0</v>
      </c>
    </row>
    <row r="10" spans="1:5" ht="12.75">
      <c r="A10" s="224" t="s">
        <v>228</v>
      </c>
      <c r="B10" s="91"/>
      <c r="C10" s="91"/>
      <c r="D10" s="91"/>
      <c r="E10" s="225">
        <f t="shared" si="0"/>
        <v>0</v>
      </c>
    </row>
    <row r="11" spans="1:5" ht="13.5" thickBot="1">
      <c r="A11" s="92"/>
      <c r="B11" s="93"/>
      <c r="C11" s="93"/>
      <c r="D11" s="93"/>
      <c r="E11" s="225">
        <f t="shared" si="0"/>
        <v>0</v>
      </c>
    </row>
    <row r="12" spans="1:5" ht="13.5" thickBot="1">
      <c r="A12" s="226" t="s">
        <v>230</v>
      </c>
      <c r="B12" s="227">
        <f>B5+SUM(B7:B11)</f>
        <v>0</v>
      </c>
      <c r="C12" s="227">
        <f>C5+SUM(C7:C11)</f>
        <v>0</v>
      </c>
      <c r="D12" s="227">
        <f>D5+SUM(D7:D11)</f>
        <v>0</v>
      </c>
      <c r="E12" s="228">
        <f>E5+SUM(E7:E11)</f>
        <v>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7" t="s">
        <v>229</v>
      </c>
      <c r="B14" s="218" t="s">
        <v>350</v>
      </c>
      <c r="C14" s="218" t="s">
        <v>351</v>
      </c>
      <c r="D14" s="218" t="s">
        <v>685</v>
      </c>
      <c r="E14" s="219" t="s">
        <v>140</v>
      </c>
    </row>
    <row r="15" spans="1:5" ht="12.75">
      <c r="A15" s="220" t="s">
        <v>234</v>
      </c>
      <c r="B15" s="89"/>
      <c r="C15" s="89"/>
      <c r="D15" s="89"/>
      <c r="E15" s="221">
        <f>SUM(B15:D15)</f>
        <v>0</v>
      </c>
    </row>
    <row r="16" spans="1:5" ht="12.75">
      <c r="A16" s="229" t="s">
        <v>235</v>
      </c>
      <c r="B16" s="91"/>
      <c r="C16" s="91"/>
      <c r="D16" s="91"/>
      <c r="E16" s="225">
        <f>SUM(B16:D16)</f>
        <v>0</v>
      </c>
    </row>
    <row r="17" spans="1:5" ht="12.75">
      <c r="A17" s="224" t="s">
        <v>236</v>
      </c>
      <c r="B17" s="91"/>
      <c r="C17" s="91"/>
      <c r="D17" s="91"/>
      <c r="E17" s="225">
        <f>SUM(B17:D17)</f>
        <v>0</v>
      </c>
    </row>
    <row r="18" spans="1:5" ht="13.5" thickBot="1">
      <c r="A18" s="224" t="s">
        <v>237</v>
      </c>
      <c r="B18" s="91"/>
      <c r="C18" s="91"/>
      <c r="D18" s="91"/>
      <c r="E18" s="225">
        <f>SUM(B18:D18)</f>
        <v>0</v>
      </c>
    </row>
    <row r="19" spans="1:5" ht="13.5" thickBot="1">
      <c r="A19" s="226" t="s">
        <v>141</v>
      </c>
      <c r="B19" s="227"/>
      <c r="C19" s="227">
        <f>SUM(C15:C18)</f>
        <v>0</v>
      </c>
      <c r="D19" s="227">
        <f>SUM(D15:D18)</f>
        <v>0</v>
      </c>
      <c r="E19" s="228">
        <f>SUM(E15:E18)</f>
        <v>0</v>
      </c>
    </row>
    <row r="20" spans="1:5" ht="12.75">
      <c r="A20" s="215"/>
      <c r="B20" s="215"/>
      <c r="C20" s="215"/>
      <c r="D20" s="215"/>
      <c r="E20" s="215"/>
    </row>
    <row r="21" spans="1:5" ht="12.75">
      <c r="A21" s="215"/>
      <c r="B21" s="215"/>
      <c r="C21" s="215"/>
      <c r="D21" s="215"/>
      <c r="E21" s="215"/>
    </row>
    <row r="22" spans="1:5" ht="15.75">
      <c r="A22" s="216" t="s">
        <v>231</v>
      </c>
      <c r="B22" s="1025" t="s">
        <v>85</v>
      </c>
      <c r="C22" s="1025"/>
      <c r="D22" s="1025"/>
      <c r="E22" s="1025"/>
    </row>
    <row r="23" spans="1:5" ht="12.75">
      <c r="A23" s="1027" t="s">
        <v>723</v>
      </c>
      <c r="B23" s="1028"/>
      <c r="C23" s="1028"/>
      <c r="D23" s="1028"/>
      <c r="E23" s="1028"/>
    </row>
    <row r="24" spans="1:5" ht="24.75" customHeight="1">
      <c r="A24" s="1028"/>
      <c r="B24" s="1028"/>
      <c r="C24" s="1028"/>
      <c r="D24" s="1028"/>
      <c r="E24" s="1028"/>
    </row>
    <row r="25" spans="1:5" ht="14.25" thickBot="1">
      <c r="A25" s="215"/>
      <c r="B25" s="215"/>
      <c r="C25" s="215"/>
      <c r="D25" s="1026" t="s">
        <v>224</v>
      </c>
      <c r="E25" s="1026"/>
    </row>
    <row r="26" spans="1:5" ht="13.5" thickBot="1">
      <c r="A26" s="217" t="s">
        <v>223</v>
      </c>
      <c r="B26" s="218" t="s">
        <v>350</v>
      </c>
      <c r="C26" s="218" t="s">
        <v>351</v>
      </c>
      <c r="D26" s="218" t="s">
        <v>685</v>
      </c>
      <c r="E26" s="219" t="s">
        <v>140</v>
      </c>
    </row>
    <row r="27" spans="1:5" ht="12.75">
      <c r="A27" s="220" t="s">
        <v>225</v>
      </c>
      <c r="B27" s="89"/>
      <c r="C27" s="89"/>
      <c r="D27" s="89"/>
      <c r="E27" s="221">
        <f aca="true" t="shared" si="1" ref="E27:E33">SUM(B27:D27)</f>
        <v>0</v>
      </c>
    </row>
    <row r="28" spans="1:5" ht="12.75">
      <c r="A28" s="222" t="s">
        <v>238</v>
      </c>
      <c r="B28" s="90"/>
      <c r="C28" s="90"/>
      <c r="D28" s="90"/>
      <c r="E28" s="223">
        <f t="shared" si="1"/>
        <v>0</v>
      </c>
    </row>
    <row r="29" spans="1:5" ht="12.75">
      <c r="A29" s="224" t="s">
        <v>226</v>
      </c>
      <c r="B29" s="91">
        <v>141172</v>
      </c>
      <c r="C29" s="91"/>
      <c r="D29" s="91"/>
      <c r="E29" s="225">
        <f t="shared" si="1"/>
        <v>141172</v>
      </c>
    </row>
    <row r="30" spans="1:5" ht="12.75">
      <c r="A30" s="224" t="s">
        <v>240</v>
      </c>
      <c r="B30" s="91"/>
      <c r="C30" s="91"/>
      <c r="D30" s="91"/>
      <c r="E30" s="225">
        <f t="shared" si="1"/>
        <v>0</v>
      </c>
    </row>
    <row r="31" spans="1:5" ht="12.75">
      <c r="A31" s="224" t="s">
        <v>227</v>
      </c>
      <c r="B31" s="91"/>
      <c r="C31" s="91"/>
      <c r="D31" s="91"/>
      <c r="E31" s="225">
        <f t="shared" si="1"/>
        <v>0</v>
      </c>
    </row>
    <row r="32" spans="1:5" ht="12.75">
      <c r="A32" s="224" t="s">
        <v>228</v>
      </c>
      <c r="B32" s="91"/>
      <c r="C32" s="91"/>
      <c r="D32" s="91"/>
      <c r="E32" s="225">
        <f t="shared" si="1"/>
        <v>0</v>
      </c>
    </row>
    <row r="33" spans="1:5" ht="13.5" thickBot="1">
      <c r="A33" s="92"/>
      <c r="B33" s="93"/>
      <c r="C33" s="93"/>
      <c r="D33" s="93"/>
      <c r="E33" s="225">
        <f t="shared" si="1"/>
        <v>0</v>
      </c>
    </row>
    <row r="34" spans="1:5" ht="13.5" thickBot="1">
      <c r="A34" s="226" t="s">
        <v>230</v>
      </c>
      <c r="B34" s="227">
        <f>B27+SUM(B29:B33)</f>
        <v>141172</v>
      </c>
      <c r="C34" s="227">
        <f>C27+SUM(C29:C33)</f>
        <v>0</v>
      </c>
      <c r="D34" s="227">
        <f>D27+SUM(D29:D33)</f>
        <v>0</v>
      </c>
      <c r="E34" s="228">
        <f>E27+SUM(E29:E33)</f>
        <v>141172</v>
      </c>
    </row>
    <row r="35" spans="1:5" ht="13.5" thickBot="1">
      <c r="A35" s="50"/>
      <c r="B35" s="50"/>
      <c r="C35" s="50"/>
      <c r="D35" s="50"/>
      <c r="E35" s="50"/>
    </row>
    <row r="36" spans="1:5" ht="13.5" thickBot="1">
      <c r="A36" s="217" t="s">
        <v>229</v>
      </c>
      <c r="B36" s="218" t="s">
        <v>350</v>
      </c>
      <c r="C36" s="218" t="s">
        <v>351</v>
      </c>
      <c r="D36" s="218" t="s">
        <v>685</v>
      </c>
      <c r="E36" s="219" t="s">
        <v>140</v>
      </c>
    </row>
    <row r="37" spans="1:5" ht="12.75">
      <c r="A37" s="220" t="s">
        <v>234</v>
      </c>
      <c r="B37" s="89">
        <v>3470</v>
      </c>
      <c r="C37" s="89"/>
      <c r="D37" s="89"/>
      <c r="E37" s="221">
        <f>SUM(B37:D37)</f>
        <v>3470</v>
      </c>
    </row>
    <row r="38" spans="1:5" ht="12.75">
      <c r="A38" s="229" t="s">
        <v>235</v>
      </c>
      <c r="B38" s="91">
        <v>122792</v>
      </c>
      <c r="C38" s="91"/>
      <c r="D38" s="91"/>
      <c r="E38" s="225">
        <f>SUM(B38:D38)</f>
        <v>122792</v>
      </c>
    </row>
    <row r="39" spans="1:5" ht="12.75">
      <c r="A39" s="224" t="s">
        <v>236</v>
      </c>
      <c r="B39" s="91">
        <v>14910</v>
      </c>
      <c r="C39" s="91"/>
      <c r="D39" s="91"/>
      <c r="E39" s="225">
        <f>SUM(B39:D39)</f>
        <v>14910</v>
      </c>
    </row>
    <row r="40" spans="1:5" ht="13.5" thickBot="1">
      <c r="A40" s="224" t="s">
        <v>237</v>
      </c>
      <c r="B40" s="91"/>
      <c r="C40" s="91"/>
      <c r="D40" s="91"/>
      <c r="E40" s="225">
        <f>SUM(B40:D40)</f>
        <v>0</v>
      </c>
    </row>
    <row r="41" spans="1:5" ht="13.5" thickBot="1">
      <c r="A41" s="226" t="s">
        <v>141</v>
      </c>
      <c r="B41" s="227">
        <f>SUM(B37:B40)</f>
        <v>141172</v>
      </c>
      <c r="C41" s="227">
        <f>SUM(C37:C40)</f>
        <v>0</v>
      </c>
      <c r="D41" s="227">
        <f>SUM(D37:D40)</f>
        <v>0</v>
      </c>
      <c r="E41" s="228">
        <f>SUM(E37:E40)</f>
        <v>141172</v>
      </c>
    </row>
    <row r="42" spans="1:5" ht="12.75">
      <c r="A42" s="215"/>
      <c r="B42" s="215"/>
      <c r="C42" s="215"/>
      <c r="D42" s="215"/>
      <c r="E42" s="215"/>
    </row>
    <row r="43" spans="1:5" ht="15.75">
      <c r="A43" s="1011" t="s">
        <v>724</v>
      </c>
      <c r="B43" s="1011"/>
      <c r="C43" s="1011"/>
      <c r="D43" s="1011"/>
      <c r="E43" s="1011"/>
    </row>
    <row r="44" spans="1:5" ht="13.5" thickBot="1">
      <c r="A44" s="215"/>
      <c r="B44" s="215"/>
      <c r="C44" s="215"/>
      <c r="D44" s="215"/>
      <c r="E44" s="215"/>
    </row>
    <row r="45" spans="1:8" ht="13.5" thickBot="1">
      <c r="A45" s="1016" t="s">
        <v>232</v>
      </c>
      <c r="B45" s="1017"/>
      <c r="C45" s="1018"/>
      <c r="D45" s="1014" t="s">
        <v>241</v>
      </c>
      <c r="E45" s="1015"/>
      <c r="H45" s="48"/>
    </row>
    <row r="46" spans="1:5" ht="12.75">
      <c r="A46" s="1019"/>
      <c r="B46" s="1020"/>
      <c r="C46" s="1021"/>
      <c r="D46" s="1007"/>
      <c r="E46" s="1008"/>
    </row>
    <row r="47" spans="1:5" ht="13.5" thickBot="1">
      <c r="A47" s="1022"/>
      <c r="B47" s="1023"/>
      <c r="C47" s="1024"/>
      <c r="D47" s="1009"/>
      <c r="E47" s="1010"/>
    </row>
    <row r="48" spans="1:5" ht="13.5" thickBot="1">
      <c r="A48" s="974" t="s">
        <v>141</v>
      </c>
      <c r="B48" s="975"/>
      <c r="C48" s="1006"/>
      <c r="D48" s="1012">
        <f>SUM(D46:E47)</f>
        <v>0</v>
      </c>
      <c r="E48" s="1013"/>
    </row>
  </sheetData>
  <sheetProtection/>
  <mergeCells count="14">
    <mergeCell ref="B2:E2"/>
    <mergeCell ref="B22:E22"/>
    <mergeCell ref="D3:E3"/>
    <mergeCell ref="D25:E25"/>
    <mergeCell ref="A23:E24"/>
    <mergeCell ref="A48:C48"/>
    <mergeCell ref="D46:E46"/>
    <mergeCell ref="D47:E47"/>
    <mergeCell ref="A43:E43"/>
    <mergeCell ref="D48:E48"/>
    <mergeCell ref="D45:E45"/>
    <mergeCell ref="A45:C45"/>
    <mergeCell ref="A46:C46"/>
    <mergeCell ref="A47:C47"/>
  </mergeCells>
  <conditionalFormatting sqref="B41:D41 D48:E48 B19:E19 E27:E34 B34:D34 E37:E41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1/2015. (I.27.)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G92" sqref="G92"/>
    </sheetView>
  </sheetViews>
  <sheetFormatPr defaultColWidth="9.00390625" defaultRowHeight="12.75"/>
  <cols>
    <col min="1" max="1" width="19.50390625" style="394" customWidth="1"/>
    <col min="2" max="2" width="72.00390625" style="395" customWidth="1"/>
    <col min="3" max="3" width="25.00390625" style="396" customWidth="1"/>
    <col min="4" max="16384" width="9.375" style="3" customWidth="1"/>
  </cols>
  <sheetData>
    <row r="1" spans="1:3" s="2" customFormat="1" ht="16.5" customHeight="1" thickBot="1">
      <c r="A1" s="230"/>
      <c r="B1" s="232"/>
      <c r="C1" s="255" t="s">
        <v>746</v>
      </c>
    </row>
    <row r="2" spans="1:3" s="94" customFormat="1" ht="21" customHeight="1">
      <c r="A2" s="401" t="s">
        <v>155</v>
      </c>
      <c r="B2" s="361" t="s">
        <v>324</v>
      </c>
      <c r="C2" s="363" t="s">
        <v>142</v>
      </c>
    </row>
    <row r="3" spans="1:3" s="94" customFormat="1" ht="16.5" thickBot="1">
      <c r="A3" s="233" t="s">
        <v>298</v>
      </c>
      <c r="B3" s="362" t="s">
        <v>562</v>
      </c>
      <c r="C3" s="364">
        <v>1</v>
      </c>
    </row>
    <row r="4" spans="1:3" s="95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365" t="s">
        <v>145</v>
      </c>
    </row>
    <row r="6" spans="1:3" s="59" customFormat="1" ht="12.75" customHeight="1" thickBot="1">
      <c r="A6" s="203">
        <v>1</v>
      </c>
      <c r="B6" s="204">
        <v>2</v>
      </c>
      <c r="C6" s="205">
        <v>3</v>
      </c>
    </row>
    <row r="7" spans="1:3" s="59" customFormat="1" ht="15.75" customHeight="1" thickBot="1">
      <c r="A7" s="238"/>
      <c r="B7" s="239" t="s">
        <v>146</v>
      </c>
      <c r="C7" s="366"/>
    </row>
    <row r="8" spans="1:3" s="59" customFormat="1" ht="12" customHeight="1" thickBot="1">
      <c r="A8" s="32" t="s">
        <v>108</v>
      </c>
      <c r="B8" s="21" t="s">
        <v>358</v>
      </c>
      <c r="C8" s="300">
        <f>+C9+C10+C11+C12+C13+C14</f>
        <v>343101</v>
      </c>
    </row>
    <row r="9" spans="1:3" s="96" customFormat="1" ht="12" customHeight="1">
      <c r="A9" s="429" t="s">
        <v>194</v>
      </c>
      <c r="B9" s="411" t="s">
        <v>359</v>
      </c>
      <c r="C9" s="317">
        <v>128864</v>
      </c>
    </row>
    <row r="10" spans="1:3" s="97" customFormat="1" ht="12" customHeight="1">
      <c r="A10" s="430" t="s">
        <v>195</v>
      </c>
      <c r="B10" s="412" t="s">
        <v>360</v>
      </c>
      <c r="C10" s="302">
        <v>97314</v>
      </c>
    </row>
    <row r="11" spans="1:3" s="97" customFormat="1" ht="12" customHeight="1">
      <c r="A11" s="430" t="s">
        <v>196</v>
      </c>
      <c r="B11" s="412" t="s">
        <v>361</v>
      </c>
      <c r="C11" s="302">
        <v>110624</v>
      </c>
    </row>
    <row r="12" spans="1:3" s="97" customFormat="1" ht="12" customHeight="1">
      <c r="A12" s="430" t="s">
        <v>197</v>
      </c>
      <c r="B12" s="412" t="s">
        <v>362</v>
      </c>
      <c r="C12" s="302">
        <v>6299</v>
      </c>
    </row>
    <row r="13" spans="1:3" s="97" customFormat="1" ht="12" customHeight="1">
      <c r="A13" s="430" t="s">
        <v>242</v>
      </c>
      <c r="B13" s="412" t="s">
        <v>363</v>
      </c>
      <c r="C13" s="455"/>
    </row>
    <row r="14" spans="1:3" s="96" customFormat="1" ht="12" customHeight="1" thickBot="1">
      <c r="A14" s="431" t="s">
        <v>198</v>
      </c>
      <c r="B14" s="413" t="s">
        <v>364</v>
      </c>
      <c r="C14" s="456"/>
    </row>
    <row r="15" spans="1:3" s="96" customFormat="1" ht="12" customHeight="1" thickBot="1">
      <c r="A15" s="32" t="s">
        <v>109</v>
      </c>
      <c r="B15" s="295" t="s">
        <v>365</v>
      </c>
      <c r="C15" s="300">
        <f>+C16+C17+C18+C19+C20</f>
        <v>16465</v>
      </c>
    </row>
    <row r="16" spans="1:3" s="96" customFormat="1" ht="12" customHeight="1">
      <c r="A16" s="429" t="s">
        <v>200</v>
      </c>
      <c r="B16" s="411" t="s">
        <v>366</v>
      </c>
      <c r="C16" s="303"/>
    </row>
    <row r="17" spans="1:3" s="96" customFormat="1" ht="12" customHeight="1">
      <c r="A17" s="430" t="s">
        <v>201</v>
      </c>
      <c r="B17" s="412" t="s">
        <v>367</v>
      </c>
      <c r="C17" s="302"/>
    </row>
    <row r="18" spans="1:3" s="96" customFormat="1" ht="12" customHeight="1">
      <c r="A18" s="430" t="s">
        <v>202</v>
      </c>
      <c r="B18" s="412" t="s">
        <v>796</v>
      </c>
      <c r="C18" s="967">
        <v>4148</v>
      </c>
    </row>
    <row r="19" spans="1:3" s="96" customFormat="1" ht="12" customHeight="1">
      <c r="A19" s="430" t="s">
        <v>203</v>
      </c>
      <c r="B19" s="412" t="s">
        <v>762</v>
      </c>
      <c r="C19" s="302">
        <v>8400</v>
      </c>
    </row>
    <row r="20" spans="1:3" s="96" customFormat="1" ht="12" customHeight="1">
      <c r="A20" s="430" t="s">
        <v>204</v>
      </c>
      <c r="B20" s="964" t="s">
        <v>770</v>
      </c>
      <c r="C20" s="965">
        <v>3917</v>
      </c>
    </row>
    <row r="21" spans="1:3" s="97" customFormat="1" ht="12" customHeight="1" thickBot="1">
      <c r="A21" s="431" t="s">
        <v>213</v>
      </c>
      <c r="B21" s="413" t="s">
        <v>369</v>
      </c>
      <c r="C21" s="304">
        <v>3917</v>
      </c>
    </row>
    <row r="22" spans="1:3" s="97" customFormat="1" ht="12" customHeight="1" thickBot="1">
      <c r="A22" s="32" t="s">
        <v>110</v>
      </c>
      <c r="B22" s="21" t="s">
        <v>370</v>
      </c>
      <c r="C22" s="300">
        <f>+C23+C24+C25+C26+C27</f>
        <v>99485</v>
      </c>
    </row>
    <row r="23" spans="1:3" s="97" customFormat="1" ht="12" customHeight="1">
      <c r="A23" s="429" t="s">
        <v>183</v>
      </c>
      <c r="B23" s="411" t="s">
        <v>371</v>
      </c>
      <c r="C23" s="303"/>
    </row>
    <row r="24" spans="1:3" s="96" customFormat="1" ht="12" customHeight="1">
      <c r="A24" s="430" t="s">
        <v>184</v>
      </c>
      <c r="B24" s="412" t="s">
        <v>372</v>
      </c>
      <c r="C24" s="302"/>
    </row>
    <row r="25" spans="1:3" s="97" customFormat="1" ht="12" customHeight="1">
      <c r="A25" s="430" t="s">
        <v>185</v>
      </c>
      <c r="B25" s="412" t="s">
        <v>593</v>
      </c>
      <c r="C25" s="302"/>
    </row>
    <row r="26" spans="1:3" s="97" customFormat="1" ht="12" customHeight="1">
      <c r="A26" s="430" t="s">
        <v>186</v>
      </c>
      <c r="B26" s="968" t="s">
        <v>805</v>
      </c>
      <c r="C26" s="967">
        <v>7446</v>
      </c>
    </row>
    <row r="27" spans="1:3" s="97" customFormat="1" ht="12" customHeight="1">
      <c r="A27" s="430" t="s">
        <v>265</v>
      </c>
      <c r="B27" s="964" t="s">
        <v>769</v>
      </c>
      <c r="C27" s="965">
        <v>92039</v>
      </c>
    </row>
    <row r="28" spans="1:3" s="97" customFormat="1" ht="12" customHeight="1" thickBot="1">
      <c r="A28" s="431" t="s">
        <v>266</v>
      </c>
      <c r="B28" s="413" t="s">
        <v>374</v>
      </c>
      <c r="C28" s="304">
        <v>92039</v>
      </c>
    </row>
    <row r="29" spans="1:3" s="97" customFormat="1" ht="12" customHeight="1" thickBot="1">
      <c r="A29" s="32" t="s">
        <v>267</v>
      </c>
      <c r="B29" s="21" t="s">
        <v>375</v>
      </c>
      <c r="C29" s="306">
        <f>+C30+C33+C34+C36+C35</f>
        <v>114350</v>
      </c>
    </row>
    <row r="30" spans="1:3" s="97" customFormat="1" ht="12" customHeight="1">
      <c r="A30" s="429" t="s">
        <v>376</v>
      </c>
      <c r="B30" s="411" t="s">
        <v>382</v>
      </c>
      <c r="C30" s="406">
        <f>+C31+C32</f>
        <v>95800</v>
      </c>
    </row>
    <row r="31" spans="1:3" s="97" customFormat="1" ht="12" customHeight="1">
      <c r="A31" s="430" t="s">
        <v>377</v>
      </c>
      <c r="B31" s="870" t="s">
        <v>763</v>
      </c>
      <c r="C31" s="302">
        <v>5800</v>
      </c>
    </row>
    <row r="32" spans="1:3" s="97" customFormat="1" ht="12" customHeight="1">
      <c r="A32" s="430" t="s">
        <v>378</v>
      </c>
      <c r="B32" s="870" t="s">
        <v>768</v>
      </c>
      <c r="C32" s="302">
        <v>90000</v>
      </c>
    </row>
    <row r="33" spans="1:3" s="97" customFormat="1" ht="12" customHeight="1">
      <c r="A33" s="430" t="s">
        <v>379</v>
      </c>
      <c r="B33" s="412" t="s">
        <v>385</v>
      </c>
      <c r="C33" s="302">
        <v>16000</v>
      </c>
    </row>
    <row r="34" spans="1:3" s="97" customFormat="1" ht="12" customHeight="1">
      <c r="A34" s="430" t="s">
        <v>380</v>
      </c>
      <c r="B34" s="412" t="s">
        <v>764</v>
      </c>
      <c r="C34" s="302">
        <v>250</v>
      </c>
    </row>
    <row r="35" spans="1:3" s="97" customFormat="1" ht="12" customHeight="1">
      <c r="A35" s="430" t="s">
        <v>381</v>
      </c>
      <c r="B35" s="413" t="s">
        <v>767</v>
      </c>
      <c r="C35" s="304">
        <v>1300</v>
      </c>
    </row>
    <row r="36" spans="1:3" s="97" customFormat="1" ht="12" customHeight="1" thickBot="1">
      <c r="A36" s="430" t="s">
        <v>765</v>
      </c>
      <c r="B36" s="413" t="s">
        <v>766</v>
      </c>
      <c r="C36" s="304">
        <v>1000</v>
      </c>
    </row>
    <row r="37" spans="1:3" s="97" customFormat="1" ht="12" customHeight="1" thickBot="1">
      <c r="A37" s="32" t="s">
        <v>112</v>
      </c>
      <c r="B37" s="21" t="s">
        <v>388</v>
      </c>
      <c r="C37" s="300">
        <f>SUM(C38:C47)</f>
        <v>26993</v>
      </c>
    </row>
    <row r="38" spans="1:3" s="97" customFormat="1" ht="12" customHeight="1">
      <c r="A38" s="429" t="s">
        <v>187</v>
      </c>
      <c r="B38" s="411" t="s">
        <v>391</v>
      </c>
      <c r="C38" s="303"/>
    </row>
    <row r="39" spans="1:3" s="97" customFormat="1" ht="12" customHeight="1">
      <c r="A39" s="430" t="s">
        <v>188</v>
      </c>
      <c r="B39" s="412" t="s">
        <v>392</v>
      </c>
      <c r="C39" s="302"/>
    </row>
    <row r="40" spans="1:3" s="97" customFormat="1" ht="12" customHeight="1">
      <c r="A40" s="430" t="s">
        <v>189</v>
      </c>
      <c r="B40" s="412" t="s">
        <v>393</v>
      </c>
      <c r="C40" s="302">
        <v>300</v>
      </c>
    </row>
    <row r="41" spans="1:3" s="97" customFormat="1" ht="12" customHeight="1">
      <c r="A41" s="430" t="s">
        <v>269</v>
      </c>
      <c r="B41" s="412" t="s">
        <v>394</v>
      </c>
      <c r="C41" s="302">
        <v>6200</v>
      </c>
    </row>
    <row r="42" spans="1:3" s="97" customFormat="1" ht="12" customHeight="1">
      <c r="A42" s="430" t="s">
        <v>270</v>
      </c>
      <c r="B42" s="412" t="s">
        <v>395</v>
      </c>
      <c r="C42" s="302">
        <v>14955</v>
      </c>
    </row>
    <row r="43" spans="1:3" s="97" customFormat="1" ht="12" customHeight="1">
      <c r="A43" s="430" t="s">
        <v>271</v>
      </c>
      <c r="B43" s="412" t="s">
        <v>396</v>
      </c>
      <c r="C43" s="302">
        <v>4038</v>
      </c>
    </row>
    <row r="44" spans="1:3" s="97" customFormat="1" ht="12" customHeight="1">
      <c r="A44" s="430" t="s">
        <v>272</v>
      </c>
      <c r="B44" s="412" t="s">
        <v>397</v>
      </c>
      <c r="C44" s="302"/>
    </row>
    <row r="45" spans="1:3" s="97" customFormat="1" ht="12" customHeight="1">
      <c r="A45" s="430" t="s">
        <v>273</v>
      </c>
      <c r="B45" s="412" t="s">
        <v>398</v>
      </c>
      <c r="C45" s="302">
        <v>1500</v>
      </c>
    </row>
    <row r="46" spans="1:3" s="97" customFormat="1" ht="12" customHeight="1">
      <c r="A46" s="430" t="s">
        <v>389</v>
      </c>
      <c r="B46" s="412" t="s">
        <v>399</v>
      </c>
      <c r="C46" s="305"/>
    </row>
    <row r="47" spans="1:3" s="97" customFormat="1" ht="12" customHeight="1" thickBot="1">
      <c r="A47" s="431" t="s">
        <v>390</v>
      </c>
      <c r="B47" s="413" t="s">
        <v>400</v>
      </c>
      <c r="C47" s="400"/>
    </row>
    <row r="48" spans="1:3" s="97" customFormat="1" ht="12" customHeight="1" thickBot="1">
      <c r="A48" s="32" t="s">
        <v>113</v>
      </c>
      <c r="B48" s="21" t="s">
        <v>401</v>
      </c>
      <c r="C48" s="300">
        <f>SUM(C49:C53)</f>
        <v>0</v>
      </c>
    </row>
    <row r="49" spans="1:3" s="97" customFormat="1" ht="12" customHeight="1">
      <c r="A49" s="429" t="s">
        <v>190</v>
      </c>
      <c r="B49" s="411" t="s">
        <v>405</v>
      </c>
      <c r="C49" s="457"/>
    </row>
    <row r="50" spans="1:3" s="97" customFormat="1" ht="12" customHeight="1">
      <c r="A50" s="430" t="s">
        <v>191</v>
      </c>
      <c r="B50" s="412" t="s">
        <v>406</v>
      </c>
      <c r="C50" s="305"/>
    </row>
    <row r="51" spans="1:3" s="97" customFormat="1" ht="12" customHeight="1">
      <c r="A51" s="430" t="s">
        <v>402</v>
      </c>
      <c r="B51" s="412" t="s">
        <v>407</v>
      </c>
      <c r="C51" s="305"/>
    </row>
    <row r="52" spans="1:3" s="97" customFormat="1" ht="12" customHeight="1">
      <c r="A52" s="430" t="s">
        <v>403</v>
      </c>
      <c r="B52" s="412" t="s">
        <v>408</v>
      </c>
      <c r="C52" s="305"/>
    </row>
    <row r="53" spans="1:3" s="97" customFormat="1" ht="12" customHeight="1" thickBot="1">
      <c r="A53" s="431" t="s">
        <v>404</v>
      </c>
      <c r="B53" s="413" t="s">
        <v>409</v>
      </c>
      <c r="C53" s="400"/>
    </row>
    <row r="54" spans="1:3" s="97" customFormat="1" ht="12" customHeight="1" thickBot="1">
      <c r="A54" s="32" t="s">
        <v>274</v>
      </c>
      <c r="B54" s="21" t="s">
        <v>410</v>
      </c>
      <c r="C54" s="300">
        <f>SUM(C55:C57)</f>
        <v>53885</v>
      </c>
    </row>
    <row r="55" spans="1:3" s="97" customFormat="1" ht="12" customHeight="1">
      <c r="A55" s="429" t="s">
        <v>192</v>
      </c>
      <c r="B55" s="411" t="s">
        <v>411</v>
      </c>
      <c r="C55" s="303"/>
    </row>
    <row r="56" spans="1:3" s="97" customFormat="1" ht="12" customHeight="1">
      <c r="A56" s="430" t="s">
        <v>193</v>
      </c>
      <c r="B56" s="412" t="s">
        <v>795</v>
      </c>
      <c r="C56" s="967">
        <v>1458</v>
      </c>
    </row>
    <row r="57" spans="1:3" s="97" customFormat="1" ht="12" customHeight="1">
      <c r="A57" s="430" t="s">
        <v>414</v>
      </c>
      <c r="B57" s="412" t="s">
        <v>797</v>
      </c>
      <c r="C57" s="967">
        <v>52427</v>
      </c>
    </row>
    <row r="58" spans="1:3" s="97" customFormat="1" ht="12" customHeight="1" thickBot="1">
      <c r="A58" s="431" t="s">
        <v>415</v>
      </c>
      <c r="B58" s="413" t="s">
        <v>413</v>
      </c>
      <c r="C58" s="304"/>
    </row>
    <row r="59" spans="1:3" s="97" customFormat="1" ht="12" customHeight="1" thickBot="1">
      <c r="A59" s="32" t="s">
        <v>115</v>
      </c>
      <c r="B59" s="295" t="s">
        <v>416</v>
      </c>
      <c r="C59" s="300">
        <f>SUM(C60:C62)</f>
        <v>108155</v>
      </c>
    </row>
    <row r="60" spans="1:3" s="97" customFormat="1" ht="12" customHeight="1">
      <c r="A60" s="429" t="s">
        <v>275</v>
      </c>
      <c r="B60" s="411" t="s">
        <v>418</v>
      </c>
      <c r="C60" s="305"/>
    </row>
    <row r="61" spans="1:3" s="97" customFormat="1" ht="12" customHeight="1">
      <c r="A61" s="430" t="s">
        <v>276</v>
      </c>
      <c r="B61" s="412" t="s">
        <v>596</v>
      </c>
      <c r="C61" s="305"/>
    </row>
    <row r="62" spans="1:3" s="97" customFormat="1" ht="12" customHeight="1">
      <c r="A62" s="430" t="s">
        <v>330</v>
      </c>
      <c r="B62" s="412" t="s">
        <v>798</v>
      </c>
      <c r="C62" s="966">
        <v>108155</v>
      </c>
    </row>
    <row r="63" spans="1:3" s="97" customFormat="1" ht="12" customHeight="1" thickBot="1">
      <c r="A63" s="431" t="s">
        <v>417</v>
      </c>
      <c r="B63" s="413" t="s">
        <v>420</v>
      </c>
      <c r="C63" s="305"/>
    </row>
    <row r="64" spans="1:3" s="97" customFormat="1" ht="12" customHeight="1" thickBot="1">
      <c r="A64" s="32" t="s">
        <v>116</v>
      </c>
      <c r="B64" s="21" t="s">
        <v>421</v>
      </c>
      <c r="C64" s="306">
        <f>+C8+C15+C22+C29+C37+C48+C54+C59</f>
        <v>762434</v>
      </c>
    </row>
    <row r="65" spans="1:3" s="97" customFormat="1" ht="12" customHeight="1" thickBot="1">
      <c r="A65" s="432" t="s">
        <v>557</v>
      </c>
      <c r="B65" s="295" t="s">
        <v>423</v>
      </c>
      <c r="C65" s="300">
        <f>SUM(C66:C68)</f>
        <v>0</v>
      </c>
    </row>
    <row r="66" spans="1:3" s="97" customFormat="1" ht="12" customHeight="1">
      <c r="A66" s="429" t="s">
        <v>456</v>
      </c>
      <c r="B66" s="411" t="s">
        <v>424</v>
      </c>
      <c r="C66" s="305"/>
    </row>
    <row r="67" spans="1:3" s="97" customFormat="1" ht="12" customHeight="1">
      <c r="A67" s="430" t="s">
        <v>465</v>
      </c>
      <c r="B67" s="412" t="s">
        <v>425</v>
      </c>
      <c r="C67" s="305"/>
    </row>
    <row r="68" spans="1:3" s="97" customFormat="1" ht="12" customHeight="1" thickBot="1">
      <c r="A68" s="431" t="s">
        <v>466</v>
      </c>
      <c r="B68" s="415" t="s">
        <v>426</v>
      </c>
      <c r="C68" s="305"/>
    </row>
    <row r="69" spans="1:3" s="97" customFormat="1" ht="12" customHeight="1" thickBot="1">
      <c r="A69" s="432" t="s">
        <v>427</v>
      </c>
      <c r="B69" s="295" t="s">
        <v>428</v>
      </c>
      <c r="C69" s="300">
        <f>SUM(C70:C73)</f>
        <v>0</v>
      </c>
    </row>
    <row r="70" spans="1:3" s="97" customFormat="1" ht="12" customHeight="1">
      <c r="A70" s="429" t="s">
        <v>243</v>
      </c>
      <c r="B70" s="411" t="s">
        <v>429</v>
      </c>
      <c r="C70" s="305"/>
    </row>
    <row r="71" spans="1:3" s="97" customFormat="1" ht="12" customHeight="1">
      <c r="A71" s="430" t="s">
        <v>244</v>
      </c>
      <c r="B71" s="412" t="s">
        <v>430</v>
      </c>
      <c r="C71" s="305"/>
    </row>
    <row r="72" spans="1:3" s="97" customFormat="1" ht="12" customHeight="1">
      <c r="A72" s="430" t="s">
        <v>457</v>
      </c>
      <c r="B72" s="412" t="s">
        <v>431</v>
      </c>
      <c r="C72" s="305"/>
    </row>
    <row r="73" spans="1:3" s="97" customFormat="1" ht="12" customHeight="1" thickBot="1">
      <c r="A73" s="431" t="s">
        <v>458</v>
      </c>
      <c r="B73" s="413" t="s">
        <v>432</v>
      </c>
      <c r="C73" s="305"/>
    </row>
    <row r="74" spans="1:3" s="97" customFormat="1" ht="12" customHeight="1" thickBot="1">
      <c r="A74" s="432" t="s">
        <v>433</v>
      </c>
      <c r="B74" s="295" t="s">
        <v>434</v>
      </c>
      <c r="C74" s="300">
        <f>SUM(C75:C76)</f>
        <v>223615</v>
      </c>
    </row>
    <row r="75" spans="1:3" s="97" customFormat="1" ht="12" customHeight="1">
      <c r="A75" s="429" t="s">
        <v>459</v>
      </c>
      <c r="B75" s="411" t="s">
        <v>804</v>
      </c>
      <c r="C75" s="305">
        <v>223615</v>
      </c>
    </row>
    <row r="76" spans="1:3" s="97" customFormat="1" ht="12" customHeight="1" thickBot="1">
      <c r="A76" s="431" t="s">
        <v>460</v>
      </c>
      <c r="B76" s="413" t="s">
        <v>436</v>
      </c>
      <c r="C76" s="305"/>
    </row>
    <row r="77" spans="1:3" s="96" customFormat="1" ht="12" customHeight="1" thickBot="1">
      <c r="A77" s="432" t="s">
        <v>437</v>
      </c>
      <c r="B77" s="295" t="s">
        <v>438</v>
      </c>
      <c r="C77" s="300">
        <f>SUM(C78:C80)</f>
        <v>0</v>
      </c>
    </row>
    <row r="78" spans="1:3" s="97" customFormat="1" ht="12" customHeight="1">
      <c r="A78" s="429" t="s">
        <v>461</v>
      </c>
      <c r="B78" s="411" t="s">
        <v>439</v>
      </c>
      <c r="C78" s="305"/>
    </row>
    <row r="79" spans="1:3" s="97" customFormat="1" ht="12" customHeight="1">
      <c r="A79" s="430" t="s">
        <v>462</v>
      </c>
      <c r="B79" s="412" t="s">
        <v>440</v>
      </c>
      <c r="C79" s="305"/>
    </row>
    <row r="80" spans="1:3" s="97" customFormat="1" ht="12" customHeight="1" thickBot="1">
      <c r="A80" s="431" t="s">
        <v>463</v>
      </c>
      <c r="B80" s="413" t="s">
        <v>441</v>
      </c>
      <c r="C80" s="305"/>
    </row>
    <row r="81" spans="1:3" s="97" customFormat="1" ht="12" customHeight="1" thickBot="1">
      <c r="A81" s="432" t="s">
        <v>442</v>
      </c>
      <c r="B81" s="295" t="s">
        <v>464</v>
      </c>
      <c r="C81" s="300">
        <f>SUM(C82:C85)</f>
        <v>0</v>
      </c>
    </row>
    <row r="82" spans="1:3" s="97" customFormat="1" ht="12" customHeight="1">
      <c r="A82" s="433" t="s">
        <v>443</v>
      </c>
      <c r="B82" s="411" t="s">
        <v>444</v>
      </c>
      <c r="C82" s="305"/>
    </row>
    <row r="83" spans="1:3" s="97" customFormat="1" ht="12" customHeight="1">
      <c r="A83" s="434" t="s">
        <v>445</v>
      </c>
      <c r="B83" s="412" t="s">
        <v>446</v>
      </c>
      <c r="C83" s="305"/>
    </row>
    <row r="84" spans="1:3" s="97" customFormat="1" ht="12" customHeight="1">
      <c r="A84" s="434" t="s">
        <v>447</v>
      </c>
      <c r="B84" s="412" t="s">
        <v>448</v>
      </c>
      <c r="C84" s="305"/>
    </row>
    <row r="85" spans="1:3" s="96" customFormat="1" ht="12" customHeight="1" thickBot="1">
      <c r="A85" s="435" t="s">
        <v>449</v>
      </c>
      <c r="B85" s="413" t="s">
        <v>450</v>
      </c>
      <c r="C85" s="305"/>
    </row>
    <row r="86" spans="1:3" s="96" customFormat="1" ht="12" customHeight="1" thickBot="1">
      <c r="A86" s="432" t="s">
        <v>451</v>
      </c>
      <c r="B86" s="295" t="s">
        <v>452</v>
      </c>
      <c r="C86" s="458"/>
    </row>
    <row r="87" spans="1:3" s="96" customFormat="1" ht="12" customHeight="1" thickBot="1">
      <c r="A87" s="432" t="s">
        <v>453</v>
      </c>
      <c r="B87" s="419" t="s">
        <v>454</v>
      </c>
      <c r="C87" s="306">
        <f>+C65+C69+C74+C77+C81+C86</f>
        <v>223615</v>
      </c>
    </row>
    <row r="88" spans="1:3" s="96" customFormat="1" ht="12" customHeight="1" thickBot="1">
      <c r="A88" s="436" t="s">
        <v>467</v>
      </c>
      <c r="B88" s="421" t="s">
        <v>584</v>
      </c>
      <c r="C88" s="306">
        <f>+C64+C87</f>
        <v>986049</v>
      </c>
    </row>
    <row r="89" spans="1:3" s="97" customFormat="1" ht="15" customHeight="1">
      <c r="A89" s="244"/>
      <c r="B89" s="245"/>
      <c r="C89" s="371"/>
    </row>
    <row r="90" spans="1:3" ht="13.5" thickBot="1">
      <c r="A90" s="437"/>
      <c r="B90" s="247"/>
      <c r="C90" s="372"/>
    </row>
    <row r="91" spans="1:3" s="59" customFormat="1" ht="16.5" customHeight="1" thickBot="1">
      <c r="A91" s="248"/>
      <c r="B91" s="249" t="s">
        <v>148</v>
      </c>
      <c r="C91" s="373"/>
    </row>
    <row r="92" spans="1:3" s="98" customFormat="1" ht="12" customHeight="1" thickBot="1">
      <c r="A92" s="403" t="s">
        <v>108</v>
      </c>
      <c r="B92" s="31" t="s">
        <v>470</v>
      </c>
      <c r="C92" s="299">
        <f>SUM(C93:C97)</f>
        <v>524182</v>
      </c>
    </row>
    <row r="93" spans="1:3" ht="12" customHeight="1">
      <c r="A93" s="438" t="s">
        <v>194</v>
      </c>
      <c r="B93" s="10" t="s">
        <v>138</v>
      </c>
      <c r="C93" s="301">
        <v>36533</v>
      </c>
    </row>
    <row r="94" spans="1:3" ht="12" customHeight="1">
      <c r="A94" s="430" t="s">
        <v>195</v>
      </c>
      <c r="B94" s="8" t="s">
        <v>277</v>
      </c>
      <c r="C94" s="302">
        <v>9683</v>
      </c>
    </row>
    <row r="95" spans="1:3" ht="12" customHeight="1">
      <c r="A95" s="430" t="s">
        <v>196</v>
      </c>
      <c r="B95" s="8" t="s">
        <v>803</v>
      </c>
      <c r="C95" s="304">
        <v>133062</v>
      </c>
    </row>
    <row r="96" spans="1:3" ht="12" customHeight="1">
      <c r="A96" s="430" t="s">
        <v>197</v>
      </c>
      <c r="B96" s="11" t="s">
        <v>278</v>
      </c>
      <c r="C96" s="304">
        <v>9611</v>
      </c>
    </row>
    <row r="97" spans="1:3" ht="12" customHeight="1">
      <c r="A97" s="430" t="s">
        <v>208</v>
      </c>
      <c r="B97" s="19" t="s">
        <v>279</v>
      </c>
      <c r="C97" s="304">
        <f>SUM(C98:C107)</f>
        <v>335293</v>
      </c>
    </row>
    <row r="98" spans="1:3" ht="12" customHeight="1">
      <c r="A98" s="430" t="s">
        <v>198</v>
      </c>
      <c r="B98" s="8" t="s">
        <v>471</v>
      </c>
      <c r="C98" s="304"/>
    </row>
    <row r="99" spans="1:3" ht="12" customHeight="1">
      <c r="A99" s="430" t="s">
        <v>199</v>
      </c>
      <c r="B99" s="143" t="s">
        <v>472</v>
      </c>
      <c r="C99" s="304"/>
    </row>
    <row r="100" spans="1:3" ht="12" customHeight="1">
      <c r="A100" s="430" t="s">
        <v>209</v>
      </c>
      <c r="B100" s="144" t="s">
        <v>473</v>
      </c>
      <c r="C100" s="304"/>
    </row>
    <row r="101" spans="1:3" ht="12" customHeight="1">
      <c r="A101" s="430" t="s">
        <v>210</v>
      </c>
      <c r="B101" s="144" t="s">
        <v>474</v>
      </c>
      <c r="C101" s="304"/>
    </row>
    <row r="102" spans="1:3" ht="12" customHeight="1">
      <c r="A102" s="430" t="s">
        <v>211</v>
      </c>
      <c r="B102" s="143" t="s">
        <v>794</v>
      </c>
      <c r="C102" s="304">
        <v>294719</v>
      </c>
    </row>
    <row r="103" spans="1:3" ht="12" customHeight="1">
      <c r="A103" s="430" t="s">
        <v>212</v>
      </c>
      <c r="B103" s="143" t="s">
        <v>799</v>
      </c>
      <c r="C103" s="924">
        <v>27657</v>
      </c>
    </row>
    <row r="104" spans="1:3" ht="12" customHeight="1">
      <c r="A104" s="430" t="s">
        <v>214</v>
      </c>
      <c r="B104" s="144" t="s">
        <v>477</v>
      </c>
      <c r="C104" s="304"/>
    </row>
    <row r="105" spans="1:3" ht="12" customHeight="1">
      <c r="A105" s="439" t="s">
        <v>280</v>
      </c>
      <c r="B105" s="145" t="s">
        <v>478</v>
      </c>
      <c r="C105" s="304"/>
    </row>
    <row r="106" spans="1:3" ht="12" customHeight="1">
      <c r="A106" s="430" t="s">
        <v>468</v>
      </c>
      <c r="B106" s="144" t="s">
        <v>844</v>
      </c>
      <c r="C106" s="924">
        <v>9717</v>
      </c>
    </row>
    <row r="107" spans="1:3" ht="12" customHeight="1" thickBot="1">
      <c r="A107" s="440" t="s">
        <v>469</v>
      </c>
      <c r="B107" s="909" t="s">
        <v>784</v>
      </c>
      <c r="C107" s="308">
        <v>3200</v>
      </c>
    </row>
    <row r="108" spans="1:3" ht="12" customHeight="1" thickBot="1">
      <c r="A108" s="32" t="s">
        <v>109</v>
      </c>
      <c r="B108" s="30" t="s">
        <v>481</v>
      </c>
      <c r="C108" s="300">
        <f>+C109+C111+C113</f>
        <v>310835</v>
      </c>
    </row>
    <row r="109" spans="1:3" ht="12" customHeight="1">
      <c r="A109" s="429" t="s">
        <v>200</v>
      </c>
      <c r="B109" s="8" t="s">
        <v>802</v>
      </c>
      <c r="C109" s="303">
        <v>78514</v>
      </c>
    </row>
    <row r="110" spans="1:3" ht="12" customHeight="1">
      <c r="A110" s="429" t="s">
        <v>201</v>
      </c>
      <c r="B110" s="12" t="s">
        <v>485</v>
      </c>
      <c r="C110" s="303"/>
    </row>
    <row r="111" spans="1:3" ht="12" customHeight="1">
      <c r="A111" s="429" t="s">
        <v>202</v>
      </c>
      <c r="B111" s="12" t="s">
        <v>281</v>
      </c>
      <c r="C111" s="302">
        <v>181000</v>
      </c>
    </row>
    <row r="112" spans="1:3" ht="12" customHeight="1">
      <c r="A112" s="429" t="s">
        <v>203</v>
      </c>
      <c r="B112" s="12" t="s">
        <v>486</v>
      </c>
      <c r="C112" s="273"/>
    </row>
    <row r="113" spans="1:3" ht="12" customHeight="1">
      <c r="A113" s="429" t="s">
        <v>204</v>
      </c>
      <c r="B113" s="297" t="s">
        <v>331</v>
      </c>
      <c r="C113" s="273">
        <f>SUM(C114:C121)</f>
        <v>51321</v>
      </c>
    </row>
    <row r="114" spans="1:3" ht="12" customHeight="1">
      <c r="A114" s="429" t="s">
        <v>213</v>
      </c>
      <c r="B114" s="296" t="s">
        <v>597</v>
      </c>
      <c r="C114" s="273"/>
    </row>
    <row r="115" spans="1:3" ht="12" customHeight="1">
      <c r="A115" s="429" t="s">
        <v>215</v>
      </c>
      <c r="B115" s="407" t="s">
        <v>491</v>
      </c>
      <c r="C115" s="273"/>
    </row>
    <row r="116" spans="1:3" ht="12" customHeight="1">
      <c r="A116" s="429" t="s">
        <v>282</v>
      </c>
      <c r="B116" s="963" t="s">
        <v>806</v>
      </c>
      <c r="C116" s="273">
        <v>483</v>
      </c>
    </row>
    <row r="117" spans="1:3" ht="12" customHeight="1">
      <c r="A117" s="429" t="s">
        <v>283</v>
      </c>
      <c r="B117" s="963" t="s">
        <v>801</v>
      </c>
      <c r="C117" s="962">
        <v>49638</v>
      </c>
    </row>
    <row r="118" spans="1:3" ht="12" customHeight="1">
      <c r="A118" s="429" t="s">
        <v>284</v>
      </c>
      <c r="B118" s="144" t="s">
        <v>489</v>
      </c>
      <c r="C118" s="273"/>
    </row>
    <row r="119" spans="1:3" ht="12" customHeight="1">
      <c r="A119" s="429" t="s">
        <v>482</v>
      </c>
      <c r="B119" s="144" t="s">
        <v>477</v>
      </c>
      <c r="C119" s="273"/>
    </row>
    <row r="120" spans="1:3" ht="12" customHeight="1">
      <c r="A120" s="429" t="s">
        <v>483</v>
      </c>
      <c r="B120" s="144" t="s">
        <v>488</v>
      </c>
      <c r="C120" s="273"/>
    </row>
    <row r="121" spans="1:3" ht="12" customHeight="1" thickBot="1">
      <c r="A121" s="439" t="s">
        <v>484</v>
      </c>
      <c r="B121" s="144" t="s">
        <v>487</v>
      </c>
      <c r="C121" s="274">
        <v>1200</v>
      </c>
    </row>
    <row r="122" spans="1:3" ht="12" customHeight="1" thickBot="1">
      <c r="A122" s="32" t="s">
        <v>110</v>
      </c>
      <c r="B122" s="125" t="s">
        <v>492</v>
      </c>
      <c r="C122" s="300">
        <f>+C123+C124</f>
        <v>151032</v>
      </c>
    </row>
    <row r="123" spans="1:3" ht="12" customHeight="1">
      <c r="A123" s="429" t="s">
        <v>183</v>
      </c>
      <c r="B123" s="969" t="s">
        <v>808</v>
      </c>
      <c r="C123" s="970">
        <v>102156</v>
      </c>
    </row>
    <row r="124" spans="1:3" ht="12" customHeight="1" thickBot="1">
      <c r="A124" s="431" t="s">
        <v>184</v>
      </c>
      <c r="B124" s="12" t="s">
        <v>807</v>
      </c>
      <c r="C124" s="304">
        <v>48876</v>
      </c>
    </row>
    <row r="125" spans="1:3" ht="12" customHeight="1" thickBot="1">
      <c r="A125" s="32" t="s">
        <v>111</v>
      </c>
      <c r="B125" s="125" t="s">
        <v>493</v>
      </c>
      <c r="C125" s="300">
        <f>+C92+C108+C122</f>
        <v>986049</v>
      </c>
    </row>
    <row r="126" spans="1:3" ht="12" customHeight="1" thickBot="1">
      <c r="A126" s="32" t="s">
        <v>112</v>
      </c>
      <c r="B126" s="125" t="s">
        <v>494</v>
      </c>
      <c r="C126" s="300">
        <f>+C127+C128+C129</f>
        <v>0</v>
      </c>
    </row>
    <row r="127" spans="1:3" s="98" customFormat="1" ht="12" customHeight="1">
      <c r="A127" s="429" t="s">
        <v>187</v>
      </c>
      <c r="B127" s="9" t="s">
        <v>495</v>
      </c>
      <c r="C127" s="273"/>
    </row>
    <row r="128" spans="1:3" ht="12" customHeight="1">
      <c r="A128" s="429" t="s">
        <v>188</v>
      </c>
      <c r="B128" s="9" t="s">
        <v>496</v>
      </c>
      <c r="C128" s="273"/>
    </row>
    <row r="129" spans="1:3" ht="12" customHeight="1" thickBot="1">
      <c r="A129" s="439" t="s">
        <v>189</v>
      </c>
      <c r="B129" s="7" t="s">
        <v>497</v>
      </c>
      <c r="C129" s="273"/>
    </row>
    <row r="130" spans="1:3" ht="12" customHeight="1" thickBot="1">
      <c r="A130" s="32" t="s">
        <v>113</v>
      </c>
      <c r="B130" s="125" t="s">
        <v>556</v>
      </c>
      <c r="C130" s="300">
        <f>+C131+C132+C133+C134</f>
        <v>0</v>
      </c>
    </row>
    <row r="131" spans="1:3" ht="12" customHeight="1">
      <c r="A131" s="429" t="s">
        <v>190</v>
      </c>
      <c r="B131" s="9" t="s">
        <v>498</v>
      </c>
      <c r="C131" s="273"/>
    </row>
    <row r="132" spans="1:3" ht="12" customHeight="1">
      <c r="A132" s="429" t="s">
        <v>191</v>
      </c>
      <c r="B132" s="9" t="s">
        <v>499</v>
      </c>
      <c r="C132" s="273"/>
    </row>
    <row r="133" spans="1:3" ht="12" customHeight="1">
      <c r="A133" s="429" t="s">
        <v>402</v>
      </c>
      <c r="B133" s="9" t="s">
        <v>500</v>
      </c>
      <c r="C133" s="273"/>
    </row>
    <row r="134" spans="1:3" s="98" customFormat="1" ht="12" customHeight="1" thickBot="1">
      <c r="A134" s="439" t="s">
        <v>403</v>
      </c>
      <c r="B134" s="7" t="s">
        <v>501</v>
      </c>
      <c r="C134" s="273"/>
    </row>
    <row r="135" spans="1:11" ht="12" customHeight="1" thickBot="1">
      <c r="A135" s="32" t="s">
        <v>114</v>
      </c>
      <c r="B135" s="125" t="s">
        <v>502</v>
      </c>
      <c r="C135" s="306">
        <f>+C136+C137+C138+C139</f>
        <v>0</v>
      </c>
      <c r="K135" s="256"/>
    </row>
    <row r="136" spans="1:3" ht="12.75">
      <c r="A136" s="429" t="s">
        <v>192</v>
      </c>
      <c r="B136" s="9" t="s">
        <v>503</v>
      </c>
      <c r="C136" s="273"/>
    </row>
    <row r="137" spans="1:3" ht="12" customHeight="1">
      <c r="A137" s="429" t="s">
        <v>193</v>
      </c>
      <c r="B137" s="9" t="s">
        <v>513</v>
      </c>
      <c r="C137" s="273"/>
    </row>
    <row r="138" spans="1:3" s="98" customFormat="1" ht="12" customHeight="1">
      <c r="A138" s="429" t="s">
        <v>414</v>
      </c>
      <c r="B138" s="9" t="s">
        <v>504</v>
      </c>
      <c r="C138" s="273"/>
    </row>
    <row r="139" spans="1:3" s="98" customFormat="1" ht="12" customHeight="1" thickBot="1">
      <c r="A139" s="439" t="s">
        <v>415</v>
      </c>
      <c r="B139" s="7" t="s">
        <v>505</v>
      </c>
      <c r="C139" s="273"/>
    </row>
    <row r="140" spans="1:3" s="98" customFormat="1" ht="12" customHeight="1" thickBot="1">
      <c r="A140" s="32" t="s">
        <v>115</v>
      </c>
      <c r="B140" s="125" t="s">
        <v>506</v>
      </c>
      <c r="C140" s="309">
        <f>+C141+C142+C143+C144</f>
        <v>0</v>
      </c>
    </row>
    <row r="141" spans="1:3" s="98" customFormat="1" ht="12" customHeight="1">
      <c r="A141" s="429" t="s">
        <v>275</v>
      </c>
      <c r="B141" s="9" t="s">
        <v>507</v>
      </c>
      <c r="C141" s="273"/>
    </row>
    <row r="142" spans="1:3" s="98" customFormat="1" ht="12" customHeight="1">
      <c r="A142" s="429" t="s">
        <v>276</v>
      </c>
      <c r="B142" s="9" t="s">
        <v>508</v>
      </c>
      <c r="C142" s="273"/>
    </row>
    <row r="143" spans="1:3" s="98" customFormat="1" ht="12" customHeight="1">
      <c r="A143" s="429" t="s">
        <v>330</v>
      </c>
      <c r="B143" s="9" t="s">
        <v>509</v>
      </c>
      <c r="C143" s="273"/>
    </row>
    <row r="144" spans="1:3" ht="12.75" customHeight="1" thickBot="1">
      <c r="A144" s="429" t="s">
        <v>417</v>
      </c>
      <c r="B144" s="9" t="s">
        <v>510</v>
      </c>
      <c r="C144" s="273"/>
    </row>
    <row r="145" spans="1:3" ht="12" customHeight="1" thickBot="1">
      <c r="A145" s="32" t="s">
        <v>116</v>
      </c>
      <c r="B145" s="125" t="s">
        <v>511</v>
      </c>
      <c r="C145" s="423">
        <f>+C126+C130+C135+C140</f>
        <v>0</v>
      </c>
    </row>
    <row r="146" spans="1:3" ht="15" customHeight="1" thickBot="1">
      <c r="A146" s="441" t="s">
        <v>117</v>
      </c>
      <c r="B146" s="383" t="s">
        <v>512</v>
      </c>
      <c r="C146" s="423">
        <f>+C125+C145</f>
        <v>986049</v>
      </c>
    </row>
    <row r="147" spans="1:3" ht="13.5" thickBot="1">
      <c r="A147" s="391"/>
      <c r="B147" s="392"/>
      <c r="C147" s="393"/>
    </row>
    <row r="148" spans="1:3" ht="15" customHeight="1" thickBot="1">
      <c r="A148" s="253" t="s">
        <v>301</v>
      </c>
      <c r="B148" s="254"/>
      <c r="C148" s="122">
        <v>17</v>
      </c>
    </row>
    <row r="149" spans="1:3" ht="14.25" customHeight="1" thickBot="1">
      <c r="A149" s="253" t="s">
        <v>302</v>
      </c>
      <c r="B149" s="254"/>
      <c r="C149" s="122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4" customWidth="1"/>
    <col min="2" max="2" width="72.00390625" style="395" customWidth="1"/>
    <col min="3" max="3" width="25.00390625" style="396" customWidth="1"/>
    <col min="4" max="16384" width="9.375" style="3" customWidth="1"/>
  </cols>
  <sheetData>
    <row r="1" spans="1:3" s="2" customFormat="1" ht="16.5" customHeight="1" thickBot="1">
      <c r="A1" s="230"/>
      <c r="B1" s="232"/>
      <c r="C1" s="255" t="s">
        <v>823</v>
      </c>
    </row>
    <row r="2" spans="1:3" s="94" customFormat="1" ht="21" customHeight="1">
      <c r="A2" s="401" t="s">
        <v>155</v>
      </c>
      <c r="B2" s="361" t="s">
        <v>324</v>
      </c>
      <c r="C2" s="363" t="s">
        <v>142</v>
      </c>
    </row>
    <row r="3" spans="1:3" s="94" customFormat="1" ht="16.5" thickBot="1">
      <c r="A3" s="233" t="s">
        <v>298</v>
      </c>
      <c r="B3" s="362" t="s">
        <v>598</v>
      </c>
      <c r="C3" s="364">
        <v>2</v>
      </c>
    </row>
    <row r="4" spans="1:3" s="95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365" t="s">
        <v>145</v>
      </c>
    </row>
    <row r="6" spans="1:3" s="59" customFormat="1" ht="12.75" customHeight="1" thickBot="1">
      <c r="A6" s="203">
        <v>1</v>
      </c>
      <c r="B6" s="204">
        <v>2</v>
      </c>
      <c r="C6" s="205">
        <v>3</v>
      </c>
    </row>
    <row r="7" spans="1:3" s="59" customFormat="1" ht="15.75" customHeight="1" thickBot="1">
      <c r="A7" s="238"/>
      <c r="B7" s="239" t="s">
        <v>146</v>
      </c>
      <c r="C7" s="366"/>
    </row>
    <row r="8" spans="1:3" s="59" customFormat="1" ht="12" customHeight="1" thickBot="1">
      <c r="A8" s="32" t="s">
        <v>108</v>
      </c>
      <c r="B8" s="21" t="s">
        <v>358</v>
      </c>
      <c r="C8" s="300">
        <f>+C9+C10+C11+C12+C13+C14</f>
        <v>247740</v>
      </c>
    </row>
    <row r="9" spans="1:3" s="96" customFormat="1" ht="12" customHeight="1">
      <c r="A9" s="429" t="s">
        <v>194</v>
      </c>
      <c r="B9" s="411" t="s">
        <v>359</v>
      </c>
      <c r="C9" s="303">
        <v>33503</v>
      </c>
    </row>
    <row r="10" spans="1:3" s="97" customFormat="1" ht="12" customHeight="1">
      <c r="A10" s="430" t="s">
        <v>195</v>
      </c>
      <c r="B10" s="412" t="s">
        <v>360</v>
      </c>
      <c r="C10" s="302">
        <v>97314</v>
      </c>
    </row>
    <row r="11" spans="1:3" s="97" customFormat="1" ht="12" customHeight="1">
      <c r="A11" s="430" t="s">
        <v>196</v>
      </c>
      <c r="B11" s="412" t="s">
        <v>361</v>
      </c>
      <c r="C11" s="302">
        <v>110624</v>
      </c>
    </row>
    <row r="12" spans="1:3" s="97" customFormat="1" ht="12" customHeight="1">
      <c r="A12" s="430" t="s">
        <v>197</v>
      </c>
      <c r="B12" s="412" t="s">
        <v>362</v>
      </c>
      <c r="C12" s="302">
        <v>6299</v>
      </c>
    </row>
    <row r="13" spans="1:3" s="97" customFormat="1" ht="12" customHeight="1">
      <c r="A13" s="430" t="s">
        <v>242</v>
      </c>
      <c r="B13" s="412" t="s">
        <v>363</v>
      </c>
      <c r="C13" s="455"/>
    </row>
    <row r="14" spans="1:3" s="96" customFormat="1" ht="12" customHeight="1" thickBot="1">
      <c r="A14" s="431" t="s">
        <v>198</v>
      </c>
      <c r="B14" s="413" t="s">
        <v>364</v>
      </c>
      <c r="C14" s="456"/>
    </row>
    <row r="15" spans="1:3" s="96" customFormat="1" ht="12" customHeight="1" thickBot="1">
      <c r="A15" s="32" t="s">
        <v>109</v>
      </c>
      <c r="B15" s="295" t="s">
        <v>365</v>
      </c>
      <c r="C15" s="300">
        <f>+C16+C17+C18+C19+C20</f>
        <v>16465</v>
      </c>
    </row>
    <row r="16" spans="1:3" s="96" customFormat="1" ht="12" customHeight="1">
      <c r="A16" s="429" t="s">
        <v>200</v>
      </c>
      <c r="B16" s="411" t="s">
        <v>366</v>
      </c>
      <c r="C16" s="303"/>
    </row>
    <row r="17" spans="1:3" s="96" customFormat="1" ht="12" customHeight="1">
      <c r="A17" s="430" t="s">
        <v>201</v>
      </c>
      <c r="B17" s="412" t="s">
        <v>367</v>
      </c>
      <c r="C17" s="302"/>
    </row>
    <row r="18" spans="1:3" s="96" customFormat="1" ht="12" customHeight="1">
      <c r="A18" s="430" t="s">
        <v>202</v>
      </c>
      <c r="B18" s="412" t="s">
        <v>796</v>
      </c>
      <c r="C18" s="302">
        <v>4148</v>
      </c>
    </row>
    <row r="19" spans="1:3" s="96" customFormat="1" ht="12" customHeight="1">
      <c r="A19" s="430" t="s">
        <v>203</v>
      </c>
      <c r="B19" s="412" t="s">
        <v>762</v>
      </c>
      <c r="C19" s="302">
        <v>8400</v>
      </c>
    </row>
    <row r="20" spans="1:3" s="96" customFormat="1" ht="12" customHeight="1">
      <c r="A20" s="430" t="s">
        <v>204</v>
      </c>
      <c r="B20" s="968" t="s">
        <v>770</v>
      </c>
      <c r="C20" s="302">
        <v>3917</v>
      </c>
    </row>
    <row r="21" spans="1:3" s="97" customFormat="1" ht="12" customHeight="1" thickBot="1">
      <c r="A21" s="431" t="s">
        <v>213</v>
      </c>
      <c r="B21" s="413" t="s">
        <v>369</v>
      </c>
      <c r="C21" s="304">
        <v>3917</v>
      </c>
    </row>
    <row r="22" spans="1:3" s="97" customFormat="1" ht="12" customHeight="1" thickBot="1">
      <c r="A22" s="32" t="s">
        <v>110</v>
      </c>
      <c r="B22" s="21" t="s">
        <v>370</v>
      </c>
      <c r="C22" s="300">
        <f>+C23+C24+C25+C26+C27</f>
        <v>99485</v>
      </c>
    </row>
    <row r="23" spans="1:3" s="97" customFormat="1" ht="12" customHeight="1">
      <c r="A23" s="429" t="s">
        <v>183</v>
      </c>
      <c r="B23" s="411" t="s">
        <v>371</v>
      </c>
      <c r="C23" s="303"/>
    </row>
    <row r="24" spans="1:3" s="96" customFormat="1" ht="12" customHeight="1">
      <c r="A24" s="430" t="s">
        <v>184</v>
      </c>
      <c r="B24" s="412" t="s">
        <v>372</v>
      </c>
      <c r="C24" s="302"/>
    </row>
    <row r="25" spans="1:3" s="97" customFormat="1" ht="12" customHeight="1">
      <c r="A25" s="430" t="s">
        <v>185</v>
      </c>
      <c r="B25" s="412" t="s">
        <v>593</v>
      </c>
      <c r="C25" s="302"/>
    </row>
    <row r="26" spans="1:3" s="97" customFormat="1" ht="12" customHeight="1">
      <c r="A26" s="430" t="s">
        <v>186</v>
      </c>
      <c r="B26" s="968" t="s">
        <v>805</v>
      </c>
      <c r="C26" s="302">
        <v>7446</v>
      </c>
    </row>
    <row r="27" spans="1:3" s="97" customFormat="1" ht="12" customHeight="1">
      <c r="A27" s="430" t="s">
        <v>265</v>
      </c>
      <c r="B27" s="968" t="s">
        <v>769</v>
      </c>
      <c r="C27" s="302">
        <v>92039</v>
      </c>
    </row>
    <row r="28" spans="1:3" s="97" customFormat="1" ht="12" customHeight="1" thickBot="1">
      <c r="A28" s="431" t="s">
        <v>266</v>
      </c>
      <c r="B28" s="413" t="s">
        <v>374</v>
      </c>
      <c r="C28" s="304">
        <v>92039</v>
      </c>
    </row>
    <row r="29" spans="1:3" s="97" customFormat="1" ht="12" customHeight="1" thickBot="1">
      <c r="A29" s="32" t="s">
        <v>267</v>
      </c>
      <c r="B29" s="21" t="s">
        <v>375</v>
      </c>
      <c r="C29" s="306">
        <f>+C30+C33+C34+C36+C35</f>
        <v>114350</v>
      </c>
    </row>
    <row r="30" spans="1:3" s="97" customFormat="1" ht="12" customHeight="1">
      <c r="A30" s="429" t="s">
        <v>376</v>
      </c>
      <c r="B30" s="411" t="s">
        <v>382</v>
      </c>
      <c r="C30" s="406">
        <f>+C31+C32</f>
        <v>95800</v>
      </c>
    </row>
    <row r="31" spans="1:3" s="97" customFormat="1" ht="12" customHeight="1">
      <c r="A31" s="430" t="s">
        <v>377</v>
      </c>
      <c r="B31" s="870" t="s">
        <v>763</v>
      </c>
      <c r="C31" s="302">
        <v>5800</v>
      </c>
    </row>
    <row r="32" spans="1:3" s="97" customFormat="1" ht="12" customHeight="1">
      <c r="A32" s="430" t="s">
        <v>378</v>
      </c>
      <c r="B32" s="870" t="s">
        <v>768</v>
      </c>
      <c r="C32" s="302">
        <v>90000</v>
      </c>
    </row>
    <row r="33" spans="1:3" s="97" customFormat="1" ht="12" customHeight="1">
      <c r="A33" s="430" t="s">
        <v>379</v>
      </c>
      <c r="B33" s="412" t="s">
        <v>385</v>
      </c>
      <c r="C33" s="302">
        <v>16000</v>
      </c>
    </row>
    <row r="34" spans="1:3" s="97" customFormat="1" ht="12" customHeight="1">
      <c r="A34" s="430" t="s">
        <v>380</v>
      </c>
      <c r="B34" s="412" t="s">
        <v>764</v>
      </c>
      <c r="C34" s="302">
        <v>250</v>
      </c>
    </row>
    <row r="35" spans="1:3" s="97" customFormat="1" ht="12" customHeight="1">
      <c r="A35" s="430" t="s">
        <v>381</v>
      </c>
      <c r="B35" s="413" t="s">
        <v>767</v>
      </c>
      <c r="C35" s="304">
        <v>1300</v>
      </c>
    </row>
    <row r="36" spans="1:3" s="97" customFormat="1" ht="12" customHeight="1" thickBot="1">
      <c r="A36" s="430" t="s">
        <v>765</v>
      </c>
      <c r="B36" s="413" t="s">
        <v>766</v>
      </c>
      <c r="C36" s="304">
        <v>1000</v>
      </c>
    </row>
    <row r="37" spans="1:3" s="97" customFormat="1" ht="12" customHeight="1" thickBot="1">
      <c r="A37" s="32" t="s">
        <v>112</v>
      </c>
      <c r="B37" s="21" t="s">
        <v>388</v>
      </c>
      <c r="C37" s="300">
        <f>SUM(C38:C47)</f>
        <v>22343</v>
      </c>
    </row>
    <row r="38" spans="1:3" s="97" customFormat="1" ht="12" customHeight="1">
      <c r="A38" s="429" t="s">
        <v>187</v>
      </c>
      <c r="B38" s="411" t="s">
        <v>391</v>
      </c>
      <c r="C38" s="303"/>
    </row>
    <row r="39" spans="1:3" s="97" customFormat="1" ht="12" customHeight="1">
      <c r="A39" s="430" t="s">
        <v>188</v>
      </c>
      <c r="B39" s="412" t="s">
        <v>392</v>
      </c>
      <c r="C39" s="302"/>
    </row>
    <row r="40" spans="1:3" s="97" customFormat="1" ht="12" customHeight="1">
      <c r="A40" s="430" t="s">
        <v>189</v>
      </c>
      <c r="B40" s="412" t="s">
        <v>393</v>
      </c>
      <c r="C40" s="302">
        <v>300</v>
      </c>
    </row>
    <row r="41" spans="1:3" s="97" customFormat="1" ht="12" customHeight="1">
      <c r="A41" s="430" t="s">
        <v>269</v>
      </c>
      <c r="B41" s="412" t="s">
        <v>394</v>
      </c>
      <c r="C41" s="302">
        <v>1550</v>
      </c>
    </row>
    <row r="42" spans="1:3" s="97" customFormat="1" ht="12" customHeight="1">
      <c r="A42" s="430" t="s">
        <v>270</v>
      </c>
      <c r="B42" s="412" t="s">
        <v>395</v>
      </c>
      <c r="C42" s="302">
        <v>14955</v>
      </c>
    </row>
    <row r="43" spans="1:3" s="97" customFormat="1" ht="12" customHeight="1">
      <c r="A43" s="430" t="s">
        <v>271</v>
      </c>
      <c r="B43" s="412" t="s">
        <v>396</v>
      </c>
      <c r="C43" s="302">
        <v>4038</v>
      </c>
    </row>
    <row r="44" spans="1:3" s="97" customFormat="1" ht="12" customHeight="1">
      <c r="A44" s="430" t="s">
        <v>272</v>
      </c>
      <c r="B44" s="412" t="s">
        <v>397</v>
      </c>
      <c r="C44" s="302"/>
    </row>
    <row r="45" spans="1:3" s="97" customFormat="1" ht="12" customHeight="1">
      <c r="A45" s="430" t="s">
        <v>273</v>
      </c>
      <c r="B45" s="412" t="s">
        <v>398</v>
      </c>
      <c r="C45" s="302">
        <v>1500</v>
      </c>
    </row>
    <row r="46" spans="1:3" s="97" customFormat="1" ht="12" customHeight="1">
      <c r="A46" s="430" t="s">
        <v>389</v>
      </c>
      <c r="B46" s="412" t="s">
        <v>399</v>
      </c>
      <c r="C46" s="305"/>
    </row>
    <row r="47" spans="1:3" s="97" customFormat="1" ht="12" customHeight="1" thickBot="1">
      <c r="A47" s="431" t="s">
        <v>390</v>
      </c>
      <c r="B47" s="413" t="s">
        <v>400</v>
      </c>
      <c r="C47" s="400"/>
    </row>
    <row r="48" spans="1:3" s="97" customFormat="1" ht="12" customHeight="1" thickBot="1">
      <c r="A48" s="32" t="s">
        <v>113</v>
      </c>
      <c r="B48" s="21" t="s">
        <v>401</v>
      </c>
      <c r="C48" s="300">
        <f>SUM(C49:C53)</f>
        <v>0</v>
      </c>
    </row>
    <row r="49" spans="1:3" s="97" customFormat="1" ht="12" customHeight="1">
      <c r="A49" s="429" t="s">
        <v>190</v>
      </c>
      <c r="B49" s="411" t="s">
        <v>405</v>
      </c>
      <c r="C49" s="457"/>
    </row>
    <row r="50" spans="1:3" s="97" customFormat="1" ht="12" customHeight="1">
      <c r="A50" s="430" t="s">
        <v>191</v>
      </c>
      <c r="B50" s="412" t="s">
        <v>406</v>
      </c>
      <c r="C50" s="305"/>
    </row>
    <row r="51" spans="1:3" s="97" customFormat="1" ht="12" customHeight="1">
      <c r="A51" s="430" t="s">
        <v>402</v>
      </c>
      <c r="B51" s="412" t="s">
        <v>407</v>
      </c>
      <c r="C51" s="305"/>
    </row>
    <row r="52" spans="1:3" s="97" customFormat="1" ht="12" customHeight="1">
      <c r="A52" s="430" t="s">
        <v>403</v>
      </c>
      <c r="B52" s="412" t="s">
        <v>408</v>
      </c>
      <c r="C52" s="305"/>
    </row>
    <row r="53" spans="1:3" s="97" customFormat="1" ht="12" customHeight="1" thickBot="1">
      <c r="A53" s="431" t="s">
        <v>404</v>
      </c>
      <c r="B53" s="413" t="s">
        <v>409</v>
      </c>
      <c r="C53" s="400"/>
    </row>
    <row r="54" spans="1:3" s="97" customFormat="1" ht="12" customHeight="1" thickBot="1">
      <c r="A54" s="32" t="s">
        <v>274</v>
      </c>
      <c r="B54" s="21" t="s">
        <v>410</v>
      </c>
      <c r="C54" s="300">
        <f>SUM(C55:C57)</f>
        <v>53885</v>
      </c>
    </row>
    <row r="55" spans="1:3" s="97" customFormat="1" ht="12" customHeight="1">
      <c r="A55" s="429" t="s">
        <v>192</v>
      </c>
      <c r="B55" s="411" t="s">
        <v>411</v>
      </c>
      <c r="C55" s="303"/>
    </row>
    <row r="56" spans="1:3" s="97" customFormat="1" ht="12" customHeight="1">
      <c r="A56" s="430" t="s">
        <v>193</v>
      </c>
      <c r="B56" s="412" t="s">
        <v>795</v>
      </c>
      <c r="C56" s="302">
        <v>1458</v>
      </c>
    </row>
    <row r="57" spans="1:3" s="97" customFormat="1" ht="12" customHeight="1">
      <c r="A57" s="430" t="s">
        <v>414</v>
      </c>
      <c r="B57" s="412" t="s">
        <v>797</v>
      </c>
      <c r="C57" s="302">
        <v>52427</v>
      </c>
    </row>
    <row r="58" spans="1:3" s="97" customFormat="1" ht="12" customHeight="1" thickBot="1">
      <c r="A58" s="431" t="s">
        <v>415</v>
      </c>
      <c r="B58" s="413" t="s">
        <v>413</v>
      </c>
      <c r="C58" s="304"/>
    </row>
    <row r="59" spans="1:3" s="97" customFormat="1" ht="12" customHeight="1" thickBot="1">
      <c r="A59" s="32" t="s">
        <v>115</v>
      </c>
      <c r="B59" s="295" t="s">
        <v>416</v>
      </c>
      <c r="C59" s="300">
        <f>SUM(C60:C62)</f>
        <v>108155</v>
      </c>
    </row>
    <row r="60" spans="1:3" s="97" customFormat="1" ht="12" customHeight="1">
      <c r="A60" s="429" t="s">
        <v>275</v>
      </c>
      <c r="B60" s="411" t="s">
        <v>418</v>
      </c>
      <c r="C60" s="305"/>
    </row>
    <row r="61" spans="1:3" s="97" customFormat="1" ht="12" customHeight="1">
      <c r="A61" s="430" t="s">
        <v>276</v>
      </c>
      <c r="B61" s="412" t="s">
        <v>596</v>
      </c>
      <c r="C61" s="305"/>
    </row>
    <row r="62" spans="1:3" s="97" customFormat="1" ht="12" customHeight="1">
      <c r="A62" s="430" t="s">
        <v>330</v>
      </c>
      <c r="B62" s="412" t="s">
        <v>798</v>
      </c>
      <c r="C62" s="305">
        <v>108155</v>
      </c>
    </row>
    <row r="63" spans="1:3" s="97" customFormat="1" ht="12" customHeight="1" thickBot="1">
      <c r="A63" s="431" t="s">
        <v>417</v>
      </c>
      <c r="B63" s="413" t="s">
        <v>420</v>
      </c>
      <c r="C63" s="305"/>
    </row>
    <row r="64" spans="1:3" s="97" customFormat="1" ht="12" customHeight="1" thickBot="1">
      <c r="A64" s="32" t="s">
        <v>116</v>
      </c>
      <c r="B64" s="21" t="s">
        <v>421</v>
      </c>
      <c r="C64" s="306">
        <f>+C8+C15+C22+C29+C37+C48+C54+C59</f>
        <v>662423</v>
      </c>
    </row>
    <row r="65" spans="1:3" s="97" customFormat="1" ht="12" customHeight="1" thickBot="1">
      <c r="A65" s="432" t="s">
        <v>557</v>
      </c>
      <c r="B65" s="295" t="s">
        <v>423</v>
      </c>
      <c r="C65" s="300">
        <f>SUM(C66:C68)</f>
        <v>0</v>
      </c>
    </row>
    <row r="66" spans="1:3" s="97" customFormat="1" ht="12" customHeight="1">
      <c r="A66" s="429" t="s">
        <v>456</v>
      </c>
      <c r="B66" s="411" t="s">
        <v>424</v>
      </c>
      <c r="C66" s="305"/>
    </row>
    <row r="67" spans="1:3" s="97" customFormat="1" ht="12" customHeight="1">
      <c r="A67" s="430" t="s">
        <v>465</v>
      </c>
      <c r="B67" s="412" t="s">
        <v>425</v>
      </c>
      <c r="C67" s="305"/>
    </row>
    <row r="68" spans="1:3" s="97" customFormat="1" ht="12" customHeight="1" thickBot="1">
      <c r="A68" s="431" t="s">
        <v>466</v>
      </c>
      <c r="B68" s="415" t="s">
        <v>426</v>
      </c>
      <c r="C68" s="305"/>
    </row>
    <row r="69" spans="1:3" s="97" customFormat="1" ht="12" customHeight="1" thickBot="1">
      <c r="A69" s="432" t="s">
        <v>427</v>
      </c>
      <c r="B69" s="295" t="s">
        <v>428</v>
      </c>
      <c r="C69" s="300">
        <f>SUM(C70:C73)</f>
        <v>0</v>
      </c>
    </row>
    <row r="70" spans="1:3" s="97" customFormat="1" ht="12" customHeight="1">
      <c r="A70" s="429" t="s">
        <v>243</v>
      </c>
      <c r="B70" s="411" t="s">
        <v>429</v>
      </c>
      <c r="C70" s="305"/>
    </row>
    <row r="71" spans="1:3" s="97" customFormat="1" ht="12" customHeight="1">
      <c r="A71" s="430" t="s">
        <v>244</v>
      </c>
      <c r="B71" s="412" t="s">
        <v>430</v>
      </c>
      <c r="C71" s="305"/>
    </row>
    <row r="72" spans="1:3" s="97" customFormat="1" ht="12" customHeight="1">
      <c r="A72" s="430" t="s">
        <v>457</v>
      </c>
      <c r="B72" s="412" t="s">
        <v>431</v>
      </c>
      <c r="C72" s="305"/>
    </row>
    <row r="73" spans="1:3" s="97" customFormat="1" ht="12" customHeight="1" thickBot="1">
      <c r="A73" s="431" t="s">
        <v>458</v>
      </c>
      <c r="B73" s="413" t="s">
        <v>432</v>
      </c>
      <c r="C73" s="305"/>
    </row>
    <row r="74" spans="1:3" s="97" customFormat="1" ht="12" customHeight="1" thickBot="1">
      <c r="A74" s="432" t="s">
        <v>433</v>
      </c>
      <c r="B74" s="295" t="s">
        <v>434</v>
      </c>
      <c r="C74" s="300">
        <f>SUM(C75:C76)</f>
        <v>223615</v>
      </c>
    </row>
    <row r="75" spans="1:3" s="97" customFormat="1" ht="12" customHeight="1">
      <c r="A75" s="429" t="s">
        <v>459</v>
      </c>
      <c r="B75" s="411" t="s">
        <v>435</v>
      </c>
      <c r="C75" s="305">
        <v>223615</v>
      </c>
    </row>
    <row r="76" spans="1:3" s="97" customFormat="1" ht="12" customHeight="1" thickBot="1">
      <c r="A76" s="431" t="s">
        <v>460</v>
      </c>
      <c r="B76" s="413" t="s">
        <v>436</v>
      </c>
      <c r="C76" s="305"/>
    </row>
    <row r="77" spans="1:3" s="96" customFormat="1" ht="12" customHeight="1" thickBot="1">
      <c r="A77" s="432" t="s">
        <v>437</v>
      </c>
      <c r="B77" s="295" t="s">
        <v>438</v>
      </c>
      <c r="C77" s="300">
        <f>SUM(C78:C80)</f>
        <v>0</v>
      </c>
    </row>
    <row r="78" spans="1:3" s="97" customFormat="1" ht="12" customHeight="1">
      <c r="A78" s="429" t="s">
        <v>461</v>
      </c>
      <c r="B78" s="411" t="s">
        <v>439</v>
      </c>
      <c r="C78" s="305"/>
    </row>
    <row r="79" spans="1:3" s="97" customFormat="1" ht="12" customHeight="1">
      <c r="A79" s="430" t="s">
        <v>462</v>
      </c>
      <c r="B79" s="412" t="s">
        <v>440</v>
      </c>
      <c r="C79" s="305"/>
    </row>
    <row r="80" spans="1:3" s="97" customFormat="1" ht="12" customHeight="1" thickBot="1">
      <c r="A80" s="431" t="s">
        <v>463</v>
      </c>
      <c r="B80" s="413" t="s">
        <v>441</v>
      </c>
      <c r="C80" s="305"/>
    </row>
    <row r="81" spans="1:3" s="97" customFormat="1" ht="12" customHeight="1" thickBot="1">
      <c r="A81" s="432" t="s">
        <v>442</v>
      </c>
      <c r="B81" s="295" t="s">
        <v>464</v>
      </c>
      <c r="C81" s="300">
        <f>SUM(C82:C85)</f>
        <v>0</v>
      </c>
    </row>
    <row r="82" spans="1:3" s="97" customFormat="1" ht="12" customHeight="1">
      <c r="A82" s="433" t="s">
        <v>443</v>
      </c>
      <c r="B82" s="411" t="s">
        <v>444</v>
      </c>
      <c r="C82" s="305"/>
    </row>
    <row r="83" spans="1:3" s="97" customFormat="1" ht="12" customHeight="1">
      <c r="A83" s="434" t="s">
        <v>445</v>
      </c>
      <c r="B83" s="412" t="s">
        <v>446</v>
      </c>
      <c r="C83" s="305"/>
    </row>
    <row r="84" spans="1:3" s="97" customFormat="1" ht="12" customHeight="1">
      <c r="A84" s="434" t="s">
        <v>447</v>
      </c>
      <c r="B84" s="412" t="s">
        <v>448</v>
      </c>
      <c r="C84" s="305"/>
    </row>
    <row r="85" spans="1:3" s="96" customFormat="1" ht="12" customHeight="1" thickBot="1">
      <c r="A85" s="435" t="s">
        <v>449</v>
      </c>
      <c r="B85" s="413" t="s">
        <v>450</v>
      </c>
      <c r="C85" s="305"/>
    </row>
    <row r="86" spans="1:3" s="96" customFormat="1" ht="12" customHeight="1" thickBot="1">
      <c r="A86" s="432" t="s">
        <v>451</v>
      </c>
      <c r="B86" s="295" t="s">
        <v>452</v>
      </c>
      <c r="C86" s="458"/>
    </row>
    <row r="87" spans="1:3" s="96" customFormat="1" ht="12" customHeight="1" thickBot="1">
      <c r="A87" s="432" t="s">
        <v>453</v>
      </c>
      <c r="B87" s="419" t="s">
        <v>454</v>
      </c>
      <c r="C87" s="306">
        <f>+C65+C69+C74+C77+C81+C86</f>
        <v>223615</v>
      </c>
    </row>
    <row r="88" spans="1:3" s="96" customFormat="1" ht="12" customHeight="1" thickBot="1">
      <c r="A88" s="436" t="s">
        <v>467</v>
      </c>
      <c r="B88" s="421" t="s">
        <v>584</v>
      </c>
      <c r="C88" s="306">
        <f>+C64+C87</f>
        <v>886038</v>
      </c>
    </row>
    <row r="89" spans="1:3" s="97" customFormat="1" ht="15" customHeight="1">
      <c r="A89" s="244"/>
      <c r="B89" s="245"/>
      <c r="C89" s="371"/>
    </row>
    <row r="90" spans="1:3" ht="13.5" thickBot="1">
      <c r="A90" s="437"/>
      <c r="B90" s="247"/>
      <c r="C90" s="372"/>
    </row>
    <row r="91" spans="1:3" s="59" customFormat="1" ht="16.5" customHeight="1" thickBot="1">
      <c r="A91" s="248"/>
      <c r="B91" s="249" t="s">
        <v>148</v>
      </c>
      <c r="C91" s="373"/>
    </row>
    <row r="92" spans="1:3" s="98" customFormat="1" ht="12" customHeight="1" thickBot="1">
      <c r="A92" s="403" t="s">
        <v>108</v>
      </c>
      <c r="B92" s="31" t="s">
        <v>470</v>
      </c>
      <c r="C92" s="299">
        <f>SUM(C93:C97)</f>
        <v>425621</v>
      </c>
    </row>
    <row r="93" spans="1:3" ht="12" customHeight="1">
      <c r="A93" s="438" t="s">
        <v>194</v>
      </c>
      <c r="B93" s="10" t="s">
        <v>138</v>
      </c>
      <c r="C93" s="301">
        <v>36533</v>
      </c>
    </row>
    <row r="94" spans="1:3" ht="12" customHeight="1">
      <c r="A94" s="430" t="s">
        <v>195</v>
      </c>
      <c r="B94" s="8" t="s">
        <v>277</v>
      </c>
      <c r="C94" s="302">
        <v>9683</v>
      </c>
    </row>
    <row r="95" spans="1:3" ht="12" customHeight="1">
      <c r="A95" s="430" t="s">
        <v>196</v>
      </c>
      <c r="B95" s="8" t="s">
        <v>233</v>
      </c>
      <c r="C95" s="304">
        <v>133062</v>
      </c>
    </row>
    <row r="96" spans="1:3" ht="12" customHeight="1">
      <c r="A96" s="430" t="s">
        <v>197</v>
      </c>
      <c r="B96" s="11" t="s">
        <v>278</v>
      </c>
      <c r="C96" s="304">
        <v>9611</v>
      </c>
    </row>
    <row r="97" spans="1:3" ht="12" customHeight="1">
      <c r="A97" s="430" t="s">
        <v>208</v>
      </c>
      <c r="B97" s="19" t="s">
        <v>279</v>
      </c>
      <c r="C97" s="304">
        <f>SUM(C98:C107)</f>
        <v>236732</v>
      </c>
    </row>
    <row r="98" spans="1:3" ht="12" customHeight="1">
      <c r="A98" s="430" t="s">
        <v>198</v>
      </c>
      <c r="B98" s="8" t="s">
        <v>471</v>
      </c>
      <c r="C98" s="304"/>
    </row>
    <row r="99" spans="1:3" ht="12" customHeight="1">
      <c r="A99" s="430" t="s">
        <v>199</v>
      </c>
      <c r="B99" s="143" t="s">
        <v>472</v>
      </c>
      <c r="C99" s="304"/>
    </row>
    <row r="100" spans="1:3" ht="12" customHeight="1">
      <c r="A100" s="430" t="s">
        <v>209</v>
      </c>
      <c r="B100" s="144" t="s">
        <v>473</v>
      </c>
      <c r="C100" s="304"/>
    </row>
    <row r="101" spans="1:3" ht="12" customHeight="1">
      <c r="A101" s="430" t="s">
        <v>210</v>
      </c>
      <c r="B101" s="144" t="s">
        <v>474</v>
      </c>
      <c r="C101" s="304"/>
    </row>
    <row r="102" spans="1:3" ht="12" customHeight="1">
      <c r="A102" s="430" t="s">
        <v>211</v>
      </c>
      <c r="B102" s="143" t="s">
        <v>822</v>
      </c>
      <c r="C102" s="304">
        <v>197608</v>
      </c>
    </row>
    <row r="103" spans="1:3" ht="12" customHeight="1">
      <c r="A103" s="430" t="s">
        <v>212</v>
      </c>
      <c r="B103" s="143" t="s">
        <v>799</v>
      </c>
      <c r="C103" s="304">
        <v>27657</v>
      </c>
    </row>
    <row r="104" spans="1:3" ht="12" customHeight="1">
      <c r="A104" s="430" t="s">
        <v>214</v>
      </c>
      <c r="B104" s="144" t="s">
        <v>477</v>
      </c>
      <c r="C104" s="304"/>
    </row>
    <row r="105" spans="1:3" ht="12" customHeight="1">
      <c r="A105" s="439" t="s">
        <v>280</v>
      </c>
      <c r="B105" s="145" t="s">
        <v>478</v>
      </c>
      <c r="C105" s="304"/>
    </row>
    <row r="106" spans="1:3" ht="12" customHeight="1">
      <c r="A106" s="430" t="s">
        <v>468</v>
      </c>
      <c r="B106" s="144" t="s">
        <v>800</v>
      </c>
      <c r="C106" s="304">
        <v>9717</v>
      </c>
    </row>
    <row r="107" spans="1:3" ht="12" customHeight="1" thickBot="1">
      <c r="A107" s="440" t="s">
        <v>469</v>
      </c>
      <c r="B107" s="146" t="s">
        <v>480</v>
      </c>
      <c r="C107" s="308">
        <v>1750</v>
      </c>
    </row>
    <row r="108" spans="1:3" ht="12" customHeight="1" thickBot="1">
      <c r="A108" s="32" t="s">
        <v>109</v>
      </c>
      <c r="B108" s="30" t="s">
        <v>481</v>
      </c>
      <c r="C108" s="300">
        <f>+C109+C111+C113</f>
        <v>309385</v>
      </c>
    </row>
    <row r="109" spans="1:3" ht="12" customHeight="1">
      <c r="A109" s="429" t="s">
        <v>200</v>
      </c>
      <c r="B109" s="8" t="s">
        <v>328</v>
      </c>
      <c r="C109" s="303">
        <v>78514</v>
      </c>
    </row>
    <row r="110" spans="1:3" ht="12" customHeight="1">
      <c r="A110" s="429" t="s">
        <v>201</v>
      </c>
      <c r="B110" s="12" t="s">
        <v>485</v>
      </c>
      <c r="C110" s="303"/>
    </row>
    <row r="111" spans="1:3" ht="12" customHeight="1">
      <c r="A111" s="429" t="s">
        <v>202</v>
      </c>
      <c r="B111" s="12" t="s">
        <v>281</v>
      </c>
      <c r="C111" s="302">
        <v>181000</v>
      </c>
    </row>
    <row r="112" spans="1:3" ht="12" customHeight="1">
      <c r="A112" s="429" t="s">
        <v>203</v>
      </c>
      <c r="B112" s="12" t="s">
        <v>486</v>
      </c>
      <c r="C112" s="273"/>
    </row>
    <row r="113" spans="1:3" ht="12" customHeight="1">
      <c r="A113" s="429" t="s">
        <v>204</v>
      </c>
      <c r="B113" s="297" t="s">
        <v>331</v>
      </c>
      <c r="C113" s="273">
        <f>SUM(C114:C121)</f>
        <v>49871</v>
      </c>
    </row>
    <row r="114" spans="1:3" ht="12" customHeight="1">
      <c r="A114" s="429" t="s">
        <v>213</v>
      </c>
      <c r="B114" s="296" t="s">
        <v>597</v>
      </c>
      <c r="C114" s="273"/>
    </row>
    <row r="115" spans="1:3" ht="12" customHeight="1">
      <c r="A115" s="429" t="s">
        <v>215</v>
      </c>
      <c r="B115" s="407" t="s">
        <v>491</v>
      </c>
      <c r="C115" s="273"/>
    </row>
    <row r="116" spans="1:3" ht="12" customHeight="1">
      <c r="A116" s="429" t="s">
        <v>282</v>
      </c>
      <c r="B116" s="144" t="s">
        <v>474</v>
      </c>
      <c r="C116" s="273"/>
    </row>
    <row r="117" spans="1:3" ht="12" customHeight="1">
      <c r="A117" s="429" t="s">
        <v>283</v>
      </c>
      <c r="B117" s="144" t="s">
        <v>821</v>
      </c>
      <c r="C117" s="273">
        <v>233</v>
      </c>
    </row>
    <row r="118" spans="1:3" ht="12" customHeight="1">
      <c r="A118" s="429" t="s">
        <v>284</v>
      </c>
      <c r="B118" s="144" t="s">
        <v>820</v>
      </c>
      <c r="C118" s="273">
        <v>49638</v>
      </c>
    </row>
    <row r="119" spans="1:3" ht="12" customHeight="1">
      <c r="A119" s="429" t="s">
        <v>482</v>
      </c>
      <c r="B119" s="144" t="s">
        <v>477</v>
      </c>
      <c r="C119" s="273"/>
    </row>
    <row r="120" spans="1:3" ht="12" customHeight="1">
      <c r="A120" s="429" t="s">
        <v>483</v>
      </c>
      <c r="B120" s="144" t="s">
        <v>488</v>
      </c>
      <c r="C120" s="273"/>
    </row>
    <row r="121" spans="1:3" ht="12" customHeight="1" thickBot="1">
      <c r="A121" s="439" t="s">
        <v>484</v>
      </c>
      <c r="B121" s="144" t="s">
        <v>487</v>
      </c>
      <c r="C121" s="274"/>
    </row>
    <row r="122" spans="1:3" ht="12" customHeight="1" thickBot="1">
      <c r="A122" s="32" t="s">
        <v>110</v>
      </c>
      <c r="B122" s="125" t="s">
        <v>492</v>
      </c>
      <c r="C122" s="300">
        <f>+C123+C124</f>
        <v>151032</v>
      </c>
    </row>
    <row r="123" spans="1:3" ht="12" customHeight="1">
      <c r="A123" s="429" t="s">
        <v>183</v>
      </c>
      <c r="B123" s="9" t="s">
        <v>150</v>
      </c>
      <c r="C123" s="303">
        <v>102156</v>
      </c>
    </row>
    <row r="124" spans="1:3" ht="12" customHeight="1" thickBot="1">
      <c r="A124" s="431" t="s">
        <v>184</v>
      </c>
      <c r="B124" s="12" t="s">
        <v>151</v>
      </c>
      <c r="C124" s="304">
        <v>48876</v>
      </c>
    </row>
    <row r="125" spans="1:3" ht="12" customHeight="1" thickBot="1">
      <c r="A125" s="32" t="s">
        <v>111</v>
      </c>
      <c r="B125" s="125" t="s">
        <v>493</v>
      </c>
      <c r="C125" s="300">
        <f>+C92+C108+C122</f>
        <v>886038</v>
      </c>
    </row>
    <row r="126" spans="1:3" ht="12" customHeight="1" thickBot="1">
      <c r="A126" s="32" t="s">
        <v>112</v>
      </c>
      <c r="B126" s="125" t="s">
        <v>494</v>
      </c>
      <c r="C126" s="300">
        <f>+C127+C128+C129</f>
        <v>0</v>
      </c>
    </row>
    <row r="127" spans="1:3" s="98" customFormat="1" ht="12" customHeight="1">
      <c r="A127" s="429" t="s">
        <v>187</v>
      </c>
      <c r="B127" s="9" t="s">
        <v>495</v>
      </c>
      <c r="C127" s="273"/>
    </row>
    <row r="128" spans="1:3" ht="12" customHeight="1">
      <c r="A128" s="429" t="s">
        <v>188</v>
      </c>
      <c r="B128" s="9" t="s">
        <v>496</v>
      </c>
      <c r="C128" s="273"/>
    </row>
    <row r="129" spans="1:3" ht="12" customHeight="1" thickBot="1">
      <c r="A129" s="439" t="s">
        <v>189</v>
      </c>
      <c r="B129" s="7" t="s">
        <v>497</v>
      </c>
      <c r="C129" s="273"/>
    </row>
    <row r="130" spans="1:3" ht="12" customHeight="1" thickBot="1">
      <c r="A130" s="32" t="s">
        <v>113</v>
      </c>
      <c r="B130" s="125" t="s">
        <v>556</v>
      </c>
      <c r="C130" s="300">
        <f>+C131+C132+C133+C134</f>
        <v>0</v>
      </c>
    </row>
    <row r="131" spans="1:3" ht="12" customHeight="1">
      <c r="A131" s="429" t="s">
        <v>190</v>
      </c>
      <c r="B131" s="9" t="s">
        <v>498</v>
      </c>
      <c r="C131" s="273"/>
    </row>
    <row r="132" spans="1:3" ht="12" customHeight="1">
      <c r="A132" s="429" t="s">
        <v>191</v>
      </c>
      <c r="B132" s="9" t="s">
        <v>499</v>
      </c>
      <c r="C132" s="273"/>
    </row>
    <row r="133" spans="1:3" ht="12" customHeight="1">
      <c r="A133" s="429" t="s">
        <v>402</v>
      </c>
      <c r="B133" s="9" t="s">
        <v>500</v>
      </c>
      <c r="C133" s="273"/>
    </row>
    <row r="134" spans="1:3" s="98" customFormat="1" ht="12" customHeight="1" thickBot="1">
      <c r="A134" s="439" t="s">
        <v>403</v>
      </c>
      <c r="B134" s="7" t="s">
        <v>501</v>
      </c>
      <c r="C134" s="273"/>
    </row>
    <row r="135" spans="1:11" ht="12" customHeight="1" thickBot="1">
      <c r="A135" s="32" t="s">
        <v>114</v>
      </c>
      <c r="B135" s="125" t="s">
        <v>502</v>
      </c>
      <c r="C135" s="306">
        <f>+C136+C137+C138+C139</f>
        <v>0</v>
      </c>
      <c r="K135" s="256"/>
    </row>
    <row r="136" spans="1:3" ht="12.75">
      <c r="A136" s="429" t="s">
        <v>192</v>
      </c>
      <c r="B136" s="9" t="s">
        <v>503</v>
      </c>
      <c r="C136" s="273"/>
    </row>
    <row r="137" spans="1:3" ht="12" customHeight="1">
      <c r="A137" s="429" t="s">
        <v>193</v>
      </c>
      <c r="B137" s="9" t="s">
        <v>513</v>
      </c>
      <c r="C137" s="273"/>
    </row>
    <row r="138" spans="1:3" s="98" customFormat="1" ht="12" customHeight="1">
      <c r="A138" s="429" t="s">
        <v>414</v>
      </c>
      <c r="B138" s="9" t="s">
        <v>504</v>
      </c>
      <c r="C138" s="273"/>
    </row>
    <row r="139" spans="1:3" s="98" customFormat="1" ht="12" customHeight="1" thickBot="1">
      <c r="A139" s="439" t="s">
        <v>415</v>
      </c>
      <c r="B139" s="7" t="s">
        <v>505</v>
      </c>
      <c r="C139" s="273"/>
    </row>
    <row r="140" spans="1:3" s="98" customFormat="1" ht="12" customHeight="1" thickBot="1">
      <c r="A140" s="32" t="s">
        <v>115</v>
      </c>
      <c r="B140" s="125" t="s">
        <v>506</v>
      </c>
      <c r="C140" s="309">
        <f>+C141+C142+C143+C144</f>
        <v>0</v>
      </c>
    </row>
    <row r="141" spans="1:3" s="98" customFormat="1" ht="12" customHeight="1">
      <c r="A141" s="429" t="s">
        <v>275</v>
      </c>
      <c r="B141" s="9" t="s">
        <v>507</v>
      </c>
      <c r="C141" s="273"/>
    </row>
    <row r="142" spans="1:3" s="98" customFormat="1" ht="12" customHeight="1">
      <c r="A142" s="429" t="s">
        <v>276</v>
      </c>
      <c r="B142" s="9" t="s">
        <v>508</v>
      </c>
      <c r="C142" s="273"/>
    </row>
    <row r="143" spans="1:3" s="98" customFormat="1" ht="12" customHeight="1">
      <c r="A143" s="429" t="s">
        <v>330</v>
      </c>
      <c r="B143" s="9" t="s">
        <v>509</v>
      </c>
      <c r="C143" s="273"/>
    </row>
    <row r="144" spans="1:3" ht="12.75" customHeight="1" thickBot="1">
      <c r="A144" s="429" t="s">
        <v>417</v>
      </c>
      <c r="B144" s="9" t="s">
        <v>510</v>
      </c>
      <c r="C144" s="273"/>
    </row>
    <row r="145" spans="1:3" ht="12" customHeight="1" thickBot="1">
      <c r="A145" s="32" t="s">
        <v>116</v>
      </c>
      <c r="B145" s="125" t="s">
        <v>511</v>
      </c>
      <c r="C145" s="423">
        <f>+C126+C130+C135+C140</f>
        <v>0</v>
      </c>
    </row>
    <row r="146" spans="1:3" ht="15" customHeight="1" thickBot="1">
      <c r="A146" s="441" t="s">
        <v>117</v>
      </c>
      <c r="B146" s="383" t="s">
        <v>512</v>
      </c>
      <c r="C146" s="423">
        <f>+C125+C145</f>
        <v>886038</v>
      </c>
    </row>
    <row r="147" spans="1:3" ht="13.5" thickBot="1">
      <c r="A147" s="391"/>
      <c r="B147" s="392"/>
      <c r="C147" s="393"/>
    </row>
    <row r="148" spans="1:3" ht="15" customHeight="1" thickBot="1">
      <c r="A148" s="253" t="s">
        <v>301</v>
      </c>
      <c r="B148" s="254"/>
      <c r="C148" s="122">
        <v>17</v>
      </c>
    </row>
    <row r="149" spans="1:3" ht="14.25" customHeight="1" thickBot="1">
      <c r="A149" s="253" t="s">
        <v>302</v>
      </c>
      <c r="B149" s="254"/>
      <c r="C149" s="122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38" sqref="H38"/>
    </sheetView>
  </sheetViews>
  <sheetFormatPr defaultColWidth="9.00390625" defaultRowHeight="12.75"/>
  <cols>
    <col min="1" max="1" width="19.50390625" style="394" customWidth="1"/>
    <col min="2" max="2" width="72.00390625" style="395" customWidth="1"/>
    <col min="3" max="3" width="25.00390625" style="396" customWidth="1"/>
    <col min="4" max="16384" width="9.375" style="3" customWidth="1"/>
  </cols>
  <sheetData>
    <row r="1" spans="1:3" s="2" customFormat="1" ht="16.5" customHeight="1" thickBot="1">
      <c r="A1" s="230"/>
      <c r="B1" s="232"/>
      <c r="C1" s="255" t="s">
        <v>824</v>
      </c>
    </row>
    <row r="2" spans="1:3" s="94" customFormat="1" ht="21" customHeight="1">
      <c r="A2" s="401" t="s">
        <v>155</v>
      </c>
      <c r="B2" s="361" t="s">
        <v>324</v>
      </c>
      <c r="C2" s="363" t="s">
        <v>142</v>
      </c>
    </row>
    <row r="3" spans="1:3" s="94" customFormat="1" ht="16.5" thickBot="1">
      <c r="A3" s="233" t="s">
        <v>298</v>
      </c>
      <c r="B3" s="362" t="s">
        <v>599</v>
      </c>
      <c r="C3" s="364">
        <v>3</v>
      </c>
    </row>
    <row r="4" spans="1:3" s="95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365" t="s">
        <v>145</v>
      </c>
    </row>
    <row r="6" spans="1:3" s="59" customFormat="1" ht="12.75" customHeight="1" thickBot="1">
      <c r="A6" s="203">
        <v>1</v>
      </c>
      <c r="B6" s="204">
        <v>2</v>
      </c>
      <c r="C6" s="205">
        <v>3</v>
      </c>
    </row>
    <row r="7" spans="1:3" s="59" customFormat="1" ht="15.75" customHeight="1" thickBot="1">
      <c r="A7" s="238"/>
      <c r="B7" s="239" t="s">
        <v>146</v>
      </c>
      <c r="C7" s="366"/>
    </row>
    <row r="8" spans="1:3" s="59" customFormat="1" ht="12" customHeight="1" thickBot="1">
      <c r="A8" s="32" t="s">
        <v>108</v>
      </c>
      <c r="B8" s="21" t="s">
        <v>358</v>
      </c>
      <c r="C8" s="300">
        <f>+C9+C10+C11+C12+C13+C14</f>
        <v>0</v>
      </c>
    </row>
    <row r="9" spans="1:3" s="96" customFormat="1" ht="12" customHeight="1">
      <c r="A9" s="429" t="s">
        <v>194</v>
      </c>
      <c r="B9" s="411" t="s">
        <v>359</v>
      </c>
      <c r="C9" s="303"/>
    </row>
    <row r="10" spans="1:3" s="97" customFormat="1" ht="12" customHeight="1">
      <c r="A10" s="430" t="s">
        <v>195</v>
      </c>
      <c r="B10" s="412" t="s">
        <v>360</v>
      </c>
      <c r="C10" s="302"/>
    </row>
    <row r="11" spans="1:3" s="97" customFormat="1" ht="12" customHeight="1">
      <c r="A11" s="430" t="s">
        <v>196</v>
      </c>
      <c r="B11" s="412" t="s">
        <v>361</v>
      </c>
      <c r="C11" s="302"/>
    </row>
    <row r="12" spans="1:3" s="97" customFormat="1" ht="12" customHeight="1">
      <c r="A12" s="430" t="s">
        <v>197</v>
      </c>
      <c r="B12" s="412" t="s">
        <v>362</v>
      </c>
      <c r="C12" s="302"/>
    </row>
    <row r="13" spans="1:3" s="97" customFormat="1" ht="12" customHeight="1">
      <c r="A13" s="430" t="s">
        <v>242</v>
      </c>
      <c r="B13" s="412" t="s">
        <v>363</v>
      </c>
      <c r="C13" s="455"/>
    </row>
    <row r="14" spans="1:3" s="96" customFormat="1" ht="12" customHeight="1" thickBot="1">
      <c r="A14" s="431" t="s">
        <v>198</v>
      </c>
      <c r="B14" s="413" t="s">
        <v>364</v>
      </c>
      <c r="C14" s="456"/>
    </row>
    <row r="15" spans="1:3" s="96" customFormat="1" ht="12" customHeight="1" thickBot="1">
      <c r="A15" s="32" t="s">
        <v>109</v>
      </c>
      <c r="B15" s="295" t="s">
        <v>365</v>
      </c>
      <c r="C15" s="300">
        <f>+C16+C17+C18+C19+C20</f>
        <v>0</v>
      </c>
    </row>
    <row r="16" spans="1:3" s="96" customFormat="1" ht="12" customHeight="1">
      <c r="A16" s="429" t="s">
        <v>200</v>
      </c>
      <c r="B16" s="411" t="s">
        <v>366</v>
      </c>
      <c r="C16" s="303"/>
    </row>
    <row r="17" spans="1:3" s="96" customFormat="1" ht="12" customHeight="1">
      <c r="A17" s="430" t="s">
        <v>201</v>
      </c>
      <c r="B17" s="412" t="s">
        <v>367</v>
      </c>
      <c r="C17" s="302"/>
    </row>
    <row r="18" spans="1:3" s="96" customFormat="1" ht="12" customHeight="1">
      <c r="A18" s="430" t="s">
        <v>202</v>
      </c>
      <c r="B18" s="412" t="s">
        <v>591</v>
      </c>
      <c r="C18" s="302"/>
    </row>
    <row r="19" spans="1:3" s="96" customFormat="1" ht="12" customHeight="1">
      <c r="A19" s="430" t="s">
        <v>203</v>
      </c>
      <c r="B19" s="412" t="s">
        <v>592</v>
      </c>
      <c r="C19" s="302"/>
    </row>
    <row r="20" spans="1:3" s="96" customFormat="1" ht="12" customHeight="1">
      <c r="A20" s="430" t="s">
        <v>204</v>
      </c>
      <c r="B20" s="412" t="s">
        <v>368</v>
      </c>
      <c r="C20" s="302"/>
    </row>
    <row r="21" spans="1:3" s="97" customFormat="1" ht="12" customHeight="1" thickBot="1">
      <c r="A21" s="431" t="s">
        <v>213</v>
      </c>
      <c r="B21" s="413" t="s">
        <v>369</v>
      </c>
      <c r="C21" s="304"/>
    </row>
    <row r="22" spans="1:3" s="97" customFormat="1" ht="12" customHeight="1" thickBot="1">
      <c r="A22" s="32" t="s">
        <v>110</v>
      </c>
      <c r="B22" s="21" t="s">
        <v>370</v>
      </c>
      <c r="C22" s="300">
        <f>+C23+C24+C25+C26+C27</f>
        <v>0</v>
      </c>
    </row>
    <row r="23" spans="1:3" s="97" customFormat="1" ht="12" customHeight="1">
      <c r="A23" s="429" t="s">
        <v>183</v>
      </c>
      <c r="B23" s="411" t="s">
        <v>371</v>
      </c>
      <c r="C23" s="303"/>
    </row>
    <row r="24" spans="1:3" s="96" customFormat="1" ht="12" customHeight="1">
      <c r="A24" s="430" t="s">
        <v>184</v>
      </c>
      <c r="B24" s="412" t="s">
        <v>372</v>
      </c>
      <c r="C24" s="302"/>
    </row>
    <row r="25" spans="1:3" s="97" customFormat="1" ht="12" customHeight="1">
      <c r="A25" s="430" t="s">
        <v>185</v>
      </c>
      <c r="B25" s="412" t="s">
        <v>593</v>
      </c>
      <c r="C25" s="302"/>
    </row>
    <row r="26" spans="1:3" s="97" customFormat="1" ht="12" customHeight="1">
      <c r="A26" s="430" t="s">
        <v>186</v>
      </c>
      <c r="B26" s="412" t="s">
        <v>594</v>
      </c>
      <c r="C26" s="302"/>
    </row>
    <row r="27" spans="1:3" s="97" customFormat="1" ht="12" customHeight="1">
      <c r="A27" s="430" t="s">
        <v>265</v>
      </c>
      <c r="B27" s="412" t="s">
        <v>373</v>
      </c>
      <c r="C27" s="302"/>
    </row>
    <row r="28" spans="1:3" s="97" customFormat="1" ht="12" customHeight="1" thickBot="1">
      <c r="A28" s="431" t="s">
        <v>266</v>
      </c>
      <c r="B28" s="413" t="s">
        <v>374</v>
      </c>
      <c r="C28" s="304"/>
    </row>
    <row r="29" spans="1:3" s="97" customFormat="1" ht="12" customHeight="1" thickBot="1">
      <c r="A29" s="32" t="s">
        <v>267</v>
      </c>
      <c r="B29" s="21" t="s">
        <v>375</v>
      </c>
      <c r="C29" s="306">
        <f>+C30+C33+C34+C35</f>
        <v>0</v>
      </c>
    </row>
    <row r="30" spans="1:3" s="97" customFormat="1" ht="12" customHeight="1">
      <c r="A30" s="429" t="s">
        <v>376</v>
      </c>
      <c r="B30" s="411" t="s">
        <v>382</v>
      </c>
      <c r="C30" s="406">
        <f>+C31+C32</f>
        <v>0</v>
      </c>
    </row>
    <row r="31" spans="1:3" s="97" customFormat="1" ht="12" customHeight="1">
      <c r="A31" s="430" t="s">
        <v>377</v>
      </c>
      <c r="B31" s="412" t="s">
        <v>383</v>
      </c>
      <c r="C31" s="302"/>
    </row>
    <row r="32" spans="1:3" s="97" customFormat="1" ht="12" customHeight="1">
      <c r="A32" s="430" t="s">
        <v>378</v>
      </c>
      <c r="B32" s="412" t="s">
        <v>384</v>
      </c>
      <c r="C32" s="302"/>
    </row>
    <row r="33" spans="1:3" s="97" customFormat="1" ht="12" customHeight="1">
      <c r="A33" s="430" t="s">
        <v>379</v>
      </c>
      <c r="B33" s="412" t="s">
        <v>385</v>
      </c>
      <c r="C33" s="302"/>
    </row>
    <row r="34" spans="1:3" s="97" customFormat="1" ht="12" customHeight="1">
      <c r="A34" s="430" t="s">
        <v>380</v>
      </c>
      <c r="B34" s="412" t="s">
        <v>386</v>
      </c>
      <c r="C34" s="302"/>
    </row>
    <row r="35" spans="1:3" s="97" customFormat="1" ht="12" customHeight="1" thickBot="1">
      <c r="A35" s="431" t="s">
        <v>381</v>
      </c>
      <c r="B35" s="413" t="s">
        <v>387</v>
      </c>
      <c r="C35" s="304"/>
    </row>
    <row r="36" spans="1:3" s="97" customFormat="1" ht="12" customHeight="1" thickBot="1">
      <c r="A36" s="32" t="s">
        <v>112</v>
      </c>
      <c r="B36" s="21" t="s">
        <v>388</v>
      </c>
      <c r="C36" s="300">
        <f>SUM(C37:C46)</f>
        <v>4650</v>
      </c>
    </row>
    <row r="37" spans="1:3" s="97" customFormat="1" ht="12" customHeight="1">
      <c r="A37" s="429" t="s">
        <v>187</v>
      </c>
      <c r="B37" s="411" t="s">
        <v>391</v>
      </c>
      <c r="C37" s="303"/>
    </row>
    <row r="38" spans="1:3" s="97" customFormat="1" ht="12" customHeight="1">
      <c r="A38" s="430" t="s">
        <v>188</v>
      </c>
      <c r="B38" s="412" t="s">
        <v>392</v>
      </c>
      <c r="C38" s="302"/>
    </row>
    <row r="39" spans="1:3" s="97" customFormat="1" ht="12" customHeight="1">
      <c r="A39" s="430" t="s">
        <v>189</v>
      </c>
      <c r="B39" s="412" t="s">
        <v>393</v>
      </c>
      <c r="C39" s="302"/>
    </row>
    <row r="40" spans="1:3" s="97" customFormat="1" ht="12" customHeight="1">
      <c r="A40" s="430" t="s">
        <v>269</v>
      </c>
      <c r="B40" s="412" t="s">
        <v>394</v>
      </c>
      <c r="C40" s="302">
        <v>4650</v>
      </c>
    </row>
    <row r="41" spans="1:3" s="97" customFormat="1" ht="12" customHeight="1">
      <c r="A41" s="430" t="s">
        <v>270</v>
      </c>
      <c r="B41" s="412" t="s">
        <v>395</v>
      </c>
      <c r="C41" s="302"/>
    </row>
    <row r="42" spans="1:3" s="97" customFormat="1" ht="12" customHeight="1">
      <c r="A42" s="430" t="s">
        <v>271</v>
      </c>
      <c r="B42" s="412" t="s">
        <v>396</v>
      </c>
      <c r="C42" s="302"/>
    </row>
    <row r="43" spans="1:3" s="97" customFormat="1" ht="12" customHeight="1">
      <c r="A43" s="430" t="s">
        <v>272</v>
      </c>
      <c r="B43" s="412" t="s">
        <v>397</v>
      </c>
      <c r="C43" s="302"/>
    </row>
    <row r="44" spans="1:3" s="97" customFormat="1" ht="12" customHeight="1">
      <c r="A44" s="430" t="s">
        <v>273</v>
      </c>
      <c r="B44" s="412" t="s">
        <v>398</v>
      </c>
      <c r="C44" s="302"/>
    </row>
    <row r="45" spans="1:3" s="97" customFormat="1" ht="12" customHeight="1">
      <c r="A45" s="430" t="s">
        <v>389</v>
      </c>
      <c r="B45" s="412" t="s">
        <v>399</v>
      </c>
      <c r="C45" s="305"/>
    </row>
    <row r="46" spans="1:3" s="97" customFormat="1" ht="12" customHeight="1" thickBot="1">
      <c r="A46" s="431" t="s">
        <v>390</v>
      </c>
      <c r="B46" s="413" t="s">
        <v>400</v>
      </c>
      <c r="C46" s="400"/>
    </row>
    <row r="47" spans="1:3" s="97" customFormat="1" ht="12" customHeight="1" thickBot="1">
      <c r="A47" s="32" t="s">
        <v>113</v>
      </c>
      <c r="B47" s="21" t="s">
        <v>401</v>
      </c>
      <c r="C47" s="300">
        <f>SUM(C48:C52)</f>
        <v>0</v>
      </c>
    </row>
    <row r="48" spans="1:3" s="97" customFormat="1" ht="12" customHeight="1">
      <c r="A48" s="429" t="s">
        <v>190</v>
      </c>
      <c r="B48" s="411" t="s">
        <v>405</v>
      </c>
      <c r="C48" s="457"/>
    </row>
    <row r="49" spans="1:3" s="97" customFormat="1" ht="12" customHeight="1">
      <c r="A49" s="430" t="s">
        <v>191</v>
      </c>
      <c r="B49" s="412" t="s">
        <v>406</v>
      </c>
      <c r="C49" s="305"/>
    </row>
    <row r="50" spans="1:3" s="97" customFormat="1" ht="12" customHeight="1">
      <c r="A50" s="430" t="s">
        <v>402</v>
      </c>
      <c r="B50" s="412" t="s">
        <v>407</v>
      </c>
      <c r="C50" s="305"/>
    </row>
    <row r="51" spans="1:3" s="97" customFormat="1" ht="12" customHeight="1">
      <c r="A51" s="430" t="s">
        <v>403</v>
      </c>
      <c r="B51" s="412" t="s">
        <v>408</v>
      </c>
      <c r="C51" s="305"/>
    </row>
    <row r="52" spans="1:3" s="97" customFormat="1" ht="12" customHeight="1" thickBot="1">
      <c r="A52" s="431" t="s">
        <v>404</v>
      </c>
      <c r="B52" s="413" t="s">
        <v>409</v>
      </c>
      <c r="C52" s="400"/>
    </row>
    <row r="53" spans="1:3" s="97" customFormat="1" ht="12" customHeight="1" thickBot="1">
      <c r="A53" s="32" t="s">
        <v>274</v>
      </c>
      <c r="B53" s="21" t="s">
        <v>410</v>
      </c>
      <c r="C53" s="300">
        <f>SUM(C54:C56)</f>
        <v>0</v>
      </c>
    </row>
    <row r="54" spans="1:3" s="97" customFormat="1" ht="12" customHeight="1">
      <c r="A54" s="429" t="s">
        <v>192</v>
      </c>
      <c r="B54" s="411" t="s">
        <v>411</v>
      </c>
      <c r="C54" s="303"/>
    </row>
    <row r="55" spans="1:3" s="97" customFormat="1" ht="12" customHeight="1">
      <c r="A55" s="430" t="s">
        <v>193</v>
      </c>
      <c r="B55" s="412" t="s">
        <v>595</v>
      </c>
      <c r="C55" s="302"/>
    </row>
    <row r="56" spans="1:3" s="97" customFormat="1" ht="12" customHeight="1">
      <c r="A56" s="430" t="s">
        <v>414</v>
      </c>
      <c r="B56" s="412" t="s">
        <v>412</v>
      </c>
      <c r="C56" s="302"/>
    </row>
    <row r="57" spans="1:3" s="97" customFormat="1" ht="12" customHeight="1" thickBot="1">
      <c r="A57" s="431" t="s">
        <v>415</v>
      </c>
      <c r="B57" s="413" t="s">
        <v>413</v>
      </c>
      <c r="C57" s="304"/>
    </row>
    <row r="58" spans="1:3" s="97" customFormat="1" ht="12" customHeight="1" thickBot="1">
      <c r="A58" s="32" t="s">
        <v>115</v>
      </c>
      <c r="B58" s="295" t="s">
        <v>416</v>
      </c>
      <c r="C58" s="300">
        <f>SUM(C59:C61)</f>
        <v>0</v>
      </c>
    </row>
    <row r="59" spans="1:3" s="97" customFormat="1" ht="12" customHeight="1">
      <c r="A59" s="429" t="s">
        <v>275</v>
      </c>
      <c r="B59" s="411" t="s">
        <v>418</v>
      </c>
      <c r="C59" s="305"/>
    </row>
    <row r="60" spans="1:3" s="97" customFormat="1" ht="12" customHeight="1">
      <c r="A60" s="430" t="s">
        <v>276</v>
      </c>
      <c r="B60" s="412" t="s">
        <v>596</v>
      </c>
      <c r="C60" s="305"/>
    </row>
    <row r="61" spans="1:3" s="97" customFormat="1" ht="12" customHeight="1">
      <c r="A61" s="430" t="s">
        <v>330</v>
      </c>
      <c r="B61" s="412" t="s">
        <v>419</v>
      </c>
      <c r="C61" s="305"/>
    </row>
    <row r="62" spans="1:3" s="97" customFormat="1" ht="12" customHeight="1" thickBot="1">
      <c r="A62" s="431" t="s">
        <v>417</v>
      </c>
      <c r="B62" s="413" t="s">
        <v>420</v>
      </c>
      <c r="C62" s="305"/>
    </row>
    <row r="63" spans="1:3" s="97" customFormat="1" ht="12" customHeight="1" thickBot="1">
      <c r="A63" s="32" t="s">
        <v>116</v>
      </c>
      <c r="B63" s="21" t="s">
        <v>421</v>
      </c>
      <c r="C63" s="306">
        <f>+C8+C15+C22+C29+C36+C47+C53+C58</f>
        <v>4650</v>
      </c>
    </row>
    <row r="64" spans="1:3" s="97" customFormat="1" ht="12" customHeight="1" thickBot="1">
      <c r="A64" s="432" t="s">
        <v>557</v>
      </c>
      <c r="B64" s="295" t="s">
        <v>423</v>
      </c>
      <c r="C64" s="300">
        <f>SUM(C65:C67)</f>
        <v>0</v>
      </c>
    </row>
    <row r="65" spans="1:3" s="97" customFormat="1" ht="12" customHeight="1">
      <c r="A65" s="429" t="s">
        <v>456</v>
      </c>
      <c r="B65" s="411" t="s">
        <v>424</v>
      </c>
      <c r="C65" s="305"/>
    </row>
    <row r="66" spans="1:3" s="97" customFormat="1" ht="12" customHeight="1">
      <c r="A66" s="430" t="s">
        <v>465</v>
      </c>
      <c r="B66" s="412" t="s">
        <v>425</v>
      </c>
      <c r="C66" s="305"/>
    </row>
    <row r="67" spans="1:3" s="97" customFormat="1" ht="12" customHeight="1" thickBot="1">
      <c r="A67" s="431" t="s">
        <v>466</v>
      </c>
      <c r="B67" s="415" t="s">
        <v>426</v>
      </c>
      <c r="C67" s="305"/>
    </row>
    <row r="68" spans="1:3" s="97" customFormat="1" ht="12" customHeight="1" thickBot="1">
      <c r="A68" s="432" t="s">
        <v>427</v>
      </c>
      <c r="B68" s="295" t="s">
        <v>428</v>
      </c>
      <c r="C68" s="300">
        <f>SUM(C69:C72)</f>
        <v>0</v>
      </c>
    </row>
    <row r="69" spans="1:3" s="97" customFormat="1" ht="12" customHeight="1">
      <c r="A69" s="429" t="s">
        <v>243</v>
      </c>
      <c r="B69" s="411" t="s">
        <v>429</v>
      </c>
      <c r="C69" s="305"/>
    </row>
    <row r="70" spans="1:3" s="97" customFormat="1" ht="12" customHeight="1">
      <c r="A70" s="430" t="s">
        <v>244</v>
      </c>
      <c r="B70" s="412" t="s">
        <v>430</v>
      </c>
      <c r="C70" s="305"/>
    </row>
    <row r="71" spans="1:3" s="97" customFormat="1" ht="12" customHeight="1">
      <c r="A71" s="430" t="s">
        <v>457</v>
      </c>
      <c r="B71" s="412" t="s">
        <v>431</v>
      </c>
      <c r="C71" s="305"/>
    </row>
    <row r="72" spans="1:3" s="97" customFormat="1" ht="12" customHeight="1" thickBot="1">
      <c r="A72" s="431" t="s">
        <v>458</v>
      </c>
      <c r="B72" s="413" t="s">
        <v>432</v>
      </c>
      <c r="C72" s="305"/>
    </row>
    <row r="73" spans="1:3" s="97" customFormat="1" ht="12" customHeight="1" thickBot="1">
      <c r="A73" s="432" t="s">
        <v>433</v>
      </c>
      <c r="B73" s="295" t="s">
        <v>434</v>
      </c>
      <c r="C73" s="300">
        <f>SUM(C74:C75)</f>
        <v>0</v>
      </c>
    </row>
    <row r="74" spans="1:3" s="97" customFormat="1" ht="12" customHeight="1">
      <c r="A74" s="429" t="s">
        <v>459</v>
      </c>
      <c r="B74" s="411" t="s">
        <v>435</v>
      </c>
      <c r="C74" s="305"/>
    </row>
    <row r="75" spans="1:3" s="97" customFormat="1" ht="12" customHeight="1" thickBot="1">
      <c r="A75" s="431" t="s">
        <v>460</v>
      </c>
      <c r="B75" s="413" t="s">
        <v>436</v>
      </c>
      <c r="C75" s="305"/>
    </row>
    <row r="76" spans="1:3" s="96" customFormat="1" ht="12" customHeight="1" thickBot="1">
      <c r="A76" s="432" t="s">
        <v>437</v>
      </c>
      <c r="B76" s="295" t="s">
        <v>438</v>
      </c>
      <c r="C76" s="300">
        <f>SUM(C77:C79)</f>
        <v>0</v>
      </c>
    </row>
    <row r="77" spans="1:3" s="97" customFormat="1" ht="12" customHeight="1">
      <c r="A77" s="429" t="s">
        <v>461</v>
      </c>
      <c r="B77" s="411" t="s">
        <v>439</v>
      </c>
      <c r="C77" s="305"/>
    </row>
    <row r="78" spans="1:3" s="97" customFormat="1" ht="12" customHeight="1">
      <c r="A78" s="430" t="s">
        <v>462</v>
      </c>
      <c r="B78" s="412" t="s">
        <v>440</v>
      </c>
      <c r="C78" s="305"/>
    </row>
    <row r="79" spans="1:3" s="97" customFormat="1" ht="12" customHeight="1" thickBot="1">
      <c r="A79" s="431" t="s">
        <v>463</v>
      </c>
      <c r="B79" s="413" t="s">
        <v>441</v>
      </c>
      <c r="C79" s="305"/>
    </row>
    <row r="80" spans="1:3" s="97" customFormat="1" ht="12" customHeight="1" thickBot="1">
      <c r="A80" s="432" t="s">
        <v>442</v>
      </c>
      <c r="B80" s="295" t="s">
        <v>464</v>
      </c>
      <c r="C80" s="300">
        <f>SUM(C81:C84)</f>
        <v>0</v>
      </c>
    </row>
    <row r="81" spans="1:3" s="97" customFormat="1" ht="12" customHeight="1">
      <c r="A81" s="433" t="s">
        <v>443</v>
      </c>
      <c r="B81" s="411" t="s">
        <v>444</v>
      </c>
      <c r="C81" s="305"/>
    </row>
    <row r="82" spans="1:3" s="97" customFormat="1" ht="12" customHeight="1">
      <c r="A82" s="434" t="s">
        <v>445</v>
      </c>
      <c r="B82" s="412" t="s">
        <v>446</v>
      </c>
      <c r="C82" s="305"/>
    </row>
    <row r="83" spans="1:3" s="97" customFormat="1" ht="12" customHeight="1">
      <c r="A83" s="434" t="s">
        <v>447</v>
      </c>
      <c r="B83" s="412" t="s">
        <v>448</v>
      </c>
      <c r="C83" s="305"/>
    </row>
    <row r="84" spans="1:3" s="96" customFormat="1" ht="12" customHeight="1" thickBot="1">
      <c r="A84" s="435" t="s">
        <v>449</v>
      </c>
      <c r="B84" s="413" t="s">
        <v>450</v>
      </c>
      <c r="C84" s="305"/>
    </row>
    <row r="85" spans="1:3" s="96" customFormat="1" ht="12" customHeight="1" thickBot="1">
      <c r="A85" s="432" t="s">
        <v>451</v>
      </c>
      <c r="B85" s="295" t="s">
        <v>452</v>
      </c>
      <c r="C85" s="458"/>
    </row>
    <row r="86" spans="1:3" s="96" customFormat="1" ht="12" customHeight="1" thickBot="1">
      <c r="A86" s="432" t="s">
        <v>453</v>
      </c>
      <c r="B86" s="419" t="s">
        <v>454</v>
      </c>
      <c r="C86" s="306">
        <f>+C64+C68+C73+C76+C80+C85</f>
        <v>0</v>
      </c>
    </row>
    <row r="87" spans="1:3" s="96" customFormat="1" ht="12" customHeight="1" thickBot="1">
      <c r="A87" s="436" t="s">
        <v>467</v>
      </c>
      <c r="B87" s="421" t="s">
        <v>584</v>
      </c>
      <c r="C87" s="306">
        <f>+C63+C86</f>
        <v>4650</v>
      </c>
    </row>
    <row r="88" spans="1:3" s="97" customFormat="1" ht="15" customHeight="1">
      <c r="A88" s="244"/>
      <c r="B88" s="245"/>
      <c r="C88" s="371"/>
    </row>
    <row r="89" spans="1:3" ht="13.5" thickBot="1">
      <c r="A89" s="437"/>
      <c r="B89" s="247"/>
      <c r="C89" s="372"/>
    </row>
    <row r="90" spans="1:3" s="59" customFormat="1" ht="16.5" customHeight="1" thickBot="1">
      <c r="A90" s="248"/>
      <c r="B90" s="249" t="s">
        <v>148</v>
      </c>
      <c r="C90" s="373"/>
    </row>
    <row r="91" spans="1:3" s="98" customFormat="1" ht="12" customHeight="1" thickBot="1">
      <c r="A91" s="403" t="s">
        <v>108</v>
      </c>
      <c r="B91" s="31" t="s">
        <v>470</v>
      </c>
      <c r="C91" s="299">
        <f>SUM(C92:C96)</f>
        <v>3450</v>
      </c>
    </row>
    <row r="92" spans="1:3" ht="12" customHeight="1">
      <c r="A92" s="438" t="s">
        <v>194</v>
      </c>
      <c r="B92" s="10" t="s">
        <v>138</v>
      </c>
      <c r="C92" s="301"/>
    </row>
    <row r="93" spans="1:3" ht="12" customHeight="1">
      <c r="A93" s="430" t="s">
        <v>195</v>
      </c>
      <c r="B93" s="8" t="s">
        <v>277</v>
      </c>
      <c r="C93" s="302"/>
    </row>
    <row r="94" spans="1:3" ht="12" customHeight="1">
      <c r="A94" s="430" t="s">
        <v>196</v>
      </c>
      <c r="B94" s="8" t="s">
        <v>233</v>
      </c>
      <c r="C94" s="304"/>
    </row>
    <row r="95" spans="1:3" ht="12" customHeight="1">
      <c r="A95" s="430" t="s">
        <v>197</v>
      </c>
      <c r="B95" s="11" t="s">
        <v>278</v>
      </c>
      <c r="C95" s="304"/>
    </row>
    <row r="96" spans="1:3" ht="12" customHeight="1">
      <c r="A96" s="430" t="s">
        <v>208</v>
      </c>
      <c r="B96" s="19" t="s">
        <v>279</v>
      </c>
      <c r="C96" s="304">
        <v>3450</v>
      </c>
    </row>
    <row r="97" spans="1:3" ht="12" customHeight="1">
      <c r="A97" s="430" t="s">
        <v>198</v>
      </c>
      <c r="B97" s="8" t="s">
        <v>471</v>
      </c>
      <c r="C97" s="304"/>
    </row>
    <row r="98" spans="1:3" ht="12" customHeight="1">
      <c r="A98" s="430" t="s">
        <v>199</v>
      </c>
      <c r="B98" s="143" t="s">
        <v>472</v>
      </c>
      <c r="C98" s="304"/>
    </row>
    <row r="99" spans="1:3" ht="12" customHeight="1">
      <c r="A99" s="430" t="s">
        <v>209</v>
      </c>
      <c r="B99" s="144" t="s">
        <v>473</v>
      </c>
      <c r="C99" s="304"/>
    </row>
    <row r="100" spans="1:3" ht="12" customHeight="1">
      <c r="A100" s="430" t="s">
        <v>210</v>
      </c>
      <c r="B100" s="144" t="s">
        <v>474</v>
      </c>
      <c r="C100" s="304"/>
    </row>
    <row r="101" spans="1:3" ht="12" customHeight="1">
      <c r="A101" s="430" t="s">
        <v>211</v>
      </c>
      <c r="B101" s="143" t="s">
        <v>475</v>
      </c>
      <c r="C101" s="304">
        <v>2000</v>
      </c>
    </row>
    <row r="102" spans="1:3" ht="12" customHeight="1">
      <c r="A102" s="430" t="s">
        <v>212</v>
      </c>
      <c r="B102" s="143" t="s">
        <v>476</v>
      </c>
      <c r="C102" s="304"/>
    </row>
    <row r="103" spans="1:3" ht="12" customHeight="1">
      <c r="A103" s="430" t="s">
        <v>214</v>
      </c>
      <c r="B103" s="144" t="s">
        <v>477</v>
      </c>
      <c r="C103" s="304"/>
    </row>
    <row r="104" spans="1:3" ht="12" customHeight="1">
      <c r="A104" s="439" t="s">
        <v>280</v>
      </c>
      <c r="B104" s="145" t="s">
        <v>478</v>
      </c>
      <c r="C104" s="304"/>
    </row>
    <row r="105" spans="1:3" ht="12" customHeight="1">
      <c r="A105" s="430" t="s">
        <v>468</v>
      </c>
      <c r="B105" s="145" t="s">
        <v>479</v>
      </c>
      <c r="C105" s="304"/>
    </row>
    <row r="106" spans="1:3" ht="12" customHeight="1" thickBot="1">
      <c r="A106" s="440" t="s">
        <v>469</v>
      </c>
      <c r="B106" s="146" t="s">
        <v>480</v>
      </c>
      <c r="C106" s="308">
        <v>1450</v>
      </c>
    </row>
    <row r="107" spans="1:3" ht="12" customHeight="1" thickBot="1">
      <c r="A107" s="32" t="s">
        <v>109</v>
      </c>
      <c r="B107" s="30" t="s">
        <v>481</v>
      </c>
      <c r="C107" s="300">
        <f>+C108+C110+C112</f>
        <v>1200</v>
      </c>
    </row>
    <row r="108" spans="1:3" ht="12" customHeight="1">
      <c r="A108" s="429" t="s">
        <v>200</v>
      </c>
      <c r="B108" s="8" t="s">
        <v>328</v>
      </c>
      <c r="C108" s="303"/>
    </row>
    <row r="109" spans="1:3" ht="12" customHeight="1">
      <c r="A109" s="429" t="s">
        <v>201</v>
      </c>
      <c r="B109" s="12" t="s">
        <v>485</v>
      </c>
      <c r="C109" s="303"/>
    </row>
    <row r="110" spans="1:3" ht="12" customHeight="1">
      <c r="A110" s="429" t="s">
        <v>202</v>
      </c>
      <c r="B110" s="12" t="s">
        <v>281</v>
      </c>
      <c r="C110" s="302"/>
    </row>
    <row r="111" spans="1:3" ht="12" customHeight="1">
      <c r="A111" s="429" t="s">
        <v>203</v>
      </c>
      <c r="B111" s="12" t="s">
        <v>486</v>
      </c>
      <c r="C111" s="273"/>
    </row>
    <row r="112" spans="1:3" ht="12" customHeight="1">
      <c r="A112" s="429" t="s">
        <v>204</v>
      </c>
      <c r="B112" s="297" t="s">
        <v>331</v>
      </c>
      <c r="C112" s="273">
        <v>1200</v>
      </c>
    </row>
    <row r="113" spans="1:3" ht="12" customHeight="1">
      <c r="A113" s="429" t="s">
        <v>213</v>
      </c>
      <c r="B113" s="296" t="s">
        <v>597</v>
      </c>
      <c r="C113" s="273"/>
    </row>
    <row r="114" spans="1:3" ht="12" customHeight="1">
      <c r="A114" s="429" t="s">
        <v>215</v>
      </c>
      <c r="B114" s="407" t="s">
        <v>491</v>
      </c>
      <c r="C114" s="273"/>
    </row>
    <row r="115" spans="1:3" ht="12" customHeight="1">
      <c r="A115" s="429" t="s">
        <v>282</v>
      </c>
      <c r="B115" s="144" t="s">
        <v>474</v>
      </c>
      <c r="C115" s="273"/>
    </row>
    <row r="116" spans="1:3" ht="12" customHeight="1">
      <c r="A116" s="429" t="s">
        <v>283</v>
      </c>
      <c r="B116" s="144" t="s">
        <v>490</v>
      </c>
      <c r="C116" s="273"/>
    </row>
    <row r="117" spans="1:3" ht="12" customHeight="1">
      <c r="A117" s="429" t="s">
        <v>284</v>
      </c>
      <c r="B117" s="144" t="s">
        <v>489</v>
      </c>
      <c r="C117" s="273"/>
    </row>
    <row r="118" spans="1:3" ht="12" customHeight="1">
      <c r="A118" s="429" t="s">
        <v>482</v>
      </c>
      <c r="B118" s="144" t="s">
        <v>477</v>
      </c>
      <c r="C118" s="273"/>
    </row>
    <row r="119" spans="1:3" ht="12" customHeight="1">
      <c r="A119" s="429" t="s">
        <v>483</v>
      </c>
      <c r="B119" s="144" t="s">
        <v>488</v>
      </c>
      <c r="C119" s="273"/>
    </row>
    <row r="120" spans="1:3" ht="12" customHeight="1" thickBot="1">
      <c r="A120" s="439" t="s">
        <v>484</v>
      </c>
      <c r="B120" s="144" t="s">
        <v>487</v>
      </c>
      <c r="C120" s="274">
        <v>1200</v>
      </c>
    </row>
    <row r="121" spans="1:3" ht="12" customHeight="1" thickBot="1">
      <c r="A121" s="32" t="s">
        <v>110</v>
      </c>
      <c r="B121" s="125" t="s">
        <v>492</v>
      </c>
      <c r="C121" s="300">
        <f>+C122+C123</f>
        <v>0</v>
      </c>
    </row>
    <row r="122" spans="1:3" ht="12" customHeight="1">
      <c r="A122" s="429" t="s">
        <v>183</v>
      </c>
      <c r="B122" s="9" t="s">
        <v>150</v>
      </c>
      <c r="C122" s="303"/>
    </row>
    <row r="123" spans="1:3" ht="12" customHeight="1" thickBot="1">
      <c r="A123" s="431" t="s">
        <v>184</v>
      </c>
      <c r="B123" s="12" t="s">
        <v>151</v>
      </c>
      <c r="C123" s="304"/>
    </row>
    <row r="124" spans="1:3" ht="12" customHeight="1" thickBot="1">
      <c r="A124" s="32" t="s">
        <v>111</v>
      </c>
      <c r="B124" s="125" t="s">
        <v>493</v>
      </c>
      <c r="C124" s="300">
        <f>+C91+C107+C121</f>
        <v>4650</v>
      </c>
    </row>
    <row r="125" spans="1:3" ht="12" customHeight="1" thickBot="1">
      <c r="A125" s="32" t="s">
        <v>112</v>
      </c>
      <c r="B125" s="125" t="s">
        <v>494</v>
      </c>
      <c r="C125" s="300">
        <f>+C126+C127+C128</f>
        <v>0</v>
      </c>
    </row>
    <row r="126" spans="1:3" s="98" customFormat="1" ht="12" customHeight="1">
      <c r="A126" s="429" t="s">
        <v>187</v>
      </c>
      <c r="B126" s="9" t="s">
        <v>495</v>
      </c>
      <c r="C126" s="273"/>
    </row>
    <row r="127" spans="1:3" ht="12" customHeight="1">
      <c r="A127" s="429" t="s">
        <v>188</v>
      </c>
      <c r="B127" s="9" t="s">
        <v>496</v>
      </c>
      <c r="C127" s="273"/>
    </row>
    <row r="128" spans="1:3" ht="12" customHeight="1" thickBot="1">
      <c r="A128" s="439" t="s">
        <v>189</v>
      </c>
      <c r="B128" s="7" t="s">
        <v>497</v>
      </c>
      <c r="C128" s="273"/>
    </row>
    <row r="129" spans="1:3" ht="12" customHeight="1" thickBot="1">
      <c r="A129" s="32" t="s">
        <v>113</v>
      </c>
      <c r="B129" s="125" t="s">
        <v>556</v>
      </c>
      <c r="C129" s="300">
        <f>+C130+C131+C132+C133</f>
        <v>0</v>
      </c>
    </row>
    <row r="130" spans="1:3" ht="12" customHeight="1">
      <c r="A130" s="429" t="s">
        <v>190</v>
      </c>
      <c r="B130" s="9" t="s">
        <v>498</v>
      </c>
      <c r="C130" s="273"/>
    </row>
    <row r="131" spans="1:3" ht="12" customHeight="1">
      <c r="A131" s="429" t="s">
        <v>191</v>
      </c>
      <c r="B131" s="9" t="s">
        <v>499</v>
      </c>
      <c r="C131" s="273"/>
    </row>
    <row r="132" spans="1:3" ht="12" customHeight="1">
      <c r="A132" s="429" t="s">
        <v>402</v>
      </c>
      <c r="B132" s="9" t="s">
        <v>500</v>
      </c>
      <c r="C132" s="273"/>
    </row>
    <row r="133" spans="1:3" s="98" customFormat="1" ht="12" customHeight="1" thickBot="1">
      <c r="A133" s="439" t="s">
        <v>403</v>
      </c>
      <c r="B133" s="7" t="s">
        <v>501</v>
      </c>
      <c r="C133" s="273"/>
    </row>
    <row r="134" spans="1:11" ht="12" customHeight="1" thickBot="1">
      <c r="A134" s="32" t="s">
        <v>114</v>
      </c>
      <c r="B134" s="125" t="s">
        <v>502</v>
      </c>
      <c r="C134" s="306">
        <f>+C135+C136+C137+C138</f>
        <v>0</v>
      </c>
      <c r="K134" s="256"/>
    </row>
    <row r="135" spans="1:3" ht="12.75">
      <c r="A135" s="429" t="s">
        <v>192</v>
      </c>
      <c r="B135" s="9" t="s">
        <v>503</v>
      </c>
      <c r="C135" s="273"/>
    </row>
    <row r="136" spans="1:3" ht="12" customHeight="1">
      <c r="A136" s="429" t="s">
        <v>193</v>
      </c>
      <c r="B136" s="9" t="s">
        <v>513</v>
      </c>
      <c r="C136" s="273"/>
    </row>
    <row r="137" spans="1:3" s="98" customFormat="1" ht="12" customHeight="1">
      <c r="A137" s="429" t="s">
        <v>414</v>
      </c>
      <c r="B137" s="9" t="s">
        <v>504</v>
      </c>
      <c r="C137" s="273"/>
    </row>
    <row r="138" spans="1:3" s="98" customFormat="1" ht="12" customHeight="1" thickBot="1">
      <c r="A138" s="439" t="s">
        <v>415</v>
      </c>
      <c r="B138" s="7" t="s">
        <v>505</v>
      </c>
      <c r="C138" s="273"/>
    </row>
    <row r="139" spans="1:3" s="98" customFormat="1" ht="12" customHeight="1" thickBot="1">
      <c r="A139" s="32" t="s">
        <v>115</v>
      </c>
      <c r="B139" s="125" t="s">
        <v>506</v>
      </c>
      <c r="C139" s="309">
        <f>+C140+C141+C142+C143</f>
        <v>0</v>
      </c>
    </row>
    <row r="140" spans="1:3" s="98" customFormat="1" ht="12" customHeight="1">
      <c r="A140" s="429" t="s">
        <v>275</v>
      </c>
      <c r="B140" s="9" t="s">
        <v>507</v>
      </c>
      <c r="C140" s="273"/>
    </row>
    <row r="141" spans="1:3" s="98" customFormat="1" ht="12" customHeight="1">
      <c r="A141" s="429" t="s">
        <v>276</v>
      </c>
      <c r="B141" s="9" t="s">
        <v>508</v>
      </c>
      <c r="C141" s="273"/>
    </row>
    <row r="142" spans="1:3" s="98" customFormat="1" ht="12" customHeight="1">
      <c r="A142" s="429" t="s">
        <v>330</v>
      </c>
      <c r="B142" s="9" t="s">
        <v>509</v>
      </c>
      <c r="C142" s="273"/>
    </row>
    <row r="143" spans="1:3" ht="12.75" customHeight="1" thickBot="1">
      <c r="A143" s="429" t="s">
        <v>417</v>
      </c>
      <c r="B143" s="9" t="s">
        <v>510</v>
      </c>
      <c r="C143" s="273"/>
    </row>
    <row r="144" spans="1:3" ht="12" customHeight="1" thickBot="1">
      <c r="A144" s="32" t="s">
        <v>116</v>
      </c>
      <c r="B144" s="125" t="s">
        <v>511</v>
      </c>
      <c r="C144" s="423">
        <f>+C125+C129+C134+C139</f>
        <v>0</v>
      </c>
    </row>
    <row r="145" spans="1:3" ht="15" customHeight="1" thickBot="1">
      <c r="A145" s="441" t="s">
        <v>117</v>
      </c>
      <c r="B145" s="383" t="s">
        <v>512</v>
      </c>
      <c r="C145" s="423">
        <f>+C124+C144</f>
        <v>4650</v>
      </c>
    </row>
    <row r="146" spans="1:3" ht="13.5" thickBot="1">
      <c r="A146" s="391"/>
      <c r="B146" s="392"/>
      <c r="C146" s="393"/>
    </row>
    <row r="147" spans="1:3" ht="15" customHeight="1" thickBot="1">
      <c r="A147" s="253" t="s">
        <v>301</v>
      </c>
      <c r="B147" s="254"/>
      <c r="C147" s="122"/>
    </row>
    <row r="148" spans="1:3" ht="14.25" customHeight="1" thickBot="1">
      <c r="A148" s="253" t="s">
        <v>302</v>
      </c>
      <c r="B148" s="254"/>
      <c r="C148" s="122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4" customWidth="1"/>
    <col min="2" max="2" width="72.00390625" style="395" customWidth="1"/>
    <col min="3" max="3" width="25.00390625" style="396" customWidth="1"/>
    <col min="4" max="16384" width="9.375" style="3" customWidth="1"/>
  </cols>
  <sheetData>
    <row r="1" spans="1:3" s="2" customFormat="1" ht="16.5" customHeight="1" thickBot="1">
      <c r="A1" s="230"/>
      <c r="B1" s="232"/>
      <c r="C1" s="255" t="s">
        <v>825</v>
      </c>
    </row>
    <row r="2" spans="1:3" s="94" customFormat="1" ht="21" customHeight="1">
      <c r="A2" s="401" t="s">
        <v>155</v>
      </c>
      <c r="B2" s="361" t="s">
        <v>324</v>
      </c>
      <c r="C2" s="363" t="s">
        <v>142</v>
      </c>
    </row>
    <row r="3" spans="1:3" s="94" customFormat="1" ht="16.5" thickBot="1">
      <c r="A3" s="233" t="s">
        <v>298</v>
      </c>
      <c r="B3" s="362" t="s">
        <v>600</v>
      </c>
      <c r="C3" s="364">
        <v>4</v>
      </c>
    </row>
    <row r="4" spans="1:3" s="95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365" t="s">
        <v>145</v>
      </c>
    </row>
    <row r="6" spans="1:3" s="59" customFormat="1" ht="12.75" customHeight="1" thickBot="1">
      <c r="A6" s="203">
        <v>1</v>
      </c>
      <c r="B6" s="204">
        <v>2</v>
      </c>
      <c r="C6" s="205">
        <v>3</v>
      </c>
    </row>
    <row r="7" spans="1:3" s="59" customFormat="1" ht="15.75" customHeight="1" thickBot="1">
      <c r="A7" s="238"/>
      <c r="B7" s="239" t="s">
        <v>146</v>
      </c>
      <c r="C7" s="366"/>
    </row>
    <row r="8" spans="1:3" s="59" customFormat="1" ht="12" customHeight="1" thickBot="1">
      <c r="A8" s="32" t="s">
        <v>108</v>
      </c>
      <c r="B8" s="21" t="s">
        <v>358</v>
      </c>
      <c r="C8" s="300">
        <f>+C9+C10+C11+C12+C13+C14</f>
        <v>95361</v>
      </c>
    </row>
    <row r="9" spans="1:3" s="96" customFormat="1" ht="12" customHeight="1">
      <c r="A9" s="429" t="s">
        <v>194</v>
      </c>
      <c r="B9" s="411" t="s">
        <v>359</v>
      </c>
      <c r="C9" s="303">
        <v>95361</v>
      </c>
    </row>
    <row r="10" spans="1:3" s="97" customFormat="1" ht="12" customHeight="1">
      <c r="A10" s="430" t="s">
        <v>195</v>
      </c>
      <c r="B10" s="412" t="s">
        <v>360</v>
      </c>
      <c r="C10" s="302"/>
    </row>
    <row r="11" spans="1:3" s="97" customFormat="1" ht="12" customHeight="1">
      <c r="A11" s="430" t="s">
        <v>196</v>
      </c>
      <c r="B11" s="412" t="s">
        <v>361</v>
      </c>
      <c r="C11" s="302"/>
    </row>
    <row r="12" spans="1:3" s="97" customFormat="1" ht="12" customHeight="1">
      <c r="A12" s="430" t="s">
        <v>197</v>
      </c>
      <c r="B12" s="412" t="s">
        <v>362</v>
      </c>
      <c r="C12" s="302"/>
    </row>
    <row r="13" spans="1:3" s="97" customFormat="1" ht="12" customHeight="1">
      <c r="A13" s="430" t="s">
        <v>242</v>
      </c>
      <c r="B13" s="412" t="s">
        <v>363</v>
      </c>
      <c r="C13" s="455"/>
    </row>
    <row r="14" spans="1:3" s="96" customFormat="1" ht="12" customHeight="1" thickBot="1">
      <c r="A14" s="431" t="s">
        <v>198</v>
      </c>
      <c r="B14" s="413" t="s">
        <v>364</v>
      </c>
      <c r="C14" s="456"/>
    </row>
    <row r="15" spans="1:3" s="96" customFormat="1" ht="12" customHeight="1" thickBot="1">
      <c r="A15" s="32" t="s">
        <v>109</v>
      </c>
      <c r="B15" s="295" t="s">
        <v>365</v>
      </c>
      <c r="C15" s="300">
        <f>+C16+C17+C18+C19+C20</f>
        <v>0</v>
      </c>
    </row>
    <row r="16" spans="1:3" s="96" customFormat="1" ht="12" customHeight="1">
      <c r="A16" s="429" t="s">
        <v>200</v>
      </c>
      <c r="B16" s="411" t="s">
        <v>366</v>
      </c>
      <c r="C16" s="303"/>
    </row>
    <row r="17" spans="1:3" s="96" customFormat="1" ht="12" customHeight="1">
      <c r="A17" s="430" t="s">
        <v>201</v>
      </c>
      <c r="B17" s="412" t="s">
        <v>367</v>
      </c>
      <c r="C17" s="302"/>
    </row>
    <row r="18" spans="1:3" s="96" customFormat="1" ht="12" customHeight="1">
      <c r="A18" s="430" t="s">
        <v>202</v>
      </c>
      <c r="B18" s="412" t="s">
        <v>591</v>
      </c>
      <c r="C18" s="302"/>
    </row>
    <row r="19" spans="1:3" s="96" customFormat="1" ht="12" customHeight="1">
      <c r="A19" s="430" t="s">
        <v>203</v>
      </c>
      <c r="B19" s="412" t="s">
        <v>592</v>
      </c>
      <c r="C19" s="302"/>
    </row>
    <row r="20" spans="1:3" s="96" customFormat="1" ht="12" customHeight="1">
      <c r="A20" s="430" t="s">
        <v>204</v>
      </c>
      <c r="B20" s="412" t="s">
        <v>368</v>
      </c>
      <c r="C20" s="302"/>
    </row>
    <row r="21" spans="1:3" s="97" customFormat="1" ht="12" customHeight="1" thickBot="1">
      <c r="A21" s="431" t="s">
        <v>213</v>
      </c>
      <c r="B21" s="413" t="s">
        <v>369</v>
      </c>
      <c r="C21" s="304"/>
    </row>
    <row r="22" spans="1:3" s="97" customFormat="1" ht="12" customHeight="1" thickBot="1">
      <c r="A22" s="32" t="s">
        <v>110</v>
      </c>
      <c r="B22" s="21" t="s">
        <v>370</v>
      </c>
      <c r="C22" s="300">
        <f>+C23+C24+C25+C26+C27</f>
        <v>0</v>
      </c>
    </row>
    <row r="23" spans="1:3" s="97" customFormat="1" ht="12" customHeight="1">
      <c r="A23" s="429" t="s">
        <v>183</v>
      </c>
      <c r="B23" s="411" t="s">
        <v>371</v>
      </c>
      <c r="C23" s="303"/>
    </row>
    <row r="24" spans="1:3" s="96" customFormat="1" ht="12" customHeight="1">
      <c r="A24" s="430" t="s">
        <v>184</v>
      </c>
      <c r="B24" s="412" t="s">
        <v>372</v>
      </c>
      <c r="C24" s="302"/>
    </row>
    <row r="25" spans="1:3" s="97" customFormat="1" ht="12" customHeight="1">
      <c r="A25" s="430" t="s">
        <v>185</v>
      </c>
      <c r="B25" s="412" t="s">
        <v>593</v>
      </c>
      <c r="C25" s="302"/>
    </row>
    <row r="26" spans="1:3" s="97" customFormat="1" ht="12" customHeight="1">
      <c r="A26" s="430" t="s">
        <v>186</v>
      </c>
      <c r="B26" s="412" t="s">
        <v>594</v>
      </c>
      <c r="C26" s="302"/>
    </row>
    <row r="27" spans="1:3" s="97" customFormat="1" ht="12" customHeight="1">
      <c r="A27" s="430" t="s">
        <v>265</v>
      </c>
      <c r="B27" s="412" t="s">
        <v>373</v>
      </c>
      <c r="C27" s="302"/>
    </row>
    <row r="28" spans="1:3" s="97" customFormat="1" ht="12" customHeight="1" thickBot="1">
      <c r="A28" s="431" t="s">
        <v>266</v>
      </c>
      <c r="B28" s="413" t="s">
        <v>374</v>
      </c>
      <c r="C28" s="304"/>
    </row>
    <row r="29" spans="1:3" s="97" customFormat="1" ht="12" customHeight="1" thickBot="1">
      <c r="A29" s="32" t="s">
        <v>267</v>
      </c>
      <c r="B29" s="21" t="s">
        <v>375</v>
      </c>
      <c r="C29" s="306">
        <f>+C30+C33+C34+C35</f>
        <v>0</v>
      </c>
    </row>
    <row r="30" spans="1:3" s="97" customFormat="1" ht="12" customHeight="1">
      <c r="A30" s="429" t="s">
        <v>376</v>
      </c>
      <c r="B30" s="411" t="s">
        <v>382</v>
      </c>
      <c r="C30" s="406">
        <f>+C31+C32</f>
        <v>0</v>
      </c>
    </row>
    <row r="31" spans="1:3" s="97" customFormat="1" ht="12" customHeight="1">
      <c r="A31" s="430" t="s">
        <v>377</v>
      </c>
      <c r="B31" s="412" t="s">
        <v>383</v>
      </c>
      <c r="C31" s="302"/>
    </row>
    <row r="32" spans="1:3" s="97" customFormat="1" ht="12" customHeight="1">
      <c r="A32" s="430" t="s">
        <v>378</v>
      </c>
      <c r="B32" s="412" t="s">
        <v>384</v>
      </c>
      <c r="C32" s="302"/>
    </row>
    <row r="33" spans="1:3" s="97" customFormat="1" ht="12" customHeight="1">
      <c r="A33" s="430" t="s">
        <v>379</v>
      </c>
      <c r="B33" s="412" t="s">
        <v>385</v>
      </c>
      <c r="C33" s="302"/>
    </row>
    <row r="34" spans="1:3" s="97" customFormat="1" ht="12" customHeight="1">
      <c r="A34" s="430" t="s">
        <v>380</v>
      </c>
      <c r="B34" s="412" t="s">
        <v>386</v>
      </c>
      <c r="C34" s="302"/>
    </row>
    <row r="35" spans="1:3" s="97" customFormat="1" ht="12" customHeight="1" thickBot="1">
      <c r="A35" s="431" t="s">
        <v>381</v>
      </c>
      <c r="B35" s="413" t="s">
        <v>387</v>
      </c>
      <c r="C35" s="304"/>
    </row>
    <row r="36" spans="1:3" s="97" customFormat="1" ht="12" customHeight="1" thickBot="1">
      <c r="A36" s="32" t="s">
        <v>112</v>
      </c>
      <c r="B36" s="21" t="s">
        <v>388</v>
      </c>
      <c r="C36" s="300">
        <f>SUM(C37:C46)</f>
        <v>0</v>
      </c>
    </row>
    <row r="37" spans="1:3" s="97" customFormat="1" ht="12" customHeight="1">
      <c r="A37" s="429" t="s">
        <v>187</v>
      </c>
      <c r="B37" s="411" t="s">
        <v>391</v>
      </c>
      <c r="C37" s="303"/>
    </row>
    <row r="38" spans="1:3" s="97" customFormat="1" ht="12" customHeight="1">
      <c r="A38" s="430" t="s">
        <v>188</v>
      </c>
      <c r="B38" s="412" t="s">
        <v>392</v>
      </c>
      <c r="C38" s="302"/>
    </row>
    <row r="39" spans="1:3" s="97" customFormat="1" ht="12" customHeight="1">
      <c r="A39" s="430" t="s">
        <v>189</v>
      </c>
      <c r="B39" s="412" t="s">
        <v>393</v>
      </c>
      <c r="C39" s="302"/>
    </row>
    <row r="40" spans="1:3" s="97" customFormat="1" ht="12" customHeight="1">
      <c r="A40" s="430" t="s">
        <v>269</v>
      </c>
      <c r="B40" s="412" t="s">
        <v>394</v>
      </c>
      <c r="C40" s="302"/>
    </row>
    <row r="41" spans="1:3" s="97" customFormat="1" ht="12" customHeight="1">
      <c r="A41" s="430" t="s">
        <v>270</v>
      </c>
      <c r="B41" s="412" t="s">
        <v>395</v>
      </c>
      <c r="C41" s="302"/>
    </row>
    <row r="42" spans="1:3" s="97" customFormat="1" ht="12" customHeight="1">
      <c r="A42" s="430" t="s">
        <v>271</v>
      </c>
      <c r="B42" s="412" t="s">
        <v>396</v>
      </c>
      <c r="C42" s="302"/>
    </row>
    <row r="43" spans="1:3" s="97" customFormat="1" ht="12" customHeight="1">
      <c r="A43" s="430" t="s">
        <v>272</v>
      </c>
      <c r="B43" s="412" t="s">
        <v>397</v>
      </c>
      <c r="C43" s="302"/>
    </row>
    <row r="44" spans="1:3" s="97" customFormat="1" ht="12" customHeight="1">
      <c r="A44" s="430" t="s">
        <v>273</v>
      </c>
      <c r="B44" s="412" t="s">
        <v>398</v>
      </c>
      <c r="C44" s="302"/>
    </row>
    <row r="45" spans="1:3" s="97" customFormat="1" ht="12" customHeight="1">
      <c r="A45" s="430" t="s">
        <v>389</v>
      </c>
      <c r="B45" s="412" t="s">
        <v>399</v>
      </c>
      <c r="C45" s="305"/>
    </row>
    <row r="46" spans="1:3" s="97" customFormat="1" ht="12" customHeight="1" thickBot="1">
      <c r="A46" s="431" t="s">
        <v>390</v>
      </c>
      <c r="B46" s="413" t="s">
        <v>400</v>
      </c>
      <c r="C46" s="400"/>
    </row>
    <row r="47" spans="1:3" s="97" customFormat="1" ht="12" customHeight="1" thickBot="1">
      <c r="A47" s="32" t="s">
        <v>113</v>
      </c>
      <c r="B47" s="21" t="s">
        <v>401</v>
      </c>
      <c r="C47" s="300">
        <f>SUM(C48:C52)</f>
        <v>0</v>
      </c>
    </row>
    <row r="48" spans="1:3" s="97" customFormat="1" ht="12" customHeight="1">
      <c r="A48" s="429" t="s">
        <v>190</v>
      </c>
      <c r="B48" s="411" t="s">
        <v>405</v>
      </c>
      <c r="C48" s="457"/>
    </row>
    <row r="49" spans="1:3" s="97" customFormat="1" ht="12" customHeight="1">
      <c r="A49" s="430" t="s">
        <v>191</v>
      </c>
      <c r="B49" s="412" t="s">
        <v>406</v>
      </c>
      <c r="C49" s="305"/>
    </row>
    <row r="50" spans="1:3" s="97" customFormat="1" ht="12" customHeight="1">
      <c r="A50" s="430" t="s">
        <v>402</v>
      </c>
      <c r="B50" s="412" t="s">
        <v>407</v>
      </c>
      <c r="C50" s="305"/>
    </row>
    <row r="51" spans="1:3" s="97" customFormat="1" ht="12" customHeight="1">
      <c r="A51" s="430" t="s">
        <v>403</v>
      </c>
      <c r="B51" s="412" t="s">
        <v>408</v>
      </c>
      <c r="C51" s="305"/>
    </row>
    <row r="52" spans="1:3" s="97" customFormat="1" ht="12" customHeight="1" thickBot="1">
      <c r="A52" s="431" t="s">
        <v>404</v>
      </c>
      <c r="B52" s="413" t="s">
        <v>409</v>
      </c>
      <c r="C52" s="400"/>
    </row>
    <row r="53" spans="1:3" s="97" customFormat="1" ht="12" customHeight="1" thickBot="1">
      <c r="A53" s="32" t="s">
        <v>274</v>
      </c>
      <c r="B53" s="21" t="s">
        <v>410</v>
      </c>
      <c r="C53" s="300">
        <f>SUM(C54:C56)</f>
        <v>0</v>
      </c>
    </row>
    <row r="54" spans="1:3" s="97" customFormat="1" ht="12" customHeight="1">
      <c r="A54" s="429" t="s">
        <v>192</v>
      </c>
      <c r="B54" s="411" t="s">
        <v>411</v>
      </c>
      <c r="C54" s="303"/>
    </row>
    <row r="55" spans="1:3" s="97" customFormat="1" ht="12" customHeight="1">
      <c r="A55" s="430" t="s">
        <v>193</v>
      </c>
      <c r="B55" s="412" t="s">
        <v>595</v>
      </c>
      <c r="C55" s="302"/>
    </row>
    <row r="56" spans="1:3" s="97" customFormat="1" ht="12" customHeight="1">
      <c r="A56" s="430" t="s">
        <v>414</v>
      </c>
      <c r="B56" s="412" t="s">
        <v>412</v>
      </c>
      <c r="C56" s="302"/>
    </row>
    <row r="57" spans="1:3" s="97" customFormat="1" ht="12" customHeight="1" thickBot="1">
      <c r="A57" s="431" t="s">
        <v>415</v>
      </c>
      <c r="B57" s="413" t="s">
        <v>413</v>
      </c>
      <c r="C57" s="304"/>
    </row>
    <row r="58" spans="1:3" s="97" customFormat="1" ht="12" customHeight="1" thickBot="1">
      <c r="A58" s="32" t="s">
        <v>115</v>
      </c>
      <c r="B58" s="295" t="s">
        <v>416</v>
      </c>
      <c r="C58" s="300">
        <f>SUM(C59:C61)</f>
        <v>0</v>
      </c>
    </row>
    <row r="59" spans="1:3" s="97" customFormat="1" ht="12" customHeight="1">
      <c r="A59" s="429" t="s">
        <v>275</v>
      </c>
      <c r="B59" s="411" t="s">
        <v>418</v>
      </c>
      <c r="C59" s="305"/>
    </row>
    <row r="60" spans="1:3" s="97" customFormat="1" ht="12" customHeight="1">
      <c r="A60" s="430" t="s">
        <v>276</v>
      </c>
      <c r="B60" s="412" t="s">
        <v>596</v>
      </c>
      <c r="C60" s="305"/>
    </row>
    <row r="61" spans="1:3" s="97" customFormat="1" ht="12" customHeight="1">
      <c r="A61" s="430" t="s">
        <v>330</v>
      </c>
      <c r="B61" s="412" t="s">
        <v>419</v>
      </c>
      <c r="C61" s="305"/>
    </row>
    <row r="62" spans="1:3" s="97" customFormat="1" ht="12" customHeight="1" thickBot="1">
      <c r="A62" s="431" t="s">
        <v>417</v>
      </c>
      <c r="B62" s="413" t="s">
        <v>420</v>
      </c>
      <c r="C62" s="305"/>
    </row>
    <row r="63" spans="1:3" s="97" customFormat="1" ht="12" customHeight="1" thickBot="1">
      <c r="A63" s="32" t="s">
        <v>116</v>
      </c>
      <c r="B63" s="21" t="s">
        <v>421</v>
      </c>
      <c r="C63" s="306">
        <f>+C8+C15+C22+C29+C36+C47+C53+C58</f>
        <v>95361</v>
      </c>
    </row>
    <row r="64" spans="1:3" s="97" customFormat="1" ht="12" customHeight="1" thickBot="1">
      <c r="A64" s="432" t="s">
        <v>557</v>
      </c>
      <c r="B64" s="295" t="s">
        <v>423</v>
      </c>
      <c r="C64" s="300">
        <f>SUM(C65:C67)</f>
        <v>0</v>
      </c>
    </row>
    <row r="65" spans="1:3" s="97" customFormat="1" ht="12" customHeight="1">
      <c r="A65" s="429" t="s">
        <v>456</v>
      </c>
      <c r="B65" s="411" t="s">
        <v>424</v>
      </c>
      <c r="C65" s="305"/>
    </row>
    <row r="66" spans="1:3" s="97" customFormat="1" ht="12" customHeight="1">
      <c r="A66" s="430" t="s">
        <v>465</v>
      </c>
      <c r="B66" s="412" t="s">
        <v>425</v>
      </c>
      <c r="C66" s="305"/>
    </row>
    <row r="67" spans="1:3" s="97" customFormat="1" ht="12" customHeight="1" thickBot="1">
      <c r="A67" s="431" t="s">
        <v>466</v>
      </c>
      <c r="B67" s="415" t="s">
        <v>426</v>
      </c>
      <c r="C67" s="305"/>
    </row>
    <row r="68" spans="1:3" s="97" customFormat="1" ht="12" customHeight="1" thickBot="1">
      <c r="A68" s="432" t="s">
        <v>427</v>
      </c>
      <c r="B68" s="295" t="s">
        <v>428</v>
      </c>
      <c r="C68" s="300">
        <f>SUM(C69:C72)</f>
        <v>0</v>
      </c>
    </row>
    <row r="69" spans="1:3" s="97" customFormat="1" ht="12" customHeight="1">
      <c r="A69" s="429" t="s">
        <v>243</v>
      </c>
      <c r="B69" s="411" t="s">
        <v>429</v>
      </c>
      <c r="C69" s="305"/>
    </row>
    <row r="70" spans="1:3" s="97" customFormat="1" ht="12" customHeight="1">
      <c r="A70" s="430" t="s">
        <v>244</v>
      </c>
      <c r="B70" s="412" t="s">
        <v>430</v>
      </c>
      <c r="C70" s="305"/>
    </row>
    <row r="71" spans="1:3" s="97" customFormat="1" ht="12" customHeight="1">
      <c r="A71" s="430" t="s">
        <v>457</v>
      </c>
      <c r="B71" s="412" t="s">
        <v>431</v>
      </c>
      <c r="C71" s="305"/>
    </row>
    <row r="72" spans="1:3" s="97" customFormat="1" ht="12" customHeight="1" thickBot="1">
      <c r="A72" s="431" t="s">
        <v>458</v>
      </c>
      <c r="B72" s="413" t="s">
        <v>432</v>
      </c>
      <c r="C72" s="305"/>
    </row>
    <row r="73" spans="1:3" s="97" customFormat="1" ht="12" customHeight="1" thickBot="1">
      <c r="A73" s="432" t="s">
        <v>433</v>
      </c>
      <c r="B73" s="295" t="s">
        <v>434</v>
      </c>
      <c r="C73" s="300">
        <f>SUM(C74:C75)</f>
        <v>0</v>
      </c>
    </row>
    <row r="74" spans="1:3" s="97" customFormat="1" ht="12" customHeight="1">
      <c r="A74" s="429" t="s">
        <v>459</v>
      </c>
      <c r="B74" s="411" t="s">
        <v>435</v>
      </c>
      <c r="C74" s="305"/>
    </row>
    <row r="75" spans="1:3" s="97" customFormat="1" ht="12" customHeight="1" thickBot="1">
      <c r="A75" s="431" t="s">
        <v>460</v>
      </c>
      <c r="B75" s="413" t="s">
        <v>436</v>
      </c>
      <c r="C75" s="305"/>
    </row>
    <row r="76" spans="1:3" s="96" customFormat="1" ht="12" customHeight="1" thickBot="1">
      <c r="A76" s="432" t="s">
        <v>437</v>
      </c>
      <c r="B76" s="295" t="s">
        <v>438</v>
      </c>
      <c r="C76" s="300">
        <f>SUM(C77:C79)</f>
        <v>0</v>
      </c>
    </row>
    <row r="77" spans="1:3" s="97" customFormat="1" ht="12" customHeight="1">
      <c r="A77" s="429" t="s">
        <v>461</v>
      </c>
      <c r="B77" s="411" t="s">
        <v>439</v>
      </c>
      <c r="C77" s="305"/>
    </row>
    <row r="78" spans="1:3" s="97" customFormat="1" ht="12" customHeight="1">
      <c r="A78" s="430" t="s">
        <v>462</v>
      </c>
      <c r="B78" s="412" t="s">
        <v>440</v>
      </c>
      <c r="C78" s="305"/>
    </row>
    <row r="79" spans="1:3" s="97" customFormat="1" ht="12" customHeight="1" thickBot="1">
      <c r="A79" s="431" t="s">
        <v>463</v>
      </c>
      <c r="B79" s="413" t="s">
        <v>441</v>
      </c>
      <c r="C79" s="305"/>
    </row>
    <row r="80" spans="1:3" s="97" customFormat="1" ht="12" customHeight="1" thickBot="1">
      <c r="A80" s="432" t="s">
        <v>442</v>
      </c>
      <c r="B80" s="295" t="s">
        <v>464</v>
      </c>
      <c r="C80" s="300">
        <f>SUM(C81:C84)</f>
        <v>0</v>
      </c>
    </row>
    <row r="81" spans="1:3" s="97" customFormat="1" ht="12" customHeight="1">
      <c r="A81" s="433" t="s">
        <v>443</v>
      </c>
      <c r="B81" s="411" t="s">
        <v>444</v>
      </c>
      <c r="C81" s="305"/>
    </row>
    <row r="82" spans="1:3" s="97" customFormat="1" ht="12" customHeight="1">
      <c r="A82" s="434" t="s">
        <v>445</v>
      </c>
      <c r="B82" s="412" t="s">
        <v>446</v>
      </c>
      <c r="C82" s="305"/>
    </row>
    <row r="83" spans="1:3" s="97" customFormat="1" ht="12" customHeight="1">
      <c r="A83" s="434" t="s">
        <v>447</v>
      </c>
      <c r="B83" s="412" t="s">
        <v>448</v>
      </c>
      <c r="C83" s="305"/>
    </row>
    <row r="84" spans="1:3" s="96" customFormat="1" ht="12" customHeight="1" thickBot="1">
      <c r="A84" s="435" t="s">
        <v>449</v>
      </c>
      <c r="B84" s="413" t="s">
        <v>450</v>
      </c>
      <c r="C84" s="305"/>
    </row>
    <row r="85" spans="1:3" s="96" customFormat="1" ht="12" customHeight="1" thickBot="1">
      <c r="A85" s="432" t="s">
        <v>451</v>
      </c>
      <c r="B85" s="295" t="s">
        <v>452</v>
      </c>
      <c r="C85" s="458"/>
    </row>
    <row r="86" spans="1:3" s="96" customFormat="1" ht="12" customHeight="1" thickBot="1">
      <c r="A86" s="432" t="s">
        <v>453</v>
      </c>
      <c r="B86" s="419" t="s">
        <v>454</v>
      </c>
      <c r="C86" s="306">
        <f>+C64+C68+C73+C76+C80+C85</f>
        <v>0</v>
      </c>
    </row>
    <row r="87" spans="1:3" s="96" customFormat="1" ht="12" customHeight="1" thickBot="1">
      <c r="A87" s="436" t="s">
        <v>467</v>
      </c>
      <c r="B87" s="421" t="s">
        <v>584</v>
      </c>
      <c r="C87" s="306">
        <f>+C63+C86</f>
        <v>95361</v>
      </c>
    </row>
    <row r="88" spans="1:3" s="97" customFormat="1" ht="15" customHeight="1">
      <c r="A88" s="244"/>
      <c r="B88" s="245"/>
      <c r="C88" s="371"/>
    </row>
    <row r="89" spans="1:3" ht="13.5" thickBot="1">
      <c r="A89" s="437"/>
      <c r="B89" s="247"/>
      <c r="C89" s="372"/>
    </row>
    <row r="90" spans="1:3" s="59" customFormat="1" ht="16.5" customHeight="1" thickBot="1">
      <c r="A90" s="248"/>
      <c r="B90" s="249" t="s">
        <v>148</v>
      </c>
      <c r="C90" s="373"/>
    </row>
    <row r="91" spans="1:3" s="98" customFormat="1" ht="12" customHeight="1" thickBot="1">
      <c r="A91" s="403" t="s">
        <v>108</v>
      </c>
      <c r="B91" s="31" t="s">
        <v>470</v>
      </c>
      <c r="C91" s="299">
        <f>SUM(C92:C96)</f>
        <v>95111</v>
      </c>
    </row>
    <row r="92" spans="1:3" ht="12" customHeight="1">
      <c r="A92" s="438" t="s">
        <v>194</v>
      </c>
      <c r="B92" s="10" t="s">
        <v>138</v>
      </c>
      <c r="C92" s="301"/>
    </row>
    <row r="93" spans="1:3" ht="12" customHeight="1">
      <c r="A93" s="430" t="s">
        <v>195</v>
      </c>
      <c r="B93" s="8" t="s">
        <v>277</v>
      </c>
      <c r="C93" s="302"/>
    </row>
    <row r="94" spans="1:3" ht="12" customHeight="1">
      <c r="A94" s="430" t="s">
        <v>196</v>
      </c>
      <c r="B94" s="8" t="s">
        <v>233</v>
      </c>
      <c r="C94" s="304"/>
    </row>
    <row r="95" spans="1:3" ht="12" customHeight="1">
      <c r="A95" s="430" t="s">
        <v>197</v>
      </c>
      <c r="B95" s="11" t="s">
        <v>278</v>
      </c>
      <c r="C95" s="304"/>
    </row>
    <row r="96" spans="1:3" ht="12" customHeight="1">
      <c r="A96" s="430" t="s">
        <v>208</v>
      </c>
      <c r="B96" s="19" t="s">
        <v>279</v>
      </c>
      <c r="C96" s="304">
        <v>95111</v>
      </c>
    </row>
    <row r="97" spans="1:3" ht="12" customHeight="1">
      <c r="A97" s="430" t="s">
        <v>198</v>
      </c>
      <c r="B97" s="8" t="s">
        <v>471</v>
      </c>
      <c r="C97" s="304"/>
    </row>
    <row r="98" spans="1:3" ht="12" customHeight="1">
      <c r="A98" s="430" t="s">
        <v>199</v>
      </c>
      <c r="B98" s="143" t="s">
        <v>472</v>
      </c>
      <c r="C98" s="304"/>
    </row>
    <row r="99" spans="1:3" ht="12" customHeight="1">
      <c r="A99" s="430" t="s">
        <v>209</v>
      </c>
      <c r="B99" s="144" t="s">
        <v>473</v>
      </c>
      <c r="C99" s="304"/>
    </row>
    <row r="100" spans="1:3" ht="12" customHeight="1">
      <c r="A100" s="430" t="s">
        <v>210</v>
      </c>
      <c r="B100" s="144" t="s">
        <v>474</v>
      </c>
      <c r="C100" s="304"/>
    </row>
    <row r="101" spans="1:3" ht="12" customHeight="1">
      <c r="A101" s="430" t="s">
        <v>211</v>
      </c>
      <c r="B101" s="143" t="s">
        <v>675</v>
      </c>
      <c r="C101" s="304">
        <v>95111</v>
      </c>
    </row>
    <row r="102" spans="1:3" ht="12" customHeight="1">
      <c r="A102" s="430" t="s">
        <v>212</v>
      </c>
      <c r="B102" s="143" t="s">
        <v>476</v>
      </c>
      <c r="C102" s="304"/>
    </row>
    <row r="103" spans="1:3" ht="12" customHeight="1">
      <c r="A103" s="430" t="s">
        <v>214</v>
      </c>
      <c r="B103" s="144" t="s">
        <v>477</v>
      </c>
      <c r="C103" s="304"/>
    </row>
    <row r="104" spans="1:3" ht="12" customHeight="1">
      <c r="A104" s="439" t="s">
        <v>280</v>
      </c>
      <c r="B104" s="145" t="s">
        <v>478</v>
      </c>
      <c r="C104" s="304"/>
    </row>
    <row r="105" spans="1:3" ht="12" customHeight="1">
      <c r="A105" s="430" t="s">
        <v>468</v>
      </c>
      <c r="B105" s="145" t="s">
        <v>479</v>
      </c>
      <c r="C105" s="304"/>
    </row>
    <row r="106" spans="1:3" ht="12" customHeight="1" thickBot="1">
      <c r="A106" s="440" t="s">
        <v>469</v>
      </c>
      <c r="B106" s="146" t="s">
        <v>480</v>
      </c>
      <c r="C106" s="308"/>
    </row>
    <row r="107" spans="1:3" ht="12" customHeight="1" thickBot="1">
      <c r="A107" s="32" t="s">
        <v>109</v>
      </c>
      <c r="B107" s="30" t="s">
        <v>481</v>
      </c>
      <c r="C107" s="300">
        <f>+C108+C110+C112</f>
        <v>250</v>
      </c>
    </row>
    <row r="108" spans="1:3" ht="12" customHeight="1">
      <c r="A108" s="429" t="s">
        <v>200</v>
      </c>
      <c r="B108" s="8" t="s">
        <v>328</v>
      </c>
      <c r="C108" s="303"/>
    </row>
    <row r="109" spans="1:3" ht="12" customHeight="1">
      <c r="A109" s="429" t="s">
        <v>201</v>
      </c>
      <c r="B109" s="12" t="s">
        <v>485</v>
      </c>
      <c r="C109" s="303"/>
    </row>
    <row r="110" spans="1:3" ht="12" customHeight="1">
      <c r="A110" s="429" t="s">
        <v>202</v>
      </c>
      <c r="B110" s="12" t="s">
        <v>281</v>
      </c>
      <c r="C110" s="302"/>
    </row>
    <row r="111" spans="1:3" ht="12" customHeight="1">
      <c r="A111" s="429" t="s">
        <v>203</v>
      </c>
      <c r="B111" s="12" t="s">
        <v>486</v>
      </c>
      <c r="C111" s="273"/>
    </row>
    <row r="112" spans="1:3" ht="12" customHeight="1">
      <c r="A112" s="429" t="s">
        <v>204</v>
      </c>
      <c r="B112" s="297" t="s">
        <v>331</v>
      </c>
      <c r="C112" s="273">
        <v>250</v>
      </c>
    </row>
    <row r="113" spans="1:3" ht="12" customHeight="1">
      <c r="A113" s="429" t="s">
        <v>213</v>
      </c>
      <c r="B113" s="296" t="s">
        <v>597</v>
      </c>
      <c r="C113" s="273"/>
    </row>
    <row r="114" spans="1:3" ht="12" customHeight="1">
      <c r="A114" s="429" t="s">
        <v>215</v>
      </c>
      <c r="B114" s="407" t="s">
        <v>491</v>
      </c>
      <c r="C114" s="273"/>
    </row>
    <row r="115" spans="1:3" ht="12" customHeight="1">
      <c r="A115" s="429" t="s">
        <v>282</v>
      </c>
      <c r="B115" s="144" t="s">
        <v>474</v>
      </c>
      <c r="C115" s="273">
        <v>250</v>
      </c>
    </row>
    <row r="116" spans="1:3" ht="12" customHeight="1">
      <c r="A116" s="429" t="s">
        <v>283</v>
      </c>
      <c r="B116" s="144" t="s">
        <v>490</v>
      </c>
      <c r="C116" s="273"/>
    </row>
    <row r="117" spans="1:3" ht="12" customHeight="1">
      <c r="A117" s="429" t="s">
        <v>284</v>
      </c>
      <c r="B117" s="144" t="s">
        <v>489</v>
      </c>
      <c r="C117" s="273"/>
    </row>
    <row r="118" spans="1:3" ht="12" customHeight="1">
      <c r="A118" s="429" t="s">
        <v>482</v>
      </c>
      <c r="B118" s="144" t="s">
        <v>477</v>
      </c>
      <c r="C118" s="273"/>
    </row>
    <row r="119" spans="1:3" ht="12" customHeight="1">
      <c r="A119" s="429" t="s">
        <v>483</v>
      </c>
      <c r="B119" s="144" t="s">
        <v>488</v>
      </c>
      <c r="C119" s="273"/>
    </row>
    <row r="120" spans="1:3" ht="12" customHeight="1" thickBot="1">
      <c r="A120" s="439" t="s">
        <v>484</v>
      </c>
      <c r="B120" s="144" t="s">
        <v>487</v>
      </c>
      <c r="C120" s="274"/>
    </row>
    <row r="121" spans="1:3" ht="12" customHeight="1" thickBot="1">
      <c r="A121" s="32" t="s">
        <v>110</v>
      </c>
      <c r="B121" s="125" t="s">
        <v>492</v>
      </c>
      <c r="C121" s="300">
        <f>+C122+C123</f>
        <v>0</v>
      </c>
    </row>
    <row r="122" spans="1:3" ht="12" customHeight="1">
      <c r="A122" s="429" t="s">
        <v>183</v>
      </c>
      <c r="B122" s="9" t="s">
        <v>150</v>
      </c>
      <c r="C122" s="303"/>
    </row>
    <row r="123" spans="1:3" ht="12" customHeight="1" thickBot="1">
      <c r="A123" s="431" t="s">
        <v>184</v>
      </c>
      <c r="B123" s="12" t="s">
        <v>151</v>
      </c>
      <c r="C123" s="304"/>
    </row>
    <row r="124" spans="1:3" ht="12" customHeight="1" thickBot="1">
      <c r="A124" s="32" t="s">
        <v>111</v>
      </c>
      <c r="B124" s="125" t="s">
        <v>493</v>
      </c>
      <c r="C124" s="300">
        <f>+C91+C107+C121</f>
        <v>95361</v>
      </c>
    </row>
    <row r="125" spans="1:3" ht="12" customHeight="1" thickBot="1">
      <c r="A125" s="32" t="s">
        <v>112</v>
      </c>
      <c r="B125" s="125" t="s">
        <v>494</v>
      </c>
      <c r="C125" s="300">
        <f>+C126+C127+C128</f>
        <v>0</v>
      </c>
    </row>
    <row r="126" spans="1:3" s="98" customFormat="1" ht="12" customHeight="1">
      <c r="A126" s="429" t="s">
        <v>187</v>
      </c>
      <c r="B126" s="9" t="s">
        <v>495</v>
      </c>
      <c r="C126" s="273"/>
    </row>
    <row r="127" spans="1:3" ht="12" customHeight="1">
      <c r="A127" s="429" t="s">
        <v>188</v>
      </c>
      <c r="B127" s="9" t="s">
        <v>496</v>
      </c>
      <c r="C127" s="273"/>
    </row>
    <row r="128" spans="1:3" ht="12" customHeight="1" thickBot="1">
      <c r="A128" s="439" t="s">
        <v>189</v>
      </c>
      <c r="B128" s="7" t="s">
        <v>497</v>
      </c>
      <c r="C128" s="273"/>
    </row>
    <row r="129" spans="1:3" ht="12" customHeight="1" thickBot="1">
      <c r="A129" s="32" t="s">
        <v>113</v>
      </c>
      <c r="B129" s="125" t="s">
        <v>556</v>
      </c>
      <c r="C129" s="300">
        <f>+C130+C131+C132+C133</f>
        <v>0</v>
      </c>
    </row>
    <row r="130" spans="1:3" ht="12" customHeight="1">
      <c r="A130" s="429" t="s">
        <v>190</v>
      </c>
      <c r="B130" s="9" t="s">
        <v>498</v>
      </c>
      <c r="C130" s="273"/>
    </row>
    <row r="131" spans="1:3" ht="12" customHeight="1">
      <c r="A131" s="429" t="s">
        <v>191</v>
      </c>
      <c r="B131" s="9" t="s">
        <v>499</v>
      </c>
      <c r="C131" s="273"/>
    </row>
    <row r="132" spans="1:3" ht="12" customHeight="1">
      <c r="A132" s="429" t="s">
        <v>402</v>
      </c>
      <c r="B132" s="9" t="s">
        <v>500</v>
      </c>
      <c r="C132" s="273"/>
    </row>
    <row r="133" spans="1:3" s="98" customFormat="1" ht="12" customHeight="1" thickBot="1">
      <c r="A133" s="439" t="s">
        <v>403</v>
      </c>
      <c r="B133" s="7" t="s">
        <v>501</v>
      </c>
      <c r="C133" s="273"/>
    </row>
    <row r="134" spans="1:11" ht="12" customHeight="1" thickBot="1">
      <c r="A134" s="32" t="s">
        <v>114</v>
      </c>
      <c r="B134" s="125" t="s">
        <v>502</v>
      </c>
      <c r="C134" s="306">
        <f>+C135+C136+C137+C138</f>
        <v>0</v>
      </c>
      <c r="K134" s="256"/>
    </row>
    <row r="135" spans="1:3" ht="12.75">
      <c r="A135" s="429" t="s">
        <v>192</v>
      </c>
      <c r="B135" s="9" t="s">
        <v>503</v>
      </c>
      <c r="C135" s="273"/>
    </row>
    <row r="136" spans="1:3" ht="12" customHeight="1">
      <c r="A136" s="429" t="s">
        <v>193</v>
      </c>
      <c r="B136" s="9" t="s">
        <v>513</v>
      </c>
      <c r="C136" s="273"/>
    </row>
    <row r="137" spans="1:3" s="98" customFormat="1" ht="12" customHeight="1">
      <c r="A137" s="429" t="s">
        <v>414</v>
      </c>
      <c r="B137" s="9" t="s">
        <v>504</v>
      </c>
      <c r="C137" s="273"/>
    </row>
    <row r="138" spans="1:3" s="98" customFormat="1" ht="12" customHeight="1" thickBot="1">
      <c r="A138" s="439" t="s">
        <v>415</v>
      </c>
      <c r="B138" s="7" t="s">
        <v>505</v>
      </c>
      <c r="C138" s="273"/>
    </row>
    <row r="139" spans="1:3" s="98" customFormat="1" ht="12" customHeight="1" thickBot="1">
      <c r="A139" s="32" t="s">
        <v>115</v>
      </c>
      <c r="B139" s="125" t="s">
        <v>506</v>
      </c>
      <c r="C139" s="309">
        <f>+C140+C141+C142+C143</f>
        <v>0</v>
      </c>
    </row>
    <row r="140" spans="1:3" s="98" customFormat="1" ht="12" customHeight="1">
      <c r="A140" s="429" t="s">
        <v>275</v>
      </c>
      <c r="B140" s="9" t="s">
        <v>507</v>
      </c>
      <c r="C140" s="273"/>
    </row>
    <row r="141" spans="1:3" s="98" customFormat="1" ht="12" customHeight="1">
      <c r="A141" s="429" t="s">
        <v>276</v>
      </c>
      <c r="B141" s="9" t="s">
        <v>508</v>
      </c>
      <c r="C141" s="273"/>
    </row>
    <row r="142" spans="1:3" s="98" customFormat="1" ht="12" customHeight="1">
      <c r="A142" s="429" t="s">
        <v>330</v>
      </c>
      <c r="B142" s="9" t="s">
        <v>509</v>
      </c>
      <c r="C142" s="273"/>
    </row>
    <row r="143" spans="1:3" ht="12.75" customHeight="1" thickBot="1">
      <c r="A143" s="429" t="s">
        <v>417</v>
      </c>
      <c r="B143" s="9" t="s">
        <v>510</v>
      </c>
      <c r="C143" s="273"/>
    </row>
    <row r="144" spans="1:3" ht="12" customHeight="1" thickBot="1">
      <c r="A144" s="32" t="s">
        <v>116</v>
      </c>
      <c r="B144" s="125" t="s">
        <v>511</v>
      </c>
      <c r="C144" s="423">
        <f>+C125+C129+C134+C139</f>
        <v>0</v>
      </c>
    </row>
    <row r="145" spans="1:3" ht="15" customHeight="1" thickBot="1">
      <c r="A145" s="441" t="s">
        <v>117</v>
      </c>
      <c r="B145" s="383" t="s">
        <v>512</v>
      </c>
      <c r="C145" s="423">
        <f>+C124+C144</f>
        <v>95361</v>
      </c>
    </row>
    <row r="146" spans="1:3" ht="13.5" thickBot="1">
      <c r="A146" s="391"/>
      <c r="B146" s="392"/>
      <c r="C146" s="393"/>
    </row>
    <row r="147" spans="1:3" ht="15" customHeight="1" thickBot="1">
      <c r="A147" s="253" t="s">
        <v>301</v>
      </c>
      <c r="B147" s="254"/>
      <c r="C147" s="122"/>
    </row>
    <row r="148" spans="1:3" ht="14.25" customHeight="1" thickBot="1">
      <c r="A148" s="253" t="s">
        <v>302</v>
      </c>
      <c r="B148" s="254"/>
      <c r="C14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9" sqref="C9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449" t="s">
        <v>747</v>
      </c>
    </row>
    <row r="2" spans="1:3" s="450" customFormat="1" ht="25.5" customHeight="1">
      <c r="A2" s="401" t="s">
        <v>299</v>
      </c>
      <c r="B2" s="361" t="s">
        <v>606</v>
      </c>
      <c r="C2" s="376" t="s">
        <v>152</v>
      </c>
    </row>
    <row r="3" spans="1:3" s="450" customFormat="1" ht="24.75" thickBot="1">
      <c r="A3" s="442" t="s">
        <v>298</v>
      </c>
      <c r="B3" s="362" t="s">
        <v>562</v>
      </c>
      <c r="C3" s="377" t="s">
        <v>142</v>
      </c>
    </row>
    <row r="4" spans="1:3" s="451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s="452" customFormat="1" ht="12.75" customHeight="1" thickBot="1">
      <c r="A6" s="203">
        <v>1</v>
      </c>
      <c r="B6" s="204">
        <v>2</v>
      </c>
      <c r="C6" s="205">
        <v>3</v>
      </c>
    </row>
    <row r="7" spans="1:3" s="452" customFormat="1" ht="15.75" customHeight="1" thickBot="1">
      <c r="A7" s="238"/>
      <c r="B7" s="239" t="s">
        <v>146</v>
      </c>
      <c r="C7" s="240"/>
    </row>
    <row r="8" spans="1:3" s="378" customFormat="1" ht="12" customHeight="1" thickBot="1">
      <c r="A8" s="203" t="s">
        <v>108</v>
      </c>
      <c r="B8" s="241" t="s">
        <v>563</v>
      </c>
      <c r="C8" s="320">
        <f>SUM(C9:C18)</f>
        <v>3000</v>
      </c>
    </row>
    <row r="9" spans="1:3" s="378" customFormat="1" ht="12" customHeight="1">
      <c r="A9" s="443" t="s">
        <v>194</v>
      </c>
      <c r="B9" s="10" t="s">
        <v>391</v>
      </c>
      <c r="C9" s="317">
        <f>'9.2.1. sz. mell'!C9+'9.2.2. sz.  mell'!C9+'9.2.3. sz. mell'!C9</f>
        <v>0</v>
      </c>
    </row>
    <row r="10" spans="1:3" s="378" customFormat="1" ht="12" customHeight="1">
      <c r="A10" s="444" t="s">
        <v>195</v>
      </c>
      <c r="B10" s="8" t="s">
        <v>392</v>
      </c>
      <c r="C10" s="317">
        <f>'9.2.1. sz. mell'!C10+'9.2.2. sz.  mell'!C10+'9.2.3. sz. mell'!C10</f>
        <v>3000</v>
      </c>
    </row>
    <row r="11" spans="1:3" s="378" customFormat="1" ht="12" customHeight="1">
      <c r="A11" s="444" t="s">
        <v>196</v>
      </c>
      <c r="B11" s="8" t="s">
        <v>393</v>
      </c>
      <c r="C11" s="317">
        <f>'9.2.1. sz. mell'!C11+'9.2.2. sz.  mell'!C11+'9.2.3. sz. mell'!C11</f>
        <v>0</v>
      </c>
    </row>
    <row r="12" spans="1:3" s="378" customFormat="1" ht="12" customHeight="1">
      <c r="A12" s="444" t="s">
        <v>197</v>
      </c>
      <c r="B12" s="8" t="s">
        <v>394</v>
      </c>
      <c r="C12" s="317">
        <f>'9.2.1. sz. mell'!C12+'9.2.2. sz.  mell'!C12+'9.2.3. sz. mell'!C12</f>
        <v>0</v>
      </c>
    </row>
    <row r="13" spans="1:3" s="378" customFormat="1" ht="12" customHeight="1">
      <c r="A13" s="444" t="s">
        <v>242</v>
      </c>
      <c r="B13" s="8" t="s">
        <v>395</v>
      </c>
      <c r="C13" s="317">
        <f>'9.2.1. sz. mell'!C13+'9.2.2. sz.  mell'!C13+'9.2.3. sz. mell'!C13</f>
        <v>0</v>
      </c>
    </row>
    <row r="14" spans="1:3" s="378" customFormat="1" ht="12" customHeight="1">
      <c r="A14" s="444" t="s">
        <v>198</v>
      </c>
      <c r="B14" s="8" t="s">
        <v>564</v>
      </c>
      <c r="C14" s="317">
        <f>'9.2.1. sz. mell'!C14+'9.2.2. sz.  mell'!C14+'9.2.3. sz. mell'!C14</f>
        <v>0</v>
      </c>
    </row>
    <row r="15" spans="1:3" s="378" customFormat="1" ht="12" customHeight="1">
      <c r="A15" s="444" t="s">
        <v>199</v>
      </c>
      <c r="B15" s="7" t="s">
        <v>565</v>
      </c>
      <c r="C15" s="317">
        <f>'9.2.1. sz. mell'!C15+'9.2.2. sz.  mell'!C15+'9.2.3. sz. mell'!C15</f>
        <v>0</v>
      </c>
    </row>
    <row r="16" spans="1:3" s="378" customFormat="1" ht="12" customHeight="1">
      <c r="A16" s="444" t="s">
        <v>209</v>
      </c>
      <c r="B16" s="8" t="s">
        <v>398</v>
      </c>
      <c r="C16" s="317">
        <f>'9.2.1. sz. mell'!C16+'9.2.2. sz.  mell'!C16+'9.2.3. sz. mell'!C16</f>
        <v>0</v>
      </c>
    </row>
    <row r="17" spans="1:3" s="453" customFormat="1" ht="12" customHeight="1">
      <c r="A17" s="444" t="s">
        <v>210</v>
      </c>
      <c r="B17" s="8" t="s">
        <v>399</v>
      </c>
      <c r="C17" s="317">
        <f>'9.2.1. sz. mell'!C17+'9.2.2. sz.  mell'!C17+'9.2.3. sz. mell'!C17</f>
        <v>0</v>
      </c>
    </row>
    <row r="18" spans="1:3" s="453" customFormat="1" ht="12" customHeight="1" thickBot="1">
      <c r="A18" s="444" t="s">
        <v>211</v>
      </c>
      <c r="B18" s="7" t="s">
        <v>400</v>
      </c>
      <c r="C18" s="317">
        <f>'9.2.1. sz. mell'!C18+'9.2.2. sz.  mell'!C18+'9.2.3. sz. mell'!C18</f>
        <v>0</v>
      </c>
    </row>
    <row r="19" spans="1:3" s="378" customFormat="1" ht="12" customHeight="1" thickBot="1">
      <c r="A19" s="203" t="s">
        <v>109</v>
      </c>
      <c r="B19" s="241" t="s">
        <v>566</v>
      </c>
      <c r="C19" s="320">
        <f>SUM(C20:C22)</f>
        <v>0</v>
      </c>
    </row>
    <row r="20" spans="1:3" s="453" customFormat="1" ht="12" customHeight="1">
      <c r="A20" s="444" t="s">
        <v>200</v>
      </c>
      <c r="B20" s="9" t="s">
        <v>366</v>
      </c>
      <c r="C20" s="317">
        <f>'9.2.1. sz. mell'!C20+'9.2.2. sz.  mell'!C20+'9.2.3. sz. mell'!C20</f>
        <v>0</v>
      </c>
    </row>
    <row r="21" spans="1:3" s="453" customFormat="1" ht="12" customHeight="1">
      <c r="A21" s="444" t="s">
        <v>201</v>
      </c>
      <c r="B21" s="8" t="s">
        <v>567</v>
      </c>
      <c r="C21" s="317">
        <f>'9.2.1. sz. mell'!C21+'9.2.2. sz.  mell'!C21+'9.2.3. sz. mell'!C21</f>
        <v>0</v>
      </c>
    </row>
    <row r="22" spans="1:3" s="453" customFormat="1" ht="12" customHeight="1">
      <c r="A22" s="444" t="s">
        <v>202</v>
      </c>
      <c r="B22" s="8" t="s">
        <v>568</v>
      </c>
      <c r="C22" s="317">
        <f>'9.2.1. sz. mell'!C22+'9.2.2. sz.  mell'!C22+'9.2.3. sz. mell'!C22</f>
        <v>0</v>
      </c>
    </row>
    <row r="23" spans="1:3" s="453" customFormat="1" ht="12" customHeight="1" thickBot="1">
      <c r="A23" s="444" t="s">
        <v>203</v>
      </c>
      <c r="B23" s="8" t="s">
        <v>91</v>
      </c>
      <c r="C23" s="317">
        <f>'9.2.1. sz. mell'!C23+'9.2.2. sz.  mell'!C23+'9.2.3. sz. mell'!C23</f>
        <v>0</v>
      </c>
    </row>
    <row r="24" spans="1:3" s="453" customFormat="1" ht="12" customHeight="1" thickBot="1">
      <c r="A24" s="211" t="s">
        <v>110</v>
      </c>
      <c r="B24" s="125" t="s">
        <v>268</v>
      </c>
      <c r="C24" s="347"/>
    </row>
    <row r="25" spans="1:3" s="453" customFormat="1" ht="12" customHeight="1" thickBot="1">
      <c r="A25" s="211" t="s">
        <v>111</v>
      </c>
      <c r="B25" s="125" t="s">
        <v>569</v>
      </c>
      <c r="C25" s="320">
        <f>+C26+C27</f>
        <v>0</v>
      </c>
    </row>
    <row r="26" spans="1:3" s="453" customFormat="1" ht="12" customHeight="1">
      <c r="A26" s="445" t="s">
        <v>376</v>
      </c>
      <c r="B26" s="446" t="s">
        <v>567</v>
      </c>
      <c r="C26" s="317">
        <f>'9.2.1. sz. mell'!C26+'9.2.2. sz.  mell'!C26+'9.2.3. sz. mell'!C26</f>
        <v>0</v>
      </c>
    </row>
    <row r="27" spans="1:3" s="453" customFormat="1" ht="12" customHeight="1">
      <c r="A27" s="445" t="s">
        <v>379</v>
      </c>
      <c r="B27" s="447" t="s">
        <v>570</v>
      </c>
      <c r="C27" s="317">
        <f>'9.2.1. sz. mell'!C27+'9.2.2. sz.  mell'!C27+'9.2.3. sz. mell'!C27</f>
        <v>0</v>
      </c>
    </row>
    <row r="28" spans="1:3" s="453" customFormat="1" ht="12" customHeight="1" thickBot="1">
      <c r="A28" s="444" t="s">
        <v>380</v>
      </c>
      <c r="B28" s="448" t="s">
        <v>571</v>
      </c>
      <c r="C28" s="317">
        <f>'9.2.1. sz. mell'!C28+'9.2.2. sz.  mell'!C28+'9.2.3. sz. mell'!C28</f>
        <v>0</v>
      </c>
    </row>
    <row r="29" spans="1:3" s="453" customFormat="1" ht="12" customHeight="1" thickBot="1">
      <c r="A29" s="211" t="s">
        <v>112</v>
      </c>
      <c r="B29" s="125" t="s">
        <v>572</v>
      </c>
      <c r="C29" s="320">
        <f>+C30+C31+C32</f>
        <v>0</v>
      </c>
    </row>
    <row r="30" spans="1:3" s="453" customFormat="1" ht="12" customHeight="1">
      <c r="A30" s="445" t="s">
        <v>187</v>
      </c>
      <c r="B30" s="446" t="s">
        <v>405</v>
      </c>
      <c r="C30" s="317">
        <f>'9.2.1. sz. mell'!C30+'9.2.2. sz.  mell'!C30+'9.2.3. sz. mell'!C30</f>
        <v>0</v>
      </c>
    </row>
    <row r="31" spans="1:3" s="453" customFormat="1" ht="12" customHeight="1">
      <c r="A31" s="445" t="s">
        <v>188</v>
      </c>
      <c r="B31" s="447" t="s">
        <v>406</v>
      </c>
      <c r="C31" s="317">
        <f>'9.2.1. sz. mell'!C31+'9.2.2. sz.  mell'!C31+'9.2.3. sz. mell'!C31</f>
        <v>0</v>
      </c>
    </row>
    <row r="32" spans="1:3" s="453" customFormat="1" ht="12" customHeight="1" thickBot="1">
      <c r="A32" s="444" t="s">
        <v>189</v>
      </c>
      <c r="B32" s="142" t="s">
        <v>407</v>
      </c>
      <c r="C32" s="317">
        <f>'9.2.1. sz. mell'!C32+'9.2.2. sz.  mell'!C32+'9.2.3. sz. mell'!C32</f>
        <v>0</v>
      </c>
    </row>
    <row r="33" spans="1:3" s="378" customFormat="1" ht="12" customHeight="1" thickBot="1">
      <c r="A33" s="211" t="s">
        <v>113</v>
      </c>
      <c r="B33" s="125" t="s">
        <v>519</v>
      </c>
      <c r="C33" s="347"/>
    </row>
    <row r="34" spans="1:3" s="378" customFormat="1" ht="12" customHeight="1" thickBot="1">
      <c r="A34" s="211" t="s">
        <v>114</v>
      </c>
      <c r="B34" s="125" t="s">
        <v>573</v>
      </c>
      <c r="C34" s="369"/>
    </row>
    <row r="35" spans="1:3" s="378" customFormat="1" ht="12" customHeight="1" thickBot="1">
      <c r="A35" s="203" t="s">
        <v>115</v>
      </c>
      <c r="B35" s="125" t="s">
        <v>574</v>
      </c>
      <c r="C35" s="370">
        <f>+C8+C19+C24+C25+C29+C33+C34</f>
        <v>3000</v>
      </c>
    </row>
    <row r="36" spans="1:3" s="378" customFormat="1" ht="12" customHeight="1" thickBot="1">
      <c r="A36" s="242" t="s">
        <v>116</v>
      </c>
      <c r="B36" s="125" t="s">
        <v>575</v>
      </c>
      <c r="C36" s="370">
        <f>+C37+C38+C39</f>
        <v>95361</v>
      </c>
    </row>
    <row r="37" spans="1:3" s="378" customFormat="1" ht="12" customHeight="1">
      <c r="A37" s="445" t="s">
        <v>576</v>
      </c>
      <c r="B37" s="446" t="s">
        <v>338</v>
      </c>
      <c r="C37" s="317">
        <f>'9.2.1. sz. mell'!C37+'9.2.2. sz.  mell'!C37+'9.2.3. sz. mell'!C37</f>
        <v>0</v>
      </c>
    </row>
    <row r="38" spans="1:3" s="378" customFormat="1" ht="12" customHeight="1">
      <c r="A38" s="445" t="s">
        <v>577</v>
      </c>
      <c r="B38" s="447" t="s">
        <v>92</v>
      </c>
      <c r="C38" s="317">
        <f>'9.2.1. sz. mell'!C38+'9.2.2. sz.  mell'!C38+'9.2.3. sz. mell'!C38</f>
        <v>0</v>
      </c>
    </row>
    <row r="39" spans="1:3" s="453" customFormat="1" ht="12" customHeight="1" thickBot="1">
      <c r="A39" s="444" t="s">
        <v>578</v>
      </c>
      <c r="B39" s="142" t="s">
        <v>579</v>
      </c>
      <c r="C39" s="317">
        <f>'9.2.1. sz. mell'!C39+'9.2.2. sz.  mell'!C39+'9.2.3. sz. mell'!C39</f>
        <v>95361</v>
      </c>
    </row>
    <row r="40" spans="1:3" s="453" customFormat="1" ht="15" customHeight="1" thickBot="1">
      <c r="A40" s="242" t="s">
        <v>117</v>
      </c>
      <c r="B40" s="243" t="s">
        <v>580</v>
      </c>
      <c r="C40" s="373">
        <f>+C35+C36</f>
        <v>98361</v>
      </c>
    </row>
    <row r="41" spans="1:3" s="453" customFormat="1" ht="15" customHeight="1">
      <c r="A41" s="244"/>
      <c r="B41" s="245"/>
      <c r="C41" s="371"/>
    </row>
    <row r="42" spans="1:3" ht="13.5" thickBot="1">
      <c r="A42" s="246"/>
      <c r="B42" s="247"/>
      <c r="C42" s="372"/>
    </row>
    <row r="43" spans="1:3" s="452" customFormat="1" ht="16.5" customHeight="1" thickBot="1">
      <c r="A43" s="248"/>
      <c r="B43" s="249" t="s">
        <v>148</v>
      </c>
      <c r="C43" s="373"/>
    </row>
    <row r="44" spans="1:3" s="454" customFormat="1" ht="12" customHeight="1" thickBot="1">
      <c r="A44" s="211" t="s">
        <v>108</v>
      </c>
      <c r="B44" s="125" t="s">
        <v>581</v>
      </c>
      <c r="C44" s="320">
        <f>SUM(C45+C46+C47)</f>
        <v>98111</v>
      </c>
    </row>
    <row r="45" spans="1:3" ht="12" customHeight="1">
      <c r="A45" s="444" t="s">
        <v>194</v>
      </c>
      <c r="B45" s="9" t="s">
        <v>138</v>
      </c>
      <c r="C45" s="317">
        <f>'9.2.1. sz. mell'!C45+'9.2.2. sz.  mell'!C45+'9.2.3. sz. mell'!C45</f>
        <v>62252</v>
      </c>
    </row>
    <row r="46" spans="1:3" ht="12" customHeight="1">
      <c r="A46" s="444" t="s">
        <v>195</v>
      </c>
      <c r="B46" s="8" t="s">
        <v>277</v>
      </c>
      <c r="C46" s="317">
        <f>'9.2.1. sz. mell'!C46+'9.2.2. sz.  mell'!C46+'9.2.3. sz. mell'!C46</f>
        <v>16989</v>
      </c>
    </row>
    <row r="47" spans="1:3" ht="12" customHeight="1">
      <c r="A47" s="444" t="s">
        <v>196</v>
      </c>
      <c r="B47" s="8" t="s">
        <v>233</v>
      </c>
      <c r="C47" s="317">
        <f>'9.2.1. sz. mell'!C47+'9.2.2. sz.  mell'!C47+'9.2.3. sz. mell'!C47</f>
        <v>18870</v>
      </c>
    </row>
    <row r="48" spans="1:3" ht="12" customHeight="1">
      <c r="A48" s="444" t="s">
        <v>197</v>
      </c>
      <c r="B48" s="8" t="s">
        <v>278</v>
      </c>
      <c r="C48" s="81"/>
    </row>
    <row r="49" spans="1:3" ht="12" customHeight="1" thickBot="1">
      <c r="A49" s="444" t="s">
        <v>242</v>
      </c>
      <c r="B49" s="8" t="s">
        <v>279</v>
      </c>
      <c r="C49" s="81"/>
    </row>
    <row r="50" spans="1:3" ht="12" customHeight="1" thickBot="1">
      <c r="A50" s="211" t="s">
        <v>109</v>
      </c>
      <c r="B50" s="125" t="s">
        <v>582</v>
      </c>
      <c r="C50" s="320">
        <f>SUM(C51:C53)</f>
        <v>250</v>
      </c>
    </row>
    <row r="51" spans="1:3" s="454" customFormat="1" ht="12" customHeight="1">
      <c r="A51" s="444" t="s">
        <v>200</v>
      </c>
      <c r="B51" s="9" t="s">
        <v>328</v>
      </c>
      <c r="C51" s="317">
        <f>'9.2.1. sz. mell'!C51+'9.2.2. sz.  mell'!C51+'9.2.3. sz. mell'!C51</f>
        <v>250</v>
      </c>
    </row>
    <row r="52" spans="1:3" ht="12" customHeight="1">
      <c r="A52" s="444" t="s">
        <v>201</v>
      </c>
      <c r="B52" s="8" t="s">
        <v>281</v>
      </c>
      <c r="C52" s="81"/>
    </row>
    <row r="53" spans="1:3" ht="12" customHeight="1">
      <c r="A53" s="444" t="s">
        <v>202</v>
      </c>
      <c r="B53" s="8" t="s">
        <v>149</v>
      </c>
      <c r="C53" s="81"/>
    </row>
    <row r="54" spans="1:3" ht="12" customHeight="1" thickBot="1">
      <c r="A54" s="444" t="s">
        <v>203</v>
      </c>
      <c r="B54" s="8" t="s">
        <v>93</v>
      </c>
      <c r="C54" s="81"/>
    </row>
    <row r="55" spans="1:3" ht="15" customHeight="1" thickBot="1">
      <c r="A55" s="211" t="s">
        <v>110</v>
      </c>
      <c r="B55" s="250" t="s">
        <v>583</v>
      </c>
      <c r="C55" s="374">
        <f>+C44+C50</f>
        <v>98361</v>
      </c>
    </row>
    <row r="56" ht="13.5" thickBot="1">
      <c r="C56" s="375"/>
    </row>
    <row r="57" spans="1:3" ht="15" customHeight="1" thickBot="1">
      <c r="A57" s="253" t="s">
        <v>301</v>
      </c>
      <c r="B57" s="254"/>
      <c r="C57" s="122">
        <v>19</v>
      </c>
    </row>
    <row r="58" spans="1:3" ht="14.25" customHeight="1" thickBot="1">
      <c r="A58" s="253" t="s">
        <v>302</v>
      </c>
      <c r="B58" s="254"/>
      <c r="C58" s="12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20" zoomScaleSheetLayoutView="100" workbookViewId="0" topLeftCell="A1">
      <selection activeCell="B120" sqref="B120"/>
    </sheetView>
  </sheetViews>
  <sheetFormatPr defaultColWidth="9.00390625" defaultRowHeight="12.75"/>
  <cols>
    <col min="1" max="1" width="9.50390625" style="384" customWidth="1"/>
    <col min="2" max="2" width="91.625" style="384" customWidth="1"/>
    <col min="3" max="3" width="21.625" style="385" customWidth="1"/>
    <col min="4" max="4" width="9.00390625" style="408" customWidth="1"/>
    <col min="5" max="16384" width="9.375" style="408" customWidth="1"/>
  </cols>
  <sheetData>
    <row r="1" spans="1:3" ht="15.75" customHeight="1">
      <c r="A1" s="985" t="s">
        <v>105</v>
      </c>
      <c r="B1" s="985"/>
      <c r="C1" s="985"/>
    </row>
    <row r="2" spans="1:3" ht="15.75" customHeight="1" thickBot="1">
      <c r="A2" s="984" t="s">
        <v>246</v>
      </c>
      <c r="B2" s="984"/>
      <c r="C2" s="310" t="s">
        <v>329</v>
      </c>
    </row>
    <row r="3" spans="1:3" ht="37.5" customHeight="1" thickBot="1">
      <c r="A3" s="23" t="s">
        <v>163</v>
      </c>
      <c r="B3" s="24" t="s">
        <v>107</v>
      </c>
      <c r="C3" s="39" t="s">
        <v>721</v>
      </c>
    </row>
    <row r="4" spans="1:3" s="409" customFormat="1" ht="12" customHeight="1" thickBot="1">
      <c r="A4" s="403">
        <v>1</v>
      </c>
      <c r="B4" s="404">
        <v>2</v>
      </c>
      <c r="C4" s="405">
        <v>3</v>
      </c>
    </row>
    <row r="5" spans="1:3" s="410" customFormat="1" ht="12" customHeight="1" thickBot="1">
      <c r="A5" s="20" t="s">
        <v>108</v>
      </c>
      <c r="B5" s="21" t="s">
        <v>358</v>
      </c>
      <c r="C5" s="300">
        <f>+C6+C7+C8+C9+C10+C11</f>
        <v>343101</v>
      </c>
    </row>
    <row r="6" spans="1:3" s="410" customFormat="1" ht="12" customHeight="1">
      <c r="A6" s="15" t="s">
        <v>194</v>
      </c>
      <c r="B6" s="411" t="s">
        <v>359</v>
      </c>
      <c r="C6" s="303">
        <v>128864</v>
      </c>
    </row>
    <row r="7" spans="1:3" s="410" customFormat="1" ht="12" customHeight="1">
      <c r="A7" s="14" t="s">
        <v>195</v>
      </c>
      <c r="B7" s="412" t="s">
        <v>360</v>
      </c>
      <c r="C7" s="302">
        <v>97314</v>
      </c>
    </row>
    <row r="8" spans="1:3" s="410" customFormat="1" ht="12" customHeight="1">
      <c r="A8" s="14" t="s">
        <v>196</v>
      </c>
      <c r="B8" s="412" t="s">
        <v>361</v>
      </c>
      <c r="C8" s="302">
        <v>110624</v>
      </c>
    </row>
    <row r="9" spans="1:3" s="410" customFormat="1" ht="12" customHeight="1">
      <c r="A9" s="14" t="s">
        <v>197</v>
      </c>
      <c r="B9" s="412" t="s">
        <v>362</v>
      </c>
      <c r="C9" s="302">
        <v>6299</v>
      </c>
    </row>
    <row r="10" spans="1:3" s="410" customFormat="1" ht="12" customHeight="1">
      <c r="A10" s="14" t="s">
        <v>242</v>
      </c>
      <c r="B10" s="412" t="s">
        <v>363</v>
      </c>
      <c r="C10" s="302"/>
    </row>
    <row r="11" spans="1:3" s="410" customFormat="1" ht="12" customHeight="1" thickBot="1">
      <c r="A11" s="16" t="s">
        <v>198</v>
      </c>
      <c r="B11" s="413" t="s">
        <v>364</v>
      </c>
      <c r="C11" s="302"/>
    </row>
    <row r="12" spans="1:3" s="410" customFormat="1" ht="12" customHeight="1" thickBot="1">
      <c r="A12" s="20" t="s">
        <v>109</v>
      </c>
      <c r="B12" s="295" t="s">
        <v>365</v>
      </c>
      <c r="C12" s="300">
        <f>+C13+C14+C15+C16+C17</f>
        <v>16465</v>
      </c>
    </row>
    <row r="13" spans="1:3" s="410" customFormat="1" ht="12" customHeight="1">
      <c r="A13" s="15" t="s">
        <v>200</v>
      </c>
      <c r="B13" s="411" t="s">
        <v>366</v>
      </c>
      <c r="C13" s="303"/>
    </row>
    <row r="14" spans="1:3" s="410" customFormat="1" ht="12" customHeight="1">
      <c r="A14" s="14" t="s">
        <v>201</v>
      </c>
      <c r="B14" s="412" t="s">
        <v>367</v>
      </c>
      <c r="C14" s="302"/>
    </row>
    <row r="15" spans="1:3" s="410" customFormat="1" ht="12" customHeight="1">
      <c r="A15" s="14" t="s">
        <v>202</v>
      </c>
      <c r="B15" s="412" t="s">
        <v>671</v>
      </c>
      <c r="C15" s="302">
        <v>8400</v>
      </c>
    </row>
    <row r="16" spans="1:3" s="410" customFormat="1" ht="12" customHeight="1">
      <c r="A16" s="14" t="s">
        <v>203</v>
      </c>
      <c r="B16" s="412" t="s">
        <v>810</v>
      </c>
      <c r="C16" s="302">
        <v>4148</v>
      </c>
    </row>
    <row r="17" spans="1:3" s="410" customFormat="1" ht="12" customHeight="1">
      <c r="A17" s="14" t="s">
        <v>204</v>
      </c>
      <c r="B17" s="412" t="s">
        <v>811</v>
      </c>
      <c r="C17" s="302">
        <v>3917</v>
      </c>
    </row>
    <row r="18" spans="1:3" s="410" customFormat="1" ht="12" customHeight="1" thickBot="1">
      <c r="A18" s="16" t="s">
        <v>213</v>
      </c>
      <c r="B18" s="413" t="s">
        <v>369</v>
      </c>
      <c r="C18" s="304">
        <v>3917</v>
      </c>
    </row>
    <row r="19" spans="1:3" s="410" customFormat="1" ht="12" customHeight="1" thickBot="1">
      <c r="A19" s="20" t="s">
        <v>110</v>
      </c>
      <c r="B19" s="21" t="s">
        <v>370</v>
      </c>
      <c r="C19" s="300">
        <f>+C20+C21+C22+C23+C24</f>
        <v>99485</v>
      </c>
    </row>
    <row r="20" spans="1:3" s="410" customFormat="1" ht="12" customHeight="1">
      <c r="A20" s="15" t="s">
        <v>183</v>
      </c>
      <c r="B20" s="411" t="s">
        <v>86</v>
      </c>
      <c r="C20" s="303"/>
    </row>
    <row r="21" spans="1:3" s="410" customFormat="1" ht="12" customHeight="1">
      <c r="A21" s="14" t="s">
        <v>184</v>
      </c>
      <c r="B21" s="412" t="s">
        <v>372</v>
      </c>
      <c r="C21" s="302"/>
    </row>
    <row r="22" spans="1:3" s="410" customFormat="1" ht="12" customHeight="1">
      <c r="A22" s="14" t="s">
        <v>185</v>
      </c>
      <c r="B22" s="412" t="s">
        <v>593</v>
      </c>
      <c r="C22" s="302"/>
    </row>
    <row r="23" spans="1:3" s="410" customFormat="1" ht="12" customHeight="1">
      <c r="A23" s="14" t="s">
        <v>186</v>
      </c>
      <c r="B23" s="412" t="s">
        <v>813</v>
      </c>
      <c r="C23" s="302">
        <v>7446</v>
      </c>
    </row>
    <row r="24" spans="1:3" s="410" customFormat="1" ht="12" customHeight="1">
      <c r="A24" s="14" t="s">
        <v>265</v>
      </c>
      <c r="B24" s="412" t="s">
        <v>812</v>
      </c>
      <c r="C24" s="302">
        <v>92039</v>
      </c>
    </row>
    <row r="25" spans="1:3" s="410" customFormat="1" ht="12" customHeight="1" thickBot="1">
      <c r="A25" s="16" t="s">
        <v>266</v>
      </c>
      <c r="B25" s="413" t="s">
        <v>374</v>
      </c>
      <c r="C25" s="304">
        <v>92039</v>
      </c>
    </row>
    <row r="26" spans="1:3" s="410" customFormat="1" ht="12" customHeight="1" thickBot="1">
      <c r="A26" s="20" t="s">
        <v>267</v>
      </c>
      <c r="B26" s="21" t="s">
        <v>375</v>
      </c>
      <c r="C26" s="306">
        <f>+C27+C30+C31+C33+C32</f>
        <v>114350</v>
      </c>
    </row>
    <row r="27" spans="1:3" s="410" customFormat="1" ht="12" customHeight="1">
      <c r="A27" s="15" t="s">
        <v>376</v>
      </c>
      <c r="B27" s="411" t="s">
        <v>382</v>
      </c>
      <c r="C27" s="406">
        <f>+C28+C29</f>
        <v>95800</v>
      </c>
    </row>
    <row r="28" spans="1:3" s="410" customFormat="1" ht="12" customHeight="1">
      <c r="A28" s="14" t="s">
        <v>377</v>
      </c>
      <c r="B28" s="870" t="s">
        <v>814</v>
      </c>
      <c r="C28" s="302">
        <v>5800</v>
      </c>
    </row>
    <row r="29" spans="1:3" s="410" customFormat="1" ht="12" customHeight="1">
      <c r="A29" s="14" t="s">
        <v>378</v>
      </c>
      <c r="B29" s="870" t="s">
        <v>815</v>
      </c>
      <c r="C29" s="302">
        <v>90000</v>
      </c>
    </row>
    <row r="30" spans="1:3" s="410" customFormat="1" ht="12" customHeight="1">
      <c r="A30" s="14" t="s">
        <v>379</v>
      </c>
      <c r="B30" s="412" t="s">
        <v>385</v>
      </c>
      <c r="C30" s="302">
        <v>16000</v>
      </c>
    </row>
    <row r="31" spans="1:3" s="410" customFormat="1" ht="12" customHeight="1">
      <c r="A31" s="14" t="s">
        <v>380</v>
      </c>
      <c r="B31" s="412" t="s">
        <v>764</v>
      </c>
      <c r="C31" s="302">
        <v>250</v>
      </c>
    </row>
    <row r="32" spans="1:3" s="410" customFormat="1" ht="12" customHeight="1">
      <c r="A32" s="16" t="s">
        <v>381</v>
      </c>
      <c r="B32" s="413" t="s">
        <v>767</v>
      </c>
      <c r="C32" s="304">
        <v>1300</v>
      </c>
    </row>
    <row r="33" spans="1:3" s="410" customFormat="1" ht="12" customHeight="1" thickBot="1">
      <c r="A33" s="16" t="s">
        <v>765</v>
      </c>
      <c r="B33" s="413" t="s">
        <v>766</v>
      </c>
      <c r="C33" s="304">
        <v>1000</v>
      </c>
    </row>
    <row r="34" spans="1:3" s="410" customFormat="1" ht="12" customHeight="1" thickBot="1">
      <c r="A34" s="20" t="s">
        <v>112</v>
      </c>
      <c r="B34" s="21" t="s">
        <v>388</v>
      </c>
      <c r="C34" s="300">
        <f>SUM(C35:C44)</f>
        <v>107004</v>
      </c>
    </row>
    <row r="35" spans="1:3" s="410" customFormat="1" ht="12" customHeight="1">
      <c r="A35" s="15" t="s">
        <v>187</v>
      </c>
      <c r="B35" s="411" t="s">
        <v>391</v>
      </c>
      <c r="C35" s="303"/>
    </row>
    <row r="36" spans="1:3" s="410" customFormat="1" ht="12" customHeight="1">
      <c r="A36" s="14" t="s">
        <v>188</v>
      </c>
      <c r="B36" s="412" t="s">
        <v>392</v>
      </c>
      <c r="C36" s="302">
        <v>5210</v>
      </c>
    </row>
    <row r="37" spans="1:3" s="410" customFormat="1" ht="12" customHeight="1">
      <c r="A37" s="14" t="s">
        <v>189</v>
      </c>
      <c r="B37" s="412" t="s">
        <v>393</v>
      </c>
      <c r="C37" s="302">
        <v>315</v>
      </c>
    </row>
    <row r="38" spans="1:3" s="410" customFormat="1" ht="12" customHeight="1">
      <c r="A38" s="14" t="s">
        <v>269</v>
      </c>
      <c r="B38" s="412" t="s">
        <v>394</v>
      </c>
      <c r="C38" s="302">
        <v>6200</v>
      </c>
    </row>
    <row r="39" spans="1:3" s="410" customFormat="1" ht="12" customHeight="1">
      <c r="A39" s="14" t="s">
        <v>270</v>
      </c>
      <c r="B39" s="412" t="s">
        <v>395</v>
      </c>
      <c r="C39" s="302">
        <v>86736</v>
      </c>
    </row>
    <row r="40" spans="1:3" s="410" customFormat="1" ht="12" customHeight="1">
      <c r="A40" s="14" t="s">
        <v>271</v>
      </c>
      <c r="B40" s="412" t="s">
        <v>396</v>
      </c>
      <c r="C40" s="302">
        <v>4038</v>
      </c>
    </row>
    <row r="41" spans="1:3" s="410" customFormat="1" ht="12" customHeight="1">
      <c r="A41" s="14" t="s">
        <v>272</v>
      </c>
      <c r="B41" s="412" t="s">
        <v>397</v>
      </c>
      <c r="C41" s="302"/>
    </row>
    <row r="42" spans="1:3" s="410" customFormat="1" ht="12" customHeight="1">
      <c r="A42" s="14" t="s">
        <v>273</v>
      </c>
      <c r="B42" s="412" t="s">
        <v>398</v>
      </c>
      <c r="C42" s="302">
        <v>1505</v>
      </c>
    </row>
    <row r="43" spans="1:3" s="410" customFormat="1" ht="12" customHeight="1">
      <c r="A43" s="14" t="s">
        <v>389</v>
      </c>
      <c r="B43" s="412" t="s">
        <v>399</v>
      </c>
      <c r="C43" s="305"/>
    </row>
    <row r="44" spans="1:3" s="410" customFormat="1" ht="12" customHeight="1" thickBot="1">
      <c r="A44" s="16" t="s">
        <v>390</v>
      </c>
      <c r="B44" s="413" t="s">
        <v>400</v>
      </c>
      <c r="C44" s="400">
        <v>3000</v>
      </c>
    </row>
    <row r="45" spans="1:3" s="410" customFormat="1" ht="12" customHeight="1" thickBot="1">
      <c r="A45" s="20" t="s">
        <v>113</v>
      </c>
      <c r="B45" s="21" t="s">
        <v>401</v>
      </c>
      <c r="C45" s="300">
        <f>SUM(C46:C50)</f>
        <v>0</v>
      </c>
    </row>
    <row r="46" spans="1:3" s="410" customFormat="1" ht="12" customHeight="1">
      <c r="A46" s="15" t="s">
        <v>190</v>
      </c>
      <c r="B46" s="411" t="s">
        <v>405</v>
      </c>
      <c r="C46" s="457"/>
    </row>
    <row r="47" spans="1:3" s="410" customFormat="1" ht="12" customHeight="1">
      <c r="A47" s="14" t="s">
        <v>191</v>
      </c>
      <c r="B47" s="412" t="s">
        <v>406</v>
      </c>
      <c r="C47" s="305"/>
    </row>
    <row r="48" spans="1:3" s="410" customFormat="1" ht="12" customHeight="1">
      <c r="A48" s="14" t="s">
        <v>402</v>
      </c>
      <c r="B48" s="412" t="s">
        <v>407</v>
      </c>
      <c r="C48" s="305"/>
    </row>
    <row r="49" spans="1:3" s="410" customFormat="1" ht="12" customHeight="1">
      <c r="A49" s="14" t="s">
        <v>403</v>
      </c>
      <c r="B49" s="412" t="s">
        <v>408</v>
      </c>
      <c r="C49" s="305"/>
    </row>
    <row r="50" spans="1:3" s="410" customFormat="1" ht="12" customHeight="1">
      <c r="A50" s="14" t="s">
        <v>404</v>
      </c>
      <c r="B50" s="412" t="s">
        <v>409</v>
      </c>
      <c r="C50" s="305"/>
    </row>
    <row r="51" spans="1:3" s="410" customFormat="1" ht="12" customHeight="1" thickBot="1">
      <c r="A51" s="13" t="s">
        <v>88</v>
      </c>
      <c r="B51" s="757" t="s">
        <v>609</v>
      </c>
      <c r="C51" s="758"/>
    </row>
    <row r="52" spans="1:3" s="410" customFormat="1" ht="12" customHeight="1" thickBot="1">
      <c r="A52" s="20" t="s">
        <v>274</v>
      </c>
      <c r="B52" s="21" t="s">
        <v>410</v>
      </c>
      <c r="C52" s="300">
        <f>SUM(C53:C55)</f>
        <v>53885</v>
      </c>
    </row>
    <row r="53" spans="1:3" s="410" customFormat="1" ht="12" customHeight="1">
      <c r="A53" s="15" t="s">
        <v>192</v>
      </c>
      <c r="B53" s="411" t="s">
        <v>411</v>
      </c>
      <c r="C53" s="303"/>
    </row>
    <row r="54" spans="1:3" s="410" customFormat="1" ht="12" customHeight="1">
      <c r="A54" s="14" t="s">
        <v>193</v>
      </c>
      <c r="B54" s="412" t="s">
        <v>795</v>
      </c>
      <c r="C54" s="302">
        <v>1458</v>
      </c>
    </row>
    <row r="55" spans="1:3" s="410" customFormat="1" ht="12" customHeight="1">
      <c r="A55" s="14" t="s">
        <v>414</v>
      </c>
      <c r="B55" s="412" t="s">
        <v>797</v>
      </c>
      <c r="C55" s="302">
        <v>52427</v>
      </c>
    </row>
    <row r="56" spans="1:3" s="410" customFormat="1" ht="12" customHeight="1" thickBot="1">
      <c r="A56" s="16" t="s">
        <v>415</v>
      </c>
      <c r="B56" s="413" t="s">
        <v>413</v>
      </c>
      <c r="C56" s="304"/>
    </row>
    <row r="57" spans="1:3" s="410" customFormat="1" ht="12" customHeight="1" thickBot="1">
      <c r="A57" s="20" t="s">
        <v>115</v>
      </c>
      <c r="B57" s="295" t="s">
        <v>416</v>
      </c>
      <c r="C57" s="300">
        <f>SUM(C58:C60)</f>
        <v>109155</v>
      </c>
    </row>
    <row r="58" spans="1:3" s="410" customFormat="1" ht="12" customHeight="1">
      <c r="A58" s="15" t="s">
        <v>275</v>
      </c>
      <c r="B58" s="411" t="s">
        <v>418</v>
      </c>
      <c r="C58" s="305"/>
    </row>
    <row r="59" spans="1:3" s="410" customFormat="1" ht="12" customHeight="1">
      <c r="A59" s="14" t="s">
        <v>276</v>
      </c>
      <c r="B59" s="412" t="s">
        <v>596</v>
      </c>
      <c r="C59" s="305"/>
    </row>
    <row r="60" spans="1:3" s="410" customFormat="1" ht="12" customHeight="1">
      <c r="A60" s="14" t="s">
        <v>330</v>
      </c>
      <c r="B60" s="412" t="s">
        <v>819</v>
      </c>
      <c r="C60" s="305">
        <v>109155</v>
      </c>
    </row>
    <row r="61" spans="1:3" s="410" customFormat="1" ht="12" customHeight="1" thickBot="1">
      <c r="A61" s="16" t="s">
        <v>417</v>
      </c>
      <c r="B61" s="413" t="s">
        <v>420</v>
      </c>
      <c r="C61" s="305"/>
    </row>
    <row r="62" spans="1:3" s="410" customFormat="1" ht="12" customHeight="1" thickBot="1">
      <c r="A62" s="20" t="s">
        <v>116</v>
      </c>
      <c r="B62" s="21" t="s">
        <v>421</v>
      </c>
      <c r="C62" s="306">
        <f>+C5+C12+C19+C26+C34+C45+C52+C57</f>
        <v>843445</v>
      </c>
    </row>
    <row r="63" spans="1:3" s="410" customFormat="1" ht="12" customHeight="1" thickBot="1">
      <c r="A63" s="414" t="s">
        <v>422</v>
      </c>
      <c r="B63" s="295" t="s">
        <v>423</v>
      </c>
      <c r="C63" s="300">
        <f>SUM(C64:C66)</f>
        <v>0</v>
      </c>
    </row>
    <row r="64" spans="1:3" s="410" customFormat="1" ht="12" customHeight="1">
      <c r="A64" s="15" t="s">
        <v>456</v>
      </c>
      <c r="B64" s="411" t="s">
        <v>424</v>
      </c>
      <c r="C64" s="305"/>
    </row>
    <row r="65" spans="1:3" s="410" customFormat="1" ht="12" customHeight="1">
      <c r="A65" s="14" t="s">
        <v>465</v>
      </c>
      <c r="B65" s="412" t="s">
        <v>425</v>
      </c>
      <c r="C65" s="305"/>
    </row>
    <row r="66" spans="1:3" s="410" customFormat="1" ht="12" customHeight="1" thickBot="1">
      <c r="A66" s="16" t="s">
        <v>466</v>
      </c>
      <c r="B66" s="415" t="s">
        <v>426</v>
      </c>
      <c r="C66" s="305"/>
    </row>
    <row r="67" spans="1:3" s="410" customFormat="1" ht="12" customHeight="1" thickBot="1">
      <c r="A67" s="414" t="s">
        <v>427</v>
      </c>
      <c r="B67" s="295" t="s">
        <v>428</v>
      </c>
      <c r="C67" s="300">
        <f>SUM(C68:C71)</f>
        <v>0</v>
      </c>
    </row>
    <row r="68" spans="1:3" s="410" customFormat="1" ht="12" customHeight="1">
      <c r="A68" s="15" t="s">
        <v>243</v>
      </c>
      <c r="B68" s="411" t="s">
        <v>429</v>
      </c>
      <c r="C68" s="305"/>
    </row>
    <row r="69" spans="1:3" s="410" customFormat="1" ht="12" customHeight="1">
      <c r="A69" s="14" t="s">
        <v>244</v>
      </c>
      <c r="B69" s="412" t="s">
        <v>430</v>
      </c>
      <c r="C69" s="305"/>
    </row>
    <row r="70" spans="1:3" s="410" customFormat="1" ht="12" customHeight="1">
      <c r="A70" s="14" t="s">
        <v>457</v>
      </c>
      <c r="B70" s="412" t="s">
        <v>431</v>
      </c>
      <c r="C70" s="305"/>
    </row>
    <row r="71" spans="1:3" s="410" customFormat="1" ht="12" customHeight="1" thickBot="1">
      <c r="A71" s="16" t="s">
        <v>458</v>
      </c>
      <c r="B71" s="413" t="s">
        <v>432</v>
      </c>
      <c r="C71" s="305"/>
    </row>
    <row r="72" spans="1:3" s="410" customFormat="1" ht="12" customHeight="1" thickBot="1">
      <c r="A72" s="414" t="s">
        <v>433</v>
      </c>
      <c r="B72" s="295" t="s">
        <v>434</v>
      </c>
      <c r="C72" s="300">
        <v>223615</v>
      </c>
    </row>
    <row r="73" spans="1:3" s="410" customFormat="1" ht="12" customHeight="1">
      <c r="A73" s="15" t="s">
        <v>459</v>
      </c>
      <c r="B73" s="411" t="s">
        <v>435</v>
      </c>
      <c r="C73" s="305">
        <v>223615</v>
      </c>
    </row>
    <row r="74" spans="1:3" s="410" customFormat="1" ht="12" customHeight="1" thickBot="1">
      <c r="A74" s="16" t="s">
        <v>460</v>
      </c>
      <c r="B74" s="413" t="s">
        <v>436</v>
      </c>
      <c r="C74" s="305"/>
    </row>
    <row r="75" spans="1:3" s="410" customFormat="1" ht="12" customHeight="1" thickBot="1">
      <c r="A75" s="414" t="s">
        <v>437</v>
      </c>
      <c r="B75" s="295" t="s">
        <v>438</v>
      </c>
      <c r="C75" s="300">
        <f>SUM(C76:C78)</f>
        <v>0</v>
      </c>
    </row>
    <row r="76" spans="1:3" s="410" customFormat="1" ht="12" customHeight="1">
      <c r="A76" s="15" t="s">
        <v>461</v>
      </c>
      <c r="B76" s="411" t="s">
        <v>439</v>
      </c>
      <c r="C76" s="305"/>
    </row>
    <row r="77" spans="1:3" s="410" customFormat="1" ht="12" customHeight="1">
      <c r="A77" s="14" t="s">
        <v>462</v>
      </c>
      <c r="B77" s="412" t="s">
        <v>440</v>
      </c>
      <c r="C77" s="305"/>
    </row>
    <row r="78" spans="1:3" s="410" customFormat="1" ht="12" customHeight="1" thickBot="1">
      <c r="A78" s="16" t="s">
        <v>463</v>
      </c>
      <c r="B78" s="413" t="s">
        <v>441</v>
      </c>
      <c r="C78" s="305"/>
    </row>
    <row r="79" spans="1:3" s="410" customFormat="1" ht="12" customHeight="1" thickBot="1">
      <c r="A79" s="414" t="s">
        <v>442</v>
      </c>
      <c r="B79" s="295" t="s">
        <v>464</v>
      </c>
      <c r="C79" s="300">
        <f>SUM(C80:C83)</f>
        <v>0</v>
      </c>
    </row>
    <row r="80" spans="1:3" s="410" customFormat="1" ht="12" customHeight="1">
      <c r="A80" s="416" t="s">
        <v>443</v>
      </c>
      <c r="B80" s="411" t="s">
        <v>444</v>
      </c>
      <c r="C80" s="305"/>
    </row>
    <row r="81" spans="1:3" s="410" customFormat="1" ht="12" customHeight="1">
      <c r="A81" s="417" t="s">
        <v>445</v>
      </c>
      <c r="B81" s="412" t="s">
        <v>446</v>
      </c>
      <c r="C81" s="305"/>
    </row>
    <row r="82" spans="1:3" s="410" customFormat="1" ht="12" customHeight="1">
      <c r="A82" s="417" t="s">
        <v>447</v>
      </c>
      <c r="B82" s="412" t="s">
        <v>448</v>
      </c>
      <c r="C82" s="305"/>
    </row>
    <row r="83" spans="1:3" s="410" customFormat="1" ht="12" customHeight="1" thickBot="1">
      <c r="A83" s="418" t="s">
        <v>449</v>
      </c>
      <c r="B83" s="413" t="s">
        <v>450</v>
      </c>
      <c r="C83" s="305"/>
    </row>
    <row r="84" spans="1:3" s="410" customFormat="1" ht="13.5" customHeight="1" thickBot="1">
      <c r="A84" s="414" t="s">
        <v>451</v>
      </c>
      <c r="B84" s="295" t="s">
        <v>452</v>
      </c>
      <c r="C84" s="458"/>
    </row>
    <row r="85" spans="1:3" s="410" customFormat="1" ht="15.75" customHeight="1" thickBot="1">
      <c r="A85" s="414" t="s">
        <v>453</v>
      </c>
      <c r="B85" s="419" t="s">
        <v>454</v>
      </c>
      <c r="C85" s="306">
        <f>+C63+C67+C72+C75+C79+C84</f>
        <v>223615</v>
      </c>
    </row>
    <row r="86" spans="1:3" s="410" customFormat="1" ht="16.5" customHeight="1" thickBot="1">
      <c r="A86" s="420" t="s">
        <v>467</v>
      </c>
      <c r="B86" s="421" t="s">
        <v>455</v>
      </c>
      <c r="C86" s="306">
        <f>+C62+C85</f>
        <v>1067060</v>
      </c>
    </row>
    <row r="87" spans="1:3" s="410" customFormat="1" ht="83.25" customHeight="1">
      <c r="A87" s="5"/>
      <c r="B87" s="6"/>
      <c r="C87" s="307"/>
    </row>
    <row r="88" spans="1:3" ht="16.5" customHeight="1">
      <c r="A88" s="985" t="s">
        <v>136</v>
      </c>
      <c r="B88" s="985"/>
      <c r="C88" s="985"/>
    </row>
    <row r="89" spans="1:3" s="422" customFormat="1" ht="16.5" customHeight="1" thickBot="1">
      <c r="A89" s="986" t="s">
        <v>247</v>
      </c>
      <c r="B89" s="986"/>
      <c r="C89" s="141" t="s">
        <v>329</v>
      </c>
    </row>
    <row r="90" spans="1:3" ht="37.5" customHeight="1" thickBot="1">
      <c r="A90" s="23" t="s">
        <v>163</v>
      </c>
      <c r="B90" s="24" t="s">
        <v>137</v>
      </c>
      <c r="C90" s="39" t="s">
        <v>721</v>
      </c>
    </row>
    <row r="91" spans="1:3" s="409" customFormat="1" ht="12" customHeight="1" thickBot="1">
      <c r="A91" s="32">
        <v>1</v>
      </c>
      <c r="B91" s="33">
        <v>2</v>
      </c>
      <c r="C91" s="34">
        <v>3</v>
      </c>
    </row>
    <row r="92" spans="1:3" ht="12" customHeight="1" thickBot="1">
      <c r="A92" s="22" t="s">
        <v>108</v>
      </c>
      <c r="B92" s="31" t="s">
        <v>470</v>
      </c>
      <c r="C92" s="299">
        <f>SUM(C93:C97)</f>
        <v>604193</v>
      </c>
    </row>
    <row r="93" spans="1:3" ht="12" customHeight="1">
      <c r="A93" s="17" t="s">
        <v>194</v>
      </c>
      <c r="B93" s="10" t="s">
        <v>138</v>
      </c>
      <c r="C93" s="301">
        <v>168647</v>
      </c>
    </row>
    <row r="94" spans="1:3" ht="12" customHeight="1">
      <c r="A94" s="14" t="s">
        <v>195</v>
      </c>
      <c r="B94" s="8" t="s">
        <v>277</v>
      </c>
      <c r="C94" s="302">
        <v>46599</v>
      </c>
    </row>
    <row r="95" spans="1:3" ht="12" customHeight="1">
      <c r="A95" s="14" t="s">
        <v>196</v>
      </c>
      <c r="B95" s="8" t="s">
        <v>233</v>
      </c>
      <c r="C95" s="304">
        <v>217968</v>
      </c>
    </row>
    <row r="96" spans="1:3" ht="12" customHeight="1">
      <c r="A96" s="14" t="s">
        <v>197</v>
      </c>
      <c r="B96" s="11" t="s">
        <v>278</v>
      </c>
      <c r="C96" s="304">
        <v>9611</v>
      </c>
    </row>
    <row r="97" spans="1:3" ht="12" customHeight="1">
      <c r="A97" s="14" t="s">
        <v>208</v>
      </c>
      <c r="B97" s="19" t="s">
        <v>279</v>
      </c>
      <c r="C97" s="304">
        <f>SUM(C98:C107)</f>
        <v>161368</v>
      </c>
    </row>
    <row r="98" spans="1:3" ht="12" customHeight="1">
      <c r="A98" s="14" t="s">
        <v>198</v>
      </c>
      <c r="B98" s="8" t="s">
        <v>471</v>
      </c>
      <c r="C98" s="304"/>
    </row>
    <row r="99" spans="1:3" ht="12" customHeight="1">
      <c r="A99" s="14" t="s">
        <v>199</v>
      </c>
      <c r="B99" s="143" t="s">
        <v>472</v>
      </c>
      <c r="C99" s="304"/>
    </row>
    <row r="100" spans="1:3" ht="12" customHeight="1">
      <c r="A100" s="14" t="s">
        <v>209</v>
      </c>
      <c r="B100" s="144" t="s">
        <v>473</v>
      </c>
      <c r="C100" s="304"/>
    </row>
    <row r="101" spans="1:3" ht="12" customHeight="1">
      <c r="A101" s="14" t="s">
        <v>210</v>
      </c>
      <c r="B101" s="144" t="s">
        <v>474</v>
      </c>
      <c r="C101" s="304"/>
    </row>
    <row r="102" spans="1:3" ht="12" customHeight="1">
      <c r="A102" s="14" t="s">
        <v>211</v>
      </c>
      <c r="B102" s="143" t="s">
        <v>672</v>
      </c>
      <c r="C102" s="304">
        <v>120794</v>
      </c>
    </row>
    <row r="103" spans="1:3" ht="12" customHeight="1">
      <c r="A103" s="14" t="s">
        <v>212</v>
      </c>
      <c r="B103" s="143" t="s">
        <v>816</v>
      </c>
      <c r="C103" s="304">
        <v>27657</v>
      </c>
    </row>
    <row r="104" spans="1:3" ht="12" customHeight="1">
      <c r="A104" s="14" t="s">
        <v>214</v>
      </c>
      <c r="B104" s="144" t="s">
        <v>477</v>
      </c>
      <c r="C104" s="304"/>
    </row>
    <row r="105" spans="1:3" ht="12" customHeight="1">
      <c r="A105" s="13" t="s">
        <v>280</v>
      </c>
      <c r="B105" s="145" t="s">
        <v>478</v>
      </c>
      <c r="C105" s="304"/>
    </row>
    <row r="106" spans="1:3" ht="12" customHeight="1">
      <c r="A106" s="14" t="s">
        <v>468</v>
      </c>
      <c r="B106" s="144" t="s">
        <v>800</v>
      </c>
      <c r="C106" s="304">
        <v>9717</v>
      </c>
    </row>
    <row r="107" spans="1:3" ht="12" customHeight="1" thickBot="1">
      <c r="A107" s="18" t="s">
        <v>469</v>
      </c>
      <c r="B107" s="909" t="s">
        <v>480</v>
      </c>
      <c r="C107" s="308">
        <v>3200</v>
      </c>
    </row>
    <row r="108" spans="1:3" ht="12" customHeight="1" thickBot="1">
      <c r="A108" s="20" t="s">
        <v>109</v>
      </c>
      <c r="B108" s="30" t="s">
        <v>481</v>
      </c>
      <c r="C108" s="300">
        <f>+C109+C111+C113</f>
        <v>311835</v>
      </c>
    </row>
    <row r="109" spans="1:3" ht="12" customHeight="1">
      <c r="A109" s="15" t="s">
        <v>200</v>
      </c>
      <c r="B109" s="8" t="s">
        <v>817</v>
      </c>
      <c r="C109" s="303">
        <v>78997</v>
      </c>
    </row>
    <row r="110" spans="1:3" ht="12" customHeight="1">
      <c r="A110" s="15" t="s">
        <v>201</v>
      </c>
      <c r="B110" s="12" t="s">
        <v>485</v>
      </c>
      <c r="C110" s="303">
        <v>911</v>
      </c>
    </row>
    <row r="111" spans="1:3" ht="12" customHeight="1">
      <c r="A111" s="15" t="s">
        <v>202</v>
      </c>
      <c r="B111" s="12" t="s">
        <v>281</v>
      </c>
      <c r="C111" s="302">
        <v>182000</v>
      </c>
    </row>
    <row r="112" spans="1:3" ht="12" customHeight="1">
      <c r="A112" s="15" t="s">
        <v>203</v>
      </c>
      <c r="B112" s="12" t="s">
        <v>486</v>
      </c>
      <c r="C112" s="273"/>
    </row>
    <row r="113" spans="1:3" ht="12" customHeight="1">
      <c r="A113" s="15" t="s">
        <v>204</v>
      </c>
      <c r="B113" s="297" t="s">
        <v>331</v>
      </c>
      <c r="C113" s="273">
        <f>SUM(C114:C121)</f>
        <v>50838</v>
      </c>
    </row>
    <row r="114" spans="1:3" ht="12" customHeight="1">
      <c r="A114" s="15" t="s">
        <v>213</v>
      </c>
      <c r="B114" s="296" t="s">
        <v>597</v>
      </c>
      <c r="C114" s="273"/>
    </row>
    <row r="115" spans="1:3" ht="12" customHeight="1">
      <c r="A115" s="15" t="s">
        <v>215</v>
      </c>
      <c r="B115" s="407" t="s">
        <v>491</v>
      </c>
      <c r="C115" s="273"/>
    </row>
    <row r="116" spans="1:3" ht="15.75">
      <c r="A116" s="15" t="s">
        <v>282</v>
      </c>
      <c r="B116" s="144" t="s">
        <v>818</v>
      </c>
      <c r="C116" s="273">
        <v>49638</v>
      </c>
    </row>
    <row r="117" spans="1:3" ht="12" customHeight="1">
      <c r="A117" s="15" t="s">
        <v>283</v>
      </c>
      <c r="B117" s="144" t="s">
        <v>490</v>
      </c>
      <c r="C117" s="273"/>
    </row>
    <row r="118" spans="1:3" ht="12" customHeight="1">
      <c r="A118" s="15" t="s">
        <v>284</v>
      </c>
      <c r="B118" s="144" t="s">
        <v>489</v>
      </c>
      <c r="C118" s="273"/>
    </row>
    <row r="119" spans="1:3" ht="12" customHeight="1">
      <c r="A119" s="15" t="s">
        <v>482</v>
      </c>
      <c r="B119" s="144" t="s">
        <v>477</v>
      </c>
      <c r="C119" s="273"/>
    </row>
    <row r="120" spans="1:3" ht="12" customHeight="1">
      <c r="A120" s="15" t="s">
        <v>483</v>
      </c>
      <c r="B120" s="144" t="s">
        <v>488</v>
      </c>
      <c r="C120" s="273"/>
    </row>
    <row r="121" spans="1:3" ht="16.5" thickBot="1">
      <c r="A121" s="13" t="s">
        <v>484</v>
      </c>
      <c r="B121" s="144" t="s">
        <v>673</v>
      </c>
      <c r="C121" s="274">
        <v>1200</v>
      </c>
    </row>
    <row r="122" spans="1:3" ht="12" customHeight="1" thickBot="1">
      <c r="A122" s="20" t="s">
        <v>110</v>
      </c>
      <c r="B122" s="125" t="s">
        <v>492</v>
      </c>
      <c r="C122" s="300">
        <f>+C123+C124</f>
        <v>151032</v>
      </c>
    </row>
    <row r="123" spans="1:3" ht="12" customHeight="1">
      <c r="A123" s="15" t="s">
        <v>183</v>
      </c>
      <c r="B123" s="9" t="s">
        <v>150</v>
      </c>
      <c r="C123" s="303">
        <v>102156</v>
      </c>
    </row>
    <row r="124" spans="1:3" ht="12" customHeight="1" thickBot="1">
      <c r="A124" s="16" t="s">
        <v>184</v>
      </c>
      <c r="B124" s="12" t="s">
        <v>151</v>
      </c>
      <c r="C124" s="304">
        <v>48876</v>
      </c>
    </row>
    <row r="125" spans="1:3" ht="12" customHeight="1" thickBot="1">
      <c r="A125" s="20" t="s">
        <v>111</v>
      </c>
      <c r="B125" s="125" t="s">
        <v>493</v>
      </c>
      <c r="C125" s="300">
        <f>+C92+C108+C122</f>
        <v>1067060</v>
      </c>
    </row>
    <row r="126" spans="1:3" ht="12" customHeight="1" thickBot="1">
      <c r="A126" s="20" t="s">
        <v>112</v>
      </c>
      <c r="B126" s="125" t="s">
        <v>494</v>
      </c>
      <c r="C126" s="300">
        <f>+C127+C128+C129</f>
        <v>0</v>
      </c>
    </row>
    <row r="127" spans="1:3" ht="12" customHeight="1">
      <c r="A127" s="15" t="s">
        <v>187</v>
      </c>
      <c r="B127" s="9" t="s">
        <v>495</v>
      </c>
      <c r="C127" s="273"/>
    </row>
    <row r="128" spans="1:3" ht="12" customHeight="1">
      <c r="A128" s="15" t="s">
        <v>188</v>
      </c>
      <c r="B128" s="9" t="s">
        <v>496</v>
      </c>
      <c r="C128" s="273"/>
    </row>
    <row r="129" spans="1:3" ht="12" customHeight="1" thickBot="1">
      <c r="A129" s="13" t="s">
        <v>189</v>
      </c>
      <c r="B129" s="7" t="s">
        <v>497</v>
      </c>
      <c r="C129" s="273"/>
    </row>
    <row r="130" spans="1:3" ht="12" customHeight="1" thickBot="1">
      <c r="A130" s="20" t="s">
        <v>113</v>
      </c>
      <c r="B130" s="125" t="s">
        <v>556</v>
      </c>
      <c r="C130" s="300">
        <f>+C131+C132+C133+C134</f>
        <v>0</v>
      </c>
    </row>
    <row r="131" spans="1:3" ht="12" customHeight="1">
      <c r="A131" s="15" t="s">
        <v>190</v>
      </c>
      <c r="B131" s="9" t="s">
        <v>498</v>
      </c>
      <c r="C131" s="273"/>
    </row>
    <row r="132" spans="1:3" ht="12" customHeight="1">
      <c r="A132" s="15" t="s">
        <v>191</v>
      </c>
      <c r="B132" s="9" t="s">
        <v>499</v>
      </c>
      <c r="C132" s="273"/>
    </row>
    <row r="133" spans="1:3" ht="12" customHeight="1">
      <c r="A133" s="15" t="s">
        <v>402</v>
      </c>
      <c r="B133" s="9" t="s">
        <v>500</v>
      </c>
      <c r="C133" s="273"/>
    </row>
    <row r="134" spans="1:3" ht="12" customHeight="1" thickBot="1">
      <c r="A134" s="13" t="s">
        <v>403</v>
      </c>
      <c r="B134" s="7" t="s">
        <v>501</v>
      </c>
      <c r="C134" s="273"/>
    </row>
    <row r="135" spans="1:3" ht="12" customHeight="1" thickBot="1">
      <c r="A135" s="20" t="s">
        <v>114</v>
      </c>
      <c r="B135" s="125" t="s">
        <v>502</v>
      </c>
      <c r="C135" s="306">
        <f>+C136+C137+C138+C139</f>
        <v>0</v>
      </c>
    </row>
    <row r="136" spans="1:3" ht="12" customHeight="1">
      <c r="A136" s="15" t="s">
        <v>192</v>
      </c>
      <c r="B136" s="9" t="s">
        <v>503</v>
      </c>
      <c r="C136" s="273"/>
    </row>
    <row r="137" spans="1:3" ht="12" customHeight="1">
      <c r="A137" s="15" t="s">
        <v>193</v>
      </c>
      <c r="B137" s="9" t="s">
        <v>513</v>
      </c>
      <c r="C137" s="273"/>
    </row>
    <row r="138" spans="1:3" ht="12" customHeight="1">
      <c r="A138" s="15" t="s">
        <v>414</v>
      </c>
      <c r="B138" s="9" t="s">
        <v>504</v>
      </c>
      <c r="C138" s="273"/>
    </row>
    <row r="139" spans="1:3" ht="12" customHeight="1" thickBot="1">
      <c r="A139" s="13" t="s">
        <v>415</v>
      </c>
      <c r="B139" s="7" t="s">
        <v>505</v>
      </c>
      <c r="C139" s="273"/>
    </row>
    <row r="140" spans="1:3" ht="12" customHeight="1" thickBot="1">
      <c r="A140" s="20" t="s">
        <v>115</v>
      </c>
      <c r="B140" s="125" t="s">
        <v>506</v>
      </c>
      <c r="C140" s="309">
        <f>+C141+C142+C143+C144</f>
        <v>0</v>
      </c>
    </row>
    <row r="141" spans="1:3" ht="12" customHeight="1">
      <c r="A141" s="15" t="s">
        <v>275</v>
      </c>
      <c r="B141" s="9" t="s">
        <v>507</v>
      </c>
      <c r="C141" s="273"/>
    </row>
    <row r="142" spans="1:3" ht="12" customHeight="1">
      <c r="A142" s="15" t="s">
        <v>276</v>
      </c>
      <c r="B142" s="9" t="s">
        <v>508</v>
      </c>
      <c r="C142" s="273"/>
    </row>
    <row r="143" spans="1:3" ht="12" customHeight="1">
      <c r="A143" s="15" t="s">
        <v>330</v>
      </c>
      <c r="B143" s="9" t="s">
        <v>509</v>
      </c>
      <c r="C143" s="273"/>
    </row>
    <row r="144" spans="1:3" ht="12" customHeight="1" thickBot="1">
      <c r="A144" s="15" t="s">
        <v>417</v>
      </c>
      <c r="B144" s="9" t="s">
        <v>510</v>
      </c>
      <c r="C144" s="273"/>
    </row>
    <row r="145" spans="1:9" ht="15" customHeight="1" thickBot="1">
      <c r="A145" s="20" t="s">
        <v>116</v>
      </c>
      <c r="B145" s="125" t="s">
        <v>511</v>
      </c>
      <c r="C145" s="423">
        <f>+C126+C130+C135+C140</f>
        <v>0</v>
      </c>
      <c r="F145" s="424"/>
      <c r="G145" s="425"/>
      <c r="H145" s="425"/>
      <c r="I145" s="425"/>
    </row>
    <row r="146" spans="1:3" s="410" customFormat="1" ht="12.75" customHeight="1" thickBot="1">
      <c r="A146" s="298" t="s">
        <v>117</v>
      </c>
      <c r="B146" s="383" t="s">
        <v>512</v>
      </c>
      <c r="C146" s="423">
        <f>+C125+C145</f>
        <v>1067060</v>
      </c>
    </row>
    <row r="147" ht="7.5" customHeight="1"/>
    <row r="148" spans="1:3" ht="15.75">
      <c r="A148" s="987" t="s">
        <v>514</v>
      </c>
      <c r="B148" s="987"/>
      <c r="C148" s="987"/>
    </row>
    <row r="149" spans="1:3" ht="15" customHeight="1" thickBot="1">
      <c r="A149" s="984" t="s">
        <v>248</v>
      </c>
      <c r="B149" s="984"/>
      <c r="C149" s="310" t="s">
        <v>329</v>
      </c>
    </row>
    <row r="150" spans="1:4" ht="13.5" customHeight="1" thickBot="1">
      <c r="A150" s="20">
        <v>1</v>
      </c>
      <c r="B150" s="30" t="s">
        <v>515</v>
      </c>
      <c r="C150" s="300">
        <f>+C62-C125</f>
        <v>-223615</v>
      </c>
      <c r="D150" s="426"/>
    </row>
    <row r="151" spans="1:3" ht="18" customHeight="1" thickBot="1">
      <c r="A151" s="20" t="s">
        <v>109</v>
      </c>
      <c r="B151" s="30" t="s">
        <v>516</v>
      </c>
      <c r="C151" s="300">
        <f>+C85-C145</f>
        <v>223615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2015. ÉVI KÖLTSÉGVETÉSÉNEK ÖSSZEVONT MÉRLEGE&amp;10
&amp;R&amp;"Times New Roman CE,Félkövér dőlt"&amp;11 1.1. melléklet az 1/2015. (I.27.) önkormányzati rendelethez</oddHead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51" sqref="C5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449" t="s">
        <v>748</v>
      </c>
    </row>
    <row r="2" spans="1:3" s="450" customFormat="1" ht="25.5" customHeight="1">
      <c r="A2" s="401" t="s">
        <v>299</v>
      </c>
      <c r="B2" s="361" t="s">
        <v>606</v>
      </c>
      <c r="C2" s="376" t="s">
        <v>152</v>
      </c>
    </row>
    <row r="3" spans="1:3" s="450" customFormat="1" ht="24.75" thickBot="1">
      <c r="A3" s="442" t="s">
        <v>298</v>
      </c>
      <c r="B3" s="362" t="s">
        <v>585</v>
      </c>
      <c r="C3" s="377" t="s">
        <v>152</v>
      </c>
    </row>
    <row r="4" spans="1:3" s="451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s="452" customFormat="1" ht="12.75" customHeight="1" thickBot="1">
      <c r="A6" s="203">
        <v>1</v>
      </c>
      <c r="B6" s="204">
        <v>2</v>
      </c>
      <c r="C6" s="205">
        <v>3</v>
      </c>
    </row>
    <row r="7" spans="1:3" s="452" customFormat="1" ht="15.75" customHeight="1" thickBot="1">
      <c r="A7" s="238"/>
      <c r="B7" s="239" t="s">
        <v>146</v>
      </c>
      <c r="C7" s="240"/>
    </row>
    <row r="8" spans="1:3" s="378" customFormat="1" ht="12" customHeight="1" thickBot="1">
      <c r="A8" s="203" t="s">
        <v>108</v>
      </c>
      <c r="B8" s="241" t="s">
        <v>563</v>
      </c>
      <c r="C8" s="320">
        <f>SUM(C9:C18)</f>
        <v>3000</v>
      </c>
    </row>
    <row r="9" spans="1:3" s="378" customFormat="1" ht="12" customHeight="1">
      <c r="A9" s="443" t="s">
        <v>194</v>
      </c>
      <c r="B9" s="10" t="s">
        <v>391</v>
      </c>
      <c r="C9" s="367"/>
    </row>
    <row r="10" spans="1:3" s="378" customFormat="1" ht="12" customHeight="1">
      <c r="A10" s="444" t="s">
        <v>195</v>
      </c>
      <c r="B10" s="8" t="s">
        <v>392</v>
      </c>
      <c r="C10" s="318">
        <v>3000</v>
      </c>
    </row>
    <row r="11" spans="1:3" s="378" customFormat="1" ht="12" customHeight="1">
      <c r="A11" s="444" t="s">
        <v>196</v>
      </c>
      <c r="B11" s="8" t="s">
        <v>393</v>
      </c>
      <c r="C11" s="318"/>
    </row>
    <row r="12" spans="1:3" s="378" customFormat="1" ht="12" customHeight="1">
      <c r="A12" s="444" t="s">
        <v>197</v>
      </c>
      <c r="B12" s="8" t="s">
        <v>394</v>
      </c>
      <c r="C12" s="318"/>
    </row>
    <row r="13" spans="1:3" s="378" customFormat="1" ht="12" customHeight="1">
      <c r="A13" s="444" t="s">
        <v>242</v>
      </c>
      <c r="B13" s="8" t="s">
        <v>395</v>
      </c>
      <c r="C13" s="318"/>
    </row>
    <row r="14" spans="1:3" s="378" customFormat="1" ht="12" customHeight="1">
      <c r="A14" s="444" t="s">
        <v>198</v>
      </c>
      <c r="B14" s="8" t="s">
        <v>564</v>
      </c>
      <c r="C14" s="318"/>
    </row>
    <row r="15" spans="1:3" s="378" customFormat="1" ht="12" customHeight="1">
      <c r="A15" s="444" t="s">
        <v>199</v>
      </c>
      <c r="B15" s="7" t="s">
        <v>565</v>
      </c>
      <c r="C15" s="318"/>
    </row>
    <row r="16" spans="1:3" s="378" customFormat="1" ht="12" customHeight="1">
      <c r="A16" s="444" t="s">
        <v>209</v>
      </c>
      <c r="B16" s="8" t="s">
        <v>398</v>
      </c>
      <c r="C16" s="368"/>
    </row>
    <row r="17" spans="1:3" s="453" customFormat="1" ht="12" customHeight="1">
      <c r="A17" s="444" t="s">
        <v>210</v>
      </c>
      <c r="B17" s="8" t="s">
        <v>399</v>
      </c>
      <c r="C17" s="318"/>
    </row>
    <row r="18" spans="1:3" s="453" customFormat="1" ht="12" customHeight="1" thickBot="1">
      <c r="A18" s="444" t="s">
        <v>211</v>
      </c>
      <c r="B18" s="7" t="s">
        <v>400</v>
      </c>
      <c r="C18" s="319"/>
    </row>
    <row r="19" spans="1:3" s="378" customFormat="1" ht="12" customHeight="1" thickBot="1">
      <c r="A19" s="203" t="s">
        <v>109</v>
      </c>
      <c r="B19" s="241" t="s">
        <v>566</v>
      </c>
      <c r="C19" s="320">
        <f>SUM(C20:C22)</f>
        <v>0</v>
      </c>
    </row>
    <row r="20" spans="1:3" s="453" customFormat="1" ht="12" customHeight="1">
      <c r="A20" s="444" t="s">
        <v>200</v>
      </c>
      <c r="B20" s="9" t="s">
        <v>366</v>
      </c>
      <c r="C20" s="318"/>
    </row>
    <row r="21" spans="1:3" s="453" customFormat="1" ht="12" customHeight="1">
      <c r="A21" s="444" t="s">
        <v>201</v>
      </c>
      <c r="B21" s="8" t="s">
        <v>567</v>
      </c>
      <c r="C21" s="318"/>
    </row>
    <row r="22" spans="1:3" s="453" customFormat="1" ht="12" customHeight="1">
      <c r="A22" s="444" t="s">
        <v>202</v>
      </c>
      <c r="B22" s="8" t="s">
        <v>568</v>
      </c>
      <c r="C22" s="318"/>
    </row>
    <row r="23" spans="1:3" s="453" customFormat="1" ht="12" customHeight="1" thickBot="1">
      <c r="A23" s="444" t="s">
        <v>203</v>
      </c>
      <c r="B23" s="8" t="s">
        <v>91</v>
      </c>
      <c r="C23" s="318"/>
    </row>
    <row r="24" spans="1:3" s="453" customFormat="1" ht="12" customHeight="1" thickBot="1">
      <c r="A24" s="211" t="s">
        <v>110</v>
      </c>
      <c r="B24" s="125" t="s">
        <v>268</v>
      </c>
      <c r="C24" s="347"/>
    </row>
    <row r="25" spans="1:3" s="453" customFormat="1" ht="12" customHeight="1" thickBot="1">
      <c r="A25" s="211" t="s">
        <v>111</v>
      </c>
      <c r="B25" s="125" t="s">
        <v>569</v>
      </c>
      <c r="C25" s="320">
        <f>+C26+C27</f>
        <v>0</v>
      </c>
    </row>
    <row r="26" spans="1:3" s="453" customFormat="1" ht="12" customHeight="1">
      <c r="A26" s="445" t="s">
        <v>376</v>
      </c>
      <c r="B26" s="446" t="s">
        <v>567</v>
      </c>
      <c r="C26" s="78"/>
    </row>
    <row r="27" spans="1:3" s="453" customFormat="1" ht="12" customHeight="1">
      <c r="A27" s="445" t="s">
        <v>379</v>
      </c>
      <c r="B27" s="447" t="s">
        <v>570</v>
      </c>
      <c r="C27" s="321"/>
    </row>
    <row r="28" spans="1:3" s="453" customFormat="1" ht="12" customHeight="1" thickBot="1">
      <c r="A28" s="444" t="s">
        <v>380</v>
      </c>
      <c r="B28" s="448" t="s">
        <v>571</v>
      </c>
      <c r="C28" s="85"/>
    </row>
    <row r="29" spans="1:3" s="453" customFormat="1" ht="12" customHeight="1" thickBot="1">
      <c r="A29" s="211" t="s">
        <v>112</v>
      </c>
      <c r="B29" s="125" t="s">
        <v>572</v>
      </c>
      <c r="C29" s="320">
        <f>+C30+C31+C32</f>
        <v>0</v>
      </c>
    </row>
    <row r="30" spans="1:3" s="453" customFormat="1" ht="12" customHeight="1">
      <c r="A30" s="445" t="s">
        <v>187</v>
      </c>
      <c r="B30" s="446" t="s">
        <v>405</v>
      </c>
      <c r="C30" s="78"/>
    </row>
    <row r="31" spans="1:3" s="453" customFormat="1" ht="12" customHeight="1">
      <c r="A31" s="445" t="s">
        <v>188</v>
      </c>
      <c r="B31" s="447" t="s">
        <v>406</v>
      </c>
      <c r="C31" s="321"/>
    </row>
    <row r="32" spans="1:3" s="453" customFormat="1" ht="12" customHeight="1" thickBot="1">
      <c r="A32" s="444" t="s">
        <v>189</v>
      </c>
      <c r="B32" s="142" t="s">
        <v>407</v>
      </c>
      <c r="C32" s="85"/>
    </row>
    <row r="33" spans="1:3" s="378" customFormat="1" ht="12" customHeight="1" thickBot="1">
      <c r="A33" s="211" t="s">
        <v>113</v>
      </c>
      <c r="B33" s="125" t="s">
        <v>519</v>
      </c>
      <c r="C33" s="347"/>
    </row>
    <row r="34" spans="1:3" s="378" customFormat="1" ht="12" customHeight="1" thickBot="1">
      <c r="A34" s="211" t="s">
        <v>114</v>
      </c>
      <c r="B34" s="125" t="s">
        <v>573</v>
      </c>
      <c r="C34" s="369"/>
    </row>
    <row r="35" spans="1:3" s="378" customFormat="1" ht="12" customHeight="1" thickBot="1">
      <c r="A35" s="203" t="s">
        <v>115</v>
      </c>
      <c r="B35" s="125" t="s">
        <v>574</v>
      </c>
      <c r="C35" s="370">
        <f>+C8+C19+C24+C25+C29+C33+C34</f>
        <v>3000</v>
      </c>
    </row>
    <row r="36" spans="1:3" s="378" customFormat="1" ht="12" customHeight="1" thickBot="1">
      <c r="A36" s="242" t="s">
        <v>116</v>
      </c>
      <c r="B36" s="125" t="s">
        <v>575</v>
      </c>
      <c r="C36" s="370">
        <f>+C37+C38+C39</f>
        <v>0</v>
      </c>
    </row>
    <row r="37" spans="1:3" s="378" customFormat="1" ht="12" customHeight="1">
      <c r="A37" s="445" t="s">
        <v>576</v>
      </c>
      <c r="B37" s="446" t="s">
        <v>338</v>
      </c>
      <c r="C37" s="78"/>
    </row>
    <row r="38" spans="1:3" s="378" customFormat="1" ht="12" customHeight="1">
      <c r="A38" s="445" t="s">
        <v>577</v>
      </c>
      <c r="B38" s="447" t="s">
        <v>92</v>
      </c>
      <c r="C38" s="321"/>
    </row>
    <row r="39" spans="1:3" s="453" customFormat="1" ht="12" customHeight="1" thickBot="1">
      <c r="A39" s="444" t="s">
        <v>578</v>
      </c>
      <c r="B39" s="142" t="s">
        <v>677</v>
      </c>
      <c r="C39" s="759"/>
    </row>
    <row r="40" spans="1:3" s="453" customFormat="1" ht="15" customHeight="1" thickBot="1">
      <c r="A40" s="242" t="s">
        <v>117</v>
      </c>
      <c r="B40" s="243" t="s">
        <v>580</v>
      </c>
      <c r="C40" s="373">
        <f>+C35+C36</f>
        <v>3000</v>
      </c>
    </row>
    <row r="41" spans="1:3" s="453" customFormat="1" ht="15" customHeight="1">
      <c r="A41" s="244"/>
      <c r="B41" s="245"/>
      <c r="C41" s="371"/>
    </row>
    <row r="42" spans="1:3" ht="13.5" thickBot="1">
      <c r="A42" s="246"/>
      <c r="B42" s="247"/>
      <c r="C42" s="372"/>
    </row>
    <row r="43" spans="1:3" s="452" customFormat="1" ht="16.5" customHeight="1" thickBot="1">
      <c r="A43" s="248"/>
      <c r="B43" s="249" t="s">
        <v>148</v>
      </c>
      <c r="C43" s="373"/>
    </row>
    <row r="44" spans="1:3" s="454" customFormat="1" ht="12" customHeight="1" thickBot="1">
      <c r="A44" s="211" t="s">
        <v>108</v>
      </c>
      <c r="B44" s="125" t="s">
        <v>581</v>
      </c>
      <c r="C44" s="320">
        <f>SUM(C45:C49)</f>
        <v>2427</v>
      </c>
    </row>
    <row r="45" spans="1:3" ht="12" customHeight="1">
      <c r="A45" s="444" t="s">
        <v>194</v>
      </c>
      <c r="B45" s="9" t="s">
        <v>138</v>
      </c>
      <c r="C45" s="78">
        <v>1911</v>
      </c>
    </row>
    <row r="46" spans="1:3" ht="12" customHeight="1">
      <c r="A46" s="444" t="s">
        <v>195</v>
      </c>
      <c r="B46" s="8" t="s">
        <v>277</v>
      </c>
      <c r="C46" s="81">
        <v>516</v>
      </c>
    </row>
    <row r="47" spans="1:3" ht="12" customHeight="1">
      <c r="A47" s="444" t="s">
        <v>196</v>
      </c>
      <c r="B47" s="8" t="s">
        <v>233</v>
      </c>
      <c r="C47" s="81"/>
    </row>
    <row r="48" spans="1:3" ht="12" customHeight="1">
      <c r="A48" s="444" t="s">
        <v>197</v>
      </c>
      <c r="B48" s="8" t="s">
        <v>278</v>
      </c>
      <c r="C48" s="81"/>
    </row>
    <row r="49" spans="1:3" ht="12" customHeight="1" thickBot="1">
      <c r="A49" s="444" t="s">
        <v>242</v>
      </c>
      <c r="B49" s="8" t="s">
        <v>279</v>
      </c>
      <c r="C49" s="81"/>
    </row>
    <row r="50" spans="1:3" ht="12" customHeight="1" thickBot="1">
      <c r="A50" s="211" t="s">
        <v>109</v>
      </c>
      <c r="B50" s="125" t="s">
        <v>582</v>
      </c>
      <c r="C50" s="320">
        <f>SUM(C51:C53)</f>
        <v>0</v>
      </c>
    </row>
    <row r="51" spans="1:3" s="454" customFormat="1" ht="12" customHeight="1">
      <c r="A51" s="444" t="s">
        <v>200</v>
      </c>
      <c r="B51" s="9" t="s">
        <v>328</v>
      </c>
      <c r="C51" s="78"/>
    </row>
    <row r="52" spans="1:3" ht="12" customHeight="1">
      <c r="A52" s="444" t="s">
        <v>201</v>
      </c>
      <c r="B52" s="8" t="s">
        <v>281</v>
      </c>
      <c r="C52" s="81"/>
    </row>
    <row r="53" spans="1:3" ht="12" customHeight="1">
      <c r="A53" s="444" t="s">
        <v>202</v>
      </c>
      <c r="B53" s="8" t="s">
        <v>149</v>
      </c>
      <c r="C53" s="81"/>
    </row>
    <row r="54" spans="1:3" ht="12" customHeight="1" thickBot="1">
      <c r="A54" s="444" t="s">
        <v>203</v>
      </c>
      <c r="B54" s="8" t="s">
        <v>93</v>
      </c>
      <c r="C54" s="81"/>
    </row>
    <row r="55" spans="1:3" ht="15" customHeight="1" thickBot="1">
      <c r="A55" s="211" t="s">
        <v>110</v>
      </c>
      <c r="B55" s="250" t="s">
        <v>583</v>
      </c>
      <c r="C55" s="374">
        <f>+C44+C50</f>
        <v>2427</v>
      </c>
    </row>
    <row r="56" ht="13.5" thickBot="1">
      <c r="C56" s="375"/>
    </row>
    <row r="57" spans="1:3" ht="15" customHeight="1" thickBot="1">
      <c r="A57" s="253" t="s">
        <v>301</v>
      </c>
      <c r="B57" s="254"/>
      <c r="C57" s="122"/>
    </row>
    <row r="58" spans="1:3" ht="14.25" customHeight="1" thickBot="1">
      <c r="A58" s="253" t="s">
        <v>302</v>
      </c>
      <c r="B58" s="254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449" t="s">
        <v>749</v>
      </c>
    </row>
    <row r="2" spans="1:3" s="450" customFormat="1" ht="25.5" customHeight="1">
      <c r="A2" s="401" t="s">
        <v>299</v>
      </c>
      <c r="B2" s="361" t="s">
        <v>606</v>
      </c>
      <c r="C2" s="376" t="s">
        <v>152</v>
      </c>
    </row>
    <row r="3" spans="1:3" s="450" customFormat="1" ht="24.75" thickBot="1">
      <c r="A3" s="442" t="s">
        <v>298</v>
      </c>
      <c r="B3" s="362" t="s">
        <v>586</v>
      </c>
      <c r="C3" s="377" t="s">
        <v>153</v>
      </c>
    </row>
    <row r="4" spans="1:3" s="451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s="452" customFormat="1" ht="12.75" customHeight="1" thickBot="1">
      <c r="A6" s="203">
        <v>1</v>
      </c>
      <c r="B6" s="204">
        <v>2</v>
      </c>
      <c r="C6" s="205">
        <v>3</v>
      </c>
    </row>
    <row r="7" spans="1:3" s="452" customFormat="1" ht="15.75" customHeight="1" thickBot="1">
      <c r="A7" s="238"/>
      <c r="B7" s="239" t="s">
        <v>146</v>
      </c>
      <c r="C7" s="240"/>
    </row>
    <row r="8" spans="1:3" s="378" customFormat="1" ht="12" customHeight="1" thickBot="1">
      <c r="A8" s="203" t="s">
        <v>108</v>
      </c>
      <c r="B8" s="241" t="s">
        <v>563</v>
      </c>
      <c r="C8" s="320">
        <f>SUM(C9:C18)</f>
        <v>0</v>
      </c>
    </row>
    <row r="9" spans="1:3" s="378" customFormat="1" ht="12" customHeight="1">
      <c r="A9" s="443" t="s">
        <v>194</v>
      </c>
      <c r="B9" s="10" t="s">
        <v>391</v>
      </c>
      <c r="C9" s="367"/>
    </row>
    <row r="10" spans="1:3" s="378" customFormat="1" ht="12" customHeight="1">
      <c r="A10" s="444" t="s">
        <v>195</v>
      </c>
      <c r="B10" s="8" t="s">
        <v>392</v>
      </c>
      <c r="C10" s="318"/>
    </row>
    <row r="11" spans="1:3" s="378" customFormat="1" ht="12" customHeight="1">
      <c r="A11" s="444" t="s">
        <v>196</v>
      </c>
      <c r="B11" s="8" t="s">
        <v>393</v>
      </c>
      <c r="C11" s="318"/>
    </row>
    <row r="12" spans="1:3" s="378" customFormat="1" ht="12" customHeight="1">
      <c r="A12" s="444" t="s">
        <v>197</v>
      </c>
      <c r="B12" s="8" t="s">
        <v>394</v>
      </c>
      <c r="C12" s="318"/>
    </row>
    <row r="13" spans="1:3" s="378" customFormat="1" ht="12" customHeight="1">
      <c r="A13" s="444" t="s">
        <v>242</v>
      </c>
      <c r="B13" s="8" t="s">
        <v>395</v>
      </c>
      <c r="C13" s="318"/>
    </row>
    <row r="14" spans="1:3" s="378" customFormat="1" ht="12" customHeight="1">
      <c r="A14" s="444" t="s">
        <v>198</v>
      </c>
      <c r="B14" s="8" t="s">
        <v>564</v>
      </c>
      <c r="C14" s="318"/>
    </row>
    <row r="15" spans="1:3" s="378" customFormat="1" ht="12" customHeight="1">
      <c r="A15" s="444" t="s">
        <v>199</v>
      </c>
      <c r="B15" s="7" t="s">
        <v>565</v>
      </c>
      <c r="C15" s="318"/>
    </row>
    <row r="16" spans="1:3" s="378" customFormat="1" ht="12" customHeight="1">
      <c r="A16" s="444" t="s">
        <v>209</v>
      </c>
      <c r="B16" s="8" t="s">
        <v>398</v>
      </c>
      <c r="C16" s="368"/>
    </row>
    <row r="17" spans="1:3" s="453" customFormat="1" ht="12" customHeight="1">
      <c r="A17" s="444" t="s">
        <v>210</v>
      </c>
      <c r="B17" s="8" t="s">
        <v>399</v>
      </c>
      <c r="C17" s="318"/>
    </row>
    <row r="18" spans="1:3" s="453" customFormat="1" ht="12" customHeight="1" thickBot="1">
      <c r="A18" s="444" t="s">
        <v>211</v>
      </c>
      <c r="B18" s="7" t="s">
        <v>400</v>
      </c>
      <c r="C18" s="319"/>
    </row>
    <row r="19" spans="1:3" s="378" customFormat="1" ht="12" customHeight="1" thickBot="1">
      <c r="A19" s="203" t="s">
        <v>109</v>
      </c>
      <c r="B19" s="241" t="s">
        <v>566</v>
      </c>
      <c r="C19" s="320">
        <f>SUM(C20:C22)</f>
        <v>0</v>
      </c>
    </row>
    <row r="20" spans="1:3" s="453" customFormat="1" ht="12" customHeight="1">
      <c r="A20" s="444" t="s">
        <v>200</v>
      </c>
      <c r="B20" s="9" t="s">
        <v>366</v>
      </c>
      <c r="C20" s="318"/>
    </row>
    <row r="21" spans="1:3" s="453" customFormat="1" ht="12" customHeight="1">
      <c r="A21" s="444" t="s">
        <v>201</v>
      </c>
      <c r="B21" s="8" t="s">
        <v>567</v>
      </c>
      <c r="C21" s="318"/>
    </row>
    <row r="22" spans="1:3" s="453" customFormat="1" ht="12" customHeight="1">
      <c r="A22" s="444" t="s">
        <v>202</v>
      </c>
      <c r="B22" s="8" t="s">
        <v>568</v>
      </c>
      <c r="C22" s="318"/>
    </row>
    <row r="23" spans="1:3" s="453" customFormat="1" ht="12" customHeight="1" thickBot="1">
      <c r="A23" s="444" t="s">
        <v>203</v>
      </c>
      <c r="B23" s="8" t="s">
        <v>91</v>
      </c>
      <c r="C23" s="318"/>
    </row>
    <row r="24" spans="1:3" s="453" customFormat="1" ht="12" customHeight="1" thickBot="1">
      <c r="A24" s="211" t="s">
        <v>110</v>
      </c>
      <c r="B24" s="125" t="s">
        <v>268</v>
      </c>
      <c r="C24" s="347"/>
    </row>
    <row r="25" spans="1:3" s="453" customFormat="1" ht="12" customHeight="1" thickBot="1">
      <c r="A25" s="211" t="s">
        <v>111</v>
      </c>
      <c r="B25" s="125" t="s">
        <v>569</v>
      </c>
      <c r="C25" s="320">
        <f>+C26+C27</f>
        <v>0</v>
      </c>
    </row>
    <row r="26" spans="1:3" s="453" customFormat="1" ht="12" customHeight="1">
      <c r="A26" s="445" t="s">
        <v>376</v>
      </c>
      <c r="B26" s="446" t="s">
        <v>567</v>
      </c>
      <c r="C26" s="78"/>
    </row>
    <row r="27" spans="1:3" s="453" customFormat="1" ht="12" customHeight="1">
      <c r="A27" s="445" t="s">
        <v>379</v>
      </c>
      <c r="B27" s="447" t="s">
        <v>570</v>
      </c>
      <c r="C27" s="321"/>
    </row>
    <row r="28" spans="1:3" s="453" customFormat="1" ht="12" customHeight="1" thickBot="1">
      <c r="A28" s="444" t="s">
        <v>380</v>
      </c>
      <c r="B28" s="448" t="s">
        <v>571</v>
      </c>
      <c r="C28" s="85"/>
    </row>
    <row r="29" spans="1:3" s="453" customFormat="1" ht="12" customHeight="1" thickBot="1">
      <c r="A29" s="211" t="s">
        <v>112</v>
      </c>
      <c r="B29" s="125" t="s">
        <v>572</v>
      </c>
      <c r="C29" s="320">
        <f>+C30+C31+C32</f>
        <v>0</v>
      </c>
    </row>
    <row r="30" spans="1:3" s="453" customFormat="1" ht="12" customHeight="1">
      <c r="A30" s="445" t="s">
        <v>187</v>
      </c>
      <c r="B30" s="446" t="s">
        <v>405</v>
      </c>
      <c r="C30" s="78"/>
    </row>
    <row r="31" spans="1:3" s="453" customFormat="1" ht="12" customHeight="1">
      <c r="A31" s="445" t="s">
        <v>188</v>
      </c>
      <c r="B31" s="447" t="s">
        <v>406</v>
      </c>
      <c r="C31" s="321"/>
    </row>
    <row r="32" spans="1:3" s="453" customFormat="1" ht="12" customHeight="1" thickBot="1">
      <c r="A32" s="444" t="s">
        <v>189</v>
      </c>
      <c r="B32" s="142" t="s">
        <v>407</v>
      </c>
      <c r="C32" s="85"/>
    </row>
    <row r="33" spans="1:3" s="378" customFormat="1" ht="12" customHeight="1" thickBot="1">
      <c r="A33" s="211" t="s">
        <v>113</v>
      </c>
      <c r="B33" s="125" t="s">
        <v>519</v>
      </c>
      <c r="C33" s="347"/>
    </row>
    <row r="34" spans="1:3" s="378" customFormat="1" ht="12" customHeight="1" thickBot="1">
      <c r="A34" s="211" t="s">
        <v>114</v>
      </c>
      <c r="B34" s="125" t="s">
        <v>573</v>
      </c>
      <c r="C34" s="369"/>
    </row>
    <row r="35" spans="1:3" s="378" customFormat="1" ht="12" customHeight="1" thickBot="1">
      <c r="A35" s="203" t="s">
        <v>115</v>
      </c>
      <c r="B35" s="125" t="s">
        <v>574</v>
      </c>
      <c r="C35" s="370">
        <f>+C8+C19+C24+C25+C29+C33+C34</f>
        <v>0</v>
      </c>
    </row>
    <row r="36" spans="1:3" s="378" customFormat="1" ht="12" customHeight="1" thickBot="1">
      <c r="A36" s="242" t="s">
        <v>116</v>
      </c>
      <c r="B36" s="125" t="s">
        <v>575</v>
      </c>
      <c r="C36" s="370">
        <f>+C37+C38+C39</f>
        <v>0</v>
      </c>
    </row>
    <row r="37" spans="1:3" s="378" customFormat="1" ht="12" customHeight="1">
      <c r="A37" s="445" t="s">
        <v>576</v>
      </c>
      <c r="B37" s="446" t="s">
        <v>338</v>
      </c>
      <c r="C37" s="78"/>
    </row>
    <row r="38" spans="1:3" s="378" customFormat="1" ht="12" customHeight="1">
      <c r="A38" s="445" t="s">
        <v>577</v>
      </c>
      <c r="B38" s="447" t="s">
        <v>92</v>
      </c>
      <c r="C38" s="321"/>
    </row>
    <row r="39" spans="1:3" s="453" customFormat="1" ht="12" customHeight="1" thickBot="1">
      <c r="A39" s="444" t="s">
        <v>578</v>
      </c>
      <c r="B39" s="142" t="s">
        <v>579</v>
      </c>
      <c r="C39" s="85"/>
    </row>
    <row r="40" spans="1:3" s="453" customFormat="1" ht="15" customHeight="1" thickBot="1">
      <c r="A40" s="242" t="s">
        <v>117</v>
      </c>
      <c r="B40" s="243" t="s">
        <v>580</v>
      </c>
      <c r="C40" s="373">
        <f>+C35+C36</f>
        <v>0</v>
      </c>
    </row>
    <row r="41" spans="1:3" s="453" customFormat="1" ht="15" customHeight="1">
      <c r="A41" s="244"/>
      <c r="B41" s="245"/>
      <c r="C41" s="371"/>
    </row>
    <row r="42" spans="1:3" ht="13.5" thickBot="1">
      <c r="A42" s="246"/>
      <c r="B42" s="247"/>
      <c r="C42" s="372"/>
    </row>
    <row r="43" spans="1:3" s="452" customFormat="1" ht="16.5" customHeight="1" thickBot="1">
      <c r="A43" s="248"/>
      <c r="B43" s="249" t="s">
        <v>148</v>
      </c>
      <c r="C43" s="373"/>
    </row>
    <row r="44" spans="1:3" s="454" customFormat="1" ht="12" customHeight="1" thickBot="1">
      <c r="A44" s="211" t="s">
        <v>108</v>
      </c>
      <c r="B44" s="125" t="s">
        <v>581</v>
      </c>
      <c r="C44" s="320">
        <f>SUM(C45:C49)</f>
        <v>0</v>
      </c>
    </row>
    <row r="45" spans="1:3" ht="12" customHeight="1">
      <c r="A45" s="444" t="s">
        <v>194</v>
      </c>
      <c r="B45" s="9" t="s">
        <v>138</v>
      </c>
      <c r="C45" s="78"/>
    </row>
    <row r="46" spans="1:3" ht="12" customHeight="1">
      <c r="A46" s="444" t="s">
        <v>195</v>
      </c>
      <c r="B46" s="8" t="s">
        <v>277</v>
      </c>
      <c r="C46" s="81"/>
    </row>
    <row r="47" spans="1:3" ht="12" customHeight="1">
      <c r="A47" s="444" t="s">
        <v>196</v>
      </c>
      <c r="B47" s="8" t="s">
        <v>233</v>
      </c>
      <c r="C47" s="81"/>
    </row>
    <row r="48" spans="1:3" ht="12" customHeight="1">
      <c r="A48" s="444" t="s">
        <v>197</v>
      </c>
      <c r="B48" s="8" t="s">
        <v>278</v>
      </c>
      <c r="C48" s="81"/>
    </row>
    <row r="49" spans="1:3" ht="12" customHeight="1" thickBot="1">
      <c r="A49" s="444" t="s">
        <v>242</v>
      </c>
      <c r="B49" s="8" t="s">
        <v>279</v>
      </c>
      <c r="C49" s="81"/>
    </row>
    <row r="50" spans="1:3" ht="12" customHeight="1" thickBot="1">
      <c r="A50" s="211" t="s">
        <v>109</v>
      </c>
      <c r="B50" s="125" t="s">
        <v>582</v>
      </c>
      <c r="C50" s="320">
        <f>SUM(C51:C53)</f>
        <v>0</v>
      </c>
    </row>
    <row r="51" spans="1:3" s="454" customFormat="1" ht="12" customHeight="1">
      <c r="A51" s="444" t="s">
        <v>200</v>
      </c>
      <c r="B51" s="9" t="s">
        <v>328</v>
      </c>
      <c r="C51" s="78"/>
    </row>
    <row r="52" spans="1:3" ht="12" customHeight="1">
      <c r="A52" s="444" t="s">
        <v>201</v>
      </c>
      <c r="B52" s="8" t="s">
        <v>281</v>
      </c>
      <c r="C52" s="81"/>
    </row>
    <row r="53" spans="1:3" ht="12" customHeight="1">
      <c r="A53" s="444" t="s">
        <v>202</v>
      </c>
      <c r="B53" s="8" t="s">
        <v>149</v>
      </c>
      <c r="C53" s="81"/>
    </row>
    <row r="54" spans="1:3" ht="12" customHeight="1" thickBot="1">
      <c r="A54" s="444" t="s">
        <v>203</v>
      </c>
      <c r="B54" s="8" t="s">
        <v>93</v>
      </c>
      <c r="C54" s="81"/>
    </row>
    <row r="55" spans="1:3" ht="15" customHeight="1" thickBot="1">
      <c r="A55" s="211" t="s">
        <v>110</v>
      </c>
      <c r="B55" s="250" t="s">
        <v>583</v>
      </c>
      <c r="C55" s="374">
        <f>+C44+C50</f>
        <v>0</v>
      </c>
    </row>
    <row r="56" ht="13.5" thickBot="1">
      <c r="C56" s="375"/>
    </row>
    <row r="57" spans="1:3" ht="15" customHeight="1" thickBot="1">
      <c r="A57" s="253" t="s">
        <v>301</v>
      </c>
      <c r="B57" s="254"/>
      <c r="C57" s="122"/>
    </row>
    <row r="58" spans="1:3" ht="14.25" customHeight="1" thickBot="1">
      <c r="A58" s="253" t="s">
        <v>302</v>
      </c>
      <c r="B58" s="254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52" sqref="F52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449" t="s">
        <v>750</v>
      </c>
    </row>
    <row r="2" spans="1:3" s="450" customFormat="1" ht="25.5" customHeight="1">
      <c r="A2" s="401" t="s">
        <v>299</v>
      </c>
      <c r="B2" s="361" t="s">
        <v>627</v>
      </c>
      <c r="C2" s="376" t="s">
        <v>152</v>
      </c>
    </row>
    <row r="3" spans="1:3" s="450" customFormat="1" ht="24.75" thickBot="1">
      <c r="A3" s="442" t="s">
        <v>298</v>
      </c>
      <c r="B3" s="362" t="s">
        <v>670</v>
      </c>
      <c r="C3" s="377" t="s">
        <v>601</v>
      </c>
    </row>
    <row r="4" spans="1:3" s="451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s="452" customFormat="1" ht="12.75" customHeight="1" thickBot="1">
      <c r="A6" s="203">
        <v>1</v>
      </c>
      <c r="B6" s="204">
        <v>2</v>
      </c>
      <c r="C6" s="205">
        <v>3</v>
      </c>
    </row>
    <row r="7" spans="1:3" s="452" customFormat="1" ht="15.75" customHeight="1" thickBot="1">
      <c r="A7" s="238"/>
      <c r="B7" s="239" t="s">
        <v>146</v>
      </c>
      <c r="C7" s="240"/>
    </row>
    <row r="8" spans="1:3" s="378" customFormat="1" ht="12" customHeight="1" thickBot="1">
      <c r="A8" s="203" t="s">
        <v>108</v>
      </c>
      <c r="B8" s="241" t="s">
        <v>563</v>
      </c>
      <c r="C8" s="320">
        <f>SUM(C9:C18)</f>
        <v>0</v>
      </c>
    </row>
    <row r="9" spans="1:3" s="378" customFormat="1" ht="12" customHeight="1">
      <c r="A9" s="443" t="s">
        <v>194</v>
      </c>
      <c r="B9" s="10" t="s">
        <v>391</v>
      </c>
      <c r="C9" s="367"/>
    </row>
    <row r="10" spans="1:3" s="378" customFormat="1" ht="12" customHeight="1">
      <c r="A10" s="444" t="s">
        <v>195</v>
      </c>
      <c r="B10" s="8" t="s">
        <v>392</v>
      </c>
      <c r="C10" s="318"/>
    </row>
    <row r="11" spans="1:3" s="378" customFormat="1" ht="12" customHeight="1">
      <c r="A11" s="444" t="s">
        <v>196</v>
      </c>
      <c r="B11" s="8" t="s">
        <v>393</v>
      </c>
      <c r="C11" s="318"/>
    </row>
    <row r="12" spans="1:3" s="378" customFormat="1" ht="12" customHeight="1">
      <c r="A12" s="444" t="s">
        <v>197</v>
      </c>
      <c r="B12" s="8" t="s">
        <v>394</v>
      </c>
      <c r="C12" s="318"/>
    </row>
    <row r="13" spans="1:3" s="378" customFormat="1" ht="12" customHeight="1">
      <c r="A13" s="444" t="s">
        <v>242</v>
      </c>
      <c r="B13" s="8" t="s">
        <v>395</v>
      </c>
      <c r="C13" s="318"/>
    </row>
    <row r="14" spans="1:3" s="378" customFormat="1" ht="12" customHeight="1">
      <c r="A14" s="444" t="s">
        <v>198</v>
      </c>
      <c r="B14" s="8" t="s">
        <v>564</v>
      </c>
      <c r="C14" s="318"/>
    </row>
    <row r="15" spans="1:3" s="378" customFormat="1" ht="12" customHeight="1">
      <c r="A15" s="444" t="s">
        <v>199</v>
      </c>
      <c r="B15" s="7" t="s">
        <v>565</v>
      </c>
      <c r="C15" s="318"/>
    </row>
    <row r="16" spans="1:3" s="378" customFormat="1" ht="12" customHeight="1">
      <c r="A16" s="444" t="s">
        <v>209</v>
      </c>
      <c r="B16" s="8" t="s">
        <v>398</v>
      </c>
      <c r="C16" s="368"/>
    </row>
    <row r="17" spans="1:3" s="453" customFormat="1" ht="12" customHeight="1">
      <c r="A17" s="444" t="s">
        <v>210</v>
      </c>
      <c r="B17" s="8" t="s">
        <v>399</v>
      </c>
      <c r="C17" s="318"/>
    </row>
    <row r="18" spans="1:3" s="453" customFormat="1" ht="12" customHeight="1" thickBot="1">
      <c r="A18" s="444" t="s">
        <v>211</v>
      </c>
      <c r="B18" s="7" t="s">
        <v>400</v>
      </c>
      <c r="C18" s="319"/>
    </row>
    <row r="19" spans="1:3" s="378" customFormat="1" ht="12" customHeight="1" thickBot="1">
      <c r="A19" s="203" t="s">
        <v>109</v>
      </c>
      <c r="B19" s="241" t="s">
        <v>566</v>
      </c>
      <c r="C19" s="320">
        <f>SUM(C20:C22)</f>
        <v>0</v>
      </c>
    </row>
    <row r="20" spans="1:3" s="453" customFormat="1" ht="12" customHeight="1">
      <c r="A20" s="444" t="s">
        <v>200</v>
      </c>
      <c r="B20" s="9" t="s">
        <v>366</v>
      </c>
      <c r="C20" s="318"/>
    </row>
    <row r="21" spans="1:3" s="453" customFormat="1" ht="12" customHeight="1">
      <c r="A21" s="444" t="s">
        <v>201</v>
      </c>
      <c r="B21" s="8" t="s">
        <v>567</v>
      </c>
      <c r="C21" s="318"/>
    </row>
    <row r="22" spans="1:3" s="453" customFormat="1" ht="12" customHeight="1">
      <c r="A22" s="444" t="s">
        <v>202</v>
      </c>
      <c r="B22" s="8" t="s">
        <v>568</v>
      </c>
      <c r="C22" s="318"/>
    </row>
    <row r="23" spans="1:3" s="453" customFormat="1" ht="12" customHeight="1" thickBot="1">
      <c r="A23" s="444" t="s">
        <v>203</v>
      </c>
      <c r="B23" s="8" t="s">
        <v>91</v>
      </c>
      <c r="C23" s="318"/>
    </row>
    <row r="24" spans="1:3" s="453" customFormat="1" ht="12" customHeight="1" thickBot="1">
      <c r="A24" s="211" t="s">
        <v>110</v>
      </c>
      <c r="B24" s="125" t="s">
        <v>268</v>
      </c>
      <c r="C24" s="347"/>
    </row>
    <row r="25" spans="1:3" s="453" customFormat="1" ht="12" customHeight="1" thickBot="1">
      <c r="A25" s="211" t="s">
        <v>111</v>
      </c>
      <c r="B25" s="125" t="s">
        <v>569</v>
      </c>
      <c r="C25" s="320">
        <f>+C26+C27</f>
        <v>0</v>
      </c>
    </row>
    <row r="26" spans="1:3" s="453" customFormat="1" ht="12" customHeight="1">
      <c r="A26" s="445" t="s">
        <v>376</v>
      </c>
      <c r="B26" s="446" t="s">
        <v>567</v>
      </c>
      <c r="C26" s="78"/>
    </row>
    <row r="27" spans="1:3" s="453" customFormat="1" ht="12" customHeight="1">
      <c r="A27" s="445" t="s">
        <v>379</v>
      </c>
      <c r="B27" s="447" t="s">
        <v>570</v>
      </c>
      <c r="C27" s="321"/>
    </row>
    <row r="28" spans="1:3" s="453" customFormat="1" ht="12" customHeight="1" thickBot="1">
      <c r="A28" s="444" t="s">
        <v>380</v>
      </c>
      <c r="B28" s="448" t="s">
        <v>571</v>
      </c>
      <c r="C28" s="85"/>
    </row>
    <row r="29" spans="1:3" s="453" customFormat="1" ht="12" customHeight="1" thickBot="1">
      <c r="A29" s="211" t="s">
        <v>112</v>
      </c>
      <c r="B29" s="125" t="s">
        <v>572</v>
      </c>
      <c r="C29" s="320">
        <f>+C30+C31+C32</f>
        <v>0</v>
      </c>
    </row>
    <row r="30" spans="1:3" s="453" customFormat="1" ht="12" customHeight="1">
      <c r="A30" s="445" t="s">
        <v>187</v>
      </c>
      <c r="B30" s="446" t="s">
        <v>405</v>
      </c>
      <c r="C30" s="78"/>
    </row>
    <row r="31" spans="1:3" s="453" customFormat="1" ht="12" customHeight="1">
      <c r="A31" s="445" t="s">
        <v>188</v>
      </c>
      <c r="B31" s="447" t="s">
        <v>406</v>
      </c>
      <c r="C31" s="321"/>
    </row>
    <row r="32" spans="1:3" s="453" customFormat="1" ht="12" customHeight="1" thickBot="1">
      <c r="A32" s="444" t="s">
        <v>189</v>
      </c>
      <c r="B32" s="142" t="s">
        <v>407</v>
      </c>
      <c r="C32" s="85"/>
    </row>
    <row r="33" spans="1:3" s="378" customFormat="1" ht="12" customHeight="1" thickBot="1">
      <c r="A33" s="211" t="s">
        <v>113</v>
      </c>
      <c r="B33" s="125" t="s">
        <v>519</v>
      </c>
      <c r="C33" s="347"/>
    </row>
    <row r="34" spans="1:3" s="378" customFormat="1" ht="12" customHeight="1" thickBot="1">
      <c r="A34" s="211" t="s">
        <v>114</v>
      </c>
      <c r="B34" s="125" t="s">
        <v>573</v>
      </c>
      <c r="C34" s="369"/>
    </row>
    <row r="35" spans="1:3" s="378" customFormat="1" ht="12" customHeight="1" thickBot="1">
      <c r="A35" s="203" t="s">
        <v>115</v>
      </c>
      <c r="B35" s="125" t="s">
        <v>574</v>
      </c>
      <c r="C35" s="370">
        <f>+C8+C19+C24+C25+C29+C33+C34</f>
        <v>0</v>
      </c>
    </row>
    <row r="36" spans="1:3" s="378" customFormat="1" ht="12" customHeight="1" thickBot="1">
      <c r="A36" s="242" t="s">
        <v>116</v>
      </c>
      <c r="B36" s="125" t="s">
        <v>575</v>
      </c>
      <c r="C36" s="370">
        <f>+C37+C38+C39</f>
        <v>95361</v>
      </c>
    </row>
    <row r="37" spans="1:3" s="378" customFormat="1" ht="12" customHeight="1">
      <c r="A37" s="445" t="s">
        <v>576</v>
      </c>
      <c r="B37" s="446" t="s">
        <v>338</v>
      </c>
      <c r="C37" s="78"/>
    </row>
    <row r="38" spans="1:3" s="378" customFormat="1" ht="12" customHeight="1">
      <c r="A38" s="445" t="s">
        <v>577</v>
      </c>
      <c r="B38" s="447" t="s">
        <v>92</v>
      </c>
      <c r="C38" s="321"/>
    </row>
    <row r="39" spans="1:3" s="453" customFormat="1" ht="12" customHeight="1" thickBot="1">
      <c r="A39" s="444" t="s">
        <v>578</v>
      </c>
      <c r="B39" s="142" t="s">
        <v>579</v>
      </c>
      <c r="C39" s="85">
        <v>95361</v>
      </c>
    </row>
    <row r="40" spans="1:3" s="453" customFormat="1" ht="15" customHeight="1" thickBot="1">
      <c r="A40" s="242" t="s">
        <v>117</v>
      </c>
      <c r="B40" s="243" t="s">
        <v>580</v>
      </c>
      <c r="C40" s="373">
        <f>+C35+C36</f>
        <v>95361</v>
      </c>
    </row>
    <row r="41" spans="1:3" s="453" customFormat="1" ht="15" customHeight="1">
      <c r="A41" s="244"/>
      <c r="B41" s="245"/>
      <c r="C41" s="371"/>
    </row>
    <row r="42" spans="1:3" ht="13.5" thickBot="1">
      <c r="A42" s="246"/>
      <c r="B42" s="247"/>
      <c r="C42" s="372"/>
    </row>
    <row r="43" spans="1:3" s="452" customFormat="1" ht="16.5" customHeight="1" thickBot="1">
      <c r="A43" s="248"/>
      <c r="B43" s="249" t="s">
        <v>148</v>
      </c>
      <c r="C43" s="373"/>
    </row>
    <row r="44" spans="1:3" s="454" customFormat="1" ht="12" customHeight="1" thickBot="1">
      <c r="A44" s="211" t="s">
        <v>108</v>
      </c>
      <c r="B44" s="125" t="s">
        <v>581</v>
      </c>
      <c r="C44" s="320">
        <f>SUM(C45:C49)</f>
        <v>95684</v>
      </c>
    </row>
    <row r="45" spans="1:3" ht="12" customHeight="1">
      <c r="A45" s="444" t="s">
        <v>194</v>
      </c>
      <c r="B45" s="9" t="s">
        <v>138</v>
      </c>
      <c r="C45" s="78">
        <v>60341</v>
      </c>
    </row>
    <row r="46" spans="1:3" ht="12" customHeight="1">
      <c r="A46" s="444" t="s">
        <v>195</v>
      </c>
      <c r="B46" s="8" t="s">
        <v>277</v>
      </c>
      <c r="C46" s="81">
        <v>16473</v>
      </c>
    </row>
    <row r="47" spans="1:3" ht="12" customHeight="1">
      <c r="A47" s="444" t="s">
        <v>196</v>
      </c>
      <c r="B47" s="8" t="s">
        <v>233</v>
      </c>
      <c r="C47" s="81">
        <v>18870</v>
      </c>
    </row>
    <row r="48" spans="1:3" ht="12" customHeight="1">
      <c r="A48" s="444" t="s">
        <v>197</v>
      </c>
      <c r="B48" s="8" t="s">
        <v>278</v>
      </c>
      <c r="C48" s="81"/>
    </row>
    <row r="49" spans="1:3" ht="12" customHeight="1" thickBot="1">
      <c r="A49" s="444" t="s">
        <v>242</v>
      </c>
      <c r="B49" s="8" t="s">
        <v>279</v>
      </c>
      <c r="C49" s="81"/>
    </row>
    <row r="50" spans="1:3" ht="12" customHeight="1" thickBot="1">
      <c r="A50" s="211" t="s">
        <v>109</v>
      </c>
      <c r="B50" s="125" t="s">
        <v>582</v>
      </c>
      <c r="C50" s="320">
        <f>SUM(C51:C53)</f>
        <v>250</v>
      </c>
    </row>
    <row r="51" spans="1:3" s="454" customFormat="1" ht="12" customHeight="1">
      <c r="A51" s="444" t="s">
        <v>200</v>
      </c>
      <c r="B51" s="9" t="s">
        <v>328</v>
      </c>
      <c r="C51" s="78">
        <v>250</v>
      </c>
    </row>
    <row r="52" spans="1:3" ht="12" customHeight="1">
      <c r="A52" s="444" t="s">
        <v>201</v>
      </c>
      <c r="B52" s="8" t="s">
        <v>281</v>
      </c>
      <c r="C52" s="81"/>
    </row>
    <row r="53" spans="1:3" ht="12" customHeight="1">
      <c r="A53" s="444" t="s">
        <v>202</v>
      </c>
      <c r="B53" s="8" t="s">
        <v>149</v>
      </c>
      <c r="C53" s="81"/>
    </row>
    <row r="54" spans="1:3" ht="12" customHeight="1" thickBot="1">
      <c r="A54" s="444" t="s">
        <v>203</v>
      </c>
      <c r="B54" s="8" t="s">
        <v>93</v>
      </c>
      <c r="C54" s="81"/>
    </row>
    <row r="55" spans="1:3" ht="15" customHeight="1" thickBot="1">
      <c r="A55" s="211" t="s">
        <v>110</v>
      </c>
      <c r="B55" s="250" t="s">
        <v>583</v>
      </c>
      <c r="C55" s="374">
        <f>+C44+C50</f>
        <v>95934</v>
      </c>
    </row>
    <row r="56" ht="13.5" thickBot="1">
      <c r="C56" s="375"/>
    </row>
    <row r="57" spans="1:3" ht="15" customHeight="1" thickBot="1">
      <c r="A57" s="253" t="s">
        <v>301</v>
      </c>
      <c r="B57" s="254"/>
      <c r="C57" s="122">
        <v>18</v>
      </c>
    </row>
    <row r="58" spans="1:3" ht="14.25" customHeight="1" thickBot="1">
      <c r="A58" s="253" t="s">
        <v>302</v>
      </c>
      <c r="B58" s="254"/>
      <c r="C58" s="12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9" sqref="C9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449" t="s">
        <v>751</v>
      </c>
    </row>
    <row r="2" spans="1:3" s="450" customFormat="1" ht="25.5" customHeight="1">
      <c r="A2" s="401" t="s">
        <v>299</v>
      </c>
      <c r="B2" s="361" t="s">
        <v>607</v>
      </c>
      <c r="C2" s="376" t="s">
        <v>153</v>
      </c>
    </row>
    <row r="3" spans="1:3" s="450" customFormat="1" ht="24.75" thickBot="1">
      <c r="A3" s="442" t="s">
        <v>298</v>
      </c>
      <c r="B3" s="362" t="s">
        <v>562</v>
      </c>
      <c r="C3" s="377" t="s">
        <v>142</v>
      </c>
    </row>
    <row r="4" spans="1:3" s="451" customFormat="1" ht="15.75" customHeight="1" thickBot="1">
      <c r="A4" s="864"/>
      <c r="B4" s="865"/>
      <c r="C4" s="866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s="452" customFormat="1" ht="12.75" customHeight="1" thickBot="1">
      <c r="A6" s="203">
        <v>1</v>
      </c>
      <c r="B6" s="204">
        <v>2</v>
      </c>
      <c r="C6" s="205">
        <v>3</v>
      </c>
    </row>
    <row r="7" spans="1:3" s="452" customFormat="1" ht="15.75" customHeight="1" thickBot="1">
      <c r="A7" s="238"/>
      <c r="B7" s="239" t="s">
        <v>146</v>
      </c>
      <c r="C7" s="240"/>
    </row>
    <row r="8" spans="1:3" s="378" customFormat="1" ht="12" customHeight="1" thickBot="1">
      <c r="A8" s="203" t="s">
        <v>108</v>
      </c>
      <c r="B8" s="241" t="s">
        <v>563</v>
      </c>
      <c r="C8" s="320">
        <f>SUM(C9:C18)</f>
        <v>2230</v>
      </c>
    </row>
    <row r="9" spans="1:3" s="378" customFormat="1" ht="12" customHeight="1">
      <c r="A9" s="443" t="s">
        <v>194</v>
      </c>
      <c r="B9" s="10" t="s">
        <v>391</v>
      </c>
      <c r="C9" s="317">
        <f>'9.3.1. sz. mell'!C9+'9.3.2. sz. mell'!C9+'9.3.3. sz. mell'!C9</f>
        <v>0</v>
      </c>
    </row>
    <row r="10" spans="1:3" s="378" customFormat="1" ht="12" customHeight="1">
      <c r="A10" s="444" t="s">
        <v>195</v>
      </c>
      <c r="B10" s="8" t="s">
        <v>392</v>
      </c>
      <c r="C10" s="317">
        <f>'9.3.1. sz. mell'!C10+'9.3.2. sz. mell'!C10+'9.3.3. sz. mell'!C10</f>
        <v>2210</v>
      </c>
    </row>
    <row r="11" spans="1:3" s="378" customFormat="1" ht="12" customHeight="1">
      <c r="A11" s="444" t="s">
        <v>196</v>
      </c>
      <c r="B11" s="8" t="s">
        <v>393</v>
      </c>
      <c r="C11" s="317">
        <f>'9.3.1. sz. mell'!C11+'9.3.2. sz. mell'!C11+'9.3.3. sz. mell'!C11</f>
        <v>15</v>
      </c>
    </row>
    <row r="12" spans="1:3" s="378" customFormat="1" ht="12" customHeight="1">
      <c r="A12" s="444" t="s">
        <v>197</v>
      </c>
      <c r="B12" s="8" t="s">
        <v>394</v>
      </c>
      <c r="C12" s="317">
        <f>'9.3.1. sz. mell'!C12+'9.3.2. sz. mell'!C12+'9.3.3. sz. mell'!C12</f>
        <v>0</v>
      </c>
    </row>
    <row r="13" spans="1:3" s="378" customFormat="1" ht="12" customHeight="1">
      <c r="A13" s="444" t="s">
        <v>242</v>
      </c>
      <c r="B13" s="8" t="s">
        <v>395</v>
      </c>
      <c r="C13" s="317">
        <f>'9.3.1. sz. mell'!C13+'9.3.2. sz. mell'!C13+'9.3.3. sz. mell'!C13</f>
        <v>0</v>
      </c>
    </row>
    <row r="14" spans="1:3" s="378" customFormat="1" ht="12" customHeight="1">
      <c r="A14" s="444" t="s">
        <v>198</v>
      </c>
      <c r="B14" s="8" t="s">
        <v>564</v>
      </c>
      <c r="C14" s="317">
        <f>'9.3.1. sz. mell'!C14+'9.3.2. sz. mell'!C14+'9.3.3. sz. mell'!C14</f>
        <v>0</v>
      </c>
    </row>
    <row r="15" spans="1:3" s="378" customFormat="1" ht="12" customHeight="1">
      <c r="A15" s="444" t="s">
        <v>199</v>
      </c>
      <c r="B15" s="7" t="s">
        <v>565</v>
      </c>
      <c r="C15" s="317">
        <f>'9.3.1. sz. mell'!C15+'9.3.2. sz. mell'!C15+'9.3.3. sz. mell'!C15</f>
        <v>0</v>
      </c>
    </row>
    <row r="16" spans="1:3" s="378" customFormat="1" ht="12" customHeight="1">
      <c r="A16" s="444" t="s">
        <v>209</v>
      </c>
      <c r="B16" s="8" t="s">
        <v>398</v>
      </c>
      <c r="C16" s="317">
        <f>'9.3.1. sz. mell'!C16+'9.3.2. sz. mell'!C16+'9.3.3. sz. mell'!C16</f>
        <v>5</v>
      </c>
    </row>
    <row r="17" spans="1:3" s="453" customFormat="1" ht="12" customHeight="1">
      <c r="A17" s="444" t="s">
        <v>210</v>
      </c>
      <c r="B17" s="8" t="s">
        <v>399</v>
      </c>
      <c r="C17" s="317">
        <f>'9.3.1. sz. mell'!C17+'9.3.2. sz. mell'!C17+'9.3.3. sz. mell'!C17</f>
        <v>0</v>
      </c>
    </row>
    <row r="18" spans="1:3" s="453" customFormat="1" ht="12" customHeight="1" thickBot="1">
      <c r="A18" s="444" t="s">
        <v>211</v>
      </c>
      <c r="B18" s="7" t="s">
        <v>400</v>
      </c>
      <c r="C18" s="317">
        <f>'9.3.1. sz. mell'!C18+'9.3.2. sz. mell'!C18+'9.3.3. sz. mell'!C18</f>
        <v>0</v>
      </c>
    </row>
    <row r="19" spans="1:3" s="378" customFormat="1" ht="12" customHeight="1" thickBot="1">
      <c r="A19" s="203" t="s">
        <v>109</v>
      </c>
      <c r="B19" s="241" t="s">
        <v>566</v>
      </c>
      <c r="C19" s="320">
        <f>SUM(C20:C22)</f>
        <v>0</v>
      </c>
    </row>
    <row r="20" spans="1:3" s="453" customFormat="1" ht="12" customHeight="1">
      <c r="A20" s="444" t="s">
        <v>200</v>
      </c>
      <c r="B20" s="9" t="s">
        <v>366</v>
      </c>
      <c r="C20" s="317">
        <f>'9.3.1. sz. mell'!C20+'9.3.2. sz. mell'!C20+'9.3.3. sz. mell'!C20</f>
        <v>0</v>
      </c>
    </row>
    <row r="21" spans="1:3" s="453" customFormat="1" ht="12" customHeight="1">
      <c r="A21" s="444" t="s">
        <v>201</v>
      </c>
      <c r="B21" s="8" t="s">
        <v>567</v>
      </c>
      <c r="C21" s="317">
        <f>'9.3.1. sz. mell'!C21+'9.3.2. sz. mell'!C21+'9.3.3. sz. mell'!C21</f>
        <v>0</v>
      </c>
    </row>
    <row r="22" spans="1:3" s="453" customFormat="1" ht="12" customHeight="1">
      <c r="A22" s="444" t="s">
        <v>202</v>
      </c>
      <c r="B22" s="8" t="s">
        <v>568</v>
      </c>
      <c r="C22" s="317">
        <f>'9.3.1. sz. mell'!C22+'9.3.2. sz. mell'!C22+'9.3.3. sz. mell'!C22</f>
        <v>0</v>
      </c>
    </row>
    <row r="23" spans="1:3" s="453" customFormat="1" ht="12" customHeight="1" thickBot="1">
      <c r="A23" s="444" t="s">
        <v>203</v>
      </c>
      <c r="B23" s="8" t="s">
        <v>91</v>
      </c>
      <c r="C23" s="317">
        <f>'9.3.1. sz. mell'!C23+'9.3.2. sz. mell'!C23+'9.3.3. sz. mell'!C23</f>
        <v>0</v>
      </c>
    </row>
    <row r="24" spans="1:3" s="453" customFormat="1" ht="12" customHeight="1" thickBot="1">
      <c r="A24" s="211" t="s">
        <v>110</v>
      </c>
      <c r="B24" s="125" t="s">
        <v>268</v>
      </c>
      <c r="C24" s="320">
        <f>SUM(C25:C27)</f>
        <v>0</v>
      </c>
    </row>
    <row r="25" spans="1:3" s="453" customFormat="1" ht="12" customHeight="1" thickBot="1">
      <c r="A25" s="211" t="s">
        <v>111</v>
      </c>
      <c r="B25" s="125" t="s">
        <v>569</v>
      </c>
      <c r="C25" s="320">
        <f>SUM(C26:C28)</f>
        <v>0</v>
      </c>
    </row>
    <row r="26" spans="1:3" s="453" customFormat="1" ht="12" customHeight="1">
      <c r="A26" s="445" t="s">
        <v>376</v>
      </c>
      <c r="B26" s="446" t="s">
        <v>567</v>
      </c>
      <c r="C26" s="317">
        <f>'9.3.1. sz. mell'!C26+'9.3.2. sz. mell'!C26+'9.3.3. sz. mell'!C26</f>
        <v>0</v>
      </c>
    </row>
    <row r="27" spans="1:3" s="453" customFormat="1" ht="12" customHeight="1">
      <c r="A27" s="445" t="s">
        <v>379</v>
      </c>
      <c r="B27" s="447" t="s">
        <v>570</v>
      </c>
      <c r="C27" s="317">
        <f>'9.3.1. sz. mell'!C27+'9.3.2. sz. mell'!C27+'9.3.3. sz. mell'!C27</f>
        <v>0</v>
      </c>
    </row>
    <row r="28" spans="1:3" s="453" customFormat="1" ht="12" customHeight="1" thickBot="1">
      <c r="A28" s="444" t="s">
        <v>380</v>
      </c>
      <c r="B28" s="448" t="s">
        <v>571</v>
      </c>
      <c r="C28" s="317">
        <f>'9.3.1. sz. mell'!C28+'9.3.2. sz. mell'!C28+'9.3.3. sz. mell'!C28</f>
        <v>0</v>
      </c>
    </row>
    <row r="29" spans="1:3" s="453" customFormat="1" ht="12" customHeight="1" thickBot="1">
      <c r="A29" s="211" t="s">
        <v>112</v>
      </c>
      <c r="B29" s="125" t="s">
        <v>572</v>
      </c>
      <c r="C29" s="320">
        <f>SUM(C30:C32)</f>
        <v>0</v>
      </c>
    </row>
    <row r="30" spans="1:3" s="453" customFormat="1" ht="12" customHeight="1">
      <c r="A30" s="445" t="s">
        <v>187</v>
      </c>
      <c r="B30" s="446" t="s">
        <v>405</v>
      </c>
      <c r="C30" s="867"/>
    </row>
    <row r="31" spans="1:3" s="453" customFormat="1" ht="12" customHeight="1">
      <c r="A31" s="445" t="s">
        <v>188</v>
      </c>
      <c r="B31" s="447" t="s">
        <v>406</v>
      </c>
      <c r="C31" s="868"/>
    </row>
    <row r="32" spans="1:3" s="453" customFormat="1" ht="12" customHeight="1" thickBot="1">
      <c r="A32" s="444" t="s">
        <v>189</v>
      </c>
      <c r="B32" s="142" t="s">
        <v>407</v>
      </c>
      <c r="C32" s="867"/>
    </row>
    <row r="33" spans="1:3" s="378" customFormat="1" ht="12" customHeight="1" thickBot="1">
      <c r="A33" s="211" t="s">
        <v>113</v>
      </c>
      <c r="B33" s="125" t="s">
        <v>519</v>
      </c>
      <c r="C33" s="347"/>
    </row>
    <row r="34" spans="1:3" s="378" customFormat="1" ht="12" customHeight="1" thickBot="1">
      <c r="A34" s="211" t="s">
        <v>114</v>
      </c>
      <c r="B34" s="125" t="s">
        <v>573</v>
      </c>
      <c r="C34" s="369"/>
    </row>
    <row r="35" spans="1:3" s="378" customFormat="1" ht="12" customHeight="1" thickBot="1">
      <c r="A35" s="203" t="s">
        <v>115</v>
      </c>
      <c r="B35" s="125" t="s">
        <v>574</v>
      </c>
      <c r="C35" s="370">
        <f>+C8+C19+C24+C25+C29+C33+C34</f>
        <v>2230</v>
      </c>
    </row>
    <row r="36" spans="1:3" s="378" customFormat="1" ht="12" customHeight="1" thickBot="1">
      <c r="A36" s="242" t="s">
        <v>116</v>
      </c>
      <c r="B36" s="125" t="s">
        <v>575</v>
      </c>
      <c r="C36" s="370">
        <f>+C37+C38+C39</f>
        <v>17394</v>
      </c>
    </row>
    <row r="37" spans="1:3" s="378" customFormat="1" ht="12" customHeight="1">
      <c r="A37" s="445" t="s">
        <v>576</v>
      </c>
      <c r="B37" s="446" t="s">
        <v>338</v>
      </c>
      <c r="C37" s="317">
        <f>'9.3.1. sz. mell'!C37+'9.3.2. sz. mell'!C37+'9.3.3. sz. mell'!C37</f>
        <v>0</v>
      </c>
    </row>
    <row r="38" spans="1:3" s="378" customFormat="1" ht="12" customHeight="1">
      <c r="A38" s="445" t="s">
        <v>577</v>
      </c>
      <c r="B38" s="447" t="s">
        <v>92</v>
      </c>
      <c r="C38" s="317">
        <f>'9.3.1. sz. mell'!C38+'9.3.2. sz. mell'!C38+'9.3.3. sz. mell'!C38</f>
        <v>0</v>
      </c>
    </row>
    <row r="39" spans="1:3" s="453" customFormat="1" ht="12" customHeight="1" thickBot="1">
      <c r="A39" s="444" t="s">
        <v>578</v>
      </c>
      <c r="B39" s="142" t="s">
        <v>579</v>
      </c>
      <c r="C39" s="317">
        <f>'9.3.1. sz. mell'!C39+'9.3.2. sz. mell'!C39+'9.3.3. sz. mell'!C39</f>
        <v>17394</v>
      </c>
    </row>
    <row r="40" spans="1:3" s="453" customFormat="1" ht="15" customHeight="1" thickBot="1">
      <c r="A40" s="242" t="s">
        <v>117</v>
      </c>
      <c r="B40" s="243" t="s">
        <v>580</v>
      </c>
      <c r="C40" s="373">
        <f>+C35+C36</f>
        <v>19624</v>
      </c>
    </row>
    <row r="41" spans="1:3" s="453" customFormat="1" ht="15" customHeight="1">
      <c r="A41" s="244"/>
      <c r="B41" s="245"/>
      <c r="C41" s="371"/>
    </row>
    <row r="42" spans="1:3" ht="13.5" thickBot="1">
      <c r="A42" s="246"/>
      <c r="B42" s="247"/>
      <c r="C42" s="372"/>
    </row>
    <row r="43" spans="1:3" s="452" customFormat="1" ht="16.5" customHeight="1" thickBot="1">
      <c r="A43" s="248"/>
      <c r="B43" s="249" t="s">
        <v>148</v>
      </c>
      <c r="C43" s="373"/>
    </row>
    <row r="44" spans="1:3" s="454" customFormat="1" ht="12" customHeight="1" thickBot="1">
      <c r="A44" s="211" t="s">
        <v>108</v>
      </c>
      <c r="B44" s="125" t="s">
        <v>581</v>
      </c>
      <c r="C44" s="320">
        <f>SUM(C45:C49)</f>
        <v>19391</v>
      </c>
    </row>
    <row r="45" spans="1:3" ht="12" customHeight="1">
      <c r="A45" s="444" t="s">
        <v>194</v>
      </c>
      <c r="B45" s="9" t="s">
        <v>138</v>
      </c>
      <c r="C45" s="317">
        <f>'9.3.1. sz. mell'!C45+'9.3.2. sz. mell'!C45+'9.3.3. sz. mell'!C45</f>
        <v>7964</v>
      </c>
    </row>
    <row r="46" spans="1:3" ht="12" customHeight="1">
      <c r="A46" s="444" t="s">
        <v>195</v>
      </c>
      <c r="B46" s="8" t="s">
        <v>277</v>
      </c>
      <c r="C46" s="317">
        <f>'9.3.1. sz. mell'!C46+'9.3.2. sz. mell'!C46+'9.3.3. sz. mell'!C46</f>
        <v>2135</v>
      </c>
    </row>
    <row r="47" spans="1:3" ht="12" customHeight="1">
      <c r="A47" s="444" t="s">
        <v>196</v>
      </c>
      <c r="B47" s="8" t="s">
        <v>233</v>
      </c>
      <c r="C47" s="317">
        <f>'9.3.1. sz. mell'!C47+'9.3.2. sz. mell'!C47+'9.3.3. sz. mell'!C47</f>
        <v>9292</v>
      </c>
    </row>
    <row r="48" spans="1:3" ht="12" customHeight="1">
      <c r="A48" s="444" t="s">
        <v>197</v>
      </c>
      <c r="B48" s="8" t="s">
        <v>278</v>
      </c>
      <c r="C48" s="317">
        <f>'9.3.1. sz. mell'!C48+'9.3.2. sz. mell'!C48+'9.3.3. sz. mell'!C48</f>
        <v>0</v>
      </c>
    </row>
    <row r="49" spans="1:3" ht="12" customHeight="1" thickBot="1">
      <c r="A49" s="444" t="s">
        <v>242</v>
      </c>
      <c r="B49" s="8" t="s">
        <v>279</v>
      </c>
      <c r="C49" s="81"/>
    </row>
    <row r="50" spans="1:3" ht="12" customHeight="1" thickBot="1">
      <c r="A50" s="211" t="s">
        <v>109</v>
      </c>
      <c r="B50" s="125" t="s">
        <v>582</v>
      </c>
      <c r="C50" s="320">
        <f>SUM(C51:C53)</f>
        <v>233</v>
      </c>
    </row>
    <row r="51" spans="1:3" s="454" customFormat="1" ht="12" customHeight="1">
      <c r="A51" s="444" t="s">
        <v>200</v>
      </c>
      <c r="B51" s="9" t="s">
        <v>328</v>
      </c>
      <c r="C51" s="317">
        <f>'9.3.1. sz. mell'!C51+'9.3.2. sz. mell'!C51+'9.3.3. sz. mell'!C51</f>
        <v>233</v>
      </c>
    </row>
    <row r="52" spans="1:3" ht="12" customHeight="1">
      <c r="A52" s="444" t="s">
        <v>201</v>
      </c>
      <c r="B52" s="8" t="s">
        <v>281</v>
      </c>
      <c r="C52" s="81"/>
    </row>
    <row r="53" spans="1:3" ht="12" customHeight="1">
      <c r="A53" s="444" t="s">
        <v>202</v>
      </c>
      <c r="B53" s="8" t="s">
        <v>149</v>
      </c>
      <c r="C53" s="81"/>
    </row>
    <row r="54" spans="1:3" ht="12" customHeight="1" thickBot="1">
      <c r="A54" s="444" t="s">
        <v>203</v>
      </c>
      <c r="B54" s="8" t="s">
        <v>93</v>
      </c>
      <c r="C54" s="81"/>
    </row>
    <row r="55" spans="1:3" ht="15" customHeight="1" thickBot="1">
      <c r="A55" s="211" t="s">
        <v>110</v>
      </c>
      <c r="B55" s="250" t="s">
        <v>583</v>
      </c>
      <c r="C55" s="374">
        <f>+C44+C50</f>
        <v>19624</v>
      </c>
    </row>
    <row r="56" ht="13.5" thickBot="1">
      <c r="C56" s="375"/>
    </row>
    <row r="57" spans="1:3" ht="15" customHeight="1" thickBot="1">
      <c r="A57" s="253" t="s">
        <v>301</v>
      </c>
      <c r="B57" s="254"/>
      <c r="C57" s="122">
        <v>5</v>
      </c>
    </row>
    <row r="58" spans="1:3" ht="14.25" customHeight="1" thickBot="1">
      <c r="A58" s="253" t="s">
        <v>302</v>
      </c>
      <c r="B58" s="254"/>
      <c r="C58" s="12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3">
      <selection activeCell="G33" sqref="G33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449" t="s">
        <v>752</v>
      </c>
    </row>
    <row r="2" spans="1:3" s="450" customFormat="1" ht="25.5" customHeight="1">
      <c r="A2" s="401" t="s">
        <v>299</v>
      </c>
      <c r="B2" s="361" t="s">
        <v>607</v>
      </c>
      <c r="C2" s="376" t="s">
        <v>153</v>
      </c>
    </row>
    <row r="3" spans="1:3" s="450" customFormat="1" ht="24.75" thickBot="1">
      <c r="A3" s="442" t="s">
        <v>298</v>
      </c>
      <c r="B3" s="362" t="s">
        <v>585</v>
      </c>
      <c r="C3" s="377" t="s">
        <v>152</v>
      </c>
    </row>
    <row r="4" spans="1:3" s="451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s="452" customFormat="1" ht="12.75" customHeight="1" thickBot="1">
      <c r="A6" s="203">
        <v>1</v>
      </c>
      <c r="B6" s="204">
        <v>2</v>
      </c>
      <c r="C6" s="205">
        <v>3</v>
      </c>
    </row>
    <row r="7" spans="1:3" s="452" customFormat="1" ht="15.75" customHeight="1" thickBot="1">
      <c r="A7" s="238"/>
      <c r="B7" s="239" t="s">
        <v>146</v>
      </c>
      <c r="C7" s="240"/>
    </row>
    <row r="8" spans="1:3" s="378" customFormat="1" ht="12" customHeight="1" thickBot="1">
      <c r="A8" s="203" t="s">
        <v>108</v>
      </c>
      <c r="B8" s="241" t="s">
        <v>563</v>
      </c>
      <c r="C8" s="320">
        <f>SUM(C9:C18)</f>
        <v>2230</v>
      </c>
    </row>
    <row r="9" spans="1:3" s="378" customFormat="1" ht="12" customHeight="1">
      <c r="A9" s="443" t="s">
        <v>194</v>
      </c>
      <c r="B9" s="10" t="s">
        <v>391</v>
      </c>
      <c r="C9" s="367"/>
    </row>
    <row r="10" spans="1:3" s="378" customFormat="1" ht="12" customHeight="1">
      <c r="A10" s="444" t="s">
        <v>195</v>
      </c>
      <c r="B10" s="8" t="s">
        <v>392</v>
      </c>
      <c r="C10" s="318">
        <v>2210</v>
      </c>
    </row>
    <row r="11" spans="1:3" s="378" customFormat="1" ht="12" customHeight="1">
      <c r="A11" s="444" t="s">
        <v>196</v>
      </c>
      <c r="B11" s="8" t="s">
        <v>393</v>
      </c>
      <c r="C11" s="318">
        <v>15</v>
      </c>
    </row>
    <row r="12" spans="1:3" s="378" customFormat="1" ht="12" customHeight="1">
      <c r="A12" s="444" t="s">
        <v>197</v>
      </c>
      <c r="B12" s="8" t="s">
        <v>394</v>
      </c>
      <c r="C12" s="318"/>
    </row>
    <row r="13" spans="1:3" s="378" customFormat="1" ht="12" customHeight="1">
      <c r="A13" s="444" t="s">
        <v>242</v>
      </c>
      <c r="B13" s="8" t="s">
        <v>395</v>
      </c>
      <c r="C13" s="318"/>
    </row>
    <row r="14" spans="1:3" s="378" customFormat="1" ht="12" customHeight="1">
      <c r="A14" s="444" t="s">
        <v>198</v>
      </c>
      <c r="B14" s="8" t="s">
        <v>564</v>
      </c>
      <c r="C14" s="318"/>
    </row>
    <row r="15" spans="1:3" s="378" customFormat="1" ht="12" customHeight="1">
      <c r="A15" s="444" t="s">
        <v>199</v>
      </c>
      <c r="B15" s="7" t="s">
        <v>565</v>
      </c>
      <c r="C15" s="318"/>
    </row>
    <row r="16" spans="1:3" s="378" customFormat="1" ht="12" customHeight="1">
      <c r="A16" s="444" t="s">
        <v>209</v>
      </c>
      <c r="B16" s="8" t="s">
        <v>398</v>
      </c>
      <c r="C16" s="368">
        <v>5</v>
      </c>
    </row>
    <row r="17" spans="1:3" s="453" customFormat="1" ht="12" customHeight="1">
      <c r="A17" s="444" t="s">
        <v>210</v>
      </c>
      <c r="B17" s="8" t="s">
        <v>399</v>
      </c>
      <c r="C17" s="318"/>
    </row>
    <row r="18" spans="1:3" s="453" customFormat="1" ht="12" customHeight="1" thickBot="1">
      <c r="A18" s="444" t="s">
        <v>211</v>
      </c>
      <c r="B18" s="7" t="s">
        <v>400</v>
      </c>
      <c r="C18" s="319"/>
    </row>
    <row r="19" spans="1:3" s="378" customFormat="1" ht="12" customHeight="1" thickBot="1">
      <c r="A19" s="203" t="s">
        <v>109</v>
      </c>
      <c r="B19" s="241" t="s">
        <v>566</v>
      </c>
      <c r="C19" s="320">
        <f>SUM(C20:C22)</f>
        <v>0</v>
      </c>
    </row>
    <row r="20" spans="1:3" s="453" customFormat="1" ht="12" customHeight="1">
      <c r="A20" s="444" t="s">
        <v>200</v>
      </c>
      <c r="B20" s="9" t="s">
        <v>366</v>
      </c>
      <c r="C20" s="318"/>
    </row>
    <row r="21" spans="1:3" s="453" customFormat="1" ht="12" customHeight="1">
      <c r="A21" s="444" t="s">
        <v>201</v>
      </c>
      <c r="B21" s="8" t="s">
        <v>567</v>
      </c>
      <c r="C21" s="318"/>
    </row>
    <row r="22" spans="1:3" s="453" customFormat="1" ht="12" customHeight="1">
      <c r="A22" s="444" t="s">
        <v>202</v>
      </c>
      <c r="B22" s="8" t="s">
        <v>568</v>
      </c>
      <c r="C22" s="318"/>
    </row>
    <row r="23" spans="1:3" s="453" customFormat="1" ht="12" customHeight="1" thickBot="1">
      <c r="A23" s="444" t="s">
        <v>203</v>
      </c>
      <c r="B23" s="8" t="s">
        <v>91</v>
      </c>
      <c r="C23" s="318"/>
    </row>
    <row r="24" spans="1:3" s="453" customFormat="1" ht="12" customHeight="1" thickBot="1">
      <c r="A24" s="211" t="s">
        <v>110</v>
      </c>
      <c r="B24" s="125" t="s">
        <v>268</v>
      </c>
      <c r="C24" s="347"/>
    </row>
    <row r="25" spans="1:3" s="453" customFormat="1" ht="12" customHeight="1" thickBot="1">
      <c r="A25" s="211" t="s">
        <v>111</v>
      </c>
      <c r="B25" s="125" t="s">
        <v>569</v>
      </c>
      <c r="C25" s="320">
        <f>+C26+C27</f>
        <v>0</v>
      </c>
    </row>
    <row r="26" spans="1:3" s="453" customFormat="1" ht="12" customHeight="1">
      <c r="A26" s="445" t="s">
        <v>376</v>
      </c>
      <c r="B26" s="446" t="s">
        <v>567</v>
      </c>
      <c r="C26" s="78"/>
    </row>
    <row r="27" spans="1:3" s="453" customFormat="1" ht="12" customHeight="1">
      <c r="A27" s="445" t="s">
        <v>379</v>
      </c>
      <c r="B27" s="447" t="s">
        <v>570</v>
      </c>
      <c r="C27" s="321"/>
    </row>
    <row r="28" spans="1:3" s="453" customFormat="1" ht="12" customHeight="1" thickBot="1">
      <c r="A28" s="444" t="s">
        <v>380</v>
      </c>
      <c r="B28" s="448" t="s">
        <v>571</v>
      </c>
      <c r="C28" s="85"/>
    </row>
    <row r="29" spans="1:3" s="453" customFormat="1" ht="12" customHeight="1" thickBot="1">
      <c r="A29" s="211" t="s">
        <v>112</v>
      </c>
      <c r="B29" s="125" t="s">
        <v>572</v>
      </c>
      <c r="C29" s="320">
        <f>+C30+C31+C32</f>
        <v>0</v>
      </c>
    </row>
    <row r="30" spans="1:3" s="453" customFormat="1" ht="12" customHeight="1">
      <c r="A30" s="445" t="s">
        <v>187</v>
      </c>
      <c r="B30" s="446" t="s">
        <v>405</v>
      </c>
      <c r="C30" s="78"/>
    </row>
    <row r="31" spans="1:3" s="453" customFormat="1" ht="12" customHeight="1">
      <c r="A31" s="445" t="s">
        <v>188</v>
      </c>
      <c r="B31" s="447" t="s">
        <v>406</v>
      </c>
      <c r="C31" s="321"/>
    </row>
    <row r="32" spans="1:3" s="453" customFormat="1" ht="12" customHeight="1" thickBot="1">
      <c r="A32" s="444" t="s">
        <v>189</v>
      </c>
      <c r="B32" s="142" t="s">
        <v>407</v>
      </c>
      <c r="C32" s="85"/>
    </row>
    <row r="33" spans="1:3" s="378" customFormat="1" ht="12" customHeight="1" thickBot="1">
      <c r="A33" s="211" t="s">
        <v>113</v>
      </c>
      <c r="B33" s="125" t="s">
        <v>519</v>
      </c>
      <c r="C33" s="347"/>
    </row>
    <row r="34" spans="1:3" s="378" customFormat="1" ht="12" customHeight="1" thickBot="1">
      <c r="A34" s="211" t="s">
        <v>114</v>
      </c>
      <c r="B34" s="125" t="s">
        <v>573</v>
      </c>
      <c r="C34" s="369"/>
    </row>
    <row r="35" spans="1:3" s="378" customFormat="1" ht="12" customHeight="1" thickBot="1">
      <c r="A35" s="203" t="s">
        <v>115</v>
      </c>
      <c r="B35" s="125" t="s">
        <v>574</v>
      </c>
      <c r="C35" s="370">
        <f>+C8+C19+C24+C25+C29+C33+C34</f>
        <v>2230</v>
      </c>
    </row>
    <row r="36" spans="1:3" s="378" customFormat="1" ht="12" customHeight="1" thickBot="1">
      <c r="A36" s="242" t="s">
        <v>116</v>
      </c>
      <c r="B36" s="125" t="s">
        <v>575</v>
      </c>
      <c r="C36" s="370">
        <f>+C37+C38+C39</f>
        <v>17394</v>
      </c>
    </row>
    <row r="37" spans="1:3" s="378" customFormat="1" ht="12" customHeight="1">
      <c r="A37" s="445" t="s">
        <v>576</v>
      </c>
      <c r="B37" s="446" t="s">
        <v>338</v>
      </c>
      <c r="C37" s="78"/>
    </row>
    <row r="38" spans="1:3" s="378" customFormat="1" ht="12" customHeight="1">
      <c r="A38" s="445" t="s">
        <v>577</v>
      </c>
      <c r="B38" s="447" t="s">
        <v>92</v>
      </c>
      <c r="C38" s="321"/>
    </row>
    <row r="39" spans="1:3" s="453" customFormat="1" ht="12" customHeight="1" thickBot="1">
      <c r="A39" s="444" t="s">
        <v>578</v>
      </c>
      <c r="B39" s="142" t="s">
        <v>579</v>
      </c>
      <c r="C39" s="85">
        <v>17394</v>
      </c>
    </row>
    <row r="40" spans="1:3" s="453" customFormat="1" ht="15" customHeight="1" thickBot="1">
      <c r="A40" s="242" t="s">
        <v>117</v>
      </c>
      <c r="B40" s="243" t="s">
        <v>580</v>
      </c>
      <c r="C40" s="373">
        <f>+C35+C36</f>
        <v>19624</v>
      </c>
    </row>
    <row r="41" spans="1:3" s="453" customFormat="1" ht="15" customHeight="1">
      <c r="A41" s="244"/>
      <c r="B41" s="245"/>
      <c r="C41" s="371"/>
    </row>
    <row r="42" spans="1:3" ht="13.5" thickBot="1">
      <c r="A42" s="246"/>
      <c r="B42" s="247"/>
      <c r="C42" s="372"/>
    </row>
    <row r="43" spans="1:3" s="452" customFormat="1" ht="16.5" customHeight="1" thickBot="1">
      <c r="A43" s="248"/>
      <c r="B43" s="249" t="s">
        <v>148</v>
      </c>
      <c r="C43" s="373"/>
    </row>
    <row r="44" spans="1:3" s="454" customFormat="1" ht="12" customHeight="1" thickBot="1">
      <c r="A44" s="211" t="s">
        <v>108</v>
      </c>
      <c r="B44" s="125" t="s">
        <v>581</v>
      </c>
      <c r="C44" s="320">
        <f>SUM(C45:C49)</f>
        <v>19391</v>
      </c>
    </row>
    <row r="45" spans="1:3" ht="12" customHeight="1">
      <c r="A45" s="444" t="s">
        <v>194</v>
      </c>
      <c r="B45" s="9" t="s">
        <v>138</v>
      </c>
      <c r="C45" s="78">
        <v>7964</v>
      </c>
    </row>
    <row r="46" spans="1:3" ht="12" customHeight="1">
      <c r="A46" s="444" t="s">
        <v>195</v>
      </c>
      <c r="B46" s="8" t="s">
        <v>277</v>
      </c>
      <c r="C46" s="81">
        <v>2135</v>
      </c>
    </row>
    <row r="47" spans="1:3" ht="12" customHeight="1">
      <c r="A47" s="444" t="s">
        <v>196</v>
      </c>
      <c r="B47" s="8" t="s">
        <v>233</v>
      </c>
      <c r="C47" s="81">
        <v>9292</v>
      </c>
    </row>
    <row r="48" spans="1:3" ht="12" customHeight="1">
      <c r="A48" s="444" t="s">
        <v>197</v>
      </c>
      <c r="B48" s="8" t="s">
        <v>278</v>
      </c>
      <c r="C48" s="81"/>
    </row>
    <row r="49" spans="1:3" ht="12" customHeight="1" thickBot="1">
      <c r="A49" s="444" t="s">
        <v>242</v>
      </c>
      <c r="B49" s="8" t="s">
        <v>279</v>
      </c>
      <c r="C49" s="81"/>
    </row>
    <row r="50" spans="1:3" ht="12" customHeight="1" thickBot="1">
      <c r="A50" s="211" t="s">
        <v>109</v>
      </c>
      <c r="B50" s="125" t="s">
        <v>582</v>
      </c>
      <c r="C50" s="320">
        <f>SUM(C51:C53)</f>
        <v>233</v>
      </c>
    </row>
    <row r="51" spans="1:3" s="454" customFormat="1" ht="12" customHeight="1">
      <c r="A51" s="444" t="s">
        <v>200</v>
      </c>
      <c r="B51" s="9" t="s">
        <v>328</v>
      </c>
      <c r="C51" s="78">
        <v>233</v>
      </c>
    </row>
    <row r="52" spans="1:3" ht="12" customHeight="1">
      <c r="A52" s="444" t="s">
        <v>201</v>
      </c>
      <c r="B52" s="8" t="s">
        <v>281</v>
      </c>
      <c r="C52" s="81"/>
    </row>
    <row r="53" spans="1:3" ht="12" customHeight="1">
      <c r="A53" s="444" t="s">
        <v>202</v>
      </c>
      <c r="B53" s="8" t="s">
        <v>149</v>
      </c>
      <c r="C53" s="81"/>
    </row>
    <row r="54" spans="1:3" ht="12" customHeight="1" thickBot="1">
      <c r="A54" s="444" t="s">
        <v>203</v>
      </c>
      <c r="B54" s="8" t="s">
        <v>93</v>
      </c>
      <c r="C54" s="81"/>
    </row>
    <row r="55" spans="1:3" ht="15" customHeight="1" thickBot="1">
      <c r="A55" s="211" t="s">
        <v>110</v>
      </c>
      <c r="B55" s="250" t="s">
        <v>583</v>
      </c>
      <c r="C55" s="374">
        <f>+C44+C50</f>
        <v>19624</v>
      </c>
    </row>
    <row r="56" ht="13.5" thickBot="1">
      <c r="C56" s="375"/>
    </row>
    <row r="57" spans="1:3" ht="15" customHeight="1" thickBot="1">
      <c r="A57" s="253" t="s">
        <v>301</v>
      </c>
      <c r="B57" s="254"/>
      <c r="C57" s="122">
        <v>5</v>
      </c>
    </row>
    <row r="58" spans="1:3" ht="14.25" customHeight="1" thickBot="1">
      <c r="A58" s="253" t="s">
        <v>302</v>
      </c>
      <c r="B58" s="254"/>
      <c r="C58" s="12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449" t="s">
        <v>753</v>
      </c>
    </row>
    <row r="2" spans="1:3" s="450" customFormat="1" ht="25.5" customHeight="1">
      <c r="A2" s="401" t="s">
        <v>299</v>
      </c>
      <c r="B2" s="361" t="s">
        <v>607</v>
      </c>
      <c r="C2" s="376" t="s">
        <v>153</v>
      </c>
    </row>
    <row r="3" spans="1:3" s="450" customFormat="1" ht="24.75" thickBot="1">
      <c r="A3" s="442" t="s">
        <v>298</v>
      </c>
      <c r="B3" s="362" t="s">
        <v>586</v>
      </c>
      <c r="C3" s="377" t="s">
        <v>153</v>
      </c>
    </row>
    <row r="4" spans="1:3" s="451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s="452" customFormat="1" ht="12.75" customHeight="1" thickBot="1">
      <c r="A6" s="203">
        <v>1</v>
      </c>
      <c r="B6" s="204">
        <v>2</v>
      </c>
      <c r="C6" s="205">
        <v>3</v>
      </c>
    </row>
    <row r="7" spans="1:3" s="452" customFormat="1" ht="15.75" customHeight="1" thickBot="1">
      <c r="A7" s="238"/>
      <c r="B7" s="239" t="s">
        <v>146</v>
      </c>
      <c r="C7" s="240"/>
    </row>
    <row r="8" spans="1:3" s="378" customFormat="1" ht="12" customHeight="1" thickBot="1">
      <c r="A8" s="203" t="s">
        <v>108</v>
      </c>
      <c r="B8" s="241" t="s">
        <v>563</v>
      </c>
      <c r="C8" s="320">
        <f>SUM(C9:C18)</f>
        <v>0</v>
      </c>
    </row>
    <row r="9" spans="1:3" s="378" customFormat="1" ht="12" customHeight="1">
      <c r="A9" s="443" t="s">
        <v>194</v>
      </c>
      <c r="B9" s="10" t="s">
        <v>391</v>
      </c>
      <c r="C9" s="367"/>
    </row>
    <row r="10" spans="1:3" s="378" customFormat="1" ht="12" customHeight="1">
      <c r="A10" s="444" t="s">
        <v>195</v>
      </c>
      <c r="B10" s="8" t="s">
        <v>392</v>
      </c>
      <c r="C10" s="318"/>
    </row>
    <row r="11" spans="1:3" s="378" customFormat="1" ht="12" customHeight="1">
      <c r="A11" s="444" t="s">
        <v>196</v>
      </c>
      <c r="B11" s="8" t="s">
        <v>393</v>
      </c>
      <c r="C11" s="318"/>
    </row>
    <row r="12" spans="1:3" s="378" customFormat="1" ht="12" customHeight="1">
      <c r="A12" s="444" t="s">
        <v>197</v>
      </c>
      <c r="B12" s="8" t="s">
        <v>394</v>
      </c>
      <c r="C12" s="318"/>
    </row>
    <row r="13" spans="1:3" s="378" customFormat="1" ht="12" customHeight="1">
      <c r="A13" s="444" t="s">
        <v>242</v>
      </c>
      <c r="B13" s="8" t="s">
        <v>395</v>
      </c>
      <c r="C13" s="318"/>
    </row>
    <row r="14" spans="1:3" s="378" customFormat="1" ht="12" customHeight="1">
      <c r="A14" s="444" t="s">
        <v>198</v>
      </c>
      <c r="B14" s="8" t="s">
        <v>564</v>
      </c>
      <c r="C14" s="318"/>
    </row>
    <row r="15" spans="1:3" s="378" customFormat="1" ht="12" customHeight="1">
      <c r="A15" s="444" t="s">
        <v>199</v>
      </c>
      <c r="B15" s="7" t="s">
        <v>565</v>
      </c>
      <c r="C15" s="318"/>
    </row>
    <row r="16" spans="1:3" s="378" customFormat="1" ht="12" customHeight="1">
      <c r="A16" s="444" t="s">
        <v>209</v>
      </c>
      <c r="B16" s="8" t="s">
        <v>398</v>
      </c>
      <c r="C16" s="368"/>
    </row>
    <row r="17" spans="1:3" s="453" customFormat="1" ht="12" customHeight="1">
      <c r="A17" s="444" t="s">
        <v>210</v>
      </c>
      <c r="B17" s="8" t="s">
        <v>399</v>
      </c>
      <c r="C17" s="318"/>
    </row>
    <row r="18" spans="1:3" s="453" customFormat="1" ht="12" customHeight="1" thickBot="1">
      <c r="A18" s="444" t="s">
        <v>211</v>
      </c>
      <c r="B18" s="7" t="s">
        <v>400</v>
      </c>
      <c r="C18" s="319"/>
    </row>
    <row r="19" spans="1:3" s="378" customFormat="1" ht="12" customHeight="1" thickBot="1">
      <c r="A19" s="203" t="s">
        <v>109</v>
      </c>
      <c r="B19" s="241" t="s">
        <v>566</v>
      </c>
      <c r="C19" s="320">
        <f>SUM(C20:C22)</f>
        <v>0</v>
      </c>
    </row>
    <row r="20" spans="1:3" s="453" customFormat="1" ht="12" customHeight="1">
      <c r="A20" s="444" t="s">
        <v>200</v>
      </c>
      <c r="B20" s="9" t="s">
        <v>366</v>
      </c>
      <c r="C20" s="318"/>
    </row>
    <row r="21" spans="1:3" s="453" customFormat="1" ht="12" customHeight="1">
      <c r="A21" s="444" t="s">
        <v>201</v>
      </c>
      <c r="B21" s="8" t="s">
        <v>567</v>
      </c>
      <c r="C21" s="318"/>
    </row>
    <row r="22" spans="1:3" s="453" customFormat="1" ht="12" customHeight="1">
      <c r="A22" s="444" t="s">
        <v>202</v>
      </c>
      <c r="B22" s="8" t="s">
        <v>568</v>
      </c>
      <c r="C22" s="318"/>
    </row>
    <row r="23" spans="1:3" s="453" customFormat="1" ht="12" customHeight="1" thickBot="1">
      <c r="A23" s="444" t="s">
        <v>203</v>
      </c>
      <c r="B23" s="8" t="s">
        <v>91</v>
      </c>
      <c r="C23" s="318"/>
    </row>
    <row r="24" spans="1:3" s="453" customFormat="1" ht="12" customHeight="1" thickBot="1">
      <c r="A24" s="211" t="s">
        <v>110</v>
      </c>
      <c r="B24" s="125" t="s">
        <v>268</v>
      </c>
      <c r="C24" s="347"/>
    </row>
    <row r="25" spans="1:3" s="453" customFormat="1" ht="12" customHeight="1" thickBot="1">
      <c r="A25" s="211" t="s">
        <v>111</v>
      </c>
      <c r="B25" s="125" t="s">
        <v>569</v>
      </c>
      <c r="C25" s="320">
        <f>+C26+C27</f>
        <v>0</v>
      </c>
    </row>
    <row r="26" spans="1:3" s="453" customFormat="1" ht="12" customHeight="1">
      <c r="A26" s="445" t="s">
        <v>376</v>
      </c>
      <c r="B26" s="446" t="s">
        <v>567</v>
      </c>
      <c r="C26" s="78"/>
    </row>
    <row r="27" spans="1:3" s="453" customFormat="1" ht="12" customHeight="1">
      <c r="A27" s="445" t="s">
        <v>379</v>
      </c>
      <c r="B27" s="447" t="s">
        <v>570</v>
      </c>
      <c r="C27" s="321"/>
    </row>
    <row r="28" spans="1:3" s="453" customFormat="1" ht="12" customHeight="1" thickBot="1">
      <c r="A28" s="444" t="s">
        <v>380</v>
      </c>
      <c r="B28" s="448" t="s">
        <v>571</v>
      </c>
      <c r="C28" s="85"/>
    </row>
    <row r="29" spans="1:3" s="453" customFormat="1" ht="12" customHeight="1" thickBot="1">
      <c r="A29" s="211" t="s">
        <v>112</v>
      </c>
      <c r="B29" s="125" t="s">
        <v>572</v>
      </c>
      <c r="C29" s="320">
        <f>+C30+C31+C32</f>
        <v>0</v>
      </c>
    </row>
    <row r="30" spans="1:3" s="453" customFormat="1" ht="12" customHeight="1">
      <c r="A30" s="445" t="s">
        <v>187</v>
      </c>
      <c r="B30" s="446" t="s">
        <v>405</v>
      </c>
      <c r="C30" s="78"/>
    </row>
    <row r="31" spans="1:3" s="453" customFormat="1" ht="12" customHeight="1">
      <c r="A31" s="445" t="s">
        <v>188</v>
      </c>
      <c r="B31" s="447" t="s">
        <v>406</v>
      </c>
      <c r="C31" s="321"/>
    </row>
    <row r="32" spans="1:3" s="453" customFormat="1" ht="12" customHeight="1" thickBot="1">
      <c r="A32" s="444" t="s">
        <v>189</v>
      </c>
      <c r="B32" s="142" t="s">
        <v>407</v>
      </c>
      <c r="C32" s="85"/>
    </row>
    <row r="33" spans="1:3" s="378" customFormat="1" ht="12" customHeight="1" thickBot="1">
      <c r="A33" s="211" t="s">
        <v>113</v>
      </c>
      <c r="B33" s="125" t="s">
        <v>519</v>
      </c>
      <c r="C33" s="347"/>
    </row>
    <row r="34" spans="1:3" s="378" customFormat="1" ht="12" customHeight="1" thickBot="1">
      <c r="A34" s="211" t="s">
        <v>114</v>
      </c>
      <c r="B34" s="125" t="s">
        <v>573</v>
      </c>
      <c r="C34" s="369"/>
    </row>
    <row r="35" spans="1:3" s="378" customFormat="1" ht="12" customHeight="1" thickBot="1">
      <c r="A35" s="203" t="s">
        <v>115</v>
      </c>
      <c r="B35" s="125" t="s">
        <v>574</v>
      </c>
      <c r="C35" s="370">
        <f>+C8+C19+C24+C25+C29+C33+C34</f>
        <v>0</v>
      </c>
    </row>
    <row r="36" spans="1:3" s="378" customFormat="1" ht="12" customHeight="1" thickBot="1">
      <c r="A36" s="242" t="s">
        <v>116</v>
      </c>
      <c r="B36" s="125" t="s">
        <v>575</v>
      </c>
      <c r="C36" s="370">
        <f>+C37+C38+C39</f>
        <v>0</v>
      </c>
    </row>
    <row r="37" spans="1:3" s="378" customFormat="1" ht="12" customHeight="1">
      <c r="A37" s="445" t="s">
        <v>576</v>
      </c>
      <c r="B37" s="446" t="s">
        <v>338</v>
      </c>
      <c r="C37" s="78"/>
    </row>
    <row r="38" spans="1:3" s="378" customFormat="1" ht="12" customHeight="1">
      <c r="A38" s="445" t="s">
        <v>577</v>
      </c>
      <c r="B38" s="447" t="s">
        <v>92</v>
      </c>
      <c r="C38" s="321"/>
    </row>
    <row r="39" spans="1:3" s="453" customFormat="1" ht="12" customHeight="1" thickBot="1">
      <c r="A39" s="444" t="s">
        <v>578</v>
      </c>
      <c r="B39" s="142" t="s">
        <v>579</v>
      </c>
      <c r="C39" s="85"/>
    </row>
    <row r="40" spans="1:3" s="453" customFormat="1" ht="15" customHeight="1" thickBot="1">
      <c r="A40" s="242" t="s">
        <v>117</v>
      </c>
      <c r="B40" s="243" t="s">
        <v>580</v>
      </c>
      <c r="C40" s="373">
        <f>+C35+C36</f>
        <v>0</v>
      </c>
    </row>
    <row r="41" spans="1:3" s="453" customFormat="1" ht="15" customHeight="1">
      <c r="A41" s="244"/>
      <c r="B41" s="245"/>
      <c r="C41" s="371"/>
    </row>
    <row r="42" spans="1:3" ht="13.5" thickBot="1">
      <c r="A42" s="246"/>
      <c r="B42" s="247"/>
      <c r="C42" s="372"/>
    </row>
    <row r="43" spans="1:3" s="452" customFormat="1" ht="16.5" customHeight="1" thickBot="1">
      <c r="A43" s="248"/>
      <c r="B43" s="249" t="s">
        <v>148</v>
      </c>
      <c r="C43" s="373"/>
    </row>
    <row r="44" spans="1:3" s="454" customFormat="1" ht="12" customHeight="1" thickBot="1">
      <c r="A44" s="211" t="s">
        <v>108</v>
      </c>
      <c r="B44" s="125" t="s">
        <v>581</v>
      </c>
      <c r="C44" s="320">
        <f>SUM(C45:C49)</f>
        <v>0</v>
      </c>
    </row>
    <row r="45" spans="1:3" ht="12" customHeight="1">
      <c r="A45" s="444" t="s">
        <v>194</v>
      </c>
      <c r="B45" s="9" t="s">
        <v>138</v>
      </c>
      <c r="C45" s="78"/>
    </row>
    <row r="46" spans="1:3" ht="12" customHeight="1">
      <c r="A46" s="444" t="s">
        <v>195</v>
      </c>
      <c r="B46" s="8" t="s">
        <v>277</v>
      </c>
      <c r="C46" s="81"/>
    </row>
    <row r="47" spans="1:3" ht="12" customHeight="1">
      <c r="A47" s="444" t="s">
        <v>196</v>
      </c>
      <c r="B47" s="8" t="s">
        <v>233</v>
      </c>
      <c r="C47" s="81"/>
    </row>
    <row r="48" spans="1:3" ht="12" customHeight="1">
      <c r="A48" s="444" t="s">
        <v>197</v>
      </c>
      <c r="B48" s="8" t="s">
        <v>278</v>
      </c>
      <c r="C48" s="81"/>
    </row>
    <row r="49" spans="1:3" ht="12" customHeight="1" thickBot="1">
      <c r="A49" s="444" t="s">
        <v>242</v>
      </c>
      <c r="B49" s="8" t="s">
        <v>279</v>
      </c>
      <c r="C49" s="81"/>
    </row>
    <row r="50" spans="1:3" ht="12" customHeight="1" thickBot="1">
      <c r="A50" s="211" t="s">
        <v>109</v>
      </c>
      <c r="B50" s="125" t="s">
        <v>582</v>
      </c>
      <c r="C50" s="320">
        <f>SUM(C51:C53)</f>
        <v>0</v>
      </c>
    </row>
    <row r="51" spans="1:3" s="454" customFormat="1" ht="12" customHeight="1">
      <c r="A51" s="444" t="s">
        <v>200</v>
      </c>
      <c r="B51" s="9" t="s">
        <v>328</v>
      </c>
      <c r="C51" s="78"/>
    </row>
    <row r="52" spans="1:3" ht="12" customHeight="1">
      <c r="A52" s="444" t="s">
        <v>201</v>
      </c>
      <c r="B52" s="8" t="s">
        <v>281</v>
      </c>
      <c r="C52" s="81"/>
    </row>
    <row r="53" spans="1:3" ht="12" customHeight="1">
      <c r="A53" s="444" t="s">
        <v>202</v>
      </c>
      <c r="B53" s="8" t="s">
        <v>149</v>
      </c>
      <c r="C53" s="81"/>
    </row>
    <row r="54" spans="1:3" ht="12" customHeight="1" thickBot="1">
      <c r="A54" s="444" t="s">
        <v>203</v>
      </c>
      <c r="B54" s="8" t="s">
        <v>93</v>
      </c>
      <c r="C54" s="81"/>
    </row>
    <row r="55" spans="1:3" ht="15" customHeight="1" thickBot="1">
      <c r="A55" s="211" t="s">
        <v>110</v>
      </c>
      <c r="B55" s="250" t="s">
        <v>583</v>
      </c>
      <c r="C55" s="374">
        <f>+C44+C50</f>
        <v>0</v>
      </c>
    </row>
    <row r="56" ht="13.5" thickBot="1">
      <c r="C56" s="375"/>
    </row>
    <row r="57" spans="1:3" ht="15" customHeight="1" thickBot="1">
      <c r="A57" s="253" t="s">
        <v>301</v>
      </c>
      <c r="B57" s="254"/>
      <c r="C57" s="122"/>
    </row>
    <row r="58" spans="1:3" ht="14.25" customHeight="1" thickBot="1">
      <c r="A58" s="253" t="s">
        <v>302</v>
      </c>
      <c r="B58" s="254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449" t="s">
        <v>754</v>
      </c>
    </row>
    <row r="2" spans="1:3" s="450" customFormat="1" ht="25.5" customHeight="1">
      <c r="A2" s="401" t="s">
        <v>299</v>
      </c>
      <c r="B2" s="361" t="s">
        <v>607</v>
      </c>
      <c r="C2" s="376" t="s">
        <v>153</v>
      </c>
    </row>
    <row r="3" spans="1:3" s="450" customFormat="1" ht="24.75" thickBot="1">
      <c r="A3" s="442" t="s">
        <v>298</v>
      </c>
      <c r="B3" s="362" t="s">
        <v>587</v>
      </c>
      <c r="C3" s="377" t="s">
        <v>601</v>
      </c>
    </row>
    <row r="4" spans="1:3" s="451" customFormat="1" ht="15.75" customHeight="1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s="452" customFormat="1" ht="12.75" customHeight="1" thickBot="1">
      <c r="A6" s="203">
        <v>1</v>
      </c>
      <c r="B6" s="204">
        <v>2</v>
      </c>
      <c r="C6" s="205">
        <v>3</v>
      </c>
    </row>
    <row r="7" spans="1:3" s="452" customFormat="1" ht="15.75" customHeight="1" thickBot="1">
      <c r="A7" s="238"/>
      <c r="B7" s="239" t="s">
        <v>146</v>
      </c>
      <c r="C7" s="240"/>
    </row>
    <row r="8" spans="1:3" s="378" customFormat="1" ht="12" customHeight="1" thickBot="1">
      <c r="A8" s="203" t="s">
        <v>108</v>
      </c>
      <c r="B8" s="241" t="s">
        <v>563</v>
      </c>
      <c r="C8" s="320">
        <f>SUM(C9:C18)</f>
        <v>0</v>
      </c>
    </row>
    <row r="9" spans="1:3" s="378" customFormat="1" ht="12" customHeight="1">
      <c r="A9" s="443" t="s">
        <v>194</v>
      </c>
      <c r="B9" s="10" t="s">
        <v>391</v>
      </c>
      <c r="C9" s="367"/>
    </row>
    <row r="10" spans="1:3" s="378" customFormat="1" ht="12" customHeight="1">
      <c r="A10" s="444" t="s">
        <v>195</v>
      </c>
      <c r="B10" s="8" t="s">
        <v>392</v>
      </c>
      <c r="C10" s="318"/>
    </row>
    <row r="11" spans="1:3" s="378" customFormat="1" ht="12" customHeight="1">
      <c r="A11" s="444" t="s">
        <v>196</v>
      </c>
      <c r="B11" s="8" t="s">
        <v>393</v>
      </c>
      <c r="C11" s="318"/>
    </row>
    <row r="12" spans="1:3" s="378" customFormat="1" ht="12" customHeight="1">
      <c r="A12" s="444" t="s">
        <v>197</v>
      </c>
      <c r="B12" s="8" t="s">
        <v>394</v>
      </c>
      <c r="C12" s="318"/>
    </row>
    <row r="13" spans="1:3" s="378" customFormat="1" ht="12" customHeight="1">
      <c r="A13" s="444" t="s">
        <v>242</v>
      </c>
      <c r="B13" s="8" t="s">
        <v>395</v>
      </c>
      <c r="C13" s="318"/>
    </row>
    <row r="14" spans="1:3" s="378" customFormat="1" ht="12" customHeight="1">
      <c r="A14" s="444" t="s">
        <v>198</v>
      </c>
      <c r="B14" s="8" t="s">
        <v>564</v>
      </c>
      <c r="C14" s="318"/>
    </row>
    <row r="15" spans="1:3" s="378" customFormat="1" ht="12" customHeight="1">
      <c r="A15" s="444" t="s">
        <v>199</v>
      </c>
      <c r="B15" s="7" t="s">
        <v>565</v>
      </c>
      <c r="C15" s="318"/>
    </row>
    <row r="16" spans="1:3" s="378" customFormat="1" ht="12" customHeight="1">
      <c r="A16" s="444" t="s">
        <v>209</v>
      </c>
      <c r="B16" s="8" t="s">
        <v>398</v>
      </c>
      <c r="C16" s="368"/>
    </row>
    <row r="17" spans="1:3" s="453" customFormat="1" ht="12" customHeight="1">
      <c r="A17" s="444" t="s">
        <v>210</v>
      </c>
      <c r="B17" s="8" t="s">
        <v>399</v>
      </c>
      <c r="C17" s="318"/>
    </row>
    <row r="18" spans="1:3" s="453" customFormat="1" ht="12" customHeight="1" thickBot="1">
      <c r="A18" s="444" t="s">
        <v>211</v>
      </c>
      <c r="B18" s="7" t="s">
        <v>400</v>
      </c>
      <c r="C18" s="319"/>
    </row>
    <row r="19" spans="1:3" s="378" customFormat="1" ht="12" customHeight="1" thickBot="1">
      <c r="A19" s="203" t="s">
        <v>109</v>
      </c>
      <c r="B19" s="241" t="s">
        <v>566</v>
      </c>
      <c r="C19" s="320">
        <f>SUM(C20:C22)</f>
        <v>0</v>
      </c>
    </row>
    <row r="20" spans="1:3" s="453" customFormat="1" ht="12" customHeight="1">
      <c r="A20" s="444" t="s">
        <v>200</v>
      </c>
      <c r="B20" s="9" t="s">
        <v>366</v>
      </c>
      <c r="C20" s="318"/>
    </row>
    <row r="21" spans="1:3" s="453" customFormat="1" ht="12" customHeight="1">
      <c r="A21" s="444" t="s">
        <v>201</v>
      </c>
      <c r="B21" s="8" t="s">
        <v>567</v>
      </c>
      <c r="C21" s="318"/>
    </row>
    <row r="22" spans="1:3" s="453" customFormat="1" ht="12" customHeight="1">
      <c r="A22" s="444" t="s">
        <v>202</v>
      </c>
      <c r="B22" s="8" t="s">
        <v>568</v>
      </c>
      <c r="C22" s="318"/>
    </row>
    <row r="23" spans="1:3" s="453" customFormat="1" ht="12" customHeight="1" thickBot="1">
      <c r="A23" s="444" t="s">
        <v>203</v>
      </c>
      <c r="B23" s="8" t="s">
        <v>91</v>
      </c>
      <c r="C23" s="318"/>
    </row>
    <row r="24" spans="1:3" s="453" customFormat="1" ht="12" customHeight="1" thickBot="1">
      <c r="A24" s="211" t="s">
        <v>110</v>
      </c>
      <c r="B24" s="125" t="s">
        <v>268</v>
      </c>
      <c r="C24" s="347"/>
    </row>
    <row r="25" spans="1:3" s="453" customFormat="1" ht="12" customHeight="1" thickBot="1">
      <c r="A25" s="211" t="s">
        <v>111</v>
      </c>
      <c r="B25" s="125" t="s">
        <v>569</v>
      </c>
      <c r="C25" s="320">
        <f>+C26+C27</f>
        <v>0</v>
      </c>
    </row>
    <row r="26" spans="1:3" s="453" customFormat="1" ht="12" customHeight="1">
      <c r="A26" s="445" t="s">
        <v>376</v>
      </c>
      <c r="B26" s="446" t="s">
        <v>567</v>
      </c>
      <c r="C26" s="78"/>
    </row>
    <row r="27" spans="1:3" s="453" customFormat="1" ht="12" customHeight="1">
      <c r="A27" s="445" t="s">
        <v>379</v>
      </c>
      <c r="B27" s="447" t="s">
        <v>570</v>
      </c>
      <c r="C27" s="321"/>
    </row>
    <row r="28" spans="1:3" s="453" customFormat="1" ht="12" customHeight="1" thickBot="1">
      <c r="A28" s="444" t="s">
        <v>380</v>
      </c>
      <c r="B28" s="448" t="s">
        <v>571</v>
      </c>
      <c r="C28" s="85"/>
    </row>
    <row r="29" spans="1:3" s="453" customFormat="1" ht="12" customHeight="1" thickBot="1">
      <c r="A29" s="211" t="s">
        <v>112</v>
      </c>
      <c r="B29" s="125" t="s">
        <v>572</v>
      </c>
      <c r="C29" s="320">
        <f>+C30+C31+C32</f>
        <v>0</v>
      </c>
    </row>
    <row r="30" spans="1:3" s="453" customFormat="1" ht="12" customHeight="1">
      <c r="A30" s="445" t="s">
        <v>187</v>
      </c>
      <c r="B30" s="446" t="s">
        <v>405</v>
      </c>
      <c r="C30" s="78"/>
    </row>
    <row r="31" spans="1:3" s="453" customFormat="1" ht="12" customHeight="1">
      <c r="A31" s="445" t="s">
        <v>188</v>
      </c>
      <c r="B31" s="447" t="s">
        <v>406</v>
      </c>
      <c r="C31" s="321"/>
    </row>
    <row r="32" spans="1:3" s="453" customFormat="1" ht="12" customHeight="1" thickBot="1">
      <c r="A32" s="444" t="s">
        <v>189</v>
      </c>
      <c r="B32" s="142" t="s">
        <v>407</v>
      </c>
      <c r="C32" s="85"/>
    </row>
    <row r="33" spans="1:3" s="378" customFormat="1" ht="12" customHeight="1" thickBot="1">
      <c r="A33" s="211" t="s">
        <v>113</v>
      </c>
      <c r="B33" s="125" t="s">
        <v>519</v>
      </c>
      <c r="C33" s="347"/>
    </row>
    <row r="34" spans="1:3" s="378" customFormat="1" ht="12" customHeight="1" thickBot="1">
      <c r="A34" s="211" t="s">
        <v>114</v>
      </c>
      <c r="B34" s="125" t="s">
        <v>573</v>
      </c>
      <c r="C34" s="369"/>
    </row>
    <row r="35" spans="1:3" s="378" customFormat="1" ht="12" customHeight="1" thickBot="1">
      <c r="A35" s="203" t="s">
        <v>115</v>
      </c>
      <c r="B35" s="125" t="s">
        <v>574</v>
      </c>
      <c r="C35" s="370">
        <f>+C8+C19+C24+C25+C29+C33+C34</f>
        <v>0</v>
      </c>
    </row>
    <row r="36" spans="1:3" s="378" customFormat="1" ht="12" customHeight="1" thickBot="1">
      <c r="A36" s="242" t="s">
        <v>116</v>
      </c>
      <c r="B36" s="125" t="s">
        <v>575</v>
      </c>
      <c r="C36" s="370">
        <f>+C37+C38+C39</f>
        <v>0</v>
      </c>
    </row>
    <row r="37" spans="1:3" s="378" customFormat="1" ht="12" customHeight="1">
      <c r="A37" s="445" t="s">
        <v>576</v>
      </c>
      <c r="B37" s="446" t="s">
        <v>338</v>
      </c>
      <c r="C37" s="78"/>
    </row>
    <row r="38" spans="1:3" s="378" customFormat="1" ht="12" customHeight="1">
      <c r="A38" s="445" t="s">
        <v>577</v>
      </c>
      <c r="B38" s="447" t="s">
        <v>92</v>
      </c>
      <c r="C38" s="321"/>
    </row>
    <row r="39" spans="1:3" s="453" customFormat="1" ht="12" customHeight="1" thickBot="1">
      <c r="A39" s="444" t="s">
        <v>578</v>
      </c>
      <c r="B39" s="142" t="s">
        <v>579</v>
      </c>
      <c r="C39" s="85"/>
    </row>
    <row r="40" spans="1:3" s="453" customFormat="1" ht="15" customHeight="1" thickBot="1">
      <c r="A40" s="242" t="s">
        <v>117</v>
      </c>
      <c r="B40" s="243" t="s">
        <v>580</v>
      </c>
      <c r="C40" s="373">
        <f>+C35+C36</f>
        <v>0</v>
      </c>
    </row>
    <row r="41" spans="1:3" s="453" customFormat="1" ht="15" customHeight="1">
      <c r="A41" s="244"/>
      <c r="B41" s="245"/>
      <c r="C41" s="371"/>
    </row>
    <row r="42" spans="1:3" ht="13.5" thickBot="1">
      <c r="A42" s="246"/>
      <c r="B42" s="247"/>
      <c r="C42" s="372"/>
    </row>
    <row r="43" spans="1:3" s="452" customFormat="1" ht="16.5" customHeight="1" thickBot="1">
      <c r="A43" s="248"/>
      <c r="B43" s="249" t="s">
        <v>148</v>
      </c>
      <c r="C43" s="373"/>
    </row>
    <row r="44" spans="1:3" s="454" customFormat="1" ht="12" customHeight="1" thickBot="1">
      <c r="A44" s="211" t="s">
        <v>108</v>
      </c>
      <c r="B44" s="125" t="s">
        <v>581</v>
      </c>
      <c r="C44" s="320">
        <f>SUM(C45:C49)</f>
        <v>0</v>
      </c>
    </row>
    <row r="45" spans="1:3" ht="12" customHeight="1">
      <c r="A45" s="444" t="s">
        <v>194</v>
      </c>
      <c r="B45" s="9" t="s">
        <v>138</v>
      </c>
      <c r="C45" s="78"/>
    </row>
    <row r="46" spans="1:3" ht="12" customHeight="1">
      <c r="A46" s="444" t="s">
        <v>195</v>
      </c>
      <c r="B46" s="8" t="s">
        <v>277</v>
      </c>
      <c r="C46" s="81"/>
    </row>
    <row r="47" spans="1:3" ht="12" customHeight="1">
      <c r="A47" s="444" t="s">
        <v>196</v>
      </c>
      <c r="B47" s="8" t="s">
        <v>233</v>
      </c>
      <c r="C47" s="81"/>
    </row>
    <row r="48" spans="1:3" ht="12" customHeight="1">
      <c r="A48" s="444" t="s">
        <v>197</v>
      </c>
      <c r="B48" s="8" t="s">
        <v>278</v>
      </c>
      <c r="C48" s="81"/>
    </row>
    <row r="49" spans="1:3" ht="12" customHeight="1" thickBot="1">
      <c r="A49" s="444" t="s">
        <v>242</v>
      </c>
      <c r="B49" s="8" t="s">
        <v>279</v>
      </c>
      <c r="C49" s="81"/>
    </row>
    <row r="50" spans="1:3" ht="12" customHeight="1" thickBot="1">
      <c r="A50" s="211" t="s">
        <v>109</v>
      </c>
      <c r="B50" s="125" t="s">
        <v>582</v>
      </c>
      <c r="C50" s="320">
        <f>SUM(C51:C53)</f>
        <v>0</v>
      </c>
    </row>
    <row r="51" spans="1:3" s="454" customFormat="1" ht="12" customHeight="1">
      <c r="A51" s="444" t="s">
        <v>200</v>
      </c>
      <c r="B51" s="9" t="s">
        <v>328</v>
      </c>
      <c r="C51" s="78"/>
    </row>
    <row r="52" spans="1:3" ht="12" customHeight="1">
      <c r="A52" s="444" t="s">
        <v>201</v>
      </c>
      <c r="B52" s="8" t="s">
        <v>281</v>
      </c>
      <c r="C52" s="81"/>
    </row>
    <row r="53" spans="1:3" ht="12" customHeight="1">
      <c r="A53" s="444" t="s">
        <v>202</v>
      </c>
      <c r="B53" s="8" t="s">
        <v>149</v>
      </c>
      <c r="C53" s="81"/>
    </row>
    <row r="54" spans="1:3" ht="12" customHeight="1" thickBot="1">
      <c r="A54" s="444" t="s">
        <v>203</v>
      </c>
      <c r="B54" s="8" t="s">
        <v>93</v>
      </c>
      <c r="C54" s="81"/>
    </row>
    <row r="55" spans="1:3" ht="15" customHeight="1" thickBot="1">
      <c r="A55" s="211" t="s">
        <v>110</v>
      </c>
      <c r="B55" s="250" t="s">
        <v>583</v>
      </c>
      <c r="C55" s="374">
        <f>+C44+C50</f>
        <v>0</v>
      </c>
    </row>
    <row r="56" ht="13.5" thickBot="1">
      <c r="C56" s="375"/>
    </row>
    <row r="57" spans="1:3" ht="15" customHeight="1" thickBot="1">
      <c r="A57" s="253" t="s">
        <v>301</v>
      </c>
      <c r="B57" s="254"/>
      <c r="C57" s="122"/>
    </row>
    <row r="58" spans="1:3" ht="14.25" customHeight="1" thickBot="1">
      <c r="A58" s="253" t="s">
        <v>302</v>
      </c>
      <c r="B58" s="254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</cols>
  <sheetData>
    <row r="1" spans="1:3" ht="16.5" thickBot="1">
      <c r="A1" s="230"/>
      <c r="B1" s="232"/>
      <c r="C1" s="449" t="s">
        <v>755</v>
      </c>
    </row>
    <row r="2" spans="1:3" ht="26.25" customHeight="1">
      <c r="A2" s="401" t="s">
        <v>299</v>
      </c>
      <c r="B2" s="361" t="s">
        <v>608</v>
      </c>
      <c r="C2" s="376" t="s">
        <v>601</v>
      </c>
    </row>
    <row r="3" spans="1:3" ht="29.25" customHeight="1" thickBot="1">
      <c r="A3" s="442" t="s">
        <v>298</v>
      </c>
      <c r="B3" s="362" t="s">
        <v>562</v>
      </c>
      <c r="C3" s="377" t="s">
        <v>142</v>
      </c>
    </row>
    <row r="4" spans="1:3" ht="14.25" thickBot="1">
      <c r="A4" s="234"/>
      <c r="B4" s="234"/>
      <c r="C4" s="235" t="s">
        <v>143</v>
      </c>
    </row>
    <row r="5" spans="1:3" ht="43.5" customHeight="1" thickBot="1">
      <c r="A5" s="402" t="s">
        <v>300</v>
      </c>
      <c r="B5" s="236" t="s">
        <v>144</v>
      </c>
      <c r="C5" s="237" t="s">
        <v>145</v>
      </c>
    </row>
    <row r="6" spans="1:3" ht="13.5" thickBot="1">
      <c r="A6" s="203">
        <v>1</v>
      </c>
      <c r="B6" s="204">
        <v>2</v>
      </c>
      <c r="C6" s="205">
        <v>3</v>
      </c>
    </row>
    <row r="7" spans="1:3" ht="13.5" thickBot="1">
      <c r="A7" s="238"/>
      <c r="B7" s="239" t="s">
        <v>146</v>
      </c>
      <c r="C7" s="240"/>
    </row>
    <row r="8" spans="1:3" ht="18" customHeight="1" thickBot="1">
      <c r="A8" s="203" t="s">
        <v>108</v>
      </c>
      <c r="B8" s="862" t="s">
        <v>563</v>
      </c>
      <c r="C8" s="863">
        <f>SUM(C9:C18)</f>
        <v>74781</v>
      </c>
    </row>
    <row r="9" spans="1:3" ht="17.25" customHeight="1">
      <c r="A9" s="443" t="s">
        <v>194</v>
      </c>
      <c r="B9" s="10" t="s">
        <v>391</v>
      </c>
      <c r="C9" s="311">
        <f>'9.4.1.sz.mell.'!C9+'9.4.2.sz.mell.'!C9+'9.4.3.sz.mell.'!C9</f>
        <v>0</v>
      </c>
    </row>
    <row r="10" spans="1:3" ht="13.5" customHeight="1">
      <c r="A10" s="444" t="s">
        <v>195</v>
      </c>
      <c r="B10" s="8" t="s">
        <v>392</v>
      </c>
      <c r="C10" s="312">
        <f>'9.4.1.sz.mell.'!C10+'9.4.2.sz.mell.'!C10+'9.4.3.sz.mell.'!C10</f>
        <v>0</v>
      </c>
    </row>
    <row r="11" spans="1:3" ht="11.25" customHeight="1">
      <c r="A11" s="444" t="s">
        <v>196</v>
      </c>
      <c r="B11" s="8" t="s">
        <v>393</v>
      </c>
      <c r="C11" s="312">
        <f>'9.4.1.sz.mell.'!C11+'9.4.2.sz.mell.'!C11+'9.4.3.sz.mell.'!C11</f>
        <v>0</v>
      </c>
    </row>
    <row r="12" spans="1:3" ht="10.5" customHeight="1">
      <c r="A12" s="444" t="s">
        <v>197</v>
      </c>
      <c r="B12" s="8" t="s">
        <v>394</v>
      </c>
      <c r="C12" s="312">
        <f>'9.4.1.sz.mell.'!C12+'9.4.2.sz.mell.'!C12+'9.4.3.sz.mell.'!C12</f>
        <v>0</v>
      </c>
    </row>
    <row r="13" spans="1:3" ht="15" customHeight="1">
      <c r="A13" s="444" t="s">
        <v>242</v>
      </c>
      <c r="B13" s="8" t="s">
        <v>395</v>
      </c>
      <c r="C13" s="312">
        <f>'9.4.1.sz.mell.'!C13+'9.4.2.sz.mell.'!C13+'9.4.3.sz.mell.'!C13</f>
        <v>71781</v>
      </c>
    </row>
    <row r="14" spans="1:3" ht="14.25" customHeight="1">
      <c r="A14" s="444" t="s">
        <v>198</v>
      </c>
      <c r="B14" s="8" t="s">
        <v>564</v>
      </c>
      <c r="C14" s="312">
        <f>'9.4.1.sz.mell.'!C14+'9.4.2.sz.mell.'!C14+'9.4.3.sz.mell.'!C14</f>
        <v>0</v>
      </c>
    </row>
    <row r="15" spans="1:3" ht="14.25" customHeight="1">
      <c r="A15" s="444" t="s">
        <v>199</v>
      </c>
      <c r="B15" s="7" t="s">
        <v>565</v>
      </c>
      <c r="C15" s="312">
        <f>'9.4.1.sz.mell.'!C15+'9.4.2.sz.mell.'!C15+'9.4.3.sz.mell.'!C15</f>
        <v>0</v>
      </c>
    </row>
    <row r="16" spans="1:3" ht="15.75" customHeight="1">
      <c r="A16" s="444" t="s">
        <v>209</v>
      </c>
      <c r="B16" s="8" t="s">
        <v>398</v>
      </c>
      <c r="C16" s="312">
        <f>'9.4.1.sz.mell.'!C16+'9.4.2.sz.mell.'!C16+'9.4.3.sz.mell.'!C16</f>
        <v>0</v>
      </c>
    </row>
    <row r="17" spans="1:3" ht="12.75" customHeight="1">
      <c r="A17" s="444" t="s">
        <v>210</v>
      </c>
      <c r="B17" s="8" t="s">
        <v>399</v>
      </c>
      <c r="C17" s="312">
        <f>'9.4.1.sz.mell.'!C17+'9.4.2.sz.mell.'!C17+'9.4.3.sz.mell.'!C17</f>
        <v>0</v>
      </c>
    </row>
    <row r="18" spans="1:3" ht="14.25" customHeight="1" thickBot="1">
      <c r="A18" s="444" t="s">
        <v>211</v>
      </c>
      <c r="B18" s="7" t="s">
        <v>400</v>
      </c>
      <c r="C18" s="314">
        <f>'9.4.1.sz.mell.'!C18+'9.4.2.sz.mell.'!C18+'9.4.3.sz.mell.'!C18</f>
        <v>3000</v>
      </c>
    </row>
    <row r="19" spans="1:3" ht="12" customHeight="1" thickBot="1">
      <c r="A19" s="203" t="s">
        <v>109</v>
      </c>
      <c r="B19" s="862" t="s">
        <v>566</v>
      </c>
      <c r="C19" s="863">
        <f>SUM(C20:C22)</f>
        <v>0</v>
      </c>
    </row>
    <row r="20" spans="1:3" ht="13.5" customHeight="1">
      <c r="A20" s="444" t="s">
        <v>200</v>
      </c>
      <c r="B20" s="9" t="s">
        <v>366</v>
      </c>
      <c r="C20" s="312">
        <f>'9.4.1.sz.mell.'!C20+'9.4.2.sz.mell.'!C20+'9.4.3.sz.mell.'!C20</f>
        <v>0</v>
      </c>
    </row>
    <row r="21" spans="1:3" ht="12.75" customHeight="1">
      <c r="A21" s="444" t="s">
        <v>201</v>
      </c>
      <c r="B21" s="8" t="s">
        <v>567</v>
      </c>
      <c r="C21" s="318"/>
    </row>
    <row r="22" spans="1:3" ht="13.5" customHeight="1">
      <c r="A22" s="444" t="s">
        <v>202</v>
      </c>
      <c r="B22" s="8" t="s">
        <v>568</v>
      </c>
      <c r="C22" s="318"/>
    </row>
    <row r="23" spans="1:3" ht="14.25" customHeight="1" thickBot="1">
      <c r="A23" s="444" t="s">
        <v>203</v>
      </c>
      <c r="B23" s="8" t="s">
        <v>91</v>
      </c>
      <c r="C23" s="318"/>
    </row>
    <row r="24" spans="1:3" ht="13.5" customHeight="1" thickBot="1">
      <c r="A24" s="211" t="s">
        <v>110</v>
      </c>
      <c r="B24" s="125" t="s">
        <v>268</v>
      </c>
      <c r="C24" s="347"/>
    </row>
    <row r="25" spans="1:3" ht="12" customHeight="1" thickBot="1">
      <c r="A25" s="211" t="s">
        <v>111</v>
      </c>
      <c r="B25" s="125" t="s">
        <v>569</v>
      </c>
      <c r="C25" s="320">
        <f>+C26+C27</f>
        <v>0</v>
      </c>
    </row>
    <row r="26" spans="1:3" ht="12" customHeight="1">
      <c r="A26" s="445" t="s">
        <v>376</v>
      </c>
      <c r="B26" s="446" t="s">
        <v>567</v>
      </c>
      <c r="C26" s="78"/>
    </row>
    <row r="27" spans="1:3" ht="10.5" customHeight="1">
      <c r="A27" s="445" t="s">
        <v>379</v>
      </c>
      <c r="B27" s="447" t="s">
        <v>570</v>
      </c>
      <c r="C27" s="78"/>
    </row>
    <row r="28" spans="1:3" ht="12.75" customHeight="1" thickBot="1">
      <c r="A28" s="444" t="s">
        <v>380</v>
      </c>
      <c r="B28" s="448" t="s">
        <v>571</v>
      </c>
      <c r="C28" s="78"/>
    </row>
    <row r="29" spans="1:3" ht="13.5" customHeight="1" thickBot="1">
      <c r="A29" s="211" t="s">
        <v>112</v>
      </c>
      <c r="B29" s="125" t="s">
        <v>572</v>
      </c>
      <c r="C29" s="320">
        <f>+C30+C31+C32</f>
        <v>0</v>
      </c>
    </row>
    <row r="30" spans="1:3" ht="11.25" customHeight="1">
      <c r="A30" s="445" t="s">
        <v>187</v>
      </c>
      <c r="B30" s="446" t="s">
        <v>405</v>
      </c>
      <c r="C30" s="78"/>
    </row>
    <row r="31" spans="1:3" ht="13.5" customHeight="1">
      <c r="A31" s="445" t="s">
        <v>188</v>
      </c>
      <c r="B31" s="447" t="s">
        <v>406</v>
      </c>
      <c r="C31" s="78"/>
    </row>
    <row r="32" spans="1:3" ht="12.75" customHeight="1" thickBot="1">
      <c r="A32" s="444" t="s">
        <v>189</v>
      </c>
      <c r="B32" s="142" t="s">
        <v>407</v>
      </c>
      <c r="C32" s="78"/>
    </row>
    <row r="33" spans="1:3" ht="14.25" customHeight="1" thickBot="1">
      <c r="A33" s="211" t="s">
        <v>113</v>
      </c>
      <c r="B33" s="125" t="s">
        <v>519</v>
      </c>
      <c r="C33" s="347"/>
    </row>
    <row r="34" spans="1:3" ht="12" customHeight="1" thickBot="1">
      <c r="A34" s="211" t="s">
        <v>114</v>
      </c>
      <c r="B34" s="125" t="s">
        <v>573</v>
      </c>
      <c r="C34" s="369">
        <v>1000</v>
      </c>
    </row>
    <row r="35" spans="1:3" ht="12" customHeight="1" thickBot="1">
      <c r="A35" s="203" t="s">
        <v>115</v>
      </c>
      <c r="B35" s="125" t="s">
        <v>574</v>
      </c>
      <c r="C35" s="370">
        <f>+C8+C19+C24+C25+C29+C33+C34</f>
        <v>75781</v>
      </c>
    </row>
    <row r="36" spans="1:3" ht="12" customHeight="1" thickBot="1">
      <c r="A36" s="242" t="s">
        <v>116</v>
      </c>
      <c r="B36" s="125" t="s">
        <v>575</v>
      </c>
      <c r="C36" s="370">
        <f>+C37+C38+C39</f>
        <v>61653</v>
      </c>
    </row>
    <row r="37" spans="1:3" ht="12" customHeight="1">
      <c r="A37" s="445" t="s">
        <v>576</v>
      </c>
      <c r="B37" s="446" t="s">
        <v>338</v>
      </c>
      <c r="C37" s="311">
        <f>'9.4.1.sz.mell.'!C37+'9.4.2.sz.mell.'!C37+'9.4.3.sz.mell.'!C37</f>
        <v>0</v>
      </c>
    </row>
    <row r="38" spans="1:3" ht="12" customHeight="1">
      <c r="A38" s="445" t="s">
        <v>577</v>
      </c>
      <c r="B38" s="447" t="s">
        <v>92</v>
      </c>
      <c r="C38" s="311">
        <f>'9.4.1.sz.mell.'!C38+'9.4.2.sz.mell.'!C38+'9.4.3.sz.mell.'!C38</f>
        <v>0</v>
      </c>
    </row>
    <row r="39" spans="1:3" ht="13.5" customHeight="1" thickBot="1">
      <c r="A39" s="444" t="s">
        <v>578</v>
      </c>
      <c r="B39" s="142" t="s">
        <v>579</v>
      </c>
      <c r="C39" s="311">
        <f>'9.4.1.sz.mell.'!C39+'9.4.2.sz.mell.'!C39+'9.4.3.sz.mell.'!C39</f>
        <v>61653</v>
      </c>
    </row>
    <row r="40" spans="1:3" ht="12.75" customHeight="1" thickBot="1">
      <c r="A40" s="242" t="s">
        <v>117</v>
      </c>
      <c r="B40" s="243" t="s">
        <v>580</v>
      </c>
      <c r="C40" s="373">
        <f>+C35+C36</f>
        <v>137434</v>
      </c>
    </row>
    <row r="41" spans="1:3" ht="13.5" thickBot="1">
      <c r="A41" s="244"/>
      <c r="B41" s="245"/>
      <c r="C41" s="371"/>
    </row>
    <row r="42" spans="1:3" ht="13.5" thickBot="1">
      <c r="A42" s="248"/>
      <c r="B42" s="249" t="s">
        <v>148</v>
      </c>
      <c r="C42" s="373"/>
    </row>
    <row r="43" spans="1:3" ht="14.25" customHeight="1" thickBot="1">
      <c r="A43" s="211" t="s">
        <v>108</v>
      </c>
      <c r="B43" s="125" t="s">
        <v>581</v>
      </c>
      <c r="C43" s="320">
        <f>SUM(C44:C48)</f>
        <v>136434</v>
      </c>
    </row>
    <row r="44" spans="1:3" ht="12.75" customHeight="1">
      <c r="A44" s="444" t="s">
        <v>194</v>
      </c>
      <c r="B44" s="9" t="s">
        <v>138</v>
      </c>
      <c r="C44" s="311">
        <f>'9.4.1.sz.mell.'!C44+'9.4.2.sz.mell.'!C44+'9.4.3.sz.mell.'!C44</f>
        <v>61898</v>
      </c>
    </row>
    <row r="45" spans="1:3" ht="11.25" customHeight="1">
      <c r="A45" s="444" t="s">
        <v>195</v>
      </c>
      <c r="B45" s="8" t="s">
        <v>277</v>
      </c>
      <c r="C45" s="311">
        <f>'9.4.1.sz.mell.'!C45+'9.4.2.sz.mell.'!C45+'9.4.3.sz.mell.'!C45</f>
        <v>17792</v>
      </c>
    </row>
    <row r="46" spans="1:3" ht="13.5" customHeight="1">
      <c r="A46" s="444" t="s">
        <v>196</v>
      </c>
      <c r="B46" s="8" t="s">
        <v>233</v>
      </c>
      <c r="C46" s="311">
        <f>'9.4.1.sz.mell.'!C46+'9.4.2.sz.mell.'!C46+'9.4.3.sz.mell.'!C46</f>
        <v>56744</v>
      </c>
    </row>
    <row r="47" spans="1:3" ht="12.75" customHeight="1">
      <c r="A47" s="444" t="s">
        <v>197</v>
      </c>
      <c r="B47" s="8" t="s">
        <v>278</v>
      </c>
      <c r="C47" s="311">
        <f>'9.4.1.sz.mell.'!C47+'9.4.2.sz.mell.'!C47+'9.4.3.sz.mell.'!C47</f>
        <v>0</v>
      </c>
    </row>
    <row r="48" spans="1:3" ht="12.75" customHeight="1" thickBot="1">
      <c r="A48" s="444" t="s">
        <v>242</v>
      </c>
      <c r="B48" s="8" t="s">
        <v>279</v>
      </c>
      <c r="C48" s="311">
        <f>'9.4.1.sz.mell.'!C48+'9.4.2.sz.mell.'!C48+'9.4.3.sz.mell.'!C48</f>
        <v>0</v>
      </c>
    </row>
    <row r="49" spans="1:3" ht="12.75" customHeight="1" thickBot="1">
      <c r="A49" s="211" t="s">
        <v>109</v>
      </c>
      <c r="B49" s="125" t="s">
        <v>582</v>
      </c>
      <c r="C49" s="320">
        <f>SUM(C50:C52)</f>
        <v>1000</v>
      </c>
    </row>
    <row r="50" spans="1:3" ht="14.25" customHeight="1">
      <c r="A50" s="444" t="s">
        <v>200</v>
      </c>
      <c r="B50" s="9" t="s">
        <v>328</v>
      </c>
      <c r="C50" s="78"/>
    </row>
    <row r="51" spans="1:3" ht="15" customHeight="1">
      <c r="A51" s="444" t="s">
        <v>201</v>
      </c>
      <c r="B51" s="8" t="s">
        <v>281</v>
      </c>
      <c r="C51" s="81">
        <v>1000</v>
      </c>
    </row>
    <row r="52" spans="1:3" ht="13.5" customHeight="1">
      <c r="A52" s="444" t="s">
        <v>202</v>
      </c>
      <c r="B52" s="8" t="s">
        <v>149</v>
      </c>
      <c r="C52" s="81"/>
    </row>
    <row r="53" spans="1:3" ht="12.75" customHeight="1" thickBot="1">
      <c r="A53" s="444" t="s">
        <v>203</v>
      </c>
      <c r="B53" s="8" t="s">
        <v>93</v>
      </c>
      <c r="C53" s="81"/>
    </row>
    <row r="54" spans="1:3" ht="13.5" customHeight="1" thickBot="1">
      <c r="A54" s="211" t="s">
        <v>110</v>
      </c>
      <c r="B54" s="250" t="s">
        <v>583</v>
      </c>
      <c r="C54" s="374">
        <f>+C43+C49</f>
        <v>137434</v>
      </c>
    </row>
    <row r="55" spans="1:3" ht="13.5" thickBot="1">
      <c r="A55" s="251"/>
      <c r="B55" s="252"/>
      <c r="C55" s="375"/>
    </row>
    <row r="56" spans="1:3" ht="13.5" thickBot="1">
      <c r="A56" s="253" t="s">
        <v>301</v>
      </c>
      <c r="B56" s="254"/>
      <c r="C56" s="122">
        <v>31</v>
      </c>
    </row>
    <row r="57" spans="1:3" ht="13.5" thickBot="1">
      <c r="A57" s="253" t="s">
        <v>302</v>
      </c>
      <c r="B57" s="254"/>
      <c r="C57" s="122">
        <v>0</v>
      </c>
    </row>
    <row r="58" spans="1:3" ht="12.75">
      <c r="A58" s="251"/>
      <c r="B58" s="252"/>
      <c r="C58" s="252"/>
    </row>
  </sheetData>
  <sheetProtection/>
  <printOptions/>
  <pageMargins left="0.3937007874015748" right="0.1968503937007874" top="0.1968503937007874" bottom="0" header="0.5118110236220472" footer="0.5118110236220472"/>
  <pageSetup horizontalDpi="600" verticalDpi="600" orientation="portrait" paperSize="9" r:id="rId1"/>
  <ignoredErrors>
    <ignoredError sqref="C9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">
      <selection activeCell="F52" sqref="F52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16.50390625" style="0" customWidth="1"/>
  </cols>
  <sheetData>
    <row r="1" spans="1:3" ht="16.5" thickBot="1">
      <c r="A1" s="230"/>
      <c r="B1" s="232"/>
      <c r="C1" s="449" t="s">
        <v>756</v>
      </c>
    </row>
    <row r="2" spans="1:3" ht="24">
      <c r="A2" s="401" t="s">
        <v>299</v>
      </c>
      <c r="B2" s="361" t="s">
        <v>608</v>
      </c>
      <c r="C2" s="376" t="s">
        <v>601</v>
      </c>
    </row>
    <row r="3" spans="1:3" ht="24.75" thickBot="1">
      <c r="A3" s="442" t="s">
        <v>298</v>
      </c>
      <c r="B3" s="362" t="s">
        <v>585</v>
      </c>
      <c r="C3" s="377" t="s">
        <v>152</v>
      </c>
    </row>
    <row r="4" spans="1:3" ht="14.25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ht="13.5" thickBot="1">
      <c r="A6" s="203">
        <v>1</v>
      </c>
      <c r="B6" s="204">
        <v>2</v>
      </c>
      <c r="C6" s="205">
        <v>3</v>
      </c>
    </row>
    <row r="7" spans="1:3" ht="13.5" thickBot="1">
      <c r="A7" s="238"/>
      <c r="B7" s="239" t="s">
        <v>146</v>
      </c>
      <c r="C7" s="240"/>
    </row>
    <row r="8" spans="1:3" ht="13.5" thickBot="1">
      <c r="A8" s="203" t="s">
        <v>108</v>
      </c>
      <c r="B8" s="241" t="s">
        <v>563</v>
      </c>
      <c r="C8" s="320">
        <f>SUM(C9:C18)</f>
        <v>74781</v>
      </c>
    </row>
    <row r="9" spans="1:3" ht="12.75">
      <c r="A9" s="443" t="s">
        <v>194</v>
      </c>
      <c r="B9" s="10" t="s">
        <v>391</v>
      </c>
      <c r="C9" s="367"/>
    </row>
    <row r="10" spans="1:3" ht="12.75">
      <c r="A10" s="444" t="s">
        <v>195</v>
      </c>
      <c r="B10" s="8" t="s">
        <v>392</v>
      </c>
      <c r="C10" s="318"/>
    </row>
    <row r="11" spans="1:3" ht="12.75">
      <c r="A11" s="444" t="s">
        <v>196</v>
      </c>
      <c r="B11" s="8" t="s">
        <v>393</v>
      </c>
      <c r="C11" s="318"/>
    </row>
    <row r="12" spans="1:3" ht="12.75">
      <c r="A12" s="444" t="s">
        <v>197</v>
      </c>
      <c r="B12" s="8" t="s">
        <v>394</v>
      </c>
      <c r="C12" s="318"/>
    </row>
    <row r="13" spans="1:3" ht="12.75">
      <c r="A13" s="444" t="s">
        <v>242</v>
      </c>
      <c r="B13" s="8" t="s">
        <v>395</v>
      </c>
      <c r="C13" s="318">
        <v>71781</v>
      </c>
    </row>
    <row r="14" spans="1:3" ht="12.75">
      <c r="A14" s="444" t="s">
        <v>198</v>
      </c>
      <c r="B14" s="8" t="s">
        <v>564</v>
      </c>
      <c r="C14" s="318"/>
    </row>
    <row r="15" spans="1:3" ht="12.75">
      <c r="A15" s="444" t="s">
        <v>199</v>
      </c>
      <c r="B15" s="7" t="s">
        <v>565</v>
      </c>
      <c r="C15" s="318"/>
    </row>
    <row r="16" spans="1:3" ht="12.75">
      <c r="A16" s="444" t="s">
        <v>209</v>
      </c>
      <c r="B16" s="8" t="s">
        <v>398</v>
      </c>
      <c r="C16" s="368"/>
    </row>
    <row r="17" spans="1:3" ht="12.75">
      <c r="A17" s="444" t="s">
        <v>210</v>
      </c>
      <c r="B17" s="8" t="s">
        <v>399</v>
      </c>
      <c r="C17" s="318"/>
    </row>
    <row r="18" spans="1:3" ht="13.5" thickBot="1">
      <c r="A18" s="444" t="s">
        <v>211</v>
      </c>
      <c r="B18" s="7" t="s">
        <v>400</v>
      </c>
      <c r="C18" s="319">
        <v>3000</v>
      </c>
    </row>
    <row r="19" spans="1:3" ht="21.75" thickBot="1">
      <c r="A19" s="203" t="s">
        <v>109</v>
      </c>
      <c r="B19" s="241" t="s">
        <v>566</v>
      </c>
      <c r="C19" s="320">
        <f>SUM(C20:C22)</f>
        <v>0</v>
      </c>
    </row>
    <row r="20" spans="1:3" ht="12.75">
      <c r="A20" s="444" t="s">
        <v>200</v>
      </c>
      <c r="B20" s="9" t="s">
        <v>366</v>
      </c>
      <c r="C20" s="318"/>
    </row>
    <row r="21" spans="1:3" ht="12.75">
      <c r="A21" s="444" t="s">
        <v>201</v>
      </c>
      <c r="B21" s="8" t="s">
        <v>567</v>
      </c>
      <c r="C21" s="318"/>
    </row>
    <row r="22" spans="1:3" ht="12.75">
      <c r="A22" s="444" t="s">
        <v>202</v>
      </c>
      <c r="B22" s="8" t="s">
        <v>568</v>
      </c>
      <c r="C22" s="318"/>
    </row>
    <row r="23" spans="1:3" ht="13.5" thickBot="1">
      <c r="A23" s="444" t="s">
        <v>203</v>
      </c>
      <c r="B23" s="8" t="s">
        <v>91</v>
      </c>
      <c r="C23" s="318"/>
    </row>
    <row r="24" spans="1:3" ht="13.5" thickBot="1">
      <c r="A24" s="211" t="s">
        <v>110</v>
      </c>
      <c r="B24" s="125" t="s">
        <v>268</v>
      </c>
      <c r="C24" s="347"/>
    </row>
    <row r="25" spans="1:3" ht="21.75" thickBot="1">
      <c r="A25" s="211" t="s">
        <v>111</v>
      </c>
      <c r="B25" s="125" t="s">
        <v>569</v>
      </c>
      <c r="C25" s="320">
        <f>+C26+C27</f>
        <v>0</v>
      </c>
    </row>
    <row r="26" spans="1:3" ht="12.75">
      <c r="A26" s="445" t="s">
        <v>376</v>
      </c>
      <c r="B26" s="446" t="s">
        <v>567</v>
      </c>
      <c r="C26" s="78"/>
    </row>
    <row r="27" spans="1:3" ht="12.75">
      <c r="A27" s="445" t="s">
        <v>379</v>
      </c>
      <c r="B27" s="447" t="s">
        <v>570</v>
      </c>
      <c r="C27" s="321"/>
    </row>
    <row r="28" spans="1:3" ht="13.5" thickBot="1">
      <c r="A28" s="444" t="s">
        <v>380</v>
      </c>
      <c r="B28" s="448" t="s">
        <v>571</v>
      </c>
      <c r="C28" s="85"/>
    </row>
    <row r="29" spans="1:3" ht="13.5" thickBot="1">
      <c r="A29" s="211" t="s">
        <v>112</v>
      </c>
      <c r="B29" s="125" t="s">
        <v>572</v>
      </c>
      <c r="C29" s="320">
        <f>+C30+C31+C32</f>
        <v>0</v>
      </c>
    </row>
    <row r="30" spans="1:3" ht="12.75">
      <c r="A30" s="445" t="s">
        <v>187</v>
      </c>
      <c r="B30" s="446" t="s">
        <v>405</v>
      </c>
      <c r="C30" s="78"/>
    </row>
    <row r="31" spans="1:3" ht="12.75">
      <c r="A31" s="445" t="s">
        <v>188</v>
      </c>
      <c r="B31" s="447" t="s">
        <v>406</v>
      </c>
      <c r="C31" s="321"/>
    </row>
    <row r="32" spans="1:3" ht="13.5" thickBot="1">
      <c r="A32" s="444" t="s">
        <v>189</v>
      </c>
      <c r="B32" s="142" t="s">
        <v>407</v>
      </c>
      <c r="C32" s="85"/>
    </row>
    <row r="33" spans="1:3" ht="13.5" thickBot="1">
      <c r="A33" s="211" t="s">
        <v>113</v>
      </c>
      <c r="B33" s="125" t="s">
        <v>519</v>
      </c>
      <c r="C33" s="347"/>
    </row>
    <row r="34" spans="1:3" ht="13.5" thickBot="1">
      <c r="A34" s="211" t="s">
        <v>114</v>
      </c>
      <c r="B34" s="125" t="s">
        <v>573</v>
      </c>
      <c r="C34" s="369">
        <v>1000</v>
      </c>
    </row>
    <row r="35" spans="1:3" ht="13.5" thickBot="1">
      <c r="A35" s="203" t="s">
        <v>115</v>
      </c>
      <c r="B35" s="125" t="s">
        <v>574</v>
      </c>
      <c r="C35" s="370">
        <f>+C8+C19+C24+C25+C29+C33+C34</f>
        <v>75781</v>
      </c>
    </row>
    <row r="36" spans="1:3" ht="13.5" thickBot="1">
      <c r="A36" s="242" t="s">
        <v>116</v>
      </c>
      <c r="B36" s="125" t="s">
        <v>575</v>
      </c>
      <c r="C36" s="370">
        <f>+C37+C38+C39</f>
        <v>61653</v>
      </c>
    </row>
    <row r="37" spans="1:3" ht="12.75">
      <c r="A37" s="445" t="s">
        <v>576</v>
      </c>
      <c r="B37" s="446" t="s">
        <v>338</v>
      </c>
      <c r="C37" s="78"/>
    </row>
    <row r="38" spans="1:3" ht="12.75">
      <c r="A38" s="445" t="s">
        <v>577</v>
      </c>
      <c r="B38" s="447" t="s">
        <v>92</v>
      </c>
      <c r="C38" s="321"/>
    </row>
    <row r="39" spans="1:3" ht="13.5" thickBot="1">
      <c r="A39" s="444" t="s">
        <v>578</v>
      </c>
      <c r="B39" s="142" t="s">
        <v>579</v>
      </c>
      <c r="C39" s="85">
        <v>61653</v>
      </c>
    </row>
    <row r="40" spans="1:3" ht="13.5" thickBot="1">
      <c r="A40" s="242" t="s">
        <v>117</v>
      </c>
      <c r="B40" s="243" t="s">
        <v>580</v>
      </c>
      <c r="C40" s="373">
        <f>+C35+C36</f>
        <v>137434</v>
      </c>
    </row>
    <row r="41" spans="1:3" ht="13.5" thickBot="1">
      <c r="A41" s="244"/>
      <c r="B41" s="245"/>
      <c r="C41" s="371"/>
    </row>
    <row r="42" spans="1:3" ht="13.5" thickBot="1">
      <c r="A42" s="248"/>
      <c r="B42" s="249" t="s">
        <v>148</v>
      </c>
      <c r="C42" s="373"/>
    </row>
    <row r="43" spans="1:3" ht="13.5" thickBot="1">
      <c r="A43" s="211" t="s">
        <v>108</v>
      </c>
      <c r="B43" s="125" t="s">
        <v>581</v>
      </c>
      <c r="C43" s="320">
        <f>SUM(C44:C48)</f>
        <v>136434</v>
      </c>
    </row>
    <row r="44" spans="1:3" ht="12.75">
      <c r="A44" s="444" t="s">
        <v>194</v>
      </c>
      <c r="B44" s="9" t="s">
        <v>138</v>
      </c>
      <c r="C44" s="78">
        <v>61898</v>
      </c>
    </row>
    <row r="45" spans="1:3" ht="12.75">
      <c r="A45" s="444" t="s">
        <v>195</v>
      </c>
      <c r="B45" s="8" t="s">
        <v>277</v>
      </c>
      <c r="C45" s="81">
        <v>17792</v>
      </c>
    </row>
    <row r="46" spans="1:3" ht="12.75">
      <c r="A46" s="444" t="s">
        <v>196</v>
      </c>
      <c r="B46" s="8" t="s">
        <v>233</v>
      </c>
      <c r="C46" s="81">
        <v>56744</v>
      </c>
    </row>
    <row r="47" spans="1:3" ht="12.75">
      <c r="A47" s="444" t="s">
        <v>197</v>
      </c>
      <c r="B47" s="8" t="s">
        <v>278</v>
      </c>
      <c r="C47" s="81"/>
    </row>
    <row r="48" spans="1:3" ht="13.5" thickBot="1">
      <c r="A48" s="444" t="s">
        <v>242</v>
      </c>
      <c r="B48" s="8" t="s">
        <v>279</v>
      </c>
      <c r="C48" s="81"/>
    </row>
    <row r="49" spans="1:3" ht="13.5" thickBot="1">
      <c r="A49" s="211" t="s">
        <v>109</v>
      </c>
      <c r="B49" s="125" t="s">
        <v>582</v>
      </c>
      <c r="C49" s="320">
        <f>SUM(C50:C52)</f>
        <v>1000</v>
      </c>
    </row>
    <row r="50" spans="1:3" ht="12.75">
      <c r="A50" s="444" t="s">
        <v>200</v>
      </c>
      <c r="B50" s="9" t="s">
        <v>328</v>
      </c>
      <c r="C50" s="78"/>
    </row>
    <row r="51" spans="1:3" ht="12.75">
      <c r="A51" s="444" t="s">
        <v>201</v>
      </c>
      <c r="B51" s="8" t="s">
        <v>281</v>
      </c>
      <c r="C51" s="81">
        <v>1000</v>
      </c>
    </row>
    <row r="52" spans="1:3" ht="12.75">
      <c r="A52" s="444" t="s">
        <v>202</v>
      </c>
      <c r="B52" s="8" t="s">
        <v>149</v>
      </c>
      <c r="C52" s="81"/>
    </row>
    <row r="53" spans="1:3" ht="13.5" thickBot="1">
      <c r="A53" s="444" t="s">
        <v>203</v>
      </c>
      <c r="B53" s="8" t="s">
        <v>93</v>
      </c>
      <c r="C53" s="81"/>
    </row>
    <row r="54" spans="1:3" ht="13.5" thickBot="1">
      <c r="A54" s="211" t="s">
        <v>110</v>
      </c>
      <c r="B54" s="250" t="s">
        <v>583</v>
      </c>
      <c r="C54" s="374">
        <f>+C43+C49</f>
        <v>137434</v>
      </c>
    </row>
    <row r="55" spans="1:3" ht="13.5" thickBot="1">
      <c r="A55" s="251"/>
      <c r="B55" s="252"/>
      <c r="C55" s="375"/>
    </row>
    <row r="56" spans="1:3" ht="13.5" thickBot="1">
      <c r="A56" s="253" t="s">
        <v>301</v>
      </c>
      <c r="B56" s="254"/>
      <c r="C56" s="122">
        <v>31</v>
      </c>
    </row>
    <row r="57" spans="1:3" ht="13.5" thickBot="1">
      <c r="A57" s="253" t="s">
        <v>302</v>
      </c>
      <c r="B57" s="254"/>
      <c r="C57" s="122">
        <v>0</v>
      </c>
    </row>
    <row r="58" spans="1:3" ht="12.75">
      <c r="A58" s="251"/>
      <c r="B58" s="252"/>
      <c r="C58" s="252"/>
    </row>
  </sheetData>
  <sheetProtection/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30"/>
      <c r="B1" s="232"/>
      <c r="C1" s="449" t="s">
        <v>757</v>
      </c>
    </row>
    <row r="2" spans="1:3" ht="24">
      <c r="A2" s="401" t="s">
        <v>299</v>
      </c>
      <c r="B2" s="361" t="s">
        <v>608</v>
      </c>
      <c r="C2" s="376" t="s">
        <v>601</v>
      </c>
    </row>
    <row r="3" spans="1:3" ht="13.5" thickBot="1">
      <c r="A3" s="442" t="s">
        <v>298</v>
      </c>
      <c r="B3" s="362" t="s">
        <v>586</v>
      </c>
      <c r="C3" s="377" t="s">
        <v>153</v>
      </c>
    </row>
    <row r="4" spans="1:3" ht="14.25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ht="13.5" thickBot="1">
      <c r="A6" s="203">
        <v>1</v>
      </c>
      <c r="B6" s="204">
        <v>2</v>
      </c>
      <c r="C6" s="205">
        <v>3</v>
      </c>
    </row>
    <row r="7" spans="1:3" ht="13.5" thickBot="1">
      <c r="A7" s="238"/>
      <c r="B7" s="239" t="s">
        <v>146</v>
      </c>
      <c r="C7" s="240"/>
    </row>
    <row r="8" spans="1:3" ht="13.5" thickBot="1">
      <c r="A8" s="203" t="s">
        <v>108</v>
      </c>
      <c r="B8" s="241" t="s">
        <v>563</v>
      </c>
      <c r="C8" s="320">
        <f>SUM(C9:C18)</f>
        <v>0</v>
      </c>
    </row>
    <row r="9" spans="1:3" ht="12.75">
      <c r="A9" s="443" t="s">
        <v>194</v>
      </c>
      <c r="B9" s="10" t="s">
        <v>391</v>
      </c>
      <c r="C9" s="367"/>
    </row>
    <row r="10" spans="1:3" ht="12.75">
      <c r="A10" s="444" t="s">
        <v>195</v>
      </c>
      <c r="B10" s="8" t="s">
        <v>392</v>
      </c>
      <c r="C10" s="318"/>
    </row>
    <row r="11" spans="1:3" ht="12.75">
      <c r="A11" s="444" t="s">
        <v>196</v>
      </c>
      <c r="B11" s="8" t="s">
        <v>393</v>
      </c>
      <c r="C11" s="318"/>
    </row>
    <row r="12" spans="1:3" ht="12.75">
      <c r="A12" s="444" t="s">
        <v>197</v>
      </c>
      <c r="B12" s="8" t="s">
        <v>394</v>
      </c>
      <c r="C12" s="318"/>
    </row>
    <row r="13" spans="1:3" ht="12.75">
      <c r="A13" s="444" t="s">
        <v>242</v>
      </c>
      <c r="B13" s="8" t="s">
        <v>395</v>
      </c>
      <c r="C13" s="318"/>
    </row>
    <row r="14" spans="1:3" ht="12.75">
      <c r="A14" s="444" t="s">
        <v>198</v>
      </c>
      <c r="B14" s="8" t="s">
        <v>564</v>
      </c>
      <c r="C14" s="318"/>
    </row>
    <row r="15" spans="1:3" ht="12.75">
      <c r="A15" s="444" t="s">
        <v>199</v>
      </c>
      <c r="B15" s="7" t="s">
        <v>565</v>
      </c>
      <c r="C15" s="318"/>
    </row>
    <row r="16" spans="1:3" ht="12.75">
      <c r="A16" s="444" t="s">
        <v>209</v>
      </c>
      <c r="B16" s="8" t="s">
        <v>398</v>
      </c>
      <c r="C16" s="368"/>
    </row>
    <row r="17" spans="1:3" ht="12.75">
      <c r="A17" s="444" t="s">
        <v>210</v>
      </c>
      <c r="B17" s="8" t="s">
        <v>399</v>
      </c>
      <c r="C17" s="318"/>
    </row>
    <row r="18" spans="1:3" ht="13.5" thickBot="1">
      <c r="A18" s="444" t="s">
        <v>211</v>
      </c>
      <c r="B18" s="7" t="s">
        <v>400</v>
      </c>
      <c r="C18" s="319"/>
    </row>
    <row r="19" spans="1:3" ht="13.5" thickBot="1">
      <c r="A19" s="203" t="s">
        <v>109</v>
      </c>
      <c r="B19" s="241" t="s">
        <v>566</v>
      </c>
      <c r="C19" s="320">
        <f>SUM(C20:C22)</f>
        <v>0</v>
      </c>
    </row>
    <row r="20" spans="1:3" ht="12.75">
      <c r="A20" s="444" t="s">
        <v>200</v>
      </c>
      <c r="B20" s="9" t="s">
        <v>366</v>
      </c>
      <c r="C20" s="318"/>
    </row>
    <row r="21" spans="1:3" ht="12.75">
      <c r="A21" s="444" t="s">
        <v>201</v>
      </c>
      <c r="B21" s="8" t="s">
        <v>567</v>
      </c>
      <c r="C21" s="318"/>
    </row>
    <row r="22" spans="1:3" ht="12.75">
      <c r="A22" s="444" t="s">
        <v>202</v>
      </c>
      <c r="B22" s="8" t="s">
        <v>568</v>
      </c>
      <c r="C22" s="318"/>
    </row>
    <row r="23" spans="1:3" ht="13.5" thickBot="1">
      <c r="A23" s="444" t="s">
        <v>203</v>
      </c>
      <c r="B23" s="8" t="s">
        <v>91</v>
      </c>
      <c r="C23" s="318"/>
    </row>
    <row r="24" spans="1:3" ht="13.5" thickBot="1">
      <c r="A24" s="211" t="s">
        <v>110</v>
      </c>
      <c r="B24" s="125" t="s">
        <v>268</v>
      </c>
      <c r="C24" s="347"/>
    </row>
    <row r="25" spans="1:3" ht="13.5" thickBot="1">
      <c r="A25" s="211" t="s">
        <v>111</v>
      </c>
      <c r="B25" s="125" t="s">
        <v>569</v>
      </c>
      <c r="C25" s="320">
        <f>+C26+C27</f>
        <v>0</v>
      </c>
    </row>
    <row r="26" spans="1:3" ht="12.75">
      <c r="A26" s="445" t="s">
        <v>376</v>
      </c>
      <c r="B26" s="446" t="s">
        <v>567</v>
      </c>
      <c r="C26" s="78"/>
    </row>
    <row r="27" spans="1:3" ht="12.75">
      <c r="A27" s="445" t="s">
        <v>379</v>
      </c>
      <c r="B27" s="447" t="s">
        <v>570</v>
      </c>
      <c r="C27" s="321"/>
    </row>
    <row r="28" spans="1:3" ht="13.5" thickBot="1">
      <c r="A28" s="444" t="s">
        <v>380</v>
      </c>
      <c r="B28" s="448" t="s">
        <v>571</v>
      </c>
      <c r="C28" s="85"/>
    </row>
    <row r="29" spans="1:3" ht="13.5" thickBot="1">
      <c r="A29" s="211" t="s">
        <v>112</v>
      </c>
      <c r="B29" s="125" t="s">
        <v>572</v>
      </c>
      <c r="C29" s="320">
        <f>+C30+C31+C32</f>
        <v>0</v>
      </c>
    </row>
    <row r="30" spans="1:3" ht="12.75">
      <c r="A30" s="445" t="s">
        <v>187</v>
      </c>
      <c r="B30" s="446" t="s">
        <v>405</v>
      </c>
      <c r="C30" s="78"/>
    </row>
    <row r="31" spans="1:3" ht="12.75">
      <c r="A31" s="445" t="s">
        <v>188</v>
      </c>
      <c r="B31" s="447" t="s">
        <v>406</v>
      </c>
      <c r="C31" s="321"/>
    </row>
    <row r="32" spans="1:3" ht="13.5" thickBot="1">
      <c r="A32" s="444" t="s">
        <v>189</v>
      </c>
      <c r="B32" s="142" t="s">
        <v>407</v>
      </c>
      <c r="C32" s="85"/>
    </row>
    <row r="33" spans="1:3" ht="13.5" thickBot="1">
      <c r="A33" s="211" t="s">
        <v>113</v>
      </c>
      <c r="B33" s="125" t="s">
        <v>519</v>
      </c>
      <c r="C33" s="347"/>
    </row>
    <row r="34" spans="1:3" ht="13.5" thickBot="1">
      <c r="A34" s="211" t="s">
        <v>114</v>
      </c>
      <c r="B34" s="125" t="s">
        <v>573</v>
      </c>
      <c r="C34" s="369"/>
    </row>
    <row r="35" spans="1:3" ht="13.5" thickBot="1">
      <c r="A35" s="203" t="s">
        <v>115</v>
      </c>
      <c r="B35" s="125" t="s">
        <v>574</v>
      </c>
      <c r="C35" s="370">
        <f>+C8+C19+C24+C25+C29+C33+C34</f>
        <v>0</v>
      </c>
    </row>
    <row r="36" spans="1:3" ht="13.5" thickBot="1">
      <c r="A36" s="242" t="s">
        <v>116</v>
      </c>
      <c r="B36" s="125" t="s">
        <v>575</v>
      </c>
      <c r="C36" s="370">
        <f>+C37+C38+C39</f>
        <v>0</v>
      </c>
    </row>
    <row r="37" spans="1:3" ht="12.75">
      <c r="A37" s="445" t="s">
        <v>576</v>
      </c>
      <c r="B37" s="446" t="s">
        <v>338</v>
      </c>
      <c r="C37" s="78"/>
    </row>
    <row r="38" spans="1:3" ht="12.75">
      <c r="A38" s="445" t="s">
        <v>577</v>
      </c>
      <c r="B38" s="447" t="s">
        <v>92</v>
      </c>
      <c r="C38" s="321"/>
    </row>
    <row r="39" spans="1:3" ht="13.5" thickBot="1">
      <c r="A39" s="444" t="s">
        <v>578</v>
      </c>
      <c r="B39" s="142" t="s">
        <v>579</v>
      </c>
      <c r="C39" s="85"/>
    </row>
    <row r="40" spans="1:3" ht="13.5" thickBot="1">
      <c r="A40" s="242" t="s">
        <v>117</v>
      </c>
      <c r="B40" s="243" t="s">
        <v>580</v>
      </c>
      <c r="C40" s="373">
        <f>+C35+C36</f>
        <v>0</v>
      </c>
    </row>
    <row r="41" spans="1:3" ht="13.5" thickBot="1">
      <c r="A41" s="244"/>
      <c r="B41" s="245"/>
      <c r="C41" s="371"/>
    </row>
    <row r="42" spans="1:3" ht="13.5" thickBot="1">
      <c r="A42" s="248"/>
      <c r="B42" s="249" t="s">
        <v>148</v>
      </c>
      <c r="C42" s="373"/>
    </row>
    <row r="43" spans="1:3" ht="13.5" thickBot="1">
      <c r="A43" s="211" t="s">
        <v>108</v>
      </c>
      <c r="B43" s="125" t="s">
        <v>581</v>
      </c>
      <c r="C43" s="320">
        <f>SUM(C44:C48)</f>
        <v>0</v>
      </c>
    </row>
    <row r="44" spans="1:3" ht="12.75">
      <c r="A44" s="444" t="s">
        <v>194</v>
      </c>
      <c r="B44" s="9" t="s">
        <v>138</v>
      </c>
      <c r="C44" s="78"/>
    </row>
    <row r="45" spans="1:3" ht="12.75">
      <c r="A45" s="444" t="s">
        <v>195</v>
      </c>
      <c r="B45" s="8" t="s">
        <v>277</v>
      </c>
      <c r="C45" s="81"/>
    </row>
    <row r="46" spans="1:3" ht="12.75">
      <c r="A46" s="444" t="s">
        <v>196</v>
      </c>
      <c r="B46" s="8" t="s">
        <v>233</v>
      </c>
      <c r="C46" s="81"/>
    </row>
    <row r="47" spans="1:3" ht="12.75">
      <c r="A47" s="444" t="s">
        <v>197</v>
      </c>
      <c r="B47" s="8" t="s">
        <v>278</v>
      </c>
      <c r="C47" s="81"/>
    </row>
    <row r="48" spans="1:3" ht="13.5" thickBot="1">
      <c r="A48" s="444" t="s">
        <v>242</v>
      </c>
      <c r="B48" s="8" t="s">
        <v>279</v>
      </c>
      <c r="C48" s="81"/>
    </row>
    <row r="49" spans="1:3" ht="13.5" thickBot="1">
      <c r="A49" s="211" t="s">
        <v>109</v>
      </c>
      <c r="B49" s="125" t="s">
        <v>582</v>
      </c>
      <c r="C49" s="320">
        <f>SUM(C50:C52)</f>
        <v>0</v>
      </c>
    </row>
    <row r="50" spans="1:3" ht="12.75">
      <c r="A50" s="444" t="s">
        <v>200</v>
      </c>
      <c r="B50" s="9" t="s">
        <v>328</v>
      </c>
      <c r="C50" s="78"/>
    </row>
    <row r="51" spans="1:3" ht="12.75">
      <c r="A51" s="444" t="s">
        <v>201</v>
      </c>
      <c r="B51" s="8" t="s">
        <v>281</v>
      </c>
      <c r="C51" s="81"/>
    </row>
    <row r="52" spans="1:3" ht="12.75">
      <c r="A52" s="444" t="s">
        <v>202</v>
      </c>
      <c r="B52" s="8" t="s">
        <v>149</v>
      </c>
      <c r="C52" s="81"/>
    </row>
    <row r="53" spans="1:3" ht="13.5" thickBot="1">
      <c r="A53" s="444" t="s">
        <v>203</v>
      </c>
      <c r="B53" s="8" t="s">
        <v>93</v>
      </c>
      <c r="C53" s="81"/>
    </row>
    <row r="54" spans="1:3" ht="13.5" thickBot="1">
      <c r="A54" s="211" t="s">
        <v>110</v>
      </c>
      <c r="B54" s="250" t="s">
        <v>583</v>
      </c>
      <c r="C54" s="374">
        <f>+C43+C49</f>
        <v>0</v>
      </c>
    </row>
    <row r="55" spans="1:3" ht="13.5" thickBot="1">
      <c r="A55" s="251"/>
      <c r="B55" s="252"/>
      <c r="C55" s="375"/>
    </row>
    <row r="56" spans="1:3" ht="13.5" thickBot="1">
      <c r="A56" s="253" t="s">
        <v>301</v>
      </c>
      <c r="B56" s="254"/>
      <c r="C56" s="122"/>
    </row>
    <row r="57" spans="1:3" ht="13.5" thickBot="1">
      <c r="A57" s="253" t="s">
        <v>302</v>
      </c>
      <c r="B57" s="254"/>
      <c r="C57" s="122"/>
    </row>
    <row r="58" spans="1:3" ht="12.75">
      <c r="A58" s="251"/>
      <c r="B58" s="252"/>
      <c r="C58" s="252"/>
    </row>
    <row r="59" spans="1:3" ht="12.75">
      <c r="A59" s="251"/>
      <c r="B59" s="252"/>
      <c r="C59" s="252"/>
    </row>
  </sheetData>
  <sheetProtection/>
  <printOptions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E87">
      <selection activeCell="F122" sqref="F122"/>
    </sheetView>
  </sheetViews>
  <sheetFormatPr defaultColWidth="9.00390625" defaultRowHeight="12.75"/>
  <cols>
    <col min="1" max="1" width="9.50390625" style="384" customWidth="1"/>
    <col min="2" max="2" width="91.625" style="384" customWidth="1"/>
    <col min="3" max="3" width="21.625" style="385" customWidth="1"/>
    <col min="4" max="4" width="9.00390625" style="408" customWidth="1"/>
    <col min="5" max="16384" width="9.375" style="408" customWidth="1"/>
  </cols>
  <sheetData>
    <row r="1" spans="1:3" ht="15.75" customHeight="1">
      <c r="A1" s="985" t="s">
        <v>105</v>
      </c>
      <c r="B1" s="985"/>
      <c r="C1" s="985"/>
    </row>
    <row r="2" spans="1:3" ht="15.75" customHeight="1" thickBot="1">
      <c r="A2" s="984" t="s">
        <v>246</v>
      </c>
      <c r="B2" s="984"/>
      <c r="C2" s="310" t="s">
        <v>329</v>
      </c>
    </row>
    <row r="3" spans="1:3" ht="37.5" customHeight="1" thickBot="1">
      <c r="A3" s="23" t="s">
        <v>163</v>
      </c>
      <c r="B3" s="24" t="s">
        <v>107</v>
      </c>
      <c r="C3" s="39" t="s">
        <v>721</v>
      </c>
    </row>
    <row r="4" spans="1:3" s="409" customFormat="1" ht="12" customHeight="1" thickBot="1">
      <c r="A4" s="403">
        <v>1</v>
      </c>
      <c r="B4" s="404">
        <v>2</v>
      </c>
      <c r="C4" s="405">
        <v>3</v>
      </c>
    </row>
    <row r="5" spans="1:3" s="410" customFormat="1" ht="12" customHeight="1" thickBot="1">
      <c r="A5" s="20" t="s">
        <v>108</v>
      </c>
      <c r="B5" s="21" t="s">
        <v>358</v>
      </c>
      <c r="C5" s="300">
        <f>+C6+C7+C8+C9+C10+C11</f>
        <v>247740</v>
      </c>
    </row>
    <row r="6" spans="1:3" s="410" customFormat="1" ht="12" customHeight="1">
      <c r="A6" s="15" t="s">
        <v>194</v>
      </c>
      <c r="B6" s="411" t="s">
        <v>359</v>
      </c>
      <c r="C6" s="303">
        <v>33503</v>
      </c>
    </row>
    <row r="7" spans="1:3" s="410" customFormat="1" ht="12" customHeight="1">
      <c r="A7" s="14" t="s">
        <v>195</v>
      </c>
      <c r="B7" s="412" t="s">
        <v>360</v>
      </c>
      <c r="C7" s="302">
        <v>97314</v>
      </c>
    </row>
    <row r="8" spans="1:3" s="410" customFormat="1" ht="12" customHeight="1">
      <c r="A8" s="14" t="s">
        <v>196</v>
      </c>
      <c r="B8" s="412" t="s">
        <v>361</v>
      </c>
      <c r="C8" s="302">
        <v>110624</v>
      </c>
    </row>
    <row r="9" spans="1:3" s="410" customFormat="1" ht="12" customHeight="1">
      <c r="A9" s="14" t="s">
        <v>197</v>
      </c>
      <c r="B9" s="412" t="s">
        <v>362</v>
      </c>
      <c r="C9" s="302">
        <v>6299</v>
      </c>
    </row>
    <row r="10" spans="1:3" s="410" customFormat="1" ht="12" customHeight="1">
      <c r="A10" s="14" t="s">
        <v>242</v>
      </c>
      <c r="B10" s="412" t="s">
        <v>363</v>
      </c>
      <c r="C10" s="302"/>
    </row>
    <row r="11" spans="1:3" s="410" customFormat="1" ht="12" customHeight="1" thickBot="1">
      <c r="A11" s="16" t="s">
        <v>198</v>
      </c>
      <c r="B11" s="413" t="s">
        <v>364</v>
      </c>
      <c r="C11" s="302"/>
    </row>
    <row r="12" spans="1:3" s="410" customFormat="1" ht="12" customHeight="1" thickBot="1">
      <c r="A12" s="20" t="s">
        <v>109</v>
      </c>
      <c r="B12" s="295" t="s">
        <v>365</v>
      </c>
      <c r="C12" s="300">
        <f>+C13+C14+C15+C16+C17</f>
        <v>16465</v>
      </c>
    </row>
    <row r="13" spans="1:3" s="410" customFormat="1" ht="12" customHeight="1">
      <c r="A13" s="15" t="s">
        <v>200</v>
      </c>
      <c r="B13" s="411" t="s">
        <v>366</v>
      </c>
      <c r="C13" s="303"/>
    </row>
    <row r="14" spans="1:3" s="410" customFormat="1" ht="12" customHeight="1">
      <c r="A14" s="14" t="s">
        <v>201</v>
      </c>
      <c r="B14" s="412" t="s">
        <v>367</v>
      </c>
      <c r="C14" s="302"/>
    </row>
    <row r="15" spans="1:3" s="410" customFormat="1" ht="12" customHeight="1">
      <c r="A15" s="14" t="s">
        <v>202</v>
      </c>
      <c r="B15" s="412" t="s">
        <v>826</v>
      </c>
      <c r="C15" s="302">
        <v>8400</v>
      </c>
    </row>
    <row r="16" spans="1:3" s="410" customFormat="1" ht="12" customHeight="1">
      <c r="A16" s="14" t="s">
        <v>203</v>
      </c>
      <c r="B16" s="412" t="s">
        <v>827</v>
      </c>
      <c r="C16" s="302">
        <v>4148</v>
      </c>
    </row>
    <row r="17" spans="1:3" s="410" customFormat="1" ht="12" customHeight="1">
      <c r="A17" s="14" t="s">
        <v>204</v>
      </c>
      <c r="B17" s="412" t="s">
        <v>828</v>
      </c>
      <c r="C17" s="302">
        <v>3917</v>
      </c>
    </row>
    <row r="18" spans="1:3" s="410" customFormat="1" ht="12" customHeight="1" thickBot="1">
      <c r="A18" s="16" t="s">
        <v>213</v>
      </c>
      <c r="B18" s="413" t="s">
        <v>369</v>
      </c>
      <c r="C18" s="304">
        <v>3917</v>
      </c>
    </row>
    <row r="19" spans="1:3" s="410" customFormat="1" ht="12" customHeight="1" thickBot="1">
      <c r="A19" s="20" t="s">
        <v>110</v>
      </c>
      <c r="B19" s="21" t="s">
        <v>370</v>
      </c>
      <c r="C19" s="300">
        <f>+C20+C21+C22+C23+C24</f>
        <v>99485</v>
      </c>
    </row>
    <row r="20" spans="1:3" s="410" customFormat="1" ht="12" customHeight="1">
      <c r="A20" s="15" t="s">
        <v>183</v>
      </c>
      <c r="B20" s="411" t="s">
        <v>371</v>
      </c>
      <c r="C20" s="303"/>
    </row>
    <row r="21" spans="1:3" s="410" customFormat="1" ht="12" customHeight="1">
      <c r="A21" s="14" t="s">
        <v>184</v>
      </c>
      <c r="B21" s="412" t="s">
        <v>372</v>
      </c>
      <c r="C21" s="302"/>
    </row>
    <row r="22" spans="1:3" s="410" customFormat="1" ht="12" customHeight="1">
      <c r="A22" s="14" t="s">
        <v>185</v>
      </c>
      <c r="B22" s="412" t="s">
        <v>593</v>
      </c>
      <c r="C22" s="302"/>
    </row>
    <row r="23" spans="1:3" s="410" customFormat="1" ht="12" customHeight="1">
      <c r="A23" s="14" t="s">
        <v>186</v>
      </c>
      <c r="B23" s="412" t="s">
        <v>813</v>
      </c>
      <c r="C23" s="302">
        <v>7446</v>
      </c>
    </row>
    <row r="24" spans="1:3" s="410" customFormat="1" ht="12" customHeight="1">
      <c r="A24" s="14" t="s">
        <v>265</v>
      </c>
      <c r="B24" s="412" t="s">
        <v>812</v>
      </c>
      <c r="C24" s="302">
        <v>92039</v>
      </c>
    </row>
    <row r="25" spans="1:3" s="410" customFormat="1" ht="12" customHeight="1" thickBot="1">
      <c r="A25" s="16" t="s">
        <v>266</v>
      </c>
      <c r="B25" s="413" t="s">
        <v>374</v>
      </c>
      <c r="C25" s="304">
        <v>92039</v>
      </c>
    </row>
    <row r="26" spans="1:3" s="410" customFormat="1" ht="12" customHeight="1" thickBot="1">
      <c r="A26" s="20" t="s">
        <v>267</v>
      </c>
      <c r="B26" s="21" t="s">
        <v>375</v>
      </c>
      <c r="C26" s="306">
        <f>+C27+C30+C31+C33+C32</f>
        <v>114350</v>
      </c>
    </row>
    <row r="27" spans="1:3" s="410" customFormat="1" ht="12" customHeight="1">
      <c r="A27" s="15" t="s">
        <v>376</v>
      </c>
      <c r="B27" s="411" t="s">
        <v>382</v>
      </c>
      <c r="C27" s="406">
        <v>95800</v>
      </c>
    </row>
    <row r="28" spans="1:3" s="410" customFormat="1" ht="12" customHeight="1">
      <c r="A28" s="14" t="s">
        <v>377</v>
      </c>
      <c r="B28" s="870" t="s">
        <v>814</v>
      </c>
      <c r="C28" s="302">
        <v>5800</v>
      </c>
    </row>
    <row r="29" spans="1:3" s="410" customFormat="1" ht="12" customHeight="1">
      <c r="A29" s="14" t="s">
        <v>378</v>
      </c>
      <c r="B29" s="870" t="s">
        <v>815</v>
      </c>
      <c r="C29" s="302">
        <v>90000</v>
      </c>
    </row>
    <row r="30" spans="1:3" s="410" customFormat="1" ht="12" customHeight="1">
      <c r="A30" s="14" t="s">
        <v>379</v>
      </c>
      <c r="B30" s="412" t="s">
        <v>385</v>
      </c>
      <c r="C30" s="302">
        <v>16000</v>
      </c>
    </row>
    <row r="31" spans="1:3" s="410" customFormat="1" ht="12" customHeight="1">
      <c r="A31" s="14" t="s">
        <v>380</v>
      </c>
      <c r="B31" s="412" t="s">
        <v>386</v>
      </c>
      <c r="C31" s="302">
        <v>250</v>
      </c>
    </row>
    <row r="32" spans="1:3" s="410" customFormat="1" ht="12" customHeight="1">
      <c r="A32" s="16" t="s">
        <v>381</v>
      </c>
      <c r="B32" s="413" t="s">
        <v>767</v>
      </c>
      <c r="C32" s="304">
        <v>1300</v>
      </c>
    </row>
    <row r="33" spans="1:3" s="410" customFormat="1" ht="12" customHeight="1" thickBot="1">
      <c r="A33" s="16" t="s">
        <v>765</v>
      </c>
      <c r="B33" s="413" t="s">
        <v>387</v>
      </c>
      <c r="C33" s="304">
        <v>1000</v>
      </c>
    </row>
    <row r="34" spans="1:3" s="410" customFormat="1" ht="12" customHeight="1" thickBot="1">
      <c r="A34" s="20" t="s">
        <v>112</v>
      </c>
      <c r="B34" s="21" t="s">
        <v>388</v>
      </c>
      <c r="C34" s="300">
        <f>SUM(C35:C44)</f>
        <v>102354</v>
      </c>
    </row>
    <row r="35" spans="1:3" s="410" customFormat="1" ht="12" customHeight="1">
      <c r="A35" s="15" t="s">
        <v>187</v>
      </c>
      <c r="B35" s="411" t="s">
        <v>391</v>
      </c>
      <c r="C35" s="303"/>
    </row>
    <row r="36" spans="1:3" s="410" customFormat="1" ht="12" customHeight="1">
      <c r="A36" s="14" t="s">
        <v>188</v>
      </c>
      <c r="B36" s="412" t="s">
        <v>392</v>
      </c>
      <c r="C36" s="302">
        <v>5210</v>
      </c>
    </row>
    <row r="37" spans="1:3" s="410" customFormat="1" ht="12" customHeight="1">
      <c r="A37" s="14" t="s">
        <v>189</v>
      </c>
      <c r="B37" s="412" t="s">
        <v>393</v>
      </c>
      <c r="C37" s="302">
        <v>315</v>
      </c>
    </row>
    <row r="38" spans="1:3" s="410" customFormat="1" ht="12" customHeight="1">
      <c r="A38" s="14" t="s">
        <v>269</v>
      </c>
      <c r="B38" s="412" t="s">
        <v>394</v>
      </c>
      <c r="C38" s="302">
        <v>1550</v>
      </c>
    </row>
    <row r="39" spans="1:3" s="410" customFormat="1" ht="12" customHeight="1">
      <c r="A39" s="14" t="s">
        <v>270</v>
      </c>
      <c r="B39" s="412" t="s">
        <v>395</v>
      </c>
      <c r="C39" s="302">
        <v>86736</v>
      </c>
    </row>
    <row r="40" spans="1:3" s="410" customFormat="1" ht="12" customHeight="1">
      <c r="A40" s="14" t="s">
        <v>271</v>
      </c>
      <c r="B40" s="412" t="s">
        <v>396</v>
      </c>
      <c r="C40" s="302">
        <v>4038</v>
      </c>
    </row>
    <row r="41" spans="1:3" s="410" customFormat="1" ht="12" customHeight="1">
      <c r="A41" s="14" t="s">
        <v>272</v>
      </c>
      <c r="B41" s="412" t="s">
        <v>397</v>
      </c>
      <c r="C41" s="302"/>
    </row>
    <row r="42" spans="1:3" s="410" customFormat="1" ht="12" customHeight="1">
      <c r="A42" s="14" t="s">
        <v>273</v>
      </c>
      <c r="B42" s="412" t="s">
        <v>398</v>
      </c>
      <c r="C42" s="302">
        <v>1505</v>
      </c>
    </row>
    <row r="43" spans="1:3" s="410" customFormat="1" ht="12" customHeight="1">
      <c r="A43" s="14" t="s">
        <v>389</v>
      </c>
      <c r="B43" s="412" t="s">
        <v>399</v>
      </c>
      <c r="C43" s="305"/>
    </row>
    <row r="44" spans="1:3" s="410" customFormat="1" ht="12" customHeight="1" thickBot="1">
      <c r="A44" s="16" t="s">
        <v>390</v>
      </c>
      <c r="B44" s="413" t="s">
        <v>400</v>
      </c>
      <c r="C44" s="400">
        <v>3000</v>
      </c>
    </row>
    <row r="45" spans="1:3" s="410" customFormat="1" ht="12" customHeight="1" thickBot="1">
      <c r="A45" s="20" t="s">
        <v>113</v>
      </c>
      <c r="B45" s="21" t="s">
        <v>401</v>
      </c>
      <c r="C45" s="300">
        <f>SUM(C46:C50)</f>
        <v>0</v>
      </c>
    </row>
    <row r="46" spans="1:3" s="410" customFormat="1" ht="12" customHeight="1">
      <c r="A46" s="15" t="s">
        <v>190</v>
      </c>
      <c r="B46" s="411" t="s">
        <v>405</v>
      </c>
      <c r="C46" s="457"/>
    </row>
    <row r="47" spans="1:3" s="410" customFormat="1" ht="12" customHeight="1">
      <c r="A47" s="14" t="s">
        <v>191</v>
      </c>
      <c r="B47" s="412" t="s">
        <v>406</v>
      </c>
      <c r="C47" s="305"/>
    </row>
    <row r="48" spans="1:3" s="410" customFormat="1" ht="12" customHeight="1">
      <c r="A48" s="14" t="s">
        <v>402</v>
      </c>
      <c r="B48" s="412" t="s">
        <v>407</v>
      </c>
      <c r="C48" s="305"/>
    </row>
    <row r="49" spans="1:3" s="410" customFormat="1" ht="12" customHeight="1">
      <c r="A49" s="14" t="s">
        <v>403</v>
      </c>
      <c r="B49" s="412" t="s">
        <v>408</v>
      </c>
      <c r="C49" s="305"/>
    </row>
    <row r="50" spans="1:3" s="410" customFormat="1" ht="12" customHeight="1" thickBot="1">
      <c r="A50" s="16" t="s">
        <v>404</v>
      </c>
      <c r="B50" s="413" t="s">
        <v>409</v>
      </c>
      <c r="C50" s="400"/>
    </row>
    <row r="51" spans="1:3" s="410" customFormat="1" ht="12" customHeight="1" thickBot="1">
      <c r="A51" s="20" t="s">
        <v>274</v>
      </c>
      <c r="B51" s="21" t="s">
        <v>410</v>
      </c>
      <c r="C51" s="300">
        <f>SUM(C52:C54)</f>
        <v>53885</v>
      </c>
    </row>
    <row r="52" spans="1:3" s="410" customFormat="1" ht="12" customHeight="1">
      <c r="A52" s="15" t="s">
        <v>192</v>
      </c>
      <c r="B52" s="411" t="s">
        <v>411</v>
      </c>
      <c r="C52" s="303"/>
    </row>
    <row r="53" spans="1:3" s="410" customFormat="1" ht="12" customHeight="1">
      <c r="A53" s="14" t="s">
        <v>193</v>
      </c>
      <c r="B53" s="412" t="s">
        <v>795</v>
      </c>
      <c r="C53" s="302">
        <v>1458</v>
      </c>
    </row>
    <row r="54" spans="1:3" s="410" customFormat="1" ht="12" customHeight="1">
      <c r="A54" s="14" t="s">
        <v>414</v>
      </c>
      <c r="B54" s="412" t="s">
        <v>797</v>
      </c>
      <c r="C54" s="302">
        <v>52427</v>
      </c>
    </row>
    <row r="55" spans="1:3" s="410" customFormat="1" ht="12" customHeight="1" thickBot="1">
      <c r="A55" s="16" t="s">
        <v>415</v>
      </c>
      <c r="B55" s="413" t="s">
        <v>413</v>
      </c>
      <c r="C55" s="304"/>
    </row>
    <row r="56" spans="1:3" s="410" customFormat="1" ht="12" customHeight="1" thickBot="1">
      <c r="A56" s="20" t="s">
        <v>115</v>
      </c>
      <c r="B56" s="295" t="s">
        <v>416</v>
      </c>
      <c r="C56" s="300">
        <f>SUM(C57:C59)</f>
        <v>109155</v>
      </c>
    </row>
    <row r="57" spans="1:3" s="410" customFormat="1" ht="12" customHeight="1">
      <c r="A57" s="15" t="s">
        <v>275</v>
      </c>
      <c r="B57" s="411" t="s">
        <v>418</v>
      </c>
      <c r="C57" s="305"/>
    </row>
    <row r="58" spans="1:3" s="410" customFormat="1" ht="12" customHeight="1">
      <c r="A58" s="14" t="s">
        <v>276</v>
      </c>
      <c r="B58" s="412" t="s">
        <v>596</v>
      </c>
      <c r="C58" s="305"/>
    </row>
    <row r="59" spans="1:3" s="410" customFormat="1" ht="12" customHeight="1">
      <c r="A59" s="14" t="s">
        <v>330</v>
      </c>
      <c r="B59" s="412" t="s">
        <v>819</v>
      </c>
      <c r="C59" s="305">
        <v>109155</v>
      </c>
    </row>
    <row r="60" spans="1:3" s="410" customFormat="1" ht="12" customHeight="1" thickBot="1">
      <c r="A60" s="16" t="s">
        <v>417</v>
      </c>
      <c r="B60" s="413" t="s">
        <v>420</v>
      </c>
      <c r="C60" s="305"/>
    </row>
    <row r="61" spans="1:3" s="410" customFormat="1" ht="12" customHeight="1" thickBot="1">
      <c r="A61" s="20" t="s">
        <v>116</v>
      </c>
      <c r="B61" s="21" t="s">
        <v>421</v>
      </c>
      <c r="C61" s="306">
        <f>+C5+C12+C19+C26+C34+C45+C51+C56</f>
        <v>743434</v>
      </c>
    </row>
    <row r="62" spans="1:3" s="410" customFormat="1" ht="12" customHeight="1" thickBot="1">
      <c r="A62" s="414" t="s">
        <v>422</v>
      </c>
      <c r="B62" s="295" t="s">
        <v>423</v>
      </c>
      <c r="C62" s="300">
        <f>SUM(C63:C65)</f>
        <v>0</v>
      </c>
    </row>
    <row r="63" spans="1:3" s="410" customFormat="1" ht="12" customHeight="1">
      <c r="A63" s="15" t="s">
        <v>456</v>
      </c>
      <c r="B63" s="411" t="s">
        <v>424</v>
      </c>
      <c r="C63" s="305"/>
    </row>
    <row r="64" spans="1:3" s="410" customFormat="1" ht="12" customHeight="1">
      <c r="A64" s="14" t="s">
        <v>465</v>
      </c>
      <c r="B64" s="412" t="s">
        <v>425</v>
      </c>
      <c r="C64" s="305"/>
    </row>
    <row r="65" spans="1:3" s="410" customFormat="1" ht="12" customHeight="1" thickBot="1">
      <c r="A65" s="16" t="s">
        <v>466</v>
      </c>
      <c r="B65" s="415" t="s">
        <v>426</v>
      </c>
      <c r="C65" s="305"/>
    </row>
    <row r="66" spans="1:3" s="410" customFormat="1" ht="12" customHeight="1" thickBot="1">
      <c r="A66" s="414" t="s">
        <v>427</v>
      </c>
      <c r="B66" s="295" t="s">
        <v>428</v>
      </c>
      <c r="C66" s="300">
        <f>SUM(C67:C70)</f>
        <v>0</v>
      </c>
    </row>
    <row r="67" spans="1:3" s="410" customFormat="1" ht="12" customHeight="1">
      <c r="A67" s="15" t="s">
        <v>243</v>
      </c>
      <c r="B67" s="411" t="s">
        <v>429</v>
      </c>
      <c r="C67" s="305"/>
    </row>
    <row r="68" spans="1:3" s="410" customFormat="1" ht="12" customHeight="1">
      <c r="A68" s="14" t="s">
        <v>244</v>
      </c>
      <c r="B68" s="412" t="s">
        <v>430</v>
      </c>
      <c r="C68" s="305"/>
    </row>
    <row r="69" spans="1:3" s="410" customFormat="1" ht="12" customHeight="1">
      <c r="A69" s="14" t="s">
        <v>457</v>
      </c>
      <c r="B69" s="412" t="s">
        <v>431</v>
      </c>
      <c r="C69" s="305"/>
    </row>
    <row r="70" spans="1:3" s="410" customFormat="1" ht="12" customHeight="1" thickBot="1">
      <c r="A70" s="16" t="s">
        <v>458</v>
      </c>
      <c r="B70" s="413" t="s">
        <v>432</v>
      </c>
      <c r="C70" s="305"/>
    </row>
    <row r="71" spans="1:3" s="410" customFormat="1" ht="12" customHeight="1" thickBot="1">
      <c r="A71" s="414" t="s">
        <v>433</v>
      </c>
      <c r="B71" s="295" t="s">
        <v>434</v>
      </c>
      <c r="C71" s="300">
        <f>SUM(C72:C73)</f>
        <v>223615</v>
      </c>
    </row>
    <row r="72" spans="1:3" s="410" customFormat="1" ht="12" customHeight="1">
      <c r="A72" s="15" t="s">
        <v>459</v>
      </c>
      <c r="B72" s="411" t="s">
        <v>435</v>
      </c>
      <c r="C72" s="305">
        <v>223615</v>
      </c>
    </row>
    <row r="73" spans="1:3" s="410" customFormat="1" ht="12" customHeight="1" thickBot="1">
      <c r="A73" s="16" t="s">
        <v>460</v>
      </c>
      <c r="B73" s="413" t="s">
        <v>436</v>
      </c>
      <c r="C73" s="305"/>
    </row>
    <row r="74" spans="1:3" s="410" customFormat="1" ht="12" customHeight="1" thickBot="1">
      <c r="A74" s="414" t="s">
        <v>437</v>
      </c>
      <c r="B74" s="295" t="s">
        <v>438</v>
      </c>
      <c r="C74" s="300">
        <f>SUM(C75:C77)</f>
        <v>0</v>
      </c>
    </row>
    <row r="75" spans="1:3" s="410" customFormat="1" ht="12" customHeight="1">
      <c r="A75" s="15" t="s">
        <v>461</v>
      </c>
      <c r="B75" s="411" t="s">
        <v>439</v>
      </c>
      <c r="C75" s="305"/>
    </row>
    <row r="76" spans="1:3" s="410" customFormat="1" ht="12" customHeight="1">
      <c r="A76" s="14" t="s">
        <v>462</v>
      </c>
      <c r="B76" s="412" t="s">
        <v>440</v>
      </c>
      <c r="C76" s="305"/>
    </row>
    <row r="77" spans="1:3" s="410" customFormat="1" ht="12" customHeight="1" thickBot="1">
      <c r="A77" s="16" t="s">
        <v>463</v>
      </c>
      <c r="B77" s="413" t="s">
        <v>441</v>
      </c>
      <c r="C77" s="305"/>
    </row>
    <row r="78" spans="1:3" s="410" customFormat="1" ht="12" customHeight="1" thickBot="1">
      <c r="A78" s="414" t="s">
        <v>442</v>
      </c>
      <c r="B78" s="295" t="s">
        <v>464</v>
      </c>
      <c r="C78" s="300">
        <f>SUM(C79:C82)</f>
        <v>0</v>
      </c>
    </row>
    <row r="79" spans="1:3" s="410" customFormat="1" ht="12" customHeight="1">
      <c r="A79" s="416" t="s">
        <v>443</v>
      </c>
      <c r="B79" s="411" t="s">
        <v>444</v>
      </c>
      <c r="C79" s="305"/>
    </row>
    <row r="80" spans="1:3" s="410" customFormat="1" ht="12" customHeight="1">
      <c r="A80" s="417" t="s">
        <v>445</v>
      </c>
      <c r="B80" s="412" t="s">
        <v>446</v>
      </c>
      <c r="C80" s="305"/>
    </row>
    <row r="81" spans="1:3" s="410" customFormat="1" ht="12" customHeight="1">
      <c r="A81" s="417" t="s">
        <v>447</v>
      </c>
      <c r="B81" s="412" t="s">
        <v>448</v>
      </c>
      <c r="C81" s="305"/>
    </row>
    <row r="82" spans="1:3" s="410" customFormat="1" ht="12" customHeight="1" thickBot="1">
      <c r="A82" s="418" t="s">
        <v>449</v>
      </c>
      <c r="B82" s="413" t="s">
        <v>450</v>
      </c>
      <c r="C82" s="305"/>
    </row>
    <row r="83" spans="1:3" s="410" customFormat="1" ht="13.5" customHeight="1" thickBot="1">
      <c r="A83" s="414" t="s">
        <v>451</v>
      </c>
      <c r="B83" s="295" t="s">
        <v>452</v>
      </c>
      <c r="C83" s="458"/>
    </row>
    <row r="84" spans="1:3" s="410" customFormat="1" ht="15.75" customHeight="1" thickBot="1">
      <c r="A84" s="414" t="s">
        <v>453</v>
      </c>
      <c r="B84" s="419" t="s">
        <v>454</v>
      </c>
      <c r="C84" s="306">
        <f>+C62+C66+C71+C74+C78+C83</f>
        <v>223615</v>
      </c>
    </row>
    <row r="85" spans="1:3" s="410" customFormat="1" ht="16.5" customHeight="1" thickBot="1">
      <c r="A85" s="420" t="s">
        <v>467</v>
      </c>
      <c r="B85" s="421" t="s">
        <v>455</v>
      </c>
      <c r="C85" s="306">
        <f>+C61+C84</f>
        <v>967049</v>
      </c>
    </row>
    <row r="86" spans="1:3" s="410" customFormat="1" ht="83.25" customHeight="1">
      <c r="A86" s="5"/>
      <c r="B86" s="6"/>
      <c r="C86" s="307"/>
    </row>
    <row r="87" spans="1:3" ht="16.5" customHeight="1">
      <c r="A87" s="985" t="s">
        <v>136</v>
      </c>
      <c r="B87" s="985"/>
      <c r="C87" s="985"/>
    </row>
    <row r="88" spans="1:3" s="422" customFormat="1" ht="16.5" customHeight="1" thickBot="1">
      <c r="A88" s="986" t="s">
        <v>247</v>
      </c>
      <c r="B88" s="986"/>
      <c r="C88" s="141" t="s">
        <v>329</v>
      </c>
    </row>
    <row r="89" spans="1:3" ht="37.5" customHeight="1" thickBot="1">
      <c r="A89" s="23" t="s">
        <v>163</v>
      </c>
      <c r="B89" s="24" t="s">
        <v>137</v>
      </c>
      <c r="C89" s="39" t="s">
        <v>721</v>
      </c>
    </row>
    <row r="90" spans="1:3" s="409" customFormat="1" ht="12" customHeight="1" thickBot="1">
      <c r="A90" s="32">
        <v>1</v>
      </c>
      <c r="B90" s="33">
        <v>2</v>
      </c>
      <c r="C90" s="34">
        <v>3</v>
      </c>
    </row>
    <row r="91" spans="1:3" ht="12" customHeight="1" thickBot="1">
      <c r="A91" s="22" t="s">
        <v>108</v>
      </c>
      <c r="B91" s="31" t="s">
        <v>470</v>
      </c>
      <c r="C91" s="299">
        <f>SUM(C92:C96)</f>
        <v>505059</v>
      </c>
    </row>
    <row r="92" spans="1:3" ht="12" customHeight="1">
      <c r="A92" s="17" t="s">
        <v>194</v>
      </c>
      <c r="B92" s="10" t="s">
        <v>138</v>
      </c>
      <c r="C92" s="301">
        <v>108306</v>
      </c>
    </row>
    <row r="93" spans="1:3" ht="12" customHeight="1">
      <c r="A93" s="14" t="s">
        <v>195</v>
      </c>
      <c r="B93" s="8" t="s">
        <v>277</v>
      </c>
      <c r="C93" s="302">
        <v>30126</v>
      </c>
    </row>
    <row r="94" spans="1:3" ht="12" customHeight="1">
      <c r="A94" s="14" t="s">
        <v>196</v>
      </c>
      <c r="B94" s="8" t="s">
        <v>233</v>
      </c>
      <c r="C94" s="304">
        <v>199098</v>
      </c>
    </row>
    <row r="95" spans="1:3" ht="12" customHeight="1">
      <c r="A95" s="14" t="s">
        <v>197</v>
      </c>
      <c r="B95" s="11" t="s">
        <v>278</v>
      </c>
      <c r="C95" s="304">
        <v>9611</v>
      </c>
    </row>
    <row r="96" spans="1:3" ht="12" customHeight="1">
      <c r="A96" s="14" t="s">
        <v>208</v>
      </c>
      <c r="B96" s="19" t="s">
        <v>279</v>
      </c>
      <c r="C96" s="304">
        <v>157918</v>
      </c>
    </row>
    <row r="97" spans="1:3" ht="12" customHeight="1">
      <c r="A97" s="14" t="s">
        <v>198</v>
      </c>
      <c r="B97" s="8" t="s">
        <v>471</v>
      </c>
      <c r="C97" s="304"/>
    </row>
    <row r="98" spans="1:3" ht="12" customHeight="1">
      <c r="A98" s="14" t="s">
        <v>199</v>
      </c>
      <c r="B98" s="143" t="s">
        <v>472</v>
      </c>
      <c r="C98" s="304"/>
    </row>
    <row r="99" spans="1:3" ht="12" customHeight="1">
      <c r="A99" s="14" t="s">
        <v>209</v>
      </c>
      <c r="B99" s="144" t="s">
        <v>473</v>
      </c>
      <c r="C99" s="304"/>
    </row>
    <row r="100" spans="1:3" ht="12" customHeight="1">
      <c r="A100" s="14" t="s">
        <v>210</v>
      </c>
      <c r="B100" s="144" t="s">
        <v>474</v>
      </c>
      <c r="C100" s="304">
        <v>118794</v>
      </c>
    </row>
    <row r="101" spans="1:3" ht="12" customHeight="1">
      <c r="A101" s="14" t="s">
        <v>211</v>
      </c>
      <c r="B101" s="143" t="s">
        <v>475</v>
      </c>
      <c r="C101" s="304">
        <v>27657</v>
      </c>
    </row>
    <row r="102" spans="1:3" ht="12" customHeight="1">
      <c r="A102" s="14" t="s">
        <v>212</v>
      </c>
      <c r="B102" s="143" t="s">
        <v>476</v>
      </c>
      <c r="C102" s="304"/>
    </row>
    <row r="103" spans="1:3" ht="12" customHeight="1">
      <c r="A103" s="14" t="s">
        <v>214</v>
      </c>
      <c r="B103" s="144" t="s">
        <v>477</v>
      </c>
      <c r="C103" s="304"/>
    </row>
    <row r="104" spans="1:3" ht="12" customHeight="1">
      <c r="A104" s="13" t="s">
        <v>280</v>
      </c>
      <c r="B104" s="145" t="s">
        <v>478</v>
      </c>
      <c r="C104" s="304"/>
    </row>
    <row r="105" spans="1:3" ht="12" customHeight="1">
      <c r="A105" s="14" t="s">
        <v>468</v>
      </c>
      <c r="B105" s="145" t="s">
        <v>479</v>
      </c>
      <c r="C105" s="304">
        <v>9717</v>
      </c>
    </row>
    <row r="106" spans="1:3" ht="12" customHeight="1" thickBot="1">
      <c r="A106" s="18" t="s">
        <v>469</v>
      </c>
      <c r="B106" s="146" t="s">
        <v>480</v>
      </c>
      <c r="C106" s="308">
        <v>1750</v>
      </c>
    </row>
    <row r="107" spans="1:3" ht="12" customHeight="1" thickBot="1">
      <c r="A107" s="20" t="s">
        <v>109</v>
      </c>
      <c r="B107" s="30" t="s">
        <v>481</v>
      </c>
      <c r="C107" s="300">
        <f>+C108+C110+C112</f>
        <v>310385</v>
      </c>
    </row>
    <row r="108" spans="1:3" ht="12" customHeight="1">
      <c r="A108" s="15" t="s">
        <v>200</v>
      </c>
      <c r="B108" s="8" t="s">
        <v>328</v>
      </c>
      <c r="C108" s="303">
        <v>78747</v>
      </c>
    </row>
    <row r="109" spans="1:3" ht="12" customHeight="1">
      <c r="A109" s="15" t="s">
        <v>201</v>
      </c>
      <c r="B109" s="12" t="s">
        <v>485</v>
      </c>
      <c r="C109" s="303">
        <v>911</v>
      </c>
    </row>
    <row r="110" spans="1:3" ht="12" customHeight="1">
      <c r="A110" s="15" t="s">
        <v>202</v>
      </c>
      <c r="B110" s="12" t="s">
        <v>281</v>
      </c>
      <c r="C110" s="302">
        <v>182000</v>
      </c>
    </row>
    <row r="111" spans="1:3" ht="12" customHeight="1">
      <c r="A111" s="15" t="s">
        <v>203</v>
      </c>
      <c r="B111" s="12" t="s">
        <v>486</v>
      </c>
      <c r="C111" s="273"/>
    </row>
    <row r="112" spans="1:3" ht="12" customHeight="1">
      <c r="A112" s="15" t="s">
        <v>204</v>
      </c>
      <c r="B112" s="297" t="s">
        <v>331</v>
      </c>
      <c r="C112" s="273">
        <v>49638</v>
      </c>
    </row>
    <row r="113" spans="1:3" ht="12" customHeight="1">
      <c r="A113" s="15" t="s">
        <v>213</v>
      </c>
      <c r="B113" s="296" t="s">
        <v>597</v>
      </c>
      <c r="C113" s="273"/>
    </row>
    <row r="114" spans="1:3" ht="12" customHeight="1">
      <c r="A114" s="15" t="s">
        <v>215</v>
      </c>
      <c r="B114" s="407" t="s">
        <v>491</v>
      </c>
      <c r="C114" s="273"/>
    </row>
    <row r="115" spans="1:3" ht="15.75">
      <c r="A115" s="15" t="s">
        <v>282</v>
      </c>
      <c r="B115" s="144" t="s">
        <v>474</v>
      </c>
      <c r="C115" s="273"/>
    </row>
    <row r="116" spans="1:3" ht="12" customHeight="1">
      <c r="A116" s="15" t="s">
        <v>283</v>
      </c>
      <c r="B116" s="144" t="s">
        <v>490</v>
      </c>
      <c r="C116" s="273"/>
    </row>
    <row r="117" spans="1:3" ht="12" customHeight="1">
      <c r="A117" s="15" t="s">
        <v>284</v>
      </c>
      <c r="B117" s="144" t="s">
        <v>489</v>
      </c>
      <c r="C117" s="273"/>
    </row>
    <row r="118" spans="1:3" ht="12" customHeight="1">
      <c r="A118" s="15" t="s">
        <v>482</v>
      </c>
      <c r="B118" s="144" t="s">
        <v>477</v>
      </c>
      <c r="C118" s="273">
        <v>49638</v>
      </c>
    </row>
    <row r="119" spans="1:3" ht="12" customHeight="1">
      <c r="A119" s="15" t="s">
        <v>483</v>
      </c>
      <c r="B119" s="144" t="s">
        <v>488</v>
      </c>
      <c r="C119" s="273"/>
    </row>
    <row r="120" spans="1:3" ht="16.5" thickBot="1">
      <c r="A120" s="13" t="s">
        <v>484</v>
      </c>
      <c r="B120" s="144" t="s">
        <v>487</v>
      </c>
      <c r="C120" s="274"/>
    </row>
    <row r="121" spans="1:3" ht="12" customHeight="1" thickBot="1">
      <c r="A121" s="20" t="s">
        <v>110</v>
      </c>
      <c r="B121" s="125" t="s">
        <v>492</v>
      </c>
      <c r="C121" s="300">
        <f>+C122+C123</f>
        <v>151032</v>
      </c>
    </row>
    <row r="122" spans="1:3" ht="12" customHeight="1">
      <c r="A122" s="15" t="s">
        <v>183</v>
      </c>
      <c r="B122" s="9" t="s">
        <v>150</v>
      </c>
      <c r="C122" s="303">
        <v>102156</v>
      </c>
    </row>
    <row r="123" spans="1:3" ht="12" customHeight="1" thickBot="1">
      <c r="A123" s="16" t="s">
        <v>184</v>
      </c>
      <c r="B123" s="12" t="s">
        <v>151</v>
      </c>
      <c r="C123" s="304">
        <v>48876</v>
      </c>
    </row>
    <row r="124" spans="1:3" ht="12" customHeight="1" thickBot="1">
      <c r="A124" s="20" t="s">
        <v>111</v>
      </c>
      <c r="B124" s="125" t="s">
        <v>493</v>
      </c>
      <c r="C124" s="300">
        <f>+C91+C107+C121</f>
        <v>966476</v>
      </c>
    </row>
    <row r="125" spans="1:3" ht="12" customHeight="1" thickBot="1">
      <c r="A125" s="20" t="s">
        <v>112</v>
      </c>
      <c r="B125" s="125" t="s">
        <v>494</v>
      </c>
      <c r="C125" s="300">
        <f>+C126+C127+C128</f>
        <v>0</v>
      </c>
    </row>
    <row r="126" spans="1:3" ht="12" customHeight="1">
      <c r="A126" s="15" t="s">
        <v>187</v>
      </c>
      <c r="B126" s="9" t="s">
        <v>495</v>
      </c>
      <c r="C126" s="273"/>
    </row>
    <row r="127" spans="1:3" ht="12" customHeight="1">
      <c r="A127" s="15" t="s">
        <v>188</v>
      </c>
      <c r="B127" s="9" t="s">
        <v>496</v>
      </c>
      <c r="C127" s="273"/>
    </row>
    <row r="128" spans="1:3" ht="12" customHeight="1" thickBot="1">
      <c r="A128" s="13" t="s">
        <v>189</v>
      </c>
      <c r="B128" s="7" t="s">
        <v>497</v>
      </c>
      <c r="C128" s="273"/>
    </row>
    <row r="129" spans="1:3" ht="12" customHeight="1" thickBot="1">
      <c r="A129" s="20" t="s">
        <v>113</v>
      </c>
      <c r="B129" s="125" t="s">
        <v>556</v>
      </c>
      <c r="C129" s="300">
        <f>+C130+C131+C132+C133</f>
        <v>0</v>
      </c>
    </row>
    <row r="130" spans="1:3" ht="12" customHeight="1">
      <c r="A130" s="15" t="s">
        <v>190</v>
      </c>
      <c r="B130" s="9" t="s">
        <v>498</v>
      </c>
      <c r="C130" s="273"/>
    </row>
    <row r="131" spans="1:3" ht="12" customHeight="1">
      <c r="A131" s="15" t="s">
        <v>191</v>
      </c>
      <c r="B131" s="9" t="s">
        <v>499</v>
      </c>
      <c r="C131" s="273"/>
    </row>
    <row r="132" spans="1:3" ht="12" customHeight="1">
      <c r="A132" s="15" t="s">
        <v>402</v>
      </c>
      <c r="B132" s="9" t="s">
        <v>500</v>
      </c>
      <c r="C132" s="273"/>
    </row>
    <row r="133" spans="1:3" ht="12" customHeight="1" thickBot="1">
      <c r="A133" s="13" t="s">
        <v>403</v>
      </c>
      <c r="B133" s="7" t="s">
        <v>501</v>
      </c>
      <c r="C133" s="273"/>
    </row>
    <row r="134" spans="1:3" ht="12" customHeight="1" thickBot="1">
      <c r="A134" s="20" t="s">
        <v>114</v>
      </c>
      <c r="B134" s="125" t="s">
        <v>502</v>
      </c>
      <c r="C134" s="306">
        <f>+C135+C136+C137+C138</f>
        <v>0</v>
      </c>
    </row>
    <row r="135" spans="1:3" ht="12" customHeight="1">
      <c r="A135" s="15" t="s">
        <v>192</v>
      </c>
      <c r="B135" s="9" t="s">
        <v>503</v>
      </c>
      <c r="C135" s="273"/>
    </row>
    <row r="136" spans="1:3" ht="12" customHeight="1">
      <c r="A136" s="15" t="s">
        <v>193</v>
      </c>
      <c r="B136" s="9" t="s">
        <v>513</v>
      </c>
      <c r="C136" s="273"/>
    </row>
    <row r="137" spans="1:3" ht="12" customHeight="1">
      <c r="A137" s="15" t="s">
        <v>414</v>
      </c>
      <c r="B137" s="9" t="s">
        <v>504</v>
      </c>
      <c r="C137" s="273"/>
    </row>
    <row r="138" spans="1:3" ht="12" customHeight="1" thickBot="1">
      <c r="A138" s="13" t="s">
        <v>415</v>
      </c>
      <c r="B138" s="7" t="s">
        <v>505</v>
      </c>
      <c r="C138" s="273"/>
    </row>
    <row r="139" spans="1:3" ht="12" customHeight="1" thickBot="1">
      <c r="A139" s="20" t="s">
        <v>115</v>
      </c>
      <c r="B139" s="125" t="s">
        <v>506</v>
      </c>
      <c r="C139" s="309">
        <f>+C140+C141+C142+C143</f>
        <v>0</v>
      </c>
    </row>
    <row r="140" spans="1:3" ht="12" customHeight="1">
      <c r="A140" s="15" t="s">
        <v>275</v>
      </c>
      <c r="B140" s="9" t="s">
        <v>507</v>
      </c>
      <c r="C140" s="273"/>
    </row>
    <row r="141" spans="1:3" ht="12" customHeight="1">
      <c r="A141" s="15" t="s">
        <v>276</v>
      </c>
      <c r="B141" s="9" t="s">
        <v>508</v>
      </c>
      <c r="C141" s="273"/>
    </row>
    <row r="142" spans="1:3" ht="12" customHeight="1">
      <c r="A142" s="15" t="s">
        <v>330</v>
      </c>
      <c r="B142" s="9" t="s">
        <v>509</v>
      </c>
      <c r="C142" s="273"/>
    </row>
    <row r="143" spans="1:3" ht="12" customHeight="1" thickBot="1">
      <c r="A143" s="15" t="s">
        <v>417</v>
      </c>
      <c r="B143" s="9" t="s">
        <v>510</v>
      </c>
      <c r="C143" s="273"/>
    </row>
    <row r="144" spans="1:9" ht="15" customHeight="1" thickBot="1">
      <c r="A144" s="20" t="s">
        <v>116</v>
      </c>
      <c r="B144" s="125" t="s">
        <v>511</v>
      </c>
      <c r="C144" s="423">
        <f>+C125+C129+C134+C139</f>
        <v>0</v>
      </c>
      <c r="F144" s="424"/>
      <c r="G144" s="425"/>
      <c r="H144" s="425"/>
      <c r="I144" s="425"/>
    </row>
    <row r="145" spans="1:3" s="410" customFormat="1" ht="12.75" customHeight="1" thickBot="1">
      <c r="A145" s="298" t="s">
        <v>117</v>
      </c>
      <c r="B145" s="383" t="s">
        <v>512</v>
      </c>
      <c r="C145" s="423">
        <f>+C124+C144</f>
        <v>966476</v>
      </c>
    </row>
    <row r="146" ht="7.5" customHeight="1"/>
    <row r="147" spans="1:3" ht="15.75">
      <c r="A147" s="987" t="s">
        <v>514</v>
      </c>
      <c r="B147" s="987"/>
      <c r="C147" s="987"/>
    </row>
    <row r="148" spans="1:3" ht="15" customHeight="1" thickBot="1">
      <c r="A148" s="984" t="s">
        <v>248</v>
      </c>
      <c r="B148" s="984"/>
      <c r="C148" s="310" t="s">
        <v>329</v>
      </c>
    </row>
    <row r="149" spans="1:4" ht="13.5" customHeight="1" thickBot="1">
      <c r="A149" s="20">
        <v>1</v>
      </c>
      <c r="B149" s="30" t="s">
        <v>515</v>
      </c>
      <c r="C149" s="300">
        <f>+C61-C124</f>
        <v>-223042</v>
      </c>
      <c r="D149" s="426"/>
    </row>
    <row r="150" spans="1:3" ht="27.75" customHeight="1" thickBot="1">
      <c r="A150" s="20" t="s">
        <v>109</v>
      </c>
      <c r="B150" s="30" t="s">
        <v>516</v>
      </c>
      <c r="C150" s="300">
        <f>+C84-C144</f>
        <v>223615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2015. ÉVI KÖLTSÉGVETÉS
KÖTELEZŐ FELADATAINAK MÉRLEGE &amp;R&amp;"Times New Roman CE,Félkövér dőlt"&amp;11 1.2. melléklet az 1/2015. (I.27.) önkormányzati rendelethez</oddHeader>
  </headerFooter>
  <rowBreaks count="1" manualBreakCount="1">
    <brk id="8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30"/>
      <c r="B1" s="232"/>
      <c r="C1" s="449" t="s">
        <v>758</v>
      </c>
    </row>
    <row r="2" spans="1:3" ht="24">
      <c r="A2" s="401" t="s">
        <v>299</v>
      </c>
      <c r="B2" s="361" t="s">
        <v>608</v>
      </c>
      <c r="C2" s="376" t="s">
        <v>601</v>
      </c>
    </row>
    <row r="3" spans="1:3" ht="24.75" thickBot="1">
      <c r="A3" s="442" t="s">
        <v>298</v>
      </c>
      <c r="B3" s="362" t="s">
        <v>587</v>
      </c>
      <c r="C3" s="377" t="s">
        <v>601</v>
      </c>
    </row>
    <row r="4" spans="1:3" ht="14.25" thickBot="1">
      <c r="A4" s="234"/>
      <c r="B4" s="234"/>
      <c r="C4" s="235" t="s">
        <v>143</v>
      </c>
    </row>
    <row r="5" spans="1:3" ht="13.5" thickBot="1">
      <c r="A5" s="402" t="s">
        <v>300</v>
      </c>
      <c r="B5" s="236" t="s">
        <v>144</v>
      </c>
      <c r="C5" s="237" t="s">
        <v>145</v>
      </c>
    </row>
    <row r="6" spans="1:3" ht="13.5" thickBot="1">
      <c r="A6" s="203">
        <v>1</v>
      </c>
      <c r="B6" s="204">
        <v>2</v>
      </c>
      <c r="C6" s="205">
        <v>3</v>
      </c>
    </row>
    <row r="7" spans="1:3" ht="13.5" thickBot="1">
      <c r="A7" s="238"/>
      <c r="B7" s="239" t="s">
        <v>146</v>
      </c>
      <c r="C7" s="240"/>
    </row>
    <row r="8" spans="1:3" ht="13.5" thickBot="1">
      <c r="A8" s="203" t="s">
        <v>108</v>
      </c>
      <c r="B8" s="241" t="s">
        <v>563</v>
      </c>
      <c r="C8" s="320">
        <f>SUM(C9:C18)</f>
        <v>0</v>
      </c>
    </row>
    <row r="9" spans="1:3" ht="12.75">
      <c r="A9" s="443" t="s">
        <v>194</v>
      </c>
      <c r="B9" s="10" t="s">
        <v>391</v>
      </c>
      <c r="C9" s="367"/>
    </row>
    <row r="10" spans="1:3" ht="12.75">
      <c r="A10" s="444" t="s">
        <v>195</v>
      </c>
      <c r="B10" s="8" t="s">
        <v>392</v>
      </c>
      <c r="C10" s="318"/>
    </row>
    <row r="11" spans="1:3" ht="12.75">
      <c r="A11" s="444" t="s">
        <v>196</v>
      </c>
      <c r="B11" s="8" t="s">
        <v>393</v>
      </c>
      <c r="C11" s="318"/>
    </row>
    <row r="12" spans="1:3" ht="12.75">
      <c r="A12" s="444" t="s">
        <v>197</v>
      </c>
      <c r="B12" s="8" t="s">
        <v>394</v>
      </c>
      <c r="C12" s="318"/>
    </row>
    <row r="13" spans="1:3" ht="12.75">
      <c r="A13" s="444" t="s">
        <v>242</v>
      </c>
      <c r="B13" s="8" t="s">
        <v>395</v>
      </c>
      <c r="C13" s="318"/>
    </row>
    <row r="14" spans="1:3" ht="12.75">
      <c r="A14" s="444" t="s">
        <v>198</v>
      </c>
      <c r="B14" s="8" t="s">
        <v>564</v>
      </c>
      <c r="C14" s="318"/>
    </row>
    <row r="15" spans="1:3" ht="12.75">
      <c r="A15" s="444" t="s">
        <v>199</v>
      </c>
      <c r="B15" s="7" t="s">
        <v>565</v>
      </c>
      <c r="C15" s="318"/>
    </row>
    <row r="16" spans="1:3" ht="12.75">
      <c r="A16" s="444" t="s">
        <v>209</v>
      </c>
      <c r="B16" s="8" t="s">
        <v>398</v>
      </c>
      <c r="C16" s="368"/>
    </row>
    <row r="17" spans="1:3" ht="12.75">
      <c r="A17" s="444" t="s">
        <v>210</v>
      </c>
      <c r="B17" s="8" t="s">
        <v>399</v>
      </c>
      <c r="C17" s="318"/>
    </row>
    <row r="18" spans="1:3" ht="13.5" thickBot="1">
      <c r="A18" s="444" t="s">
        <v>211</v>
      </c>
      <c r="B18" s="7" t="s">
        <v>400</v>
      </c>
      <c r="C18" s="319"/>
    </row>
    <row r="19" spans="1:3" ht="13.5" thickBot="1">
      <c r="A19" s="203" t="s">
        <v>109</v>
      </c>
      <c r="B19" s="241" t="s">
        <v>566</v>
      </c>
      <c r="C19" s="320">
        <f>SUM(C20:C22)</f>
        <v>0</v>
      </c>
    </row>
    <row r="20" spans="1:3" ht="12.75">
      <c r="A20" s="444" t="s">
        <v>200</v>
      </c>
      <c r="B20" s="9" t="s">
        <v>366</v>
      </c>
      <c r="C20" s="318"/>
    </row>
    <row r="21" spans="1:3" ht="12.75">
      <c r="A21" s="444" t="s">
        <v>201</v>
      </c>
      <c r="B21" s="8" t="s">
        <v>567</v>
      </c>
      <c r="C21" s="318"/>
    </row>
    <row r="22" spans="1:3" ht="12.75">
      <c r="A22" s="444" t="s">
        <v>202</v>
      </c>
      <c r="B22" s="8" t="s">
        <v>568</v>
      </c>
      <c r="C22" s="318"/>
    </row>
    <row r="23" spans="1:3" ht="13.5" thickBot="1">
      <c r="A23" s="444" t="s">
        <v>203</v>
      </c>
      <c r="B23" s="8" t="s">
        <v>91</v>
      </c>
      <c r="C23" s="318"/>
    </row>
    <row r="24" spans="1:3" ht="13.5" thickBot="1">
      <c r="A24" s="211" t="s">
        <v>110</v>
      </c>
      <c r="B24" s="125" t="s">
        <v>268</v>
      </c>
      <c r="C24" s="347"/>
    </row>
    <row r="25" spans="1:3" ht="13.5" thickBot="1">
      <c r="A25" s="211" t="s">
        <v>111</v>
      </c>
      <c r="B25" s="125" t="s">
        <v>569</v>
      </c>
      <c r="C25" s="320">
        <f>+C26+C27</f>
        <v>0</v>
      </c>
    </row>
    <row r="26" spans="1:3" ht="12.75">
      <c r="A26" s="445" t="s">
        <v>376</v>
      </c>
      <c r="B26" s="446" t="s">
        <v>567</v>
      </c>
      <c r="C26" s="78"/>
    </row>
    <row r="27" spans="1:3" ht="12.75">
      <c r="A27" s="445" t="s">
        <v>379</v>
      </c>
      <c r="B27" s="447" t="s">
        <v>570</v>
      </c>
      <c r="C27" s="321"/>
    </row>
    <row r="28" spans="1:3" ht="13.5" thickBot="1">
      <c r="A28" s="444" t="s">
        <v>380</v>
      </c>
      <c r="B28" s="448" t="s">
        <v>571</v>
      </c>
      <c r="C28" s="85"/>
    </row>
    <row r="29" spans="1:3" ht="13.5" thickBot="1">
      <c r="A29" s="211" t="s">
        <v>112</v>
      </c>
      <c r="B29" s="125" t="s">
        <v>572</v>
      </c>
      <c r="C29" s="320">
        <f>+C30+C31+C32</f>
        <v>0</v>
      </c>
    </row>
    <row r="30" spans="1:3" ht="12.75">
      <c r="A30" s="445" t="s">
        <v>187</v>
      </c>
      <c r="B30" s="446" t="s">
        <v>405</v>
      </c>
      <c r="C30" s="78"/>
    </row>
    <row r="31" spans="1:3" ht="12.75">
      <c r="A31" s="445" t="s">
        <v>188</v>
      </c>
      <c r="B31" s="447" t="s">
        <v>406</v>
      </c>
      <c r="C31" s="321"/>
    </row>
    <row r="32" spans="1:3" ht="13.5" thickBot="1">
      <c r="A32" s="444" t="s">
        <v>189</v>
      </c>
      <c r="B32" s="142" t="s">
        <v>407</v>
      </c>
      <c r="C32" s="85"/>
    </row>
    <row r="33" spans="1:3" ht="13.5" thickBot="1">
      <c r="A33" s="211" t="s">
        <v>113</v>
      </c>
      <c r="B33" s="125" t="s">
        <v>519</v>
      </c>
      <c r="C33" s="347"/>
    </row>
    <row r="34" spans="1:3" ht="13.5" thickBot="1">
      <c r="A34" s="211" t="s">
        <v>114</v>
      </c>
      <c r="B34" s="125" t="s">
        <v>573</v>
      </c>
      <c r="C34" s="369"/>
    </row>
    <row r="35" spans="1:3" ht="13.5" thickBot="1">
      <c r="A35" s="203" t="s">
        <v>115</v>
      </c>
      <c r="B35" s="125" t="s">
        <v>574</v>
      </c>
      <c r="C35" s="370">
        <f>+C8+C19+C24+C25+C29+C33+C34</f>
        <v>0</v>
      </c>
    </row>
    <row r="36" spans="1:3" ht="13.5" thickBot="1">
      <c r="A36" s="242" t="s">
        <v>116</v>
      </c>
      <c r="B36" s="125" t="s">
        <v>575</v>
      </c>
      <c r="C36" s="370">
        <f>+C37+C38+C39</f>
        <v>0</v>
      </c>
    </row>
    <row r="37" spans="1:3" ht="12.75">
      <c r="A37" s="445" t="s">
        <v>576</v>
      </c>
      <c r="B37" s="446" t="s">
        <v>338</v>
      </c>
      <c r="C37" s="78"/>
    </row>
    <row r="38" spans="1:3" ht="12.75">
      <c r="A38" s="445" t="s">
        <v>577</v>
      </c>
      <c r="B38" s="447" t="s">
        <v>92</v>
      </c>
      <c r="C38" s="321"/>
    </row>
    <row r="39" spans="1:3" ht="13.5" thickBot="1">
      <c r="A39" s="444" t="s">
        <v>578</v>
      </c>
      <c r="B39" s="142" t="s">
        <v>579</v>
      </c>
      <c r="C39" s="85"/>
    </row>
    <row r="40" spans="1:3" ht="13.5" thickBot="1">
      <c r="A40" s="242" t="s">
        <v>117</v>
      </c>
      <c r="B40" s="243" t="s">
        <v>580</v>
      </c>
      <c r="C40" s="373">
        <f>+C35+C36</f>
        <v>0</v>
      </c>
    </row>
    <row r="41" spans="1:3" ht="13.5" thickBot="1">
      <c r="A41" s="244"/>
      <c r="B41" s="245"/>
      <c r="C41" s="371"/>
    </row>
    <row r="42" spans="1:3" ht="13.5" thickBot="1">
      <c r="A42" s="248"/>
      <c r="B42" s="249" t="s">
        <v>148</v>
      </c>
      <c r="C42" s="373"/>
    </row>
    <row r="43" spans="1:3" ht="13.5" thickBot="1">
      <c r="A43" s="211" t="s">
        <v>108</v>
      </c>
      <c r="B43" s="125" t="s">
        <v>581</v>
      </c>
      <c r="C43" s="320">
        <f>SUM(C44:C48)</f>
        <v>0</v>
      </c>
    </row>
    <row r="44" spans="1:3" ht="12.75">
      <c r="A44" s="444" t="s">
        <v>194</v>
      </c>
      <c r="B44" s="9" t="s">
        <v>138</v>
      </c>
      <c r="C44" s="78"/>
    </row>
    <row r="45" spans="1:3" ht="12.75">
      <c r="A45" s="444" t="s">
        <v>195</v>
      </c>
      <c r="B45" s="8" t="s">
        <v>277</v>
      </c>
      <c r="C45" s="81"/>
    </row>
    <row r="46" spans="1:3" ht="12.75">
      <c r="A46" s="444" t="s">
        <v>196</v>
      </c>
      <c r="B46" s="8" t="s">
        <v>233</v>
      </c>
      <c r="C46" s="81"/>
    </row>
    <row r="47" spans="1:3" ht="12.75">
      <c r="A47" s="444" t="s">
        <v>197</v>
      </c>
      <c r="B47" s="8" t="s">
        <v>278</v>
      </c>
      <c r="C47" s="81"/>
    </row>
    <row r="48" spans="1:3" ht="13.5" thickBot="1">
      <c r="A48" s="444" t="s">
        <v>242</v>
      </c>
      <c r="B48" s="8" t="s">
        <v>279</v>
      </c>
      <c r="C48" s="81"/>
    </row>
    <row r="49" spans="1:3" ht="13.5" thickBot="1">
      <c r="A49" s="211" t="s">
        <v>109</v>
      </c>
      <c r="B49" s="125" t="s">
        <v>582</v>
      </c>
      <c r="C49" s="320">
        <f>SUM(C50:C52)</f>
        <v>0</v>
      </c>
    </row>
    <row r="50" spans="1:3" ht="12.75">
      <c r="A50" s="444" t="s">
        <v>200</v>
      </c>
      <c r="B50" s="9" t="s">
        <v>328</v>
      </c>
      <c r="C50" s="78"/>
    </row>
    <row r="51" spans="1:3" ht="12.75">
      <c r="A51" s="444" t="s">
        <v>201</v>
      </c>
      <c r="B51" s="8" t="s">
        <v>281</v>
      </c>
      <c r="C51" s="81"/>
    </row>
    <row r="52" spans="1:3" ht="12.75">
      <c r="A52" s="444" t="s">
        <v>202</v>
      </c>
      <c r="B52" s="8" t="s">
        <v>149</v>
      </c>
      <c r="C52" s="81"/>
    </row>
    <row r="53" spans="1:3" ht="13.5" thickBot="1">
      <c r="A53" s="444" t="s">
        <v>203</v>
      </c>
      <c r="B53" s="8" t="s">
        <v>93</v>
      </c>
      <c r="C53" s="81"/>
    </row>
    <row r="54" spans="1:3" ht="13.5" thickBot="1">
      <c r="A54" s="211" t="s">
        <v>110</v>
      </c>
      <c r="B54" s="250" t="s">
        <v>583</v>
      </c>
      <c r="C54" s="374">
        <f>+C43+C49</f>
        <v>0</v>
      </c>
    </row>
    <row r="55" spans="1:3" ht="13.5" thickBot="1">
      <c r="A55" s="251"/>
      <c r="B55" s="252"/>
      <c r="C55" s="375"/>
    </row>
    <row r="56" spans="1:3" ht="13.5" thickBot="1">
      <c r="A56" s="253" t="s">
        <v>301</v>
      </c>
      <c r="B56" s="254"/>
      <c r="C56" s="122"/>
    </row>
    <row r="57" spans="1:3" ht="13.5" thickBot="1">
      <c r="A57" s="253" t="s">
        <v>302</v>
      </c>
      <c r="B57" s="254"/>
      <c r="C57" s="122"/>
    </row>
    <row r="58" spans="1:3" ht="12.75">
      <c r="A58" s="251"/>
      <c r="B58" s="252"/>
      <c r="C58" s="252"/>
    </row>
    <row r="59" spans="1:3" ht="12.75">
      <c r="A59" s="251"/>
      <c r="B59" s="252"/>
      <c r="C59" s="252"/>
    </row>
  </sheetData>
  <sheetProtection/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C3" sqref="C3:G3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1030" t="s">
        <v>94</v>
      </c>
      <c r="B1" s="1030"/>
      <c r="C1" s="1030"/>
      <c r="D1" s="1030"/>
      <c r="E1" s="1030"/>
      <c r="F1" s="1030"/>
      <c r="G1" s="1030"/>
    </row>
    <row r="3" spans="1:7" s="166" customFormat="1" ht="27" customHeight="1">
      <c r="A3" s="164" t="s">
        <v>306</v>
      </c>
      <c r="B3" s="165"/>
      <c r="C3" s="1029" t="s">
        <v>307</v>
      </c>
      <c r="D3" s="1029"/>
      <c r="E3" s="1029"/>
      <c r="F3" s="1029"/>
      <c r="G3" s="1029"/>
    </row>
    <row r="4" spans="1:7" s="166" customFormat="1" ht="15.75">
      <c r="A4" s="165"/>
      <c r="B4" s="165"/>
      <c r="C4" s="165"/>
      <c r="D4" s="165"/>
      <c r="E4" s="165"/>
      <c r="F4" s="165"/>
      <c r="G4" s="165"/>
    </row>
    <row r="5" spans="1:7" s="166" customFormat="1" ht="24.75" customHeight="1">
      <c r="A5" s="164" t="s">
        <v>308</v>
      </c>
      <c r="B5" s="165"/>
      <c r="C5" s="1029" t="s">
        <v>307</v>
      </c>
      <c r="D5" s="1029"/>
      <c r="E5" s="1029"/>
      <c r="F5" s="1029"/>
      <c r="G5" s="165"/>
    </row>
    <row r="6" spans="1:7" s="167" customFormat="1" ht="12.75">
      <c r="A6" s="215"/>
      <c r="B6" s="215"/>
      <c r="C6" s="215"/>
      <c r="D6" s="215"/>
      <c r="E6" s="215"/>
      <c r="F6" s="215"/>
      <c r="G6" s="215"/>
    </row>
    <row r="7" spans="1:7" s="168" customFormat="1" ht="15" customHeight="1">
      <c r="A7" s="272" t="s">
        <v>309</v>
      </c>
      <c r="B7" s="271"/>
      <c r="C7" s="271"/>
      <c r="D7" s="257"/>
      <c r="E7" s="257"/>
      <c r="F7" s="257"/>
      <c r="G7" s="257"/>
    </row>
    <row r="8" spans="1:7" s="168" customFormat="1" ht="15" customHeight="1" thickBot="1">
      <c r="A8" s="272" t="s">
        <v>310</v>
      </c>
      <c r="B8" s="257"/>
      <c r="C8" s="257"/>
      <c r="D8" s="257"/>
      <c r="E8" s="257"/>
      <c r="F8" s="257"/>
      <c r="G8" s="257"/>
    </row>
    <row r="9" spans="1:7" s="77" customFormat="1" ht="42" customHeight="1" thickBot="1">
      <c r="A9" s="200" t="s">
        <v>106</v>
      </c>
      <c r="B9" s="201" t="s">
        <v>311</v>
      </c>
      <c r="C9" s="201" t="s">
        <v>312</v>
      </c>
      <c r="D9" s="201" t="s">
        <v>313</v>
      </c>
      <c r="E9" s="201" t="s">
        <v>314</v>
      </c>
      <c r="F9" s="201" t="s">
        <v>315</v>
      </c>
      <c r="G9" s="202" t="s">
        <v>141</v>
      </c>
    </row>
    <row r="10" spans="1:7" ht="24" customHeight="1">
      <c r="A10" s="258" t="s">
        <v>108</v>
      </c>
      <c r="B10" s="209" t="s">
        <v>316</v>
      </c>
      <c r="C10" s="169"/>
      <c r="D10" s="169"/>
      <c r="E10" s="169"/>
      <c r="F10" s="169"/>
      <c r="G10" s="259">
        <f>SUM(C10:F10)</f>
        <v>0</v>
      </c>
    </row>
    <row r="11" spans="1:7" ht="24" customHeight="1">
      <c r="A11" s="260" t="s">
        <v>109</v>
      </c>
      <c r="B11" s="210" t="s">
        <v>317</v>
      </c>
      <c r="C11" s="170"/>
      <c r="D11" s="170"/>
      <c r="E11" s="170"/>
      <c r="F11" s="170"/>
      <c r="G11" s="261">
        <f aca="true" t="shared" si="0" ref="G11:G16">SUM(C11:F11)</f>
        <v>0</v>
      </c>
    </row>
    <row r="12" spans="1:7" ht="24" customHeight="1">
      <c r="A12" s="260" t="s">
        <v>110</v>
      </c>
      <c r="B12" s="210" t="s">
        <v>318</v>
      </c>
      <c r="C12" s="170"/>
      <c r="D12" s="170"/>
      <c r="E12" s="170"/>
      <c r="F12" s="170"/>
      <c r="G12" s="261">
        <f t="shared" si="0"/>
        <v>0</v>
      </c>
    </row>
    <row r="13" spans="1:7" ht="24" customHeight="1">
      <c r="A13" s="260" t="s">
        <v>111</v>
      </c>
      <c r="B13" s="210" t="s">
        <v>319</v>
      </c>
      <c r="C13" s="170"/>
      <c r="D13" s="170"/>
      <c r="E13" s="170"/>
      <c r="F13" s="170"/>
      <c r="G13" s="261">
        <f t="shared" si="0"/>
        <v>0</v>
      </c>
    </row>
    <row r="14" spans="1:7" ht="24" customHeight="1">
      <c r="A14" s="260" t="s">
        <v>112</v>
      </c>
      <c r="B14" s="210" t="s">
        <v>320</v>
      </c>
      <c r="C14" s="170"/>
      <c r="D14" s="170"/>
      <c r="E14" s="170"/>
      <c r="F14" s="170"/>
      <c r="G14" s="261">
        <f t="shared" si="0"/>
        <v>0</v>
      </c>
    </row>
    <row r="15" spans="1:7" ht="24" customHeight="1" thickBot="1">
      <c r="A15" s="262" t="s">
        <v>113</v>
      </c>
      <c r="B15" s="263" t="s">
        <v>321</v>
      </c>
      <c r="C15" s="171"/>
      <c r="D15" s="171"/>
      <c r="E15" s="171"/>
      <c r="F15" s="171"/>
      <c r="G15" s="264">
        <f t="shared" si="0"/>
        <v>0</v>
      </c>
    </row>
    <row r="16" spans="1:7" s="172" customFormat="1" ht="24" customHeight="1" thickBot="1">
      <c r="A16" s="265" t="s">
        <v>114</v>
      </c>
      <c r="B16" s="266" t="s">
        <v>141</v>
      </c>
      <c r="C16" s="267">
        <f>SUM(C10:C15)</f>
        <v>0</v>
      </c>
      <c r="D16" s="267">
        <f>SUM(D10:D15)</f>
        <v>0</v>
      </c>
      <c r="E16" s="267">
        <f>SUM(E10:E15)</f>
        <v>0</v>
      </c>
      <c r="F16" s="267">
        <f>SUM(F10:F15)</f>
        <v>0</v>
      </c>
      <c r="G16" s="268">
        <f t="shared" si="0"/>
        <v>0</v>
      </c>
    </row>
    <row r="17" spans="1:7" s="167" customFormat="1" ht="12.75">
      <c r="A17" s="215"/>
      <c r="B17" s="215"/>
      <c r="C17" s="215"/>
      <c r="D17" s="215"/>
      <c r="E17" s="215"/>
      <c r="F17" s="215"/>
      <c r="G17" s="215"/>
    </row>
    <row r="18" spans="1:7" s="167" customFormat="1" ht="12.75">
      <c r="A18" s="215"/>
      <c r="B18" s="215"/>
      <c r="C18" s="215"/>
      <c r="D18" s="215"/>
      <c r="E18" s="215"/>
      <c r="F18" s="215"/>
      <c r="G18" s="215"/>
    </row>
    <row r="19" spans="1:7" s="167" customFormat="1" ht="12.75">
      <c r="A19" s="215"/>
      <c r="B19" s="215"/>
      <c r="C19" s="215"/>
      <c r="D19" s="215"/>
      <c r="E19" s="215"/>
      <c r="F19" s="215"/>
      <c r="G19" s="215"/>
    </row>
    <row r="20" spans="1:7" s="167" customFormat="1" ht="15.75">
      <c r="A20" s="166" t="s">
        <v>830</v>
      </c>
      <c r="B20" s="215"/>
      <c r="C20" s="215"/>
      <c r="D20" s="215"/>
      <c r="E20" s="215"/>
      <c r="F20" s="215"/>
      <c r="G20" s="215"/>
    </row>
    <row r="21" spans="1:7" s="167" customFormat="1" ht="12.75">
      <c r="A21" s="215"/>
      <c r="B21" s="215"/>
      <c r="C21" s="215"/>
      <c r="D21" s="215"/>
      <c r="E21" s="215"/>
      <c r="F21" s="215"/>
      <c r="G21" s="215"/>
    </row>
    <row r="22" spans="1:7" ht="12.75">
      <c r="A22" s="215"/>
      <c r="B22" s="215"/>
      <c r="C22" s="215"/>
      <c r="D22" s="215"/>
      <c r="E22" s="215"/>
      <c r="F22" s="215"/>
      <c r="G22" s="215"/>
    </row>
    <row r="23" spans="1:7" ht="12.75">
      <c r="A23" s="215"/>
      <c r="B23" s="215"/>
      <c r="C23" s="167"/>
      <c r="D23" s="167"/>
      <c r="E23" s="167"/>
      <c r="F23" s="167"/>
      <c r="G23" s="215"/>
    </row>
    <row r="24" spans="1:7" ht="13.5">
      <c r="A24" s="215"/>
      <c r="B24" s="215"/>
      <c r="C24" s="269"/>
      <c r="D24" s="270" t="s">
        <v>322</v>
      </c>
      <c r="E24" s="270"/>
      <c r="F24" s="269"/>
      <c r="G24" s="215"/>
    </row>
    <row r="25" spans="3:6" ht="13.5">
      <c r="C25" s="173"/>
      <c r="D25" s="174"/>
      <c r="E25" s="174"/>
      <c r="F25" s="173"/>
    </row>
    <row r="26" spans="3:6" ht="13.5">
      <c r="C26" s="173"/>
      <c r="D26" s="174"/>
      <c r="E26" s="174"/>
      <c r="F26" s="17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1/2015. (I.27.)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9"/>
  <sheetViews>
    <sheetView view="pageLayout" zoomScaleNormal="120" zoomScaleSheetLayoutView="130" workbookViewId="0" topLeftCell="A91">
      <selection activeCell="G125" sqref="G125"/>
    </sheetView>
  </sheetViews>
  <sheetFormatPr defaultColWidth="9.00390625" defaultRowHeight="12.75"/>
  <cols>
    <col min="1" max="1" width="9.00390625" style="386" customWidth="1"/>
    <col min="2" max="2" width="75.875" style="386" customWidth="1"/>
    <col min="3" max="3" width="15.50390625" style="387" customWidth="1"/>
    <col min="4" max="5" width="15.50390625" style="386" customWidth="1"/>
    <col min="6" max="6" width="9.00390625" style="38" customWidth="1"/>
    <col min="7" max="16384" width="9.375" style="38" customWidth="1"/>
  </cols>
  <sheetData>
    <row r="1" spans="1:5" ht="15.75" customHeight="1">
      <c r="A1" s="985" t="s">
        <v>105</v>
      </c>
      <c r="B1" s="985"/>
      <c r="C1" s="985"/>
      <c r="D1" s="985"/>
      <c r="E1" s="985"/>
    </row>
    <row r="2" spans="1:5" ht="15.75" customHeight="1" thickBot="1">
      <c r="A2" s="1032"/>
      <c r="B2" s="1032"/>
      <c r="D2" s="475"/>
      <c r="E2" s="476" t="s">
        <v>329</v>
      </c>
    </row>
    <row r="3" spans="1:5" ht="37.5" customHeight="1" thickBot="1">
      <c r="A3" s="477" t="s">
        <v>163</v>
      </c>
      <c r="B3" s="478" t="s">
        <v>107</v>
      </c>
      <c r="C3" s="478" t="s">
        <v>831</v>
      </c>
      <c r="D3" s="479" t="s">
        <v>832</v>
      </c>
      <c r="E3" s="480" t="s">
        <v>721</v>
      </c>
    </row>
    <row r="4" spans="1:5" s="40" customFormat="1" ht="12" customHeight="1" thickBot="1">
      <c r="A4" s="477">
        <v>1</v>
      </c>
      <c r="B4" s="478">
        <v>2</v>
      </c>
      <c r="C4" s="478">
        <v>3</v>
      </c>
      <c r="D4" s="478">
        <v>4</v>
      </c>
      <c r="E4" s="480">
        <v>5</v>
      </c>
    </row>
    <row r="5" spans="1:5" s="1" customFormat="1" ht="15" customHeight="1" thickBot="1">
      <c r="A5" s="481" t="s">
        <v>108</v>
      </c>
      <c r="B5" s="482" t="s">
        <v>358</v>
      </c>
      <c r="C5" s="483">
        <f>+C6+C7+C8+C9+C10+C11</f>
        <v>319414</v>
      </c>
      <c r="D5" s="483">
        <f>+D6+D7+D8+D9+D10+D11</f>
        <v>328962</v>
      </c>
      <c r="E5" s="484">
        <f>+E6+E7+E8+E9+E10+E11</f>
        <v>343101</v>
      </c>
    </row>
    <row r="6" spans="1:5" s="1" customFormat="1" ht="15.75" customHeight="1">
      <c r="A6" s="485" t="s">
        <v>194</v>
      </c>
      <c r="B6" s="486" t="s">
        <v>359</v>
      </c>
      <c r="C6" s="487">
        <v>130696</v>
      </c>
      <c r="D6" s="487">
        <v>135462</v>
      </c>
      <c r="E6" s="488">
        <v>128864</v>
      </c>
    </row>
    <row r="7" spans="1:5" s="1" customFormat="1" ht="15" customHeight="1">
      <c r="A7" s="489" t="s">
        <v>195</v>
      </c>
      <c r="B7" s="490" t="s">
        <v>360</v>
      </c>
      <c r="C7" s="491">
        <v>89894</v>
      </c>
      <c r="D7" s="491">
        <v>89485</v>
      </c>
      <c r="E7" s="492">
        <v>97314</v>
      </c>
    </row>
    <row r="8" spans="1:5" s="1" customFormat="1" ht="15" customHeight="1">
      <c r="A8" s="489" t="s">
        <v>196</v>
      </c>
      <c r="B8" s="490" t="s">
        <v>361</v>
      </c>
      <c r="C8" s="491">
        <v>92546</v>
      </c>
      <c r="D8" s="491">
        <v>92540</v>
      </c>
      <c r="E8" s="492">
        <v>110624</v>
      </c>
    </row>
    <row r="9" spans="1:5" s="1" customFormat="1" ht="15" customHeight="1">
      <c r="A9" s="489" t="s">
        <v>197</v>
      </c>
      <c r="B9" s="490" t="s">
        <v>362</v>
      </c>
      <c r="C9" s="491">
        <v>6278</v>
      </c>
      <c r="D9" s="491">
        <v>6278</v>
      </c>
      <c r="E9" s="492">
        <v>6299</v>
      </c>
    </row>
    <row r="10" spans="1:5" s="1" customFormat="1" ht="13.5" customHeight="1">
      <c r="A10" s="489" t="s">
        <v>242</v>
      </c>
      <c r="B10" s="490" t="s">
        <v>363</v>
      </c>
      <c r="C10" s="493"/>
      <c r="D10" s="493">
        <v>5197</v>
      </c>
      <c r="E10" s="492"/>
    </row>
    <row r="11" spans="1:5" s="1" customFormat="1" ht="13.5" customHeight="1" thickBot="1">
      <c r="A11" s="494" t="s">
        <v>198</v>
      </c>
      <c r="B11" s="495" t="s">
        <v>364</v>
      </c>
      <c r="C11" s="496"/>
      <c r="D11" s="496"/>
      <c r="E11" s="492"/>
    </row>
    <row r="12" spans="1:5" s="1" customFormat="1" ht="14.25" customHeight="1" thickBot="1">
      <c r="A12" s="481" t="s">
        <v>109</v>
      </c>
      <c r="B12" s="497" t="s">
        <v>365</v>
      </c>
      <c r="C12" s="483">
        <f>+C13+C14+C15+C16+C17</f>
        <v>8592</v>
      </c>
      <c r="D12" s="483">
        <f>SUM(D13:D22)</f>
        <v>46628</v>
      </c>
      <c r="E12" s="484">
        <f>+E13+E14+E15+E16+E17</f>
        <v>16465</v>
      </c>
    </row>
    <row r="13" spans="1:5" s="1" customFormat="1" ht="15" customHeight="1">
      <c r="A13" s="485" t="s">
        <v>200</v>
      </c>
      <c r="B13" s="490" t="s">
        <v>833</v>
      </c>
      <c r="C13" s="487"/>
      <c r="D13" s="487">
        <v>6241</v>
      </c>
      <c r="E13" s="488"/>
    </row>
    <row r="14" spans="1:5" s="1" customFormat="1" ht="13.5" customHeight="1">
      <c r="A14" s="489" t="s">
        <v>201</v>
      </c>
      <c r="B14" s="490" t="s">
        <v>834</v>
      </c>
      <c r="C14" s="491"/>
      <c r="D14" s="491">
        <v>4493</v>
      </c>
      <c r="E14" s="492"/>
    </row>
    <row r="15" spans="1:5" s="1" customFormat="1" ht="15" customHeight="1">
      <c r="A15" s="489" t="s">
        <v>202</v>
      </c>
      <c r="B15" s="490" t="s">
        <v>826</v>
      </c>
      <c r="C15" s="491">
        <v>8592</v>
      </c>
      <c r="D15" s="491">
        <v>8731</v>
      </c>
      <c r="E15" s="492">
        <v>8400</v>
      </c>
    </row>
    <row r="16" spans="1:5" s="1" customFormat="1" ht="15" customHeight="1">
      <c r="A16" s="489" t="s">
        <v>203</v>
      </c>
      <c r="B16" s="490" t="s">
        <v>827</v>
      </c>
      <c r="C16" s="491"/>
      <c r="D16" s="491"/>
      <c r="E16" s="492">
        <v>4148</v>
      </c>
    </row>
    <row r="17" spans="1:5" s="1" customFormat="1" ht="13.5" customHeight="1">
      <c r="A17" s="489" t="s">
        <v>204</v>
      </c>
      <c r="B17" s="490" t="s">
        <v>828</v>
      </c>
      <c r="C17" s="491"/>
      <c r="D17" s="491"/>
      <c r="E17" s="492">
        <v>3917</v>
      </c>
    </row>
    <row r="18" spans="1:5" s="1" customFormat="1" ht="13.5" customHeight="1">
      <c r="A18" s="489" t="s">
        <v>213</v>
      </c>
      <c r="B18" s="490" t="s">
        <v>835</v>
      </c>
      <c r="C18" s="498"/>
      <c r="D18" s="498">
        <v>21070</v>
      </c>
      <c r="E18" s="499"/>
    </row>
    <row r="19" spans="1:5" s="1" customFormat="1" ht="13.5" customHeight="1">
      <c r="A19" s="489" t="s">
        <v>215</v>
      </c>
      <c r="B19" s="490" t="s">
        <v>836</v>
      </c>
      <c r="C19" s="498"/>
      <c r="D19" s="498">
        <v>100</v>
      </c>
      <c r="E19" s="499"/>
    </row>
    <row r="20" spans="1:5" s="1" customFormat="1" ht="15" customHeight="1">
      <c r="A20" s="489" t="s">
        <v>282</v>
      </c>
      <c r="B20" s="490" t="s">
        <v>837</v>
      </c>
      <c r="C20" s="498"/>
      <c r="D20" s="498">
        <v>4953</v>
      </c>
      <c r="E20" s="499"/>
    </row>
    <row r="21" spans="1:5" s="1" customFormat="1" ht="15" customHeight="1">
      <c r="A21" s="489" t="s">
        <v>283</v>
      </c>
      <c r="B21" s="490" t="s">
        <v>838</v>
      </c>
      <c r="C21" s="498"/>
      <c r="D21" s="498">
        <v>920</v>
      </c>
      <c r="E21" s="499"/>
    </row>
    <row r="22" spans="1:5" s="1" customFormat="1" ht="15" customHeight="1" thickBot="1">
      <c r="A22" s="489" t="s">
        <v>284</v>
      </c>
      <c r="B22" s="490" t="s">
        <v>839</v>
      </c>
      <c r="C22" s="498"/>
      <c r="D22" s="498">
        <v>120</v>
      </c>
      <c r="E22" s="499"/>
    </row>
    <row r="23" spans="1:5" s="1" customFormat="1" ht="13.5" customHeight="1" thickBot="1">
      <c r="A23" s="481" t="s">
        <v>110</v>
      </c>
      <c r="B23" s="482" t="s">
        <v>370</v>
      </c>
      <c r="C23" s="483">
        <f>+C24+C25+C26+C27+C28</f>
        <v>4274</v>
      </c>
      <c r="D23" s="483">
        <f>+D24+D25+D26+D27+D28</f>
        <v>188179</v>
      </c>
      <c r="E23" s="484">
        <f>+E24+E25+E26+E27+E28</f>
        <v>99485</v>
      </c>
    </row>
    <row r="24" spans="1:5" s="1" customFormat="1" ht="13.5" customHeight="1">
      <c r="A24" s="485" t="s">
        <v>183</v>
      </c>
      <c r="B24" s="486" t="s">
        <v>86</v>
      </c>
      <c r="C24" s="487">
        <v>4274</v>
      </c>
      <c r="D24" s="487">
        <v>4274</v>
      </c>
      <c r="E24" s="488"/>
    </row>
    <row r="25" spans="1:5" s="1" customFormat="1" ht="13.5" customHeight="1">
      <c r="A25" s="489" t="s">
        <v>184</v>
      </c>
      <c r="B25" s="486" t="s">
        <v>840</v>
      </c>
      <c r="C25" s="491"/>
      <c r="D25" s="491">
        <v>181000</v>
      </c>
      <c r="E25" s="492"/>
    </row>
    <row r="26" spans="1:5" s="1" customFormat="1" ht="15.75" customHeight="1">
      <c r="A26" s="489" t="s">
        <v>185</v>
      </c>
      <c r="B26" s="486" t="s">
        <v>841</v>
      </c>
      <c r="C26" s="491"/>
      <c r="D26" s="491">
        <v>204</v>
      </c>
      <c r="E26" s="492"/>
    </row>
    <row r="27" spans="1:5" s="1" customFormat="1" ht="15" customHeight="1">
      <c r="A27" s="489" t="s">
        <v>186</v>
      </c>
      <c r="B27" s="490" t="s">
        <v>813</v>
      </c>
      <c r="C27" s="491"/>
      <c r="D27" s="491"/>
      <c r="E27" s="492">
        <v>7446</v>
      </c>
    </row>
    <row r="28" spans="1:5" s="1" customFormat="1" ht="13.5" customHeight="1">
      <c r="A28" s="489" t="s">
        <v>265</v>
      </c>
      <c r="B28" s="490" t="s">
        <v>812</v>
      </c>
      <c r="C28" s="491"/>
      <c r="D28" s="491">
        <v>2701</v>
      </c>
      <c r="E28" s="492">
        <v>92039</v>
      </c>
    </row>
    <row r="29" spans="1:5" s="1" customFormat="1" ht="13.5" customHeight="1" thickBot="1">
      <c r="A29" s="494" t="s">
        <v>266</v>
      </c>
      <c r="B29" s="495" t="s">
        <v>374</v>
      </c>
      <c r="C29" s="498"/>
      <c r="D29" s="498"/>
      <c r="E29" s="499"/>
    </row>
    <row r="30" spans="1:5" s="1" customFormat="1" ht="12" customHeight="1" thickBot="1">
      <c r="A30" s="481" t="s">
        <v>267</v>
      </c>
      <c r="B30" s="482" t="s">
        <v>375</v>
      </c>
      <c r="C30" s="500">
        <f>+C31+C34+C35+C37</f>
        <v>105374</v>
      </c>
      <c r="D30" s="500">
        <f>+D31+D34+D35+D37+D36</f>
        <v>113953</v>
      </c>
      <c r="E30" s="501">
        <f>+E31+E34+E35+E37+E36</f>
        <v>114350</v>
      </c>
    </row>
    <row r="31" spans="1:5" s="1" customFormat="1" ht="14.25" customHeight="1">
      <c r="A31" s="485" t="s">
        <v>376</v>
      </c>
      <c r="B31" s="486" t="s">
        <v>382</v>
      </c>
      <c r="C31" s="502">
        <v>87429</v>
      </c>
      <c r="D31" s="502">
        <v>95878</v>
      </c>
      <c r="E31" s="503">
        <v>95800</v>
      </c>
    </row>
    <row r="32" spans="1:5" s="1" customFormat="1" ht="13.5" customHeight="1">
      <c r="A32" s="489" t="s">
        <v>377</v>
      </c>
      <c r="B32" s="490" t="s">
        <v>383</v>
      </c>
      <c r="C32" s="491">
        <v>5878</v>
      </c>
      <c r="D32" s="491">
        <v>5878</v>
      </c>
      <c r="E32" s="492">
        <v>5800</v>
      </c>
    </row>
    <row r="33" spans="1:5" s="1" customFormat="1" ht="13.5" customHeight="1">
      <c r="A33" s="489" t="s">
        <v>378</v>
      </c>
      <c r="B33" s="490" t="s">
        <v>384</v>
      </c>
      <c r="C33" s="491">
        <v>81551</v>
      </c>
      <c r="D33" s="491">
        <v>90000</v>
      </c>
      <c r="E33" s="492">
        <v>90000</v>
      </c>
    </row>
    <row r="34" spans="1:5" s="1" customFormat="1" ht="13.5" customHeight="1">
      <c r="A34" s="489" t="s">
        <v>379</v>
      </c>
      <c r="B34" s="490" t="s">
        <v>385</v>
      </c>
      <c r="C34" s="491">
        <v>15535</v>
      </c>
      <c r="D34" s="491">
        <v>15865</v>
      </c>
      <c r="E34" s="492">
        <v>16000</v>
      </c>
    </row>
    <row r="35" spans="1:5" s="1" customFormat="1" ht="15" customHeight="1">
      <c r="A35" s="489" t="s">
        <v>380</v>
      </c>
      <c r="B35" s="490" t="s">
        <v>386</v>
      </c>
      <c r="C35" s="491">
        <v>254</v>
      </c>
      <c r="D35" s="491">
        <v>254</v>
      </c>
      <c r="E35" s="492">
        <v>250</v>
      </c>
    </row>
    <row r="36" spans="1:5" s="1" customFormat="1" ht="15" customHeight="1">
      <c r="A36" s="494" t="s">
        <v>381</v>
      </c>
      <c r="B36" s="971" t="s">
        <v>767</v>
      </c>
      <c r="C36" s="498"/>
      <c r="D36" s="498">
        <v>1300</v>
      </c>
      <c r="E36" s="499">
        <v>1300</v>
      </c>
    </row>
    <row r="37" spans="1:5" s="1" customFormat="1" ht="15.75" customHeight="1" thickBot="1">
      <c r="A37" s="494" t="s">
        <v>765</v>
      </c>
      <c r="B37" s="495" t="s">
        <v>387</v>
      </c>
      <c r="C37" s="498">
        <v>2156</v>
      </c>
      <c r="D37" s="498">
        <v>656</v>
      </c>
      <c r="E37" s="499">
        <v>1000</v>
      </c>
    </row>
    <row r="38" spans="1:5" s="1" customFormat="1" ht="14.25" customHeight="1" thickBot="1">
      <c r="A38" s="481" t="s">
        <v>112</v>
      </c>
      <c r="B38" s="482" t="s">
        <v>388</v>
      </c>
      <c r="C38" s="483">
        <f>SUM(C39:C48)</f>
        <v>99974</v>
      </c>
      <c r="D38" s="483">
        <f>SUM(D39:D48)</f>
        <v>106456</v>
      </c>
      <c r="E38" s="484">
        <f>SUM(E39:E48)</f>
        <v>107004</v>
      </c>
    </row>
    <row r="39" spans="1:5" s="1" customFormat="1" ht="15" customHeight="1">
      <c r="A39" s="485" t="s">
        <v>187</v>
      </c>
      <c r="B39" s="486" t="s">
        <v>391</v>
      </c>
      <c r="C39" s="487"/>
      <c r="D39" s="487"/>
      <c r="E39" s="488"/>
    </row>
    <row r="40" spans="1:5" s="1" customFormat="1" ht="13.5" customHeight="1">
      <c r="A40" s="489" t="s">
        <v>188</v>
      </c>
      <c r="B40" s="490" t="s">
        <v>392</v>
      </c>
      <c r="C40" s="491">
        <v>4230</v>
      </c>
      <c r="D40" s="491">
        <v>8052</v>
      </c>
      <c r="E40" s="492">
        <v>5210</v>
      </c>
    </row>
    <row r="41" spans="1:5" s="1" customFormat="1" ht="13.5" customHeight="1">
      <c r="A41" s="489" t="s">
        <v>189</v>
      </c>
      <c r="B41" s="490" t="s">
        <v>393</v>
      </c>
      <c r="C41" s="491">
        <v>300</v>
      </c>
      <c r="D41" s="491">
        <v>315</v>
      </c>
      <c r="E41" s="492">
        <v>315</v>
      </c>
    </row>
    <row r="42" spans="1:5" s="1" customFormat="1" ht="13.5" customHeight="1">
      <c r="A42" s="489" t="s">
        <v>269</v>
      </c>
      <c r="B42" s="490" t="s">
        <v>394</v>
      </c>
      <c r="C42" s="491">
        <v>6200</v>
      </c>
      <c r="D42" s="491">
        <v>6200</v>
      </c>
      <c r="E42" s="492">
        <v>6200</v>
      </c>
    </row>
    <row r="43" spans="1:5" s="1" customFormat="1" ht="13.5" customHeight="1">
      <c r="A43" s="489" t="s">
        <v>270</v>
      </c>
      <c r="B43" s="490" t="s">
        <v>395</v>
      </c>
      <c r="C43" s="491">
        <v>87744</v>
      </c>
      <c r="D43" s="491">
        <v>84418</v>
      </c>
      <c r="E43" s="492">
        <v>86736</v>
      </c>
    </row>
    <row r="44" spans="1:5" s="1" customFormat="1" ht="13.5" customHeight="1">
      <c r="A44" s="489" t="s">
        <v>271</v>
      </c>
      <c r="B44" s="490" t="s">
        <v>396</v>
      </c>
      <c r="C44" s="491"/>
      <c r="D44" s="491">
        <v>4356</v>
      </c>
      <c r="E44" s="492">
        <v>4038</v>
      </c>
    </row>
    <row r="45" spans="1:5" s="1" customFormat="1" ht="13.5" customHeight="1">
      <c r="A45" s="489" t="s">
        <v>272</v>
      </c>
      <c r="B45" s="490" t="s">
        <v>397</v>
      </c>
      <c r="C45" s="491"/>
      <c r="D45" s="491"/>
      <c r="E45" s="492"/>
    </row>
    <row r="46" spans="1:5" s="1" customFormat="1" ht="15" customHeight="1">
      <c r="A46" s="489" t="s">
        <v>273</v>
      </c>
      <c r="B46" s="490" t="s">
        <v>398</v>
      </c>
      <c r="C46" s="491">
        <v>1500</v>
      </c>
      <c r="D46" s="491">
        <v>1825</v>
      </c>
      <c r="E46" s="492">
        <v>1505</v>
      </c>
    </row>
    <row r="47" spans="1:5" s="1" customFormat="1" ht="13.5" customHeight="1">
      <c r="A47" s="489" t="s">
        <v>389</v>
      </c>
      <c r="B47" s="490" t="s">
        <v>399</v>
      </c>
      <c r="C47" s="504"/>
      <c r="D47" s="504"/>
      <c r="E47" s="505"/>
    </row>
    <row r="48" spans="1:5" s="1" customFormat="1" ht="14.25" customHeight="1" thickBot="1">
      <c r="A48" s="494" t="s">
        <v>390</v>
      </c>
      <c r="B48" s="495" t="s">
        <v>400</v>
      </c>
      <c r="C48" s="506"/>
      <c r="D48" s="506">
        <v>1290</v>
      </c>
      <c r="E48" s="507">
        <v>3000</v>
      </c>
    </row>
    <row r="49" spans="1:5" s="1" customFormat="1" ht="12" customHeight="1" thickBot="1">
      <c r="A49" s="481" t="s">
        <v>113</v>
      </c>
      <c r="B49" s="482" t="s">
        <v>401</v>
      </c>
      <c r="C49" s="483">
        <f>SUM(C50:C54)</f>
        <v>0</v>
      </c>
      <c r="D49" s="483">
        <f>SUM(D50:D54)</f>
        <v>8058</v>
      </c>
      <c r="E49" s="484">
        <f>SUM(E50:E54)</f>
        <v>0</v>
      </c>
    </row>
    <row r="50" spans="1:5" s="1" customFormat="1" ht="18" customHeight="1">
      <c r="A50" s="485" t="s">
        <v>190</v>
      </c>
      <c r="B50" s="486" t="s">
        <v>405</v>
      </c>
      <c r="C50" s="508"/>
      <c r="D50" s="508"/>
      <c r="E50" s="509"/>
    </row>
    <row r="51" spans="1:5" s="1" customFormat="1" ht="15.75" customHeight="1">
      <c r="A51" s="489" t="s">
        <v>191</v>
      </c>
      <c r="B51" s="490" t="s">
        <v>406</v>
      </c>
      <c r="C51" s="504"/>
      <c r="D51" s="504">
        <v>8058</v>
      </c>
      <c r="E51" s="505"/>
    </row>
    <row r="52" spans="1:5" s="1" customFormat="1" ht="17.25" customHeight="1">
      <c r="A52" s="489" t="s">
        <v>402</v>
      </c>
      <c r="B52" s="490" t="s">
        <v>407</v>
      </c>
      <c r="C52" s="504"/>
      <c r="D52" s="504"/>
      <c r="E52" s="505"/>
    </row>
    <row r="53" spans="1:5" s="1" customFormat="1" ht="15" customHeight="1">
      <c r="A53" s="489" t="s">
        <v>403</v>
      </c>
      <c r="B53" s="490" t="s">
        <v>609</v>
      </c>
      <c r="C53" s="504"/>
      <c r="D53" s="504"/>
      <c r="E53" s="505"/>
    </row>
    <row r="54" spans="1:5" s="1" customFormat="1" ht="16.5" customHeight="1" thickBot="1">
      <c r="A54" s="494" t="s">
        <v>404</v>
      </c>
      <c r="B54" s="495" t="s">
        <v>409</v>
      </c>
      <c r="C54" s="506"/>
      <c r="D54" s="506"/>
      <c r="E54" s="507"/>
    </row>
    <row r="55" spans="1:5" s="1" customFormat="1" ht="15" customHeight="1" thickBot="1">
      <c r="A55" s="481" t="s">
        <v>274</v>
      </c>
      <c r="B55" s="482" t="s">
        <v>410</v>
      </c>
      <c r="C55" s="483">
        <f>SUM(C56:C58)</f>
        <v>0</v>
      </c>
      <c r="D55" s="483">
        <f>SUM(D56:D58)</f>
        <v>2350</v>
      </c>
      <c r="E55" s="484">
        <f>SUM(E56:E58)</f>
        <v>53885</v>
      </c>
    </row>
    <row r="56" spans="1:5" s="1" customFormat="1" ht="15.75" customHeight="1">
      <c r="A56" s="485" t="s">
        <v>192</v>
      </c>
      <c r="B56" s="490" t="s">
        <v>595</v>
      </c>
      <c r="C56" s="487"/>
      <c r="D56" s="487">
        <v>2350</v>
      </c>
      <c r="E56" s="488"/>
    </row>
    <row r="57" spans="1:5" s="1" customFormat="1" ht="15" customHeight="1">
      <c r="A57" s="489" t="s">
        <v>193</v>
      </c>
      <c r="B57" s="490" t="s">
        <v>795</v>
      </c>
      <c r="C57" s="491"/>
      <c r="D57" s="491"/>
      <c r="E57" s="492">
        <v>1458</v>
      </c>
    </row>
    <row r="58" spans="1:5" s="1" customFormat="1" ht="15.75" customHeight="1">
      <c r="A58" s="489" t="s">
        <v>414</v>
      </c>
      <c r="B58" s="490" t="s">
        <v>797</v>
      </c>
      <c r="C58" s="491"/>
      <c r="D58" s="491"/>
      <c r="E58" s="492">
        <v>52427</v>
      </c>
    </row>
    <row r="59" spans="1:5" s="1" customFormat="1" ht="15" customHeight="1" thickBot="1">
      <c r="A59" s="494" t="s">
        <v>415</v>
      </c>
      <c r="B59" s="495" t="s">
        <v>413</v>
      </c>
      <c r="C59" s="498"/>
      <c r="D59" s="498"/>
      <c r="E59" s="499"/>
    </row>
    <row r="60" spans="1:5" s="1" customFormat="1" ht="12" customHeight="1" thickBot="1">
      <c r="A60" s="481" t="s">
        <v>115</v>
      </c>
      <c r="B60" s="497" t="s">
        <v>416</v>
      </c>
      <c r="C60" s="483">
        <f>SUM(C61:C63)</f>
        <v>0</v>
      </c>
      <c r="D60" s="483">
        <f>SUM(D61:D63)</f>
        <v>9056</v>
      </c>
      <c r="E60" s="484">
        <f>SUM(E61:E63)</f>
        <v>109155</v>
      </c>
    </row>
    <row r="61" spans="1:5" s="1" customFormat="1" ht="12" customHeight="1">
      <c r="A61" s="489" t="s">
        <v>275</v>
      </c>
      <c r="B61" s="490" t="s">
        <v>419</v>
      </c>
      <c r="C61" s="504"/>
      <c r="D61" s="504">
        <v>743</v>
      </c>
      <c r="E61" s="505"/>
    </row>
    <row r="62" spans="1:5" s="1" customFormat="1" ht="12" customHeight="1">
      <c r="A62" s="489" t="s">
        <v>276</v>
      </c>
      <c r="B62" s="490" t="s">
        <v>596</v>
      </c>
      <c r="C62" s="504"/>
      <c r="D62" s="504">
        <v>1313</v>
      </c>
      <c r="E62" s="505"/>
    </row>
    <row r="63" spans="1:5" s="1" customFormat="1" ht="12" customHeight="1">
      <c r="A63" s="489" t="s">
        <v>330</v>
      </c>
      <c r="B63" s="490" t="s">
        <v>419</v>
      </c>
      <c r="C63" s="504"/>
      <c r="D63" s="504">
        <v>7000</v>
      </c>
      <c r="E63" s="505">
        <v>109155</v>
      </c>
    </row>
    <row r="64" spans="1:5" s="1" customFormat="1" ht="12" customHeight="1" thickBot="1">
      <c r="A64" s="489" t="s">
        <v>417</v>
      </c>
      <c r="B64" s="495" t="s">
        <v>420</v>
      </c>
      <c r="C64" s="504"/>
      <c r="D64" s="504"/>
      <c r="E64" s="505"/>
    </row>
    <row r="65" spans="1:5" s="1" customFormat="1" ht="12" customHeight="1" thickBot="1">
      <c r="A65" s="481" t="s">
        <v>116</v>
      </c>
      <c r="B65" s="482" t="s">
        <v>421</v>
      </c>
      <c r="C65" s="500">
        <f>+C5+C12+C23+C30+C38+C49+C55+C60</f>
        <v>537628</v>
      </c>
      <c r="D65" s="500">
        <f>+D5+D12+D23+D30+D38+D49+D55+D60</f>
        <v>803642</v>
      </c>
      <c r="E65" s="501">
        <f>+E5+E12+E23+E30+E38+E49+E55+E60</f>
        <v>843445</v>
      </c>
    </row>
    <row r="66" spans="1:5" s="1" customFormat="1" ht="12" customHeight="1" thickBot="1">
      <c r="A66" s="510" t="s">
        <v>422</v>
      </c>
      <c r="B66" s="497" t="s">
        <v>423</v>
      </c>
      <c r="C66" s="483">
        <f>SUM(C67:C69)</f>
        <v>0</v>
      </c>
      <c r="D66" s="483">
        <f>SUM(D67:D69)</f>
        <v>0</v>
      </c>
      <c r="E66" s="484">
        <f>SUM(E67:E69)</f>
        <v>0</v>
      </c>
    </row>
    <row r="67" spans="1:5" s="1" customFormat="1" ht="12.75" customHeight="1">
      <c r="A67" s="489" t="s">
        <v>456</v>
      </c>
      <c r="B67" s="486" t="s">
        <v>424</v>
      </c>
      <c r="C67" s="504"/>
      <c r="D67" s="504"/>
      <c r="E67" s="505"/>
    </row>
    <row r="68" spans="1:5" s="1" customFormat="1" ht="13.5" customHeight="1">
      <c r="A68" s="489" t="s">
        <v>465</v>
      </c>
      <c r="B68" s="490" t="s">
        <v>425</v>
      </c>
      <c r="C68" s="504"/>
      <c r="D68" s="504"/>
      <c r="E68" s="505"/>
    </row>
    <row r="69" spans="1:5" s="1" customFormat="1" ht="12" customHeight="1" thickBot="1">
      <c r="A69" s="489" t="s">
        <v>466</v>
      </c>
      <c r="B69" s="511" t="s">
        <v>603</v>
      </c>
      <c r="C69" s="504"/>
      <c r="D69" s="504"/>
      <c r="E69" s="505"/>
    </row>
    <row r="70" spans="1:5" s="1" customFormat="1" ht="12" customHeight="1" thickBot="1">
      <c r="A70" s="510" t="s">
        <v>427</v>
      </c>
      <c r="B70" s="497" t="s">
        <v>428</v>
      </c>
      <c r="C70" s="483">
        <f>SUM(C71:C74)</f>
        <v>0</v>
      </c>
      <c r="D70" s="483">
        <f>SUM(D71:D74)</f>
        <v>0</v>
      </c>
      <c r="E70" s="484">
        <f>SUM(E71:E74)</f>
        <v>0</v>
      </c>
    </row>
    <row r="71" spans="1:5" s="1" customFormat="1" ht="15.75" customHeight="1">
      <c r="A71" s="489" t="s">
        <v>243</v>
      </c>
      <c r="B71" s="486" t="s">
        <v>429</v>
      </c>
      <c r="C71" s="504"/>
      <c r="D71" s="504"/>
      <c r="E71" s="505"/>
    </row>
    <row r="72" spans="1:5" s="1" customFormat="1" ht="12" customHeight="1">
      <c r="A72" s="489" t="s">
        <v>244</v>
      </c>
      <c r="B72" s="490" t="s">
        <v>430</v>
      </c>
      <c r="C72" s="504"/>
      <c r="D72" s="504"/>
      <c r="E72" s="505"/>
    </row>
    <row r="73" spans="1:5" s="1" customFormat="1" ht="12" customHeight="1">
      <c r="A73" s="489" t="s">
        <v>457</v>
      </c>
      <c r="B73" s="490" t="s">
        <v>431</v>
      </c>
      <c r="C73" s="504"/>
      <c r="D73" s="504"/>
      <c r="E73" s="505"/>
    </row>
    <row r="74" spans="1:7" s="1" customFormat="1" ht="17.25" customHeight="1" thickBot="1">
      <c r="A74" s="489" t="s">
        <v>458</v>
      </c>
      <c r="B74" s="495" t="s">
        <v>432</v>
      </c>
      <c r="C74" s="504"/>
      <c r="D74" s="504"/>
      <c r="E74" s="505"/>
      <c r="G74" s="41"/>
    </row>
    <row r="75" spans="1:5" s="1" customFormat="1" ht="12" customHeight="1" thickBot="1">
      <c r="A75" s="510" t="s">
        <v>433</v>
      </c>
      <c r="B75" s="497" t="s">
        <v>434</v>
      </c>
      <c r="C75" s="483">
        <f>SUM(C76:C77)</f>
        <v>115000</v>
      </c>
      <c r="D75" s="483">
        <f>SUM(D76:D77)</f>
        <v>133420</v>
      </c>
      <c r="E75" s="484">
        <f>SUM(E76:E77)</f>
        <v>223615</v>
      </c>
    </row>
    <row r="76" spans="1:5" s="1" customFormat="1" ht="15.75" customHeight="1">
      <c r="A76" s="489" t="s">
        <v>459</v>
      </c>
      <c r="B76" s="486" t="s">
        <v>435</v>
      </c>
      <c r="C76" s="504">
        <v>115000</v>
      </c>
      <c r="D76" s="504">
        <v>133420</v>
      </c>
      <c r="E76" s="505">
        <v>223615</v>
      </c>
    </row>
    <row r="77" spans="1:5" s="1" customFormat="1" ht="12" customHeight="1" thickBot="1">
      <c r="A77" s="489" t="s">
        <v>460</v>
      </c>
      <c r="B77" s="495" t="s">
        <v>436</v>
      </c>
      <c r="C77" s="504"/>
      <c r="D77" s="504"/>
      <c r="E77" s="505"/>
    </row>
    <row r="78" spans="1:5" s="1" customFormat="1" ht="12" customHeight="1" thickBot="1">
      <c r="A78" s="510" t="s">
        <v>437</v>
      </c>
      <c r="B78" s="497" t="s">
        <v>438</v>
      </c>
      <c r="C78" s="483">
        <f>SUM(C79:C81)</f>
        <v>0</v>
      </c>
      <c r="D78" s="483">
        <f>SUM(D79:D81)</f>
        <v>0</v>
      </c>
      <c r="E78" s="484">
        <f>SUM(E79:E81)</f>
        <v>0</v>
      </c>
    </row>
    <row r="79" spans="1:5" s="1" customFormat="1" ht="12" customHeight="1">
      <c r="A79" s="489" t="s">
        <v>461</v>
      </c>
      <c r="B79" s="486" t="s">
        <v>439</v>
      </c>
      <c r="C79" s="504"/>
      <c r="D79" s="504"/>
      <c r="E79" s="505"/>
    </row>
    <row r="80" spans="1:5" s="1" customFormat="1" ht="12" customHeight="1">
      <c r="A80" s="489" t="s">
        <v>462</v>
      </c>
      <c r="B80" s="490" t="s">
        <v>440</v>
      </c>
      <c r="C80" s="504"/>
      <c r="D80" s="504"/>
      <c r="E80" s="505"/>
    </row>
    <row r="81" spans="1:5" s="1" customFormat="1" ht="12" customHeight="1" thickBot="1">
      <c r="A81" s="489" t="s">
        <v>463</v>
      </c>
      <c r="B81" s="495" t="s">
        <v>441</v>
      </c>
      <c r="C81" s="504"/>
      <c r="D81" s="504"/>
      <c r="E81" s="505"/>
    </row>
    <row r="82" spans="1:5" s="1" customFormat="1" ht="12" customHeight="1" thickBot="1">
      <c r="A82" s="510" t="s">
        <v>442</v>
      </c>
      <c r="B82" s="497" t="s">
        <v>464</v>
      </c>
      <c r="C82" s="483">
        <f>SUM(C83:C86)</f>
        <v>0</v>
      </c>
      <c r="D82" s="483">
        <f>SUM(D83:D86)</f>
        <v>0</v>
      </c>
      <c r="E82" s="484">
        <f>SUM(E83:E86)</f>
        <v>0</v>
      </c>
    </row>
    <row r="83" spans="1:5" s="1" customFormat="1" ht="12" customHeight="1">
      <c r="A83" s="512" t="s">
        <v>443</v>
      </c>
      <c r="B83" s="486" t="s">
        <v>444</v>
      </c>
      <c r="C83" s="504"/>
      <c r="D83" s="504"/>
      <c r="E83" s="505"/>
    </row>
    <row r="84" spans="1:5" s="1" customFormat="1" ht="12" customHeight="1">
      <c r="A84" s="513" t="s">
        <v>445</v>
      </c>
      <c r="B84" s="490" t="s">
        <v>446</v>
      </c>
      <c r="C84" s="504"/>
      <c r="D84" s="504"/>
      <c r="E84" s="505"/>
    </row>
    <row r="85" spans="1:5" s="1" customFormat="1" ht="12" customHeight="1">
      <c r="A85" s="513" t="s">
        <v>447</v>
      </c>
      <c r="B85" s="490" t="s">
        <v>448</v>
      </c>
      <c r="C85" s="504"/>
      <c r="D85" s="504"/>
      <c r="E85" s="505"/>
    </row>
    <row r="86" spans="1:5" s="1" customFormat="1" ht="12" customHeight="1" thickBot="1">
      <c r="A86" s="514" t="s">
        <v>449</v>
      </c>
      <c r="B86" s="495" t="s">
        <v>450</v>
      </c>
      <c r="C86" s="504"/>
      <c r="D86" s="504"/>
      <c r="E86" s="505"/>
    </row>
    <row r="87" spans="1:5" s="1" customFormat="1" ht="12" customHeight="1" thickBot="1">
      <c r="A87" s="510" t="s">
        <v>451</v>
      </c>
      <c r="B87" s="497" t="s">
        <v>452</v>
      </c>
      <c r="C87" s="515"/>
      <c r="D87" s="515"/>
      <c r="E87" s="516"/>
    </row>
    <row r="88" spans="1:5" s="1" customFormat="1" ht="12" customHeight="1" thickBot="1">
      <c r="A88" s="510" t="s">
        <v>453</v>
      </c>
      <c r="B88" s="517" t="s">
        <v>454</v>
      </c>
      <c r="C88" s="500">
        <f>+C66+C70+C75+C78+C82+C87</f>
        <v>115000</v>
      </c>
      <c r="D88" s="500">
        <f>+D66+D70+D75+D78+D82+D87</f>
        <v>133420</v>
      </c>
      <c r="E88" s="501">
        <f>+E66+E70+E75+E78+E82+E87</f>
        <v>223615</v>
      </c>
    </row>
    <row r="89" spans="1:5" s="1" customFormat="1" ht="12" customHeight="1" thickBot="1">
      <c r="A89" s="518" t="s">
        <v>467</v>
      </c>
      <c r="B89" s="519" t="s">
        <v>455</v>
      </c>
      <c r="C89" s="500">
        <f>+C65+C88</f>
        <v>652628</v>
      </c>
      <c r="D89" s="500">
        <f>+D65+D88</f>
        <v>937062</v>
      </c>
      <c r="E89" s="501">
        <f>+E65+E88</f>
        <v>1067060</v>
      </c>
    </row>
    <row r="90" spans="1:5" s="1" customFormat="1" ht="12" customHeight="1">
      <c r="A90" s="379"/>
      <c r="B90" s="380"/>
      <c r="C90" s="381"/>
      <c r="D90" s="520"/>
      <c r="E90" s="521"/>
    </row>
    <row r="91" spans="1:5" s="1" customFormat="1" ht="12" customHeight="1">
      <c r="A91" s="985" t="s">
        <v>136</v>
      </c>
      <c r="B91" s="985"/>
      <c r="C91" s="985"/>
      <c r="D91" s="985"/>
      <c r="E91" s="985"/>
    </row>
    <row r="92" spans="1:5" s="1" customFormat="1" ht="12" customHeight="1" thickBot="1">
      <c r="A92" s="1031"/>
      <c r="B92" s="1031"/>
      <c r="C92" s="387"/>
      <c r="D92" s="475"/>
      <c r="E92" s="476" t="s">
        <v>329</v>
      </c>
    </row>
    <row r="93" spans="1:6" s="1" customFormat="1" ht="34.5" customHeight="1" thickBot="1">
      <c r="A93" s="477" t="s">
        <v>106</v>
      </c>
      <c r="B93" s="478" t="s">
        <v>137</v>
      </c>
      <c r="C93" s="478" t="s">
        <v>831</v>
      </c>
      <c r="D93" s="479" t="s">
        <v>832</v>
      </c>
      <c r="E93" s="480" t="s">
        <v>721</v>
      </c>
      <c r="F93" s="149"/>
    </row>
    <row r="94" spans="1:6" s="1" customFormat="1" ht="12" customHeight="1" thickBot="1">
      <c r="A94" s="477">
        <v>1</v>
      </c>
      <c r="B94" s="478">
        <v>2</v>
      </c>
      <c r="C94" s="478">
        <v>3</v>
      </c>
      <c r="D94" s="478">
        <v>4</v>
      </c>
      <c r="E94" s="522">
        <v>5</v>
      </c>
      <c r="F94" s="149"/>
    </row>
    <row r="95" spans="1:6" s="1" customFormat="1" ht="15" customHeight="1" thickBot="1">
      <c r="A95" s="523" t="s">
        <v>108</v>
      </c>
      <c r="B95" s="524" t="s">
        <v>610</v>
      </c>
      <c r="C95" s="525">
        <f>SUM(C96:C100)</f>
        <v>517836</v>
      </c>
      <c r="D95" s="526">
        <f>+D96+D97+D98+D99+D100</f>
        <v>608209</v>
      </c>
      <c r="E95" s="527">
        <f>+E96+E97+E98+E99+E100</f>
        <v>604193</v>
      </c>
      <c r="F95" s="149"/>
    </row>
    <row r="96" spans="1:5" s="1" customFormat="1" ht="12.75" customHeight="1">
      <c r="A96" s="528" t="s">
        <v>194</v>
      </c>
      <c r="B96" s="529" t="s">
        <v>138</v>
      </c>
      <c r="C96" s="530">
        <v>167319</v>
      </c>
      <c r="D96" s="531">
        <v>211448</v>
      </c>
      <c r="E96" s="532">
        <v>168647</v>
      </c>
    </row>
    <row r="97" spans="1:5" ht="16.5" customHeight="1">
      <c r="A97" s="489" t="s">
        <v>195</v>
      </c>
      <c r="B97" s="533" t="s">
        <v>277</v>
      </c>
      <c r="C97" s="534">
        <v>45319</v>
      </c>
      <c r="D97" s="491">
        <v>55962</v>
      </c>
      <c r="E97" s="492">
        <v>46599</v>
      </c>
    </row>
    <row r="98" spans="1:5" ht="15.75">
      <c r="A98" s="489" t="s">
        <v>196</v>
      </c>
      <c r="B98" s="533" t="s">
        <v>233</v>
      </c>
      <c r="C98" s="535">
        <v>185409</v>
      </c>
      <c r="D98" s="498">
        <v>207992</v>
      </c>
      <c r="E98" s="499">
        <v>217968</v>
      </c>
    </row>
    <row r="99" spans="1:5" s="40" customFormat="1" ht="12" customHeight="1">
      <c r="A99" s="489" t="s">
        <v>197</v>
      </c>
      <c r="B99" s="536" t="s">
        <v>278</v>
      </c>
      <c r="C99" s="535">
        <v>8046</v>
      </c>
      <c r="D99" s="498">
        <v>12932</v>
      </c>
      <c r="E99" s="499">
        <v>9611</v>
      </c>
    </row>
    <row r="100" spans="1:5" ht="12" customHeight="1">
      <c r="A100" s="489" t="s">
        <v>208</v>
      </c>
      <c r="B100" s="537" t="s">
        <v>279</v>
      </c>
      <c r="C100" s="535">
        <v>111743</v>
      </c>
      <c r="D100" s="498">
        <v>119875</v>
      </c>
      <c r="E100" s="499">
        <v>161368</v>
      </c>
    </row>
    <row r="101" spans="1:5" ht="12" customHeight="1">
      <c r="A101" s="489" t="s">
        <v>198</v>
      </c>
      <c r="B101" s="533" t="s">
        <v>471</v>
      </c>
      <c r="C101" s="535"/>
      <c r="D101" s="498"/>
      <c r="E101" s="499"/>
    </row>
    <row r="102" spans="1:5" ht="12" customHeight="1">
      <c r="A102" s="489" t="s">
        <v>199</v>
      </c>
      <c r="B102" s="538" t="s">
        <v>472</v>
      </c>
      <c r="C102" s="535"/>
      <c r="D102" s="498"/>
      <c r="E102" s="499"/>
    </row>
    <row r="103" spans="1:5" ht="12" customHeight="1">
      <c r="A103" s="489" t="s">
        <v>209</v>
      </c>
      <c r="B103" s="539" t="s">
        <v>473</v>
      </c>
      <c r="C103" s="535"/>
      <c r="D103" s="498"/>
      <c r="E103" s="499"/>
    </row>
    <row r="104" spans="1:5" ht="12" customHeight="1">
      <c r="A104" s="489" t="s">
        <v>210</v>
      </c>
      <c r="B104" s="539" t="s">
        <v>474</v>
      </c>
      <c r="C104" s="535"/>
      <c r="D104" s="498"/>
      <c r="E104" s="499"/>
    </row>
    <row r="105" spans="1:5" ht="12" customHeight="1">
      <c r="A105" s="489" t="s">
        <v>211</v>
      </c>
      <c r="B105" s="538" t="s">
        <v>475</v>
      </c>
      <c r="C105" s="535">
        <v>108543</v>
      </c>
      <c r="D105" s="498">
        <v>113493</v>
      </c>
      <c r="E105" s="499">
        <v>120794</v>
      </c>
    </row>
    <row r="106" spans="1:5" ht="12" customHeight="1">
      <c r="A106" s="489" t="s">
        <v>212</v>
      </c>
      <c r="B106" s="538" t="s">
        <v>475</v>
      </c>
      <c r="C106" s="535"/>
      <c r="D106" s="498">
        <v>2000</v>
      </c>
      <c r="E106" s="499">
        <v>27657</v>
      </c>
    </row>
    <row r="107" spans="1:5" ht="12" customHeight="1">
      <c r="A107" s="489" t="s">
        <v>214</v>
      </c>
      <c r="B107" s="539" t="s">
        <v>477</v>
      </c>
      <c r="C107" s="535"/>
      <c r="D107" s="498"/>
      <c r="E107" s="499"/>
    </row>
    <row r="108" spans="1:5" ht="12" customHeight="1">
      <c r="A108" s="540" t="s">
        <v>280</v>
      </c>
      <c r="B108" s="541" t="s">
        <v>478</v>
      </c>
      <c r="C108" s="535"/>
      <c r="D108" s="498"/>
      <c r="E108" s="499"/>
    </row>
    <row r="109" spans="1:5" ht="12" customHeight="1">
      <c r="A109" s="489" t="s">
        <v>468</v>
      </c>
      <c r="B109" s="538" t="s">
        <v>475</v>
      </c>
      <c r="C109" s="535"/>
      <c r="D109" s="498"/>
      <c r="E109" s="499">
        <v>9717</v>
      </c>
    </row>
    <row r="110" spans="1:5" ht="12" customHeight="1" thickBot="1">
      <c r="A110" s="542" t="s">
        <v>469</v>
      </c>
      <c r="B110" s="538" t="s">
        <v>475</v>
      </c>
      <c r="C110" s="543">
        <v>3200</v>
      </c>
      <c r="D110" s="544">
        <v>4382</v>
      </c>
      <c r="E110" s="545">
        <v>3200</v>
      </c>
    </row>
    <row r="111" spans="1:5" ht="12" customHeight="1" thickBot="1">
      <c r="A111" s="481" t="s">
        <v>109</v>
      </c>
      <c r="B111" s="546" t="s">
        <v>611</v>
      </c>
      <c r="C111" s="547">
        <f>+C112+C114+C116</f>
        <v>52200</v>
      </c>
      <c r="D111" s="483">
        <f>+D112+D114+D116</f>
        <v>182712</v>
      </c>
      <c r="E111" s="484">
        <f>+E112+E114+E116</f>
        <v>311835</v>
      </c>
    </row>
    <row r="112" spans="1:5" ht="12" customHeight="1">
      <c r="A112" s="485" t="s">
        <v>200</v>
      </c>
      <c r="B112" s="533" t="s">
        <v>328</v>
      </c>
      <c r="C112" s="548">
        <v>7588</v>
      </c>
      <c r="D112" s="487">
        <v>16296</v>
      </c>
      <c r="E112" s="488">
        <v>78997</v>
      </c>
    </row>
    <row r="113" spans="1:5" ht="12" customHeight="1">
      <c r="A113" s="485" t="s">
        <v>201</v>
      </c>
      <c r="B113" s="549" t="s">
        <v>485</v>
      </c>
      <c r="C113" s="548"/>
      <c r="D113" s="487"/>
      <c r="E113" s="488">
        <v>911</v>
      </c>
    </row>
    <row r="114" spans="1:5" ht="12" customHeight="1">
      <c r="A114" s="485" t="s">
        <v>202</v>
      </c>
      <c r="B114" s="549" t="s">
        <v>281</v>
      </c>
      <c r="C114" s="534">
        <v>43412</v>
      </c>
      <c r="D114" s="491">
        <v>161146</v>
      </c>
      <c r="E114" s="492">
        <v>182000</v>
      </c>
    </row>
    <row r="115" spans="1:5" ht="12" customHeight="1">
      <c r="A115" s="485" t="s">
        <v>203</v>
      </c>
      <c r="B115" s="549" t="s">
        <v>486</v>
      </c>
      <c r="C115" s="550">
        <v>17768</v>
      </c>
      <c r="D115" s="491">
        <v>108027</v>
      </c>
      <c r="E115" s="492"/>
    </row>
    <row r="116" spans="1:5" ht="12" customHeight="1">
      <c r="A116" s="485" t="s">
        <v>204</v>
      </c>
      <c r="B116" s="495" t="s">
        <v>331</v>
      </c>
      <c r="C116" s="550">
        <v>1200</v>
      </c>
      <c r="D116" s="491">
        <v>5270</v>
      </c>
      <c r="E116" s="492">
        <v>50838</v>
      </c>
    </row>
    <row r="117" spans="1:5" ht="12" customHeight="1">
      <c r="A117" s="485" t="s">
        <v>213</v>
      </c>
      <c r="B117" s="551" t="s">
        <v>597</v>
      </c>
      <c r="C117" s="550"/>
      <c r="D117" s="491"/>
      <c r="E117" s="492"/>
    </row>
    <row r="118" spans="1:5" ht="31.5">
      <c r="A118" s="485" t="s">
        <v>215</v>
      </c>
      <c r="B118" s="552" t="s">
        <v>491</v>
      </c>
      <c r="C118" s="550"/>
      <c r="D118" s="491"/>
      <c r="E118" s="492"/>
    </row>
    <row r="119" spans="1:5" ht="12" customHeight="1">
      <c r="A119" s="485" t="s">
        <v>282</v>
      </c>
      <c r="B119" s="539" t="s">
        <v>490</v>
      </c>
      <c r="C119" s="550"/>
      <c r="D119" s="491"/>
      <c r="E119" s="492">
        <v>49638</v>
      </c>
    </row>
    <row r="120" spans="1:5" ht="12" customHeight="1">
      <c r="A120" s="485" t="s">
        <v>283</v>
      </c>
      <c r="B120" s="539" t="s">
        <v>490</v>
      </c>
      <c r="C120" s="550"/>
      <c r="D120" s="491"/>
      <c r="E120" s="492"/>
    </row>
    <row r="121" spans="1:5" ht="12" customHeight="1">
      <c r="A121" s="485" t="s">
        <v>284</v>
      </c>
      <c r="B121" s="539" t="s">
        <v>489</v>
      </c>
      <c r="C121" s="550"/>
      <c r="D121" s="491"/>
      <c r="E121" s="492"/>
    </row>
    <row r="122" spans="1:5" ht="12" customHeight="1">
      <c r="A122" s="485" t="s">
        <v>482</v>
      </c>
      <c r="B122" s="539" t="s">
        <v>477</v>
      </c>
      <c r="C122" s="550"/>
      <c r="D122" s="491"/>
      <c r="E122" s="492"/>
    </row>
    <row r="123" spans="1:5" ht="12" customHeight="1">
      <c r="A123" s="485" t="s">
        <v>483</v>
      </c>
      <c r="B123" s="539" t="s">
        <v>488</v>
      </c>
      <c r="C123" s="550"/>
      <c r="D123" s="491"/>
      <c r="E123" s="492"/>
    </row>
    <row r="124" spans="1:5" ht="12" customHeight="1" thickBot="1">
      <c r="A124" s="540" t="s">
        <v>484</v>
      </c>
      <c r="B124" s="539" t="s">
        <v>487</v>
      </c>
      <c r="C124" s="553">
        <v>1200</v>
      </c>
      <c r="D124" s="498">
        <v>1200</v>
      </c>
      <c r="E124" s="499">
        <v>1200</v>
      </c>
    </row>
    <row r="125" spans="1:5" ht="12" customHeight="1" thickBot="1">
      <c r="A125" s="481" t="s">
        <v>110</v>
      </c>
      <c r="B125" s="554" t="s">
        <v>492</v>
      </c>
      <c r="C125" s="547">
        <f>+C126+C127</f>
        <v>82592</v>
      </c>
      <c r="D125" s="483">
        <f>+D126+D127</f>
        <v>146141</v>
      </c>
      <c r="E125" s="484">
        <f>+E126+E127</f>
        <v>151032</v>
      </c>
    </row>
    <row r="126" spans="1:5" ht="12" customHeight="1">
      <c r="A126" s="485" t="s">
        <v>183</v>
      </c>
      <c r="B126" s="555" t="s">
        <v>150</v>
      </c>
      <c r="C126" s="548">
        <v>75185</v>
      </c>
      <c r="D126" s="487">
        <v>63439</v>
      </c>
      <c r="E126" s="488">
        <v>102156</v>
      </c>
    </row>
    <row r="127" spans="1:5" ht="12" customHeight="1" thickBot="1">
      <c r="A127" s="494" t="s">
        <v>184</v>
      </c>
      <c r="B127" s="549" t="s">
        <v>151</v>
      </c>
      <c r="C127" s="535">
        <v>7407</v>
      </c>
      <c r="D127" s="498">
        <v>82702</v>
      </c>
      <c r="E127" s="499">
        <v>48876</v>
      </c>
    </row>
    <row r="128" spans="1:5" ht="12" customHeight="1" thickBot="1">
      <c r="A128" s="481" t="s">
        <v>111</v>
      </c>
      <c r="B128" s="554" t="s">
        <v>493</v>
      </c>
      <c r="C128" s="547">
        <f>+C95+C111+C125</f>
        <v>652628</v>
      </c>
      <c r="D128" s="483">
        <f>+D95+D111+D125</f>
        <v>937062</v>
      </c>
      <c r="E128" s="484">
        <f>+E95+E111+E125</f>
        <v>1067060</v>
      </c>
    </row>
    <row r="129" spans="1:5" ht="12" customHeight="1" thickBot="1">
      <c r="A129" s="481" t="s">
        <v>112</v>
      </c>
      <c r="B129" s="554" t="s">
        <v>494</v>
      </c>
      <c r="C129" s="547">
        <f>+C130+C131+C132</f>
        <v>0</v>
      </c>
      <c r="D129" s="483">
        <f>+D130+D131+D132</f>
        <v>0</v>
      </c>
      <c r="E129" s="484">
        <f>+E130+E131+E132</f>
        <v>0</v>
      </c>
    </row>
    <row r="130" spans="1:5" ht="12" customHeight="1">
      <c r="A130" s="485" t="s">
        <v>187</v>
      </c>
      <c r="B130" s="555" t="s">
        <v>495</v>
      </c>
      <c r="C130" s="550"/>
      <c r="D130" s="491"/>
      <c r="E130" s="492"/>
    </row>
    <row r="131" spans="1:5" ht="12" customHeight="1">
      <c r="A131" s="485" t="s">
        <v>188</v>
      </c>
      <c r="B131" s="555" t="s">
        <v>496</v>
      </c>
      <c r="C131" s="550"/>
      <c r="D131" s="491"/>
      <c r="E131" s="492"/>
    </row>
    <row r="132" spans="1:5" ht="12" customHeight="1" thickBot="1">
      <c r="A132" s="540" t="s">
        <v>189</v>
      </c>
      <c r="B132" s="556" t="s">
        <v>497</v>
      </c>
      <c r="C132" s="550"/>
      <c r="D132" s="491"/>
      <c r="E132" s="492"/>
    </row>
    <row r="133" spans="1:5" ht="12" customHeight="1" thickBot="1">
      <c r="A133" s="481" t="s">
        <v>113</v>
      </c>
      <c r="B133" s="554" t="s">
        <v>556</v>
      </c>
      <c r="C133" s="547">
        <f>+C134+C135+C136+C137</f>
        <v>0</v>
      </c>
      <c r="D133" s="483">
        <f>+D134+D135+D136+D137</f>
        <v>0</v>
      </c>
      <c r="E133" s="484">
        <f>+E134+E135+E136+E137</f>
        <v>0</v>
      </c>
    </row>
    <row r="134" spans="1:5" ht="12" customHeight="1">
      <c r="A134" s="485" t="s">
        <v>190</v>
      </c>
      <c r="B134" s="555" t="s">
        <v>498</v>
      </c>
      <c r="C134" s="550"/>
      <c r="D134" s="491"/>
      <c r="E134" s="492"/>
    </row>
    <row r="135" spans="1:5" ht="12" customHeight="1">
      <c r="A135" s="485" t="s">
        <v>191</v>
      </c>
      <c r="B135" s="555" t="s">
        <v>499</v>
      </c>
      <c r="C135" s="550"/>
      <c r="D135" s="491"/>
      <c r="E135" s="492"/>
    </row>
    <row r="136" spans="1:5" ht="12" customHeight="1">
      <c r="A136" s="485" t="s">
        <v>402</v>
      </c>
      <c r="B136" s="555" t="s">
        <v>500</v>
      </c>
      <c r="C136" s="550"/>
      <c r="D136" s="491"/>
      <c r="E136" s="492"/>
    </row>
    <row r="137" spans="1:5" ht="12" customHeight="1" thickBot="1">
      <c r="A137" s="540" t="s">
        <v>403</v>
      </c>
      <c r="B137" s="556" t="s">
        <v>501</v>
      </c>
      <c r="C137" s="550"/>
      <c r="D137" s="491"/>
      <c r="E137" s="492"/>
    </row>
    <row r="138" spans="1:5" ht="12" customHeight="1" thickBot="1">
      <c r="A138" s="481" t="s">
        <v>114</v>
      </c>
      <c r="B138" s="554" t="s">
        <v>502</v>
      </c>
      <c r="C138" s="557">
        <f>+C139+C140+C141+C142</f>
        <v>0</v>
      </c>
      <c r="D138" s="500">
        <f>+D139+D140+D141+D142</f>
        <v>0</v>
      </c>
      <c r="E138" s="501">
        <f>+E139+E140+E141+E142</f>
        <v>0</v>
      </c>
    </row>
    <row r="139" spans="1:5" ht="12" customHeight="1">
      <c r="A139" s="485" t="s">
        <v>192</v>
      </c>
      <c r="B139" s="555" t="s">
        <v>503</v>
      </c>
      <c r="C139" s="550"/>
      <c r="D139" s="491"/>
      <c r="E139" s="492"/>
    </row>
    <row r="140" spans="1:5" ht="12" customHeight="1">
      <c r="A140" s="485" t="s">
        <v>193</v>
      </c>
      <c r="B140" s="555" t="s">
        <v>513</v>
      </c>
      <c r="C140" s="550"/>
      <c r="D140" s="491"/>
      <c r="E140" s="492"/>
    </row>
    <row r="141" spans="1:5" ht="12" customHeight="1">
      <c r="A141" s="485" t="s">
        <v>414</v>
      </c>
      <c r="B141" s="555" t="s">
        <v>504</v>
      </c>
      <c r="C141" s="550"/>
      <c r="D141" s="491"/>
      <c r="E141" s="492"/>
    </row>
    <row r="142" spans="1:5" ht="12" customHeight="1" thickBot="1">
      <c r="A142" s="540" t="s">
        <v>415</v>
      </c>
      <c r="B142" s="556" t="s">
        <v>505</v>
      </c>
      <c r="C142" s="550"/>
      <c r="D142" s="491"/>
      <c r="E142" s="492"/>
    </row>
    <row r="143" spans="1:5" ht="12" customHeight="1" thickBot="1">
      <c r="A143" s="481" t="s">
        <v>115</v>
      </c>
      <c r="B143" s="554" t="s">
        <v>506</v>
      </c>
      <c r="C143" s="558">
        <f>+C144+C145+C146+C147</f>
        <v>0</v>
      </c>
      <c r="D143" s="559">
        <f>+D144+D145+D146+D147</f>
        <v>0</v>
      </c>
      <c r="E143" s="560">
        <f>+E144+E145+E146+E147</f>
        <v>0</v>
      </c>
    </row>
    <row r="144" spans="1:5" ht="12" customHeight="1">
      <c r="A144" s="485" t="s">
        <v>275</v>
      </c>
      <c r="B144" s="555" t="s">
        <v>507</v>
      </c>
      <c r="C144" s="550"/>
      <c r="D144" s="491"/>
      <c r="E144" s="492"/>
    </row>
    <row r="145" spans="1:5" ht="12" customHeight="1">
      <c r="A145" s="485" t="s">
        <v>276</v>
      </c>
      <c r="B145" s="555" t="s">
        <v>508</v>
      </c>
      <c r="C145" s="550"/>
      <c r="D145" s="491"/>
      <c r="E145" s="492"/>
    </row>
    <row r="146" spans="1:5" ht="12" customHeight="1">
      <c r="A146" s="485" t="s">
        <v>330</v>
      </c>
      <c r="B146" s="555" t="s">
        <v>509</v>
      </c>
      <c r="C146" s="550"/>
      <c r="D146" s="491"/>
      <c r="E146" s="492"/>
    </row>
    <row r="147" spans="1:5" ht="12" customHeight="1" thickBot="1">
      <c r="A147" s="485" t="s">
        <v>417</v>
      </c>
      <c r="B147" s="555" t="s">
        <v>510</v>
      </c>
      <c r="C147" s="550"/>
      <c r="D147" s="491"/>
      <c r="E147" s="492"/>
    </row>
    <row r="148" spans="1:5" ht="12" customHeight="1" thickBot="1">
      <c r="A148" s="481" t="s">
        <v>116</v>
      </c>
      <c r="B148" s="554" t="s">
        <v>511</v>
      </c>
      <c r="C148" s="561">
        <f>+C129+C133+C138+C143</f>
        <v>0</v>
      </c>
      <c r="D148" s="562">
        <f>+D129+D133+D138+D143</f>
        <v>0</v>
      </c>
      <c r="E148" s="563">
        <f>+E129+E133+E138+E143</f>
        <v>0</v>
      </c>
    </row>
    <row r="149" spans="1:5" ht="12" customHeight="1" thickBot="1">
      <c r="A149" s="564" t="s">
        <v>117</v>
      </c>
      <c r="B149" s="565" t="s">
        <v>512</v>
      </c>
      <c r="C149" s="561">
        <f>+C128+C148</f>
        <v>652628</v>
      </c>
      <c r="D149" s="562">
        <f>+D128+D148</f>
        <v>937062</v>
      </c>
      <c r="E149" s="563">
        <f>+E128+E148</f>
        <v>1067060</v>
      </c>
    </row>
    <row r="150" ht="12" customHeight="1">
      <c r="C150" s="386"/>
    </row>
    <row r="151" ht="12" customHeight="1">
      <c r="C151" s="386"/>
    </row>
    <row r="152" ht="12" customHeight="1">
      <c r="C152" s="386"/>
    </row>
    <row r="153" ht="12" customHeight="1">
      <c r="C153" s="386"/>
    </row>
    <row r="154" ht="12" customHeight="1">
      <c r="C154" s="386"/>
    </row>
    <row r="155" spans="3:6" ht="15" customHeight="1">
      <c r="C155" s="126"/>
      <c r="D155" s="126"/>
      <c r="E155" s="126"/>
      <c r="F155" s="126"/>
    </row>
    <row r="156" s="1" customFormat="1" ht="12.75" customHeight="1"/>
    <row r="157" ht="15.75">
      <c r="C157" s="386"/>
    </row>
    <row r="158" ht="15.75">
      <c r="C158" s="386"/>
    </row>
    <row r="159" ht="15.75">
      <c r="C159" s="386"/>
    </row>
    <row r="160" ht="16.5" customHeight="1">
      <c r="C160" s="386"/>
    </row>
    <row r="161" ht="15.75">
      <c r="C161" s="386"/>
    </row>
    <row r="162" ht="15.75">
      <c r="C162" s="386"/>
    </row>
    <row r="163" ht="15.75">
      <c r="C163" s="386"/>
    </row>
    <row r="164" ht="15.75">
      <c r="C164" s="386"/>
    </row>
    <row r="165" ht="15.75">
      <c r="C165" s="386"/>
    </row>
    <row r="166" ht="15.75">
      <c r="C166" s="386"/>
    </row>
    <row r="167" ht="15.75">
      <c r="C167" s="386"/>
    </row>
    <row r="168" ht="15.75">
      <c r="C168" s="386"/>
    </row>
    <row r="169" ht="15.75">
      <c r="C169" s="386"/>
    </row>
  </sheetData>
  <sheetProtection selectLockedCells="1"/>
  <mergeCells count="4">
    <mergeCell ref="A1:E1"/>
    <mergeCell ref="A91:E91"/>
    <mergeCell ref="A92:B92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2015. ÉVI KÖLTSÉGVETÉSÉNEK MÉRLEGE&amp;R&amp;"Times New Roman CE,Félkövér dőlt"&amp;11 1. számú tájékoztató tábla</oddHeader>
  </headerFooter>
  <rowBreaks count="1" manualBreakCount="1">
    <brk id="90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6.875" style="197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1033" t="s">
        <v>95</v>
      </c>
      <c r="B1" s="1033"/>
      <c r="C1" s="1033"/>
      <c r="D1" s="1033"/>
      <c r="E1" s="1033"/>
      <c r="F1" s="1033"/>
      <c r="G1" s="1033"/>
      <c r="H1" s="1033"/>
      <c r="I1" s="1033"/>
    </row>
    <row r="2" ht="20.25" customHeight="1" thickBot="1">
      <c r="I2" s="469" t="s">
        <v>154</v>
      </c>
    </row>
    <row r="3" spans="1:9" s="470" customFormat="1" ht="26.25" customHeight="1">
      <c r="A3" s="1041" t="s">
        <v>163</v>
      </c>
      <c r="B3" s="1036" t="s">
        <v>180</v>
      </c>
      <c r="C3" s="1041" t="s">
        <v>181</v>
      </c>
      <c r="D3" s="1041" t="s">
        <v>760</v>
      </c>
      <c r="E3" s="1038" t="s">
        <v>162</v>
      </c>
      <c r="F3" s="1039"/>
      <c r="G3" s="1039"/>
      <c r="H3" s="1040"/>
      <c r="I3" s="1036" t="s">
        <v>140</v>
      </c>
    </row>
    <row r="4" spans="1:9" s="471" customFormat="1" ht="32.25" customHeight="1" thickBot="1">
      <c r="A4" s="1042"/>
      <c r="B4" s="1037"/>
      <c r="C4" s="1037"/>
      <c r="D4" s="1042"/>
      <c r="E4" s="275" t="s">
        <v>350</v>
      </c>
      <c r="F4" s="275" t="s">
        <v>351</v>
      </c>
      <c r="G4" s="275" t="s">
        <v>555</v>
      </c>
      <c r="H4" s="276" t="s">
        <v>759</v>
      </c>
      <c r="I4" s="1037"/>
    </row>
    <row r="5" spans="1:9" s="472" customFormat="1" ht="12.75" customHeight="1" thickBot="1">
      <c r="A5" s="277">
        <v>1</v>
      </c>
      <c r="B5" s="278">
        <v>2</v>
      </c>
      <c r="C5" s="279">
        <v>3</v>
      </c>
      <c r="D5" s="278">
        <v>4</v>
      </c>
      <c r="E5" s="277">
        <v>5</v>
      </c>
      <c r="F5" s="279">
        <v>6</v>
      </c>
      <c r="G5" s="279">
        <v>7</v>
      </c>
      <c r="H5" s="280">
        <v>8</v>
      </c>
      <c r="I5" s="281" t="s">
        <v>182</v>
      </c>
    </row>
    <row r="6" spans="1:9" ht="24.75" customHeight="1" thickBot="1">
      <c r="A6" s="282" t="s">
        <v>108</v>
      </c>
      <c r="B6" s="283" t="s">
        <v>96</v>
      </c>
      <c r="C6" s="464"/>
      <c r="D6" s="60">
        <f>+D7+D8</f>
        <v>0</v>
      </c>
      <c r="E6" s="61">
        <f>+E7+E8</f>
        <v>0</v>
      </c>
      <c r="F6" s="62">
        <f>+F7+F8</f>
        <v>0</v>
      </c>
      <c r="G6" s="62">
        <f>+G7+G8</f>
        <v>0</v>
      </c>
      <c r="H6" s="63">
        <f>+H7+H8</f>
        <v>0</v>
      </c>
      <c r="I6" s="60">
        <f aca="true" t="shared" si="0" ref="I6:I17">SUM(D6:H6)</f>
        <v>0</v>
      </c>
    </row>
    <row r="7" spans="1:9" ht="19.5" customHeight="1">
      <c r="A7" s="284" t="s">
        <v>109</v>
      </c>
      <c r="B7" s="64" t="s">
        <v>164</v>
      </c>
      <c r="C7" s="465"/>
      <c r="D7" s="65"/>
      <c r="E7" s="66"/>
      <c r="F7" s="28"/>
      <c r="G7" s="28"/>
      <c r="H7" s="25"/>
      <c r="I7" s="285">
        <f t="shared" si="0"/>
        <v>0</v>
      </c>
    </row>
    <row r="8" spans="1:9" ht="19.5" customHeight="1" thickBot="1">
      <c r="A8" s="284" t="s">
        <v>110</v>
      </c>
      <c r="B8" s="64" t="s">
        <v>164</v>
      </c>
      <c r="C8" s="465"/>
      <c r="D8" s="65"/>
      <c r="E8" s="66"/>
      <c r="F8" s="28"/>
      <c r="G8" s="28"/>
      <c r="H8" s="25"/>
      <c r="I8" s="285">
        <f t="shared" si="0"/>
        <v>0</v>
      </c>
    </row>
    <row r="9" spans="1:9" ht="25.5" customHeight="1" thickBot="1">
      <c r="A9" s="282" t="s">
        <v>111</v>
      </c>
      <c r="B9" s="283" t="s">
        <v>97</v>
      </c>
      <c r="C9" s="466"/>
      <c r="D9" s="60">
        <f>+D10+D11</f>
        <v>0</v>
      </c>
      <c r="E9" s="61">
        <f>+E10+E11</f>
        <v>0</v>
      </c>
      <c r="F9" s="62">
        <f>+F10+F11</f>
        <v>0</v>
      </c>
      <c r="G9" s="62">
        <f>+G10+G11</f>
        <v>0</v>
      </c>
      <c r="H9" s="63">
        <f>+H10+H11</f>
        <v>0</v>
      </c>
      <c r="I9" s="60">
        <f t="shared" si="0"/>
        <v>0</v>
      </c>
    </row>
    <row r="10" spans="1:9" ht="19.5" customHeight="1">
      <c r="A10" s="284" t="s">
        <v>112</v>
      </c>
      <c r="B10" s="64" t="s">
        <v>164</v>
      </c>
      <c r="C10" s="465"/>
      <c r="D10" s="65"/>
      <c r="E10" s="66"/>
      <c r="F10" s="28"/>
      <c r="G10" s="28"/>
      <c r="H10" s="25"/>
      <c r="I10" s="285">
        <f t="shared" si="0"/>
        <v>0</v>
      </c>
    </row>
    <row r="11" spans="1:9" ht="19.5" customHeight="1" thickBot="1">
      <c r="A11" s="284" t="s">
        <v>113</v>
      </c>
      <c r="B11" s="64" t="s">
        <v>164</v>
      </c>
      <c r="C11" s="465"/>
      <c r="D11" s="65"/>
      <c r="E11" s="66"/>
      <c r="F11" s="28"/>
      <c r="G11" s="28"/>
      <c r="H11" s="25"/>
      <c r="I11" s="285">
        <f t="shared" si="0"/>
        <v>0</v>
      </c>
    </row>
    <row r="12" spans="1:9" ht="19.5" customHeight="1" thickBot="1">
      <c r="A12" s="282" t="s">
        <v>114</v>
      </c>
      <c r="B12" s="283" t="s">
        <v>303</v>
      </c>
      <c r="C12" s="466"/>
      <c r="D12" s="60">
        <f>+D13</f>
        <v>0</v>
      </c>
      <c r="E12" s="61">
        <f>+E13</f>
        <v>0</v>
      </c>
      <c r="F12" s="62">
        <f>+F13</f>
        <v>0</v>
      </c>
      <c r="G12" s="62">
        <f>+G13</f>
        <v>0</v>
      </c>
      <c r="H12" s="63">
        <f>+H13</f>
        <v>0</v>
      </c>
      <c r="I12" s="60">
        <f t="shared" si="0"/>
        <v>0</v>
      </c>
    </row>
    <row r="13" spans="1:9" ht="19.5" customHeight="1" thickBot="1">
      <c r="A13" s="284" t="s">
        <v>115</v>
      </c>
      <c r="B13" s="64" t="s">
        <v>164</v>
      </c>
      <c r="C13" s="465"/>
      <c r="D13" s="65"/>
      <c r="E13" s="66"/>
      <c r="F13" s="28"/>
      <c r="G13" s="28"/>
      <c r="H13" s="25"/>
      <c r="I13" s="285">
        <f t="shared" si="0"/>
        <v>0</v>
      </c>
    </row>
    <row r="14" spans="1:9" ht="19.5" customHeight="1" thickBot="1">
      <c r="A14" s="282" t="s">
        <v>116</v>
      </c>
      <c r="B14" s="283" t="s">
        <v>304</v>
      </c>
      <c r="C14" s="466"/>
      <c r="D14" s="60">
        <f>+D15</f>
        <v>0</v>
      </c>
      <c r="E14" s="61">
        <f>+E15</f>
        <v>0</v>
      </c>
      <c r="F14" s="62">
        <f>+F15</f>
        <v>0</v>
      </c>
      <c r="G14" s="62">
        <f>+G15</f>
        <v>0</v>
      </c>
      <c r="H14" s="63">
        <f>+H15</f>
        <v>0</v>
      </c>
      <c r="I14" s="60">
        <f t="shared" si="0"/>
        <v>0</v>
      </c>
    </row>
    <row r="15" spans="1:9" ht="19.5" customHeight="1" thickBot="1">
      <c r="A15" s="286" t="s">
        <v>117</v>
      </c>
      <c r="B15" s="67" t="s">
        <v>164</v>
      </c>
      <c r="C15" s="467"/>
      <c r="D15" s="68"/>
      <c r="E15" s="69"/>
      <c r="F15" s="29"/>
      <c r="G15" s="29"/>
      <c r="H15" s="27"/>
      <c r="I15" s="287">
        <f t="shared" si="0"/>
        <v>0</v>
      </c>
    </row>
    <row r="16" spans="1:9" ht="19.5" customHeight="1" thickBot="1">
      <c r="A16" s="282" t="s">
        <v>118</v>
      </c>
      <c r="B16" s="288" t="s">
        <v>305</v>
      </c>
      <c r="C16" s="466"/>
      <c r="D16" s="60">
        <f>+D17</f>
        <v>0</v>
      </c>
      <c r="E16" s="61">
        <f>+E17</f>
        <v>5200</v>
      </c>
      <c r="F16" s="62">
        <f>+F17</f>
        <v>5200</v>
      </c>
      <c r="G16" s="62">
        <f>+G17</f>
        <v>5200</v>
      </c>
      <c r="H16" s="63">
        <f>+H17</f>
        <v>5200</v>
      </c>
      <c r="I16" s="60">
        <f t="shared" si="0"/>
        <v>20800</v>
      </c>
    </row>
    <row r="17" spans="1:9" ht="19.5" customHeight="1" thickBot="1">
      <c r="A17" s="289" t="s">
        <v>119</v>
      </c>
      <c r="B17" s="70" t="s">
        <v>676</v>
      </c>
      <c r="C17" s="468"/>
      <c r="D17" s="71"/>
      <c r="E17" s="72">
        <v>5200</v>
      </c>
      <c r="F17" s="73">
        <v>5200</v>
      </c>
      <c r="G17" s="73">
        <v>5200</v>
      </c>
      <c r="H17" s="26">
        <v>5200</v>
      </c>
      <c r="I17" s="290">
        <f t="shared" si="0"/>
        <v>20800</v>
      </c>
    </row>
    <row r="18" spans="1:9" ht="19.5" customHeight="1" thickBot="1">
      <c r="A18" s="1034" t="s">
        <v>239</v>
      </c>
      <c r="B18" s="1035"/>
      <c r="C18" s="121"/>
      <c r="D18" s="60">
        <f aca="true" t="shared" si="1" ref="D18:I18">+D6+D9+D12+D14+D16</f>
        <v>0</v>
      </c>
      <c r="E18" s="61">
        <f t="shared" si="1"/>
        <v>5200</v>
      </c>
      <c r="F18" s="62">
        <f t="shared" si="1"/>
        <v>5200</v>
      </c>
      <c r="G18" s="62">
        <f t="shared" si="1"/>
        <v>5200</v>
      </c>
      <c r="H18" s="63">
        <f t="shared" si="1"/>
        <v>5200</v>
      </c>
      <c r="I18" s="60">
        <f t="shared" si="1"/>
        <v>20800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B1">
      <selection activeCell="H5" sqref="H5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044" t="s">
        <v>98</v>
      </c>
      <c r="C1" s="1044"/>
      <c r="D1" s="1044"/>
    </row>
    <row r="2" spans="1:4" s="75" customFormat="1" ht="16.5" thickBot="1">
      <c r="A2" s="74"/>
      <c r="B2" s="382"/>
      <c r="D2" s="44" t="s">
        <v>154</v>
      </c>
    </row>
    <row r="3" spans="1:4" s="77" customFormat="1" ht="48" customHeight="1" thickBot="1">
      <c r="A3" s="76" t="s">
        <v>106</v>
      </c>
      <c r="B3" s="201" t="s">
        <v>107</v>
      </c>
      <c r="C3" s="201" t="s">
        <v>165</v>
      </c>
      <c r="D3" s="202" t="s">
        <v>166</v>
      </c>
    </row>
    <row r="4" spans="1:4" s="77" customFormat="1" ht="13.5" customHeight="1" thickBot="1">
      <c r="A4" s="35">
        <v>1</v>
      </c>
      <c r="B4" s="204">
        <v>2</v>
      </c>
      <c r="C4" s="204">
        <v>3</v>
      </c>
      <c r="D4" s="205">
        <v>4</v>
      </c>
    </row>
    <row r="5" spans="1:4" ht="18" customHeight="1">
      <c r="A5" s="135" t="s">
        <v>108</v>
      </c>
      <c r="B5" s="206" t="s">
        <v>261</v>
      </c>
      <c r="C5" s="133">
        <v>86736</v>
      </c>
      <c r="D5" s="78">
        <v>845</v>
      </c>
    </row>
    <row r="6" spans="1:4" ht="18" customHeight="1">
      <c r="A6" s="79" t="s">
        <v>109</v>
      </c>
      <c r="B6" s="207" t="s">
        <v>262</v>
      </c>
      <c r="C6" s="134"/>
      <c r="D6" s="81"/>
    </row>
    <row r="7" spans="1:4" ht="18" customHeight="1">
      <c r="A7" s="79" t="s">
        <v>110</v>
      </c>
      <c r="B7" s="207" t="s">
        <v>216</v>
      </c>
      <c r="C7" s="134"/>
      <c r="D7" s="81"/>
    </row>
    <row r="8" spans="1:4" ht="18" customHeight="1">
      <c r="A8" s="79" t="s">
        <v>111</v>
      </c>
      <c r="B8" s="207" t="s">
        <v>217</v>
      </c>
      <c r="C8" s="134"/>
      <c r="D8" s="81"/>
    </row>
    <row r="9" spans="1:4" ht="18" customHeight="1">
      <c r="A9" s="79" t="s">
        <v>112</v>
      </c>
      <c r="B9" s="207" t="s">
        <v>254</v>
      </c>
      <c r="C9" s="134"/>
      <c r="D9" s="81"/>
    </row>
    <row r="10" spans="1:4" ht="18" customHeight="1">
      <c r="A10" s="79" t="s">
        <v>113</v>
      </c>
      <c r="B10" s="207" t="s">
        <v>255</v>
      </c>
      <c r="C10" s="134"/>
      <c r="D10" s="81"/>
    </row>
    <row r="11" spans="1:4" ht="18" customHeight="1">
      <c r="A11" s="79" t="s">
        <v>114</v>
      </c>
      <c r="B11" s="208" t="s">
        <v>256</v>
      </c>
      <c r="C11" s="134"/>
      <c r="D11" s="81"/>
    </row>
    <row r="12" spans="1:4" ht="18" customHeight="1">
      <c r="A12" s="79" t="s">
        <v>116</v>
      </c>
      <c r="B12" s="208" t="s">
        <v>257</v>
      </c>
      <c r="C12" s="134">
        <v>5800</v>
      </c>
      <c r="D12" s="81"/>
    </row>
    <row r="13" spans="1:4" ht="18" customHeight="1">
      <c r="A13" s="79" t="s">
        <v>117</v>
      </c>
      <c r="B13" s="208" t="s">
        <v>258</v>
      </c>
      <c r="C13" s="134">
        <v>250</v>
      </c>
      <c r="D13" s="81"/>
    </row>
    <row r="14" spans="1:4" ht="18" customHeight="1">
      <c r="A14" s="79" t="s">
        <v>118</v>
      </c>
      <c r="B14" s="208" t="s">
        <v>259</v>
      </c>
      <c r="C14" s="134"/>
      <c r="D14" s="81"/>
    </row>
    <row r="15" spans="1:4" ht="22.5" customHeight="1">
      <c r="A15" s="79" t="s">
        <v>119</v>
      </c>
      <c r="B15" s="208" t="s">
        <v>260</v>
      </c>
      <c r="C15" s="134">
        <v>90000</v>
      </c>
      <c r="D15" s="81"/>
    </row>
    <row r="16" spans="1:4" ht="18" customHeight="1">
      <c r="A16" s="79" t="s">
        <v>120</v>
      </c>
      <c r="B16" s="207" t="s">
        <v>218</v>
      </c>
      <c r="C16" s="134">
        <v>16000</v>
      </c>
      <c r="D16" s="81"/>
    </row>
    <row r="17" spans="1:4" ht="18" customHeight="1">
      <c r="A17" s="79" t="s">
        <v>121</v>
      </c>
      <c r="B17" s="207" t="s">
        <v>100</v>
      </c>
      <c r="C17" s="134">
        <v>6200</v>
      </c>
      <c r="D17" s="81"/>
    </row>
    <row r="18" spans="1:4" ht="18" customHeight="1">
      <c r="A18" s="79" t="s">
        <v>122</v>
      </c>
      <c r="B18" s="207" t="s">
        <v>99</v>
      </c>
      <c r="C18" s="134"/>
      <c r="D18" s="81"/>
    </row>
    <row r="19" spans="1:4" ht="18" customHeight="1">
      <c r="A19" s="79" t="s">
        <v>123</v>
      </c>
      <c r="B19" s="207" t="s">
        <v>219</v>
      </c>
      <c r="C19" s="134"/>
      <c r="D19" s="81"/>
    </row>
    <row r="20" spans="1:4" ht="18" customHeight="1">
      <c r="A20" s="79" t="s">
        <v>124</v>
      </c>
      <c r="B20" s="207" t="s">
        <v>220</v>
      </c>
      <c r="C20" s="134"/>
      <c r="D20" s="81"/>
    </row>
    <row r="21" spans="1:4" ht="18" customHeight="1">
      <c r="A21" s="79" t="s">
        <v>125</v>
      </c>
      <c r="B21" s="124"/>
      <c r="C21" s="80"/>
      <c r="D21" s="81"/>
    </row>
    <row r="22" spans="1:4" ht="18" customHeight="1">
      <c r="A22" s="79" t="s">
        <v>126</v>
      </c>
      <c r="B22" s="82"/>
      <c r="C22" s="80"/>
      <c r="D22" s="81"/>
    </row>
    <row r="23" spans="1:4" ht="18" customHeight="1">
      <c r="A23" s="79" t="s">
        <v>127</v>
      </c>
      <c r="B23" s="82"/>
      <c r="C23" s="80"/>
      <c r="D23" s="81"/>
    </row>
    <row r="24" spans="1:4" ht="18" customHeight="1">
      <c r="A24" s="79" t="s">
        <v>128</v>
      </c>
      <c r="B24" s="82"/>
      <c r="C24" s="80"/>
      <c r="D24" s="81"/>
    </row>
    <row r="25" spans="1:4" ht="18" customHeight="1">
      <c r="A25" s="79" t="s">
        <v>129</v>
      </c>
      <c r="B25" s="82"/>
      <c r="C25" s="80"/>
      <c r="D25" s="81"/>
    </row>
    <row r="26" spans="1:4" ht="18" customHeight="1">
      <c r="A26" s="79" t="s">
        <v>130</v>
      </c>
      <c r="B26" s="82"/>
      <c r="C26" s="80"/>
      <c r="D26" s="81"/>
    </row>
    <row r="27" spans="1:4" ht="18" customHeight="1">
      <c r="A27" s="79" t="s">
        <v>131</v>
      </c>
      <c r="B27" s="82"/>
      <c r="C27" s="80"/>
      <c r="D27" s="81"/>
    </row>
    <row r="28" spans="1:4" ht="18" customHeight="1">
      <c r="A28" s="79" t="s">
        <v>132</v>
      </c>
      <c r="B28" s="82"/>
      <c r="C28" s="80"/>
      <c r="D28" s="81"/>
    </row>
    <row r="29" spans="1:4" ht="18" customHeight="1" thickBot="1">
      <c r="A29" s="136" t="s">
        <v>133</v>
      </c>
      <c r="B29" s="83"/>
      <c r="C29" s="84"/>
      <c r="D29" s="85"/>
    </row>
    <row r="30" spans="1:4" ht="18" customHeight="1" thickBot="1">
      <c r="A30" s="36" t="s">
        <v>134</v>
      </c>
      <c r="B30" s="212" t="s">
        <v>141</v>
      </c>
      <c r="C30" s="213">
        <f>+C5+C6+C7+C8+C9+C16+C17+C18+C19+C20+C21+C22+C23+C24+C25+C26+C27+C28+C29</f>
        <v>108936</v>
      </c>
      <c r="D30" s="214">
        <f>+D5+D6+D7+D8+D9+D16+D17+D18+D19+D20+D21+D22+D23+D24+D25+D26+D27+D28+D29</f>
        <v>845</v>
      </c>
    </row>
    <row r="31" spans="1:4" ht="8.25" customHeight="1">
      <c r="A31" s="86"/>
      <c r="B31" s="1043"/>
      <c r="C31" s="1043"/>
      <c r="D31" s="1043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P1">
      <selection activeCell="Q18" sqref="Q18"/>
    </sheetView>
  </sheetViews>
  <sheetFormatPr defaultColWidth="9.00390625" defaultRowHeight="12.75"/>
  <cols>
    <col min="1" max="1" width="4.875" style="102" customWidth="1"/>
    <col min="2" max="2" width="31.125" style="117" customWidth="1"/>
    <col min="3" max="3" width="10.00390625" style="117" customWidth="1"/>
    <col min="4" max="4" width="9.00390625" style="117" customWidth="1"/>
    <col min="5" max="5" width="9.50390625" style="117" customWidth="1"/>
    <col min="6" max="6" width="8.875" style="117" customWidth="1"/>
    <col min="7" max="7" width="8.625" style="117" customWidth="1"/>
    <col min="8" max="8" width="8.875" style="117" customWidth="1"/>
    <col min="9" max="9" width="8.125" style="117" customWidth="1"/>
    <col min="10" max="14" width="9.50390625" style="117" customWidth="1"/>
    <col min="15" max="15" width="12.625" style="102" customWidth="1"/>
    <col min="16" max="16384" width="9.375" style="117" customWidth="1"/>
  </cols>
  <sheetData>
    <row r="1" spans="1:15" ht="31.5" customHeight="1">
      <c r="A1" s="1048" t="s">
        <v>761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</row>
    <row r="2" ht="16.5" thickBot="1">
      <c r="O2" s="4" t="s">
        <v>143</v>
      </c>
    </row>
    <row r="3" spans="1:15" s="102" customFormat="1" ht="25.5" customHeight="1" thickBot="1">
      <c r="A3" s="99" t="s">
        <v>106</v>
      </c>
      <c r="B3" s="100" t="s">
        <v>155</v>
      </c>
      <c r="C3" s="100" t="s">
        <v>167</v>
      </c>
      <c r="D3" s="100" t="s">
        <v>168</v>
      </c>
      <c r="E3" s="100" t="s">
        <v>169</v>
      </c>
      <c r="F3" s="100" t="s">
        <v>170</v>
      </c>
      <c r="G3" s="100" t="s">
        <v>171</v>
      </c>
      <c r="H3" s="100" t="s">
        <v>172</v>
      </c>
      <c r="I3" s="100" t="s">
        <v>173</v>
      </c>
      <c r="J3" s="100" t="s">
        <v>174</v>
      </c>
      <c r="K3" s="100" t="s">
        <v>175</v>
      </c>
      <c r="L3" s="100" t="s">
        <v>176</v>
      </c>
      <c r="M3" s="100" t="s">
        <v>177</v>
      </c>
      <c r="N3" s="100" t="s">
        <v>178</v>
      </c>
      <c r="O3" s="101" t="s">
        <v>141</v>
      </c>
    </row>
    <row r="4" spans="1:15" s="104" customFormat="1" ht="15" customHeight="1" thickBot="1">
      <c r="A4" s="103" t="s">
        <v>108</v>
      </c>
      <c r="B4" s="1045" t="s">
        <v>146</v>
      </c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7"/>
    </row>
    <row r="5" spans="1:15" s="104" customFormat="1" ht="22.5">
      <c r="A5" s="105" t="s">
        <v>109</v>
      </c>
      <c r="B5" s="473" t="s">
        <v>517</v>
      </c>
      <c r="C5" s="106">
        <v>28592</v>
      </c>
      <c r="D5" s="106">
        <v>28592</v>
      </c>
      <c r="E5" s="106">
        <v>28592</v>
      </c>
      <c r="F5" s="106">
        <v>28591</v>
      </c>
      <c r="G5" s="106">
        <v>28592</v>
      </c>
      <c r="H5" s="106">
        <v>28592</v>
      </c>
      <c r="I5" s="106">
        <v>28592</v>
      </c>
      <c r="J5" s="106">
        <v>28591</v>
      </c>
      <c r="K5" s="106">
        <v>28592</v>
      </c>
      <c r="L5" s="106">
        <v>28592</v>
      </c>
      <c r="M5" s="106">
        <v>28592</v>
      </c>
      <c r="N5" s="106">
        <v>28591</v>
      </c>
      <c r="O5" s="972">
        <f>SUM(C5:N5)</f>
        <v>343101</v>
      </c>
    </row>
    <row r="6" spans="1:15" s="111" customFormat="1" ht="22.5">
      <c r="A6" s="108" t="s">
        <v>110</v>
      </c>
      <c r="B6" s="293" t="s">
        <v>588</v>
      </c>
      <c r="C6" s="109">
        <v>700</v>
      </c>
      <c r="D6" s="109">
        <v>4617</v>
      </c>
      <c r="E6" s="109">
        <v>700</v>
      </c>
      <c r="F6" s="109">
        <v>2083</v>
      </c>
      <c r="G6" s="109">
        <v>700</v>
      </c>
      <c r="H6" s="109">
        <v>700</v>
      </c>
      <c r="I6" s="109">
        <v>700</v>
      </c>
      <c r="J6" s="109">
        <v>2082</v>
      </c>
      <c r="K6" s="109">
        <v>700</v>
      </c>
      <c r="L6" s="109">
        <v>700</v>
      </c>
      <c r="M6" s="109">
        <v>700</v>
      </c>
      <c r="N6" s="109">
        <v>2083</v>
      </c>
      <c r="O6" s="110">
        <f aca="true" t="shared" si="0" ref="O6:O13">SUM(C6:N6)</f>
        <v>16465</v>
      </c>
    </row>
    <row r="7" spans="1:15" s="111" customFormat="1" ht="22.5">
      <c r="A7" s="108" t="s">
        <v>111</v>
      </c>
      <c r="B7" s="292" t="s">
        <v>589</v>
      </c>
      <c r="C7" s="112"/>
      <c r="D7" s="112">
        <v>92039</v>
      </c>
      <c r="E7" s="112"/>
      <c r="F7" s="112">
        <v>2482</v>
      </c>
      <c r="G7" s="112"/>
      <c r="H7" s="112"/>
      <c r="I7" s="112"/>
      <c r="J7" s="112">
        <v>2482</v>
      </c>
      <c r="K7" s="112"/>
      <c r="L7" s="112"/>
      <c r="M7" s="112"/>
      <c r="N7" s="112">
        <v>2482</v>
      </c>
      <c r="O7" s="110">
        <f t="shared" si="0"/>
        <v>99485</v>
      </c>
    </row>
    <row r="8" spans="1:15" s="111" customFormat="1" ht="13.5" customHeight="1">
      <c r="A8" s="108" t="s">
        <v>112</v>
      </c>
      <c r="B8" s="291" t="s">
        <v>268</v>
      </c>
      <c r="C8" s="109"/>
      <c r="D8" s="109"/>
      <c r="E8" s="109">
        <v>45740</v>
      </c>
      <c r="F8" s="109"/>
      <c r="G8" s="109"/>
      <c r="H8" s="109">
        <v>17153</v>
      </c>
      <c r="I8" s="109"/>
      <c r="J8" s="109"/>
      <c r="K8" s="109">
        <v>45740</v>
      </c>
      <c r="L8" s="109"/>
      <c r="M8" s="109"/>
      <c r="N8" s="109">
        <v>5717</v>
      </c>
      <c r="O8" s="110">
        <f t="shared" si="0"/>
        <v>114350</v>
      </c>
    </row>
    <row r="9" spans="1:15" s="111" customFormat="1" ht="13.5" customHeight="1">
      <c r="A9" s="108" t="s">
        <v>113</v>
      </c>
      <c r="B9" s="291" t="s">
        <v>590</v>
      </c>
      <c r="C9" s="109">
        <v>9470</v>
      </c>
      <c r="D9" s="109">
        <v>9470</v>
      </c>
      <c r="E9" s="109">
        <v>9470</v>
      </c>
      <c r="F9" s="109">
        <v>9494</v>
      </c>
      <c r="G9" s="109">
        <v>9500</v>
      </c>
      <c r="H9" s="109">
        <v>8000</v>
      </c>
      <c r="I9" s="109">
        <v>6800</v>
      </c>
      <c r="J9" s="109">
        <v>6800</v>
      </c>
      <c r="K9" s="109">
        <v>10000</v>
      </c>
      <c r="L9" s="109">
        <v>10000</v>
      </c>
      <c r="M9" s="109">
        <v>10000</v>
      </c>
      <c r="N9" s="109">
        <v>8000</v>
      </c>
      <c r="O9" s="110">
        <f t="shared" si="0"/>
        <v>107004</v>
      </c>
    </row>
    <row r="10" spans="1:15" s="111" customFormat="1" ht="13.5" customHeight="1">
      <c r="A10" s="108" t="s">
        <v>114</v>
      </c>
      <c r="B10" s="291" t="s">
        <v>101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>
        <f t="shared" si="0"/>
        <v>0</v>
      </c>
    </row>
    <row r="11" spans="1:15" s="111" customFormat="1" ht="13.5" customHeight="1">
      <c r="A11" s="108" t="s">
        <v>115</v>
      </c>
      <c r="B11" s="291" t="s">
        <v>519</v>
      </c>
      <c r="C11" s="109"/>
      <c r="D11" s="109"/>
      <c r="E11" s="109">
        <v>17962</v>
      </c>
      <c r="F11" s="109"/>
      <c r="G11" s="109"/>
      <c r="H11" s="109"/>
      <c r="I11" s="109"/>
      <c r="J11" s="109">
        <v>17962</v>
      </c>
      <c r="K11" s="109"/>
      <c r="L11" s="109"/>
      <c r="M11" s="109">
        <v>17961</v>
      </c>
      <c r="N11" s="109"/>
      <c r="O11" s="110">
        <f t="shared" si="0"/>
        <v>53885</v>
      </c>
    </row>
    <row r="12" spans="1:15" s="111" customFormat="1" ht="22.5">
      <c r="A12" s="108" t="s">
        <v>116</v>
      </c>
      <c r="B12" s="293" t="s">
        <v>573</v>
      </c>
      <c r="C12" s="109"/>
      <c r="D12" s="109"/>
      <c r="E12" s="109"/>
      <c r="F12" s="109">
        <v>36385</v>
      </c>
      <c r="G12" s="109"/>
      <c r="H12" s="109"/>
      <c r="I12" s="109">
        <v>36385</v>
      </c>
      <c r="J12" s="109">
        <v>36385</v>
      </c>
      <c r="K12" s="109"/>
      <c r="L12" s="109"/>
      <c r="M12" s="109"/>
      <c r="N12" s="109"/>
      <c r="O12" s="110">
        <f t="shared" si="0"/>
        <v>109155</v>
      </c>
    </row>
    <row r="13" spans="1:15" s="111" customFormat="1" ht="13.5" customHeight="1" thickBot="1">
      <c r="A13" s="108" t="s">
        <v>117</v>
      </c>
      <c r="B13" s="291" t="s">
        <v>102</v>
      </c>
      <c r="C13" s="109">
        <v>21599</v>
      </c>
      <c r="D13" s="109"/>
      <c r="E13" s="109"/>
      <c r="F13" s="109"/>
      <c r="G13" s="109">
        <v>2119</v>
      </c>
      <c r="H13" s="109">
        <v>56363</v>
      </c>
      <c r="I13" s="109">
        <v>67142</v>
      </c>
      <c r="J13" s="109">
        <v>35766</v>
      </c>
      <c r="K13" s="109">
        <v>16068</v>
      </c>
      <c r="L13" s="109">
        <v>16068</v>
      </c>
      <c r="M13" s="109"/>
      <c r="N13" s="109">
        <v>8490</v>
      </c>
      <c r="O13" s="107">
        <f t="shared" si="0"/>
        <v>223615</v>
      </c>
    </row>
    <row r="14" spans="1:15" s="104" customFormat="1" ht="15.75" customHeight="1" thickBot="1">
      <c r="A14" s="103" t="s">
        <v>118</v>
      </c>
      <c r="B14" s="37" t="s">
        <v>205</v>
      </c>
      <c r="C14" s="114">
        <f>SUM(C5:C13)</f>
        <v>60361</v>
      </c>
      <c r="D14" s="114">
        <f aca="true" t="shared" si="1" ref="D14:N14">SUM(D5:D13)</f>
        <v>134718</v>
      </c>
      <c r="E14" s="114">
        <f t="shared" si="1"/>
        <v>102464</v>
      </c>
      <c r="F14" s="114">
        <f t="shared" si="1"/>
        <v>79035</v>
      </c>
      <c r="G14" s="114">
        <f t="shared" si="1"/>
        <v>40911</v>
      </c>
      <c r="H14" s="114">
        <f t="shared" si="1"/>
        <v>110808</v>
      </c>
      <c r="I14" s="114">
        <f t="shared" si="1"/>
        <v>139619</v>
      </c>
      <c r="J14" s="114">
        <f t="shared" si="1"/>
        <v>130068</v>
      </c>
      <c r="K14" s="114">
        <f t="shared" si="1"/>
        <v>101100</v>
      </c>
      <c r="L14" s="114">
        <f t="shared" si="1"/>
        <v>55360</v>
      </c>
      <c r="M14" s="114">
        <f t="shared" si="1"/>
        <v>57253</v>
      </c>
      <c r="N14" s="114">
        <f t="shared" si="1"/>
        <v>55363</v>
      </c>
      <c r="O14" s="115">
        <f>SUM(C14:N14)</f>
        <v>1067060</v>
      </c>
    </row>
    <row r="15" spans="1:15" s="104" customFormat="1" ht="15" customHeight="1" thickBot="1">
      <c r="A15" s="103" t="s">
        <v>119</v>
      </c>
      <c r="B15" s="1045" t="s">
        <v>148</v>
      </c>
      <c r="C15" s="1046"/>
      <c r="D15" s="1046"/>
      <c r="E15" s="1046"/>
      <c r="F15" s="1046"/>
      <c r="G15" s="1046"/>
      <c r="H15" s="1046"/>
      <c r="I15" s="1046"/>
      <c r="J15" s="1046"/>
      <c r="K15" s="1046"/>
      <c r="L15" s="1046"/>
      <c r="M15" s="1046"/>
      <c r="N15" s="1046"/>
      <c r="O15" s="1047"/>
    </row>
    <row r="16" spans="1:15" s="111" customFormat="1" ht="13.5" customHeight="1">
      <c r="A16" s="116" t="s">
        <v>120</v>
      </c>
      <c r="B16" s="294" t="s">
        <v>156</v>
      </c>
      <c r="C16" s="112">
        <v>14054</v>
      </c>
      <c r="D16" s="112">
        <v>14054</v>
      </c>
      <c r="E16" s="112">
        <v>14054</v>
      </c>
      <c r="F16" s="112">
        <v>14054</v>
      </c>
      <c r="G16" s="112">
        <v>14054</v>
      </c>
      <c r="H16" s="112">
        <v>14054</v>
      </c>
      <c r="I16" s="112">
        <v>14054</v>
      </c>
      <c r="J16" s="112">
        <v>14054</v>
      </c>
      <c r="K16" s="112">
        <v>14054</v>
      </c>
      <c r="L16" s="112">
        <v>14053</v>
      </c>
      <c r="M16" s="112">
        <v>14054</v>
      </c>
      <c r="N16" s="112">
        <v>14054</v>
      </c>
      <c r="O16" s="113">
        <f>SUM(C16:N16)</f>
        <v>168647</v>
      </c>
    </row>
    <row r="17" spans="1:15" s="111" customFormat="1" ht="27" customHeight="1">
      <c r="A17" s="108" t="s">
        <v>121</v>
      </c>
      <c r="B17" s="293" t="s">
        <v>277</v>
      </c>
      <c r="C17" s="109">
        <v>3883</v>
      </c>
      <c r="D17" s="109">
        <v>3883</v>
      </c>
      <c r="E17" s="109">
        <v>3883</v>
      </c>
      <c r="F17" s="109">
        <v>3884</v>
      </c>
      <c r="G17" s="109">
        <v>3883</v>
      </c>
      <c r="H17" s="109">
        <v>3883</v>
      </c>
      <c r="I17" s="109">
        <v>3883</v>
      </c>
      <c r="J17" s="109">
        <v>3884</v>
      </c>
      <c r="K17" s="109">
        <v>3883</v>
      </c>
      <c r="L17" s="109">
        <v>3883</v>
      </c>
      <c r="M17" s="109">
        <v>3883</v>
      </c>
      <c r="N17" s="109">
        <v>3884</v>
      </c>
      <c r="O17" s="113">
        <f aca="true" t="shared" si="2" ref="O17:O25">SUM(C17:N17)</f>
        <v>46599</v>
      </c>
    </row>
    <row r="18" spans="1:15" s="111" customFormat="1" ht="13.5" customHeight="1">
      <c r="A18" s="108" t="s">
        <v>122</v>
      </c>
      <c r="B18" s="291" t="s">
        <v>233</v>
      </c>
      <c r="C18" s="109">
        <v>28176</v>
      </c>
      <c r="D18" s="109">
        <v>28176</v>
      </c>
      <c r="E18" s="109">
        <v>23176</v>
      </c>
      <c r="F18" s="109">
        <v>17725</v>
      </c>
      <c r="G18" s="109">
        <v>8726</v>
      </c>
      <c r="H18" s="109">
        <v>8725</v>
      </c>
      <c r="I18" s="109">
        <v>8285</v>
      </c>
      <c r="J18" s="109">
        <v>7725</v>
      </c>
      <c r="K18" s="109">
        <v>17726</v>
      </c>
      <c r="L18" s="109">
        <v>23176</v>
      </c>
      <c r="M18" s="109">
        <v>23176</v>
      </c>
      <c r="N18" s="109">
        <v>23176</v>
      </c>
      <c r="O18" s="113">
        <f t="shared" si="2"/>
        <v>217968</v>
      </c>
    </row>
    <row r="19" spans="1:15" s="111" customFormat="1" ht="13.5" customHeight="1">
      <c r="A19" s="108" t="s">
        <v>123</v>
      </c>
      <c r="B19" s="291" t="s">
        <v>278</v>
      </c>
      <c r="C19" s="109">
        <v>801</v>
      </c>
      <c r="D19" s="109">
        <v>801</v>
      </c>
      <c r="E19" s="109">
        <v>801</v>
      </c>
      <c r="F19" s="109">
        <v>800</v>
      </c>
      <c r="G19" s="109">
        <v>801</v>
      </c>
      <c r="H19" s="109">
        <v>801</v>
      </c>
      <c r="I19" s="109">
        <v>801</v>
      </c>
      <c r="J19" s="109">
        <v>801</v>
      </c>
      <c r="K19" s="109">
        <v>801</v>
      </c>
      <c r="L19" s="109">
        <v>801</v>
      </c>
      <c r="M19" s="109">
        <v>801</v>
      </c>
      <c r="N19" s="109">
        <v>801</v>
      </c>
      <c r="O19" s="113">
        <f t="shared" si="2"/>
        <v>9611</v>
      </c>
    </row>
    <row r="20" spans="1:15" s="111" customFormat="1" ht="13.5" customHeight="1">
      <c r="A20" s="108" t="s">
        <v>124</v>
      </c>
      <c r="B20" s="291" t="s">
        <v>103</v>
      </c>
      <c r="C20" s="109">
        <v>13447</v>
      </c>
      <c r="D20" s="109">
        <v>13447</v>
      </c>
      <c r="E20" s="109">
        <v>13447</v>
      </c>
      <c r="F20" s="109">
        <v>13448</v>
      </c>
      <c r="G20" s="109">
        <v>13447</v>
      </c>
      <c r="H20" s="109">
        <v>13447</v>
      </c>
      <c r="I20" s="109">
        <v>13447</v>
      </c>
      <c r="J20" s="109">
        <v>13448</v>
      </c>
      <c r="K20" s="109">
        <v>13447</v>
      </c>
      <c r="L20" s="109">
        <v>13447</v>
      </c>
      <c r="M20" s="109">
        <v>13448</v>
      </c>
      <c r="N20" s="109">
        <v>13448</v>
      </c>
      <c r="O20" s="113">
        <f t="shared" si="2"/>
        <v>161368</v>
      </c>
    </row>
    <row r="21" spans="1:15" s="111" customFormat="1" ht="13.5" customHeight="1">
      <c r="A21" s="108" t="s">
        <v>125</v>
      </c>
      <c r="B21" s="291" t="s">
        <v>328</v>
      </c>
      <c r="C21" s="109"/>
      <c r="D21" s="109"/>
      <c r="E21" s="109"/>
      <c r="F21" s="109"/>
      <c r="G21" s="109"/>
      <c r="H21" s="109">
        <v>26332</v>
      </c>
      <c r="I21" s="109">
        <v>26332</v>
      </c>
      <c r="J21" s="109">
        <v>26333</v>
      </c>
      <c r="K21" s="109"/>
      <c r="L21" s="109"/>
      <c r="M21" s="109"/>
      <c r="N21" s="109"/>
      <c r="O21" s="113">
        <f t="shared" si="2"/>
        <v>78997</v>
      </c>
    </row>
    <row r="22" spans="1:15" s="111" customFormat="1" ht="15.75">
      <c r="A22" s="108" t="s">
        <v>126</v>
      </c>
      <c r="B22" s="293" t="s">
        <v>281</v>
      </c>
      <c r="C22" s="109"/>
      <c r="D22" s="109"/>
      <c r="E22" s="109"/>
      <c r="F22" s="109"/>
      <c r="G22" s="109"/>
      <c r="H22" s="109">
        <v>30717</v>
      </c>
      <c r="I22" s="109">
        <v>72817</v>
      </c>
      <c r="J22" s="109">
        <v>60666</v>
      </c>
      <c r="K22" s="109">
        <v>16068</v>
      </c>
      <c r="L22" s="109"/>
      <c r="M22" s="109">
        <v>1732</v>
      </c>
      <c r="N22" s="109"/>
      <c r="O22" s="113">
        <f t="shared" si="2"/>
        <v>182000</v>
      </c>
    </row>
    <row r="23" spans="1:15" s="111" customFormat="1" ht="13.5" customHeight="1">
      <c r="A23" s="108" t="s">
        <v>127</v>
      </c>
      <c r="B23" s="291" t="s">
        <v>331</v>
      </c>
      <c r="C23" s="109"/>
      <c r="D23" s="109"/>
      <c r="E23" s="109"/>
      <c r="F23" s="109">
        <v>12560</v>
      </c>
      <c r="G23" s="109"/>
      <c r="H23" s="109"/>
      <c r="I23" s="109"/>
      <c r="J23" s="109">
        <v>3157</v>
      </c>
      <c r="K23" s="109">
        <v>35121</v>
      </c>
      <c r="L23" s="109"/>
      <c r="M23" s="109"/>
      <c r="N23" s="109"/>
      <c r="O23" s="113">
        <f t="shared" si="2"/>
        <v>50838</v>
      </c>
    </row>
    <row r="24" spans="1:15" s="111" customFormat="1" ht="13.5" customHeight="1">
      <c r="A24" s="108" t="s">
        <v>128</v>
      </c>
      <c r="B24" s="291" t="s">
        <v>139</v>
      </c>
      <c r="C24" s="109"/>
      <c r="D24" s="109">
        <v>74357</v>
      </c>
      <c r="E24" s="109">
        <v>47103</v>
      </c>
      <c r="F24" s="109">
        <v>16564</v>
      </c>
      <c r="G24" s="109"/>
      <c r="H24" s="109">
        <v>12849</v>
      </c>
      <c r="I24" s="109"/>
      <c r="J24" s="109"/>
      <c r="K24" s="109"/>
      <c r="L24" s="109"/>
      <c r="M24" s="109">
        <v>159</v>
      </c>
      <c r="N24" s="109"/>
      <c r="O24" s="113">
        <f t="shared" si="2"/>
        <v>151032</v>
      </c>
    </row>
    <row r="25" spans="1:15" s="104" customFormat="1" ht="15.75" customHeight="1" thickBot="1">
      <c r="A25" s="760" t="s">
        <v>129</v>
      </c>
      <c r="B25" s="761" t="s">
        <v>104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3">
        <f t="shared" si="2"/>
        <v>0</v>
      </c>
    </row>
    <row r="26" spans="1:15" ht="16.5" thickBot="1">
      <c r="A26" s="762" t="s">
        <v>130</v>
      </c>
      <c r="B26" s="763" t="s">
        <v>206</v>
      </c>
      <c r="C26" s="764">
        <f>SUM(C16:C25)</f>
        <v>60361</v>
      </c>
      <c r="D26" s="764">
        <f aca="true" t="shared" si="3" ref="D26:N26">SUM(D16:D25)</f>
        <v>134718</v>
      </c>
      <c r="E26" s="764">
        <f t="shared" si="3"/>
        <v>102464</v>
      </c>
      <c r="F26" s="764">
        <f t="shared" si="3"/>
        <v>79035</v>
      </c>
      <c r="G26" s="764">
        <f t="shared" si="3"/>
        <v>40911</v>
      </c>
      <c r="H26" s="764">
        <f t="shared" si="3"/>
        <v>110808</v>
      </c>
      <c r="I26" s="764">
        <f t="shared" si="3"/>
        <v>139619</v>
      </c>
      <c r="J26" s="764">
        <f t="shared" si="3"/>
        <v>130068</v>
      </c>
      <c r="K26" s="764">
        <f t="shared" si="3"/>
        <v>101100</v>
      </c>
      <c r="L26" s="764">
        <f t="shared" si="3"/>
        <v>55360</v>
      </c>
      <c r="M26" s="764">
        <f t="shared" si="3"/>
        <v>57253</v>
      </c>
      <c r="N26" s="764">
        <f t="shared" si="3"/>
        <v>55363</v>
      </c>
      <c r="O26" s="115">
        <f>SUM(C26:N26)</f>
        <v>1067060</v>
      </c>
    </row>
    <row r="27" spans="1:15" ht="16.5" thickBot="1">
      <c r="A27" s="762" t="s">
        <v>131</v>
      </c>
      <c r="B27" s="765" t="s">
        <v>207</v>
      </c>
      <c r="C27" s="766">
        <f>(C14-C26)</f>
        <v>0</v>
      </c>
      <c r="D27" s="766">
        <f aca="true" t="shared" si="4" ref="D27:N27">(D14-D26)</f>
        <v>0</v>
      </c>
      <c r="E27" s="766">
        <f t="shared" si="4"/>
        <v>0</v>
      </c>
      <c r="F27" s="766">
        <f t="shared" si="4"/>
        <v>0</v>
      </c>
      <c r="G27" s="766">
        <f t="shared" si="4"/>
        <v>0</v>
      </c>
      <c r="H27" s="766">
        <f t="shared" si="4"/>
        <v>0</v>
      </c>
      <c r="I27" s="766">
        <f t="shared" si="4"/>
        <v>0</v>
      </c>
      <c r="J27" s="766">
        <f t="shared" si="4"/>
        <v>0</v>
      </c>
      <c r="K27" s="766">
        <f t="shared" si="4"/>
        <v>0</v>
      </c>
      <c r="L27" s="766">
        <f t="shared" si="4"/>
        <v>0</v>
      </c>
      <c r="M27" s="766">
        <f t="shared" si="4"/>
        <v>0</v>
      </c>
      <c r="N27" s="766">
        <f t="shared" si="4"/>
        <v>0</v>
      </c>
      <c r="O27" s="115">
        <f>SUM(C27:N27)</f>
        <v>0</v>
      </c>
    </row>
    <row r="28" ht="15.75">
      <c r="A28" s="118"/>
    </row>
    <row r="29" spans="2:15" ht="15.75">
      <c r="B29" s="119"/>
      <c r="C29" s="120"/>
      <c r="D29" s="120"/>
      <c r="O29" s="117"/>
    </row>
    <row r="30" ht="15.75">
      <c r="O30" s="117"/>
    </row>
    <row r="31" ht="15.75">
      <c r="O31" s="117"/>
    </row>
    <row r="32" ht="15.75">
      <c r="O32" s="117"/>
    </row>
    <row r="33" ht="15.75">
      <c r="O33" s="117"/>
    </row>
    <row r="34" ht="15.75">
      <c r="O34" s="117"/>
    </row>
    <row r="35" ht="15.75">
      <c r="O35" s="117"/>
    </row>
    <row r="36" ht="15.75">
      <c r="O36" s="117"/>
    </row>
    <row r="37" ht="15.75">
      <c r="O37" s="117"/>
    </row>
    <row r="38" ht="15.75">
      <c r="O38" s="117"/>
    </row>
    <row r="39" ht="15.75">
      <c r="O39" s="117"/>
    </row>
    <row r="40" ht="15.75">
      <c r="O40" s="117"/>
    </row>
    <row r="41" ht="15.75">
      <c r="O41" s="117"/>
    </row>
    <row r="42" ht="15.75">
      <c r="O42" s="117"/>
    </row>
    <row r="43" ht="15.75">
      <c r="O43" s="117"/>
    </row>
    <row r="44" ht="15.75">
      <c r="O44" s="117"/>
    </row>
    <row r="45" ht="15.75">
      <c r="O45" s="117"/>
    </row>
    <row r="46" ht="15.75">
      <c r="O46" s="117"/>
    </row>
    <row r="47" ht="15.75">
      <c r="O47" s="117"/>
    </row>
    <row r="48" ht="15.75">
      <c r="O48" s="117"/>
    </row>
    <row r="49" ht="15.75">
      <c r="O49" s="117"/>
    </row>
    <row r="50" ht="15.75">
      <c r="O50" s="117"/>
    </row>
    <row r="51" ht="15.75">
      <c r="O51" s="117"/>
    </row>
    <row r="52" ht="15.75">
      <c r="O52" s="117"/>
    </row>
    <row r="53" ht="15.75">
      <c r="O53" s="117"/>
    </row>
    <row r="54" ht="15.75">
      <c r="O54" s="117"/>
    </row>
    <row r="55" ht="15.75">
      <c r="O55" s="117"/>
    </row>
    <row r="56" ht="15.75">
      <c r="O56" s="117"/>
    </row>
    <row r="57" ht="15.75">
      <c r="O57" s="117"/>
    </row>
    <row r="58" ht="15.75">
      <c r="O58" s="117"/>
    </row>
    <row r="59" ht="15.75">
      <c r="O59" s="117"/>
    </row>
    <row r="60" ht="15.75">
      <c r="O60" s="117"/>
    </row>
    <row r="61" ht="15.75">
      <c r="O61" s="117"/>
    </row>
    <row r="62" ht="15.75">
      <c r="O62" s="117"/>
    </row>
    <row r="63" ht="15.75">
      <c r="O63" s="117"/>
    </row>
    <row r="64" ht="15.75">
      <c r="O64" s="117"/>
    </row>
    <row r="65" ht="15.75">
      <c r="O65" s="117"/>
    </row>
    <row r="66" ht="15.75">
      <c r="O66" s="117"/>
    </row>
    <row r="67" ht="15.75">
      <c r="O67" s="117"/>
    </row>
    <row r="68" ht="15.75">
      <c r="O68" s="117"/>
    </row>
    <row r="69" ht="15.75">
      <c r="O69" s="117"/>
    </row>
    <row r="70" ht="15.75">
      <c r="O70" s="117"/>
    </row>
    <row r="71" ht="15.75">
      <c r="O71" s="117"/>
    </row>
    <row r="72" ht="15.75">
      <c r="O72" s="117"/>
    </row>
    <row r="73" ht="15.75">
      <c r="O73" s="117"/>
    </row>
    <row r="74" ht="15.75">
      <c r="O74" s="117"/>
    </row>
    <row r="75" ht="15.75">
      <c r="O75" s="117"/>
    </row>
    <row r="76" ht="15.75">
      <c r="O76" s="117"/>
    </row>
    <row r="77" ht="15.75">
      <c r="O77" s="117"/>
    </row>
    <row r="78" ht="15.75">
      <c r="O78" s="117"/>
    </row>
    <row r="79" ht="15.75">
      <c r="O79" s="117"/>
    </row>
    <row r="80" ht="15.75">
      <c r="O80" s="117"/>
    </row>
    <row r="81" ht="15.75">
      <c r="O81" s="117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9"/>
  <sheetViews>
    <sheetView view="pageLayout" workbookViewId="0" topLeftCell="A11">
      <selection activeCell="M39" sqref="M39"/>
    </sheetView>
  </sheetViews>
  <sheetFormatPr defaultColWidth="9.00390625" defaultRowHeight="12.75"/>
  <cols>
    <col min="1" max="1" width="8.50390625" style="47" customWidth="1"/>
    <col min="2" max="2" width="9.375" style="47" customWidth="1"/>
    <col min="3" max="3" width="19.875" style="47" customWidth="1"/>
    <col min="4" max="4" width="9.375" style="47" customWidth="1"/>
    <col min="5" max="5" width="11.00390625" style="47" customWidth="1"/>
    <col min="6" max="6" width="12.375" style="47" customWidth="1"/>
    <col min="7" max="7" width="8.50390625" style="47" customWidth="1"/>
    <col min="8" max="8" width="12.375" style="47" customWidth="1"/>
    <col min="9" max="9" width="9.375" style="47" customWidth="1"/>
    <col min="10" max="10" width="11.875" style="47" customWidth="1"/>
    <col min="11" max="11" width="13.375" style="47" customWidth="1"/>
    <col min="12" max="16384" width="9.375" style="47" customWidth="1"/>
  </cols>
  <sheetData>
    <row r="1" spans="1:11" ht="15.75">
      <c r="A1" s="1050" t="s">
        <v>710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</row>
    <row r="2" spans="1:11" ht="15.75">
      <c r="A2" s="739"/>
      <c r="B2" s="739"/>
      <c r="C2" s="739"/>
      <c r="D2" s="739"/>
      <c r="E2" s="739"/>
      <c r="F2" s="739"/>
      <c r="G2" s="739"/>
      <c r="H2" s="739"/>
      <c r="I2" s="739"/>
      <c r="J2" s="1057" t="s">
        <v>84</v>
      </c>
      <c r="K2" s="1058"/>
    </row>
    <row r="3" spans="1:11" ht="18.75" customHeight="1">
      <c r="A3" s="730" t="s">
        <v>52</v>
      </c>
      <c r="B3" s="731"/>
      <c r="C3" s="731"/>
      <c r="D3" s="734" t="s">
        <v>53</v>
      </c>
      <c r="E3" s="733"/>
      <c r="F3" s="735"/>
      <c r="G3" s="1051" t="s">
        <v>54</v>
      </c>
      <c r="H3" s="1052"/>
      <c r="I3" s="732" t="s">
        <v>53</v>
      </c>
      <c r="J3" s="733"/>
      <c r="K3" s="735" t="s">
        <v>55</v>
      </c>
    </row>
    <row r="4" spans="1:11" s="48" customFormat="1" ht="24" customHeight="1">
      <c r="A4" s="731"/>
      <c r="B4" s="731"/>
      <c r="C4" s="731"/>
      <c r="D4" s="806" t="s">
        <v>293</v>
      </c>
      <c r="E4" s="807" t="s">
        <v>293</v>
      </c>
      <c r="F4" s="807" t="s">
        <v>293</v>
      </c>
      <c r="G4" s="734" t="s">
        <v>293</v>
      </c>
      <c r="H4" s="736" t="s">
        <v>293</v>
      </c>
      <c r="I4" s="811" t="s">
        <v>350</v>
      </c>
      <c r="J4" s="807" t="s">
        <v>350</v>
      </c>
      <c r="K4" s="807" t="s">
        <v>350</v>
      </c>
    </row>
    <row r="5" spans="1:11" s="49" customFormat="1" ht="12.75">
      <c r="A5" s="808"/>
      <c r="B5" s="808"/>
      <c r="C5" s="808"/>
      <c r="D5" s="737" t="s">
        <v>56</v>
      </c>
      <c r="E5" s="738" t="s">
        <v>57</v>
      </c>
      <c r="F5" s="738" t="s">
        <v>58</v>
      </c>
      <c r="G5" s="737" t="s">
        <v>56</v>
      </c>
      <c r="H5" s="810" t="s">
        <v>58</v>
      </c>
      <c r="I5" s="809" t="s">
        <v>56</v>
      </c>
      <c r="J5" s="738" t="s">
        <v>57</v>
      </c>
      <c r="K5" s="738" t="s">
        <v>58</v>
      </c>
    </row>
    <row r="6" spans="1:11" ht="12.75">
      <c r="A6" s="814" t="s">
        <v>59</v>
      </c>
      <c r="B6" s="815"/>
      <c r="C6" s="815"/>
      <c r="D6" s="816">
        <v>21.78</v>
      </c>
      <c r="E6" s="813">
        <v>4580000</v>
      </c>
      <c r="F6" s="813">
        <v>99752</v>
      </c>
      <c r="G6" s="816">
        <v>21.78</v>
      </c>
      <c r="H6" s="817">
        <v>99752</v>
      </c>
      <c r="I6" s="818">
        <v>21.79</v>
      </c>
      <c r="J6" s="813">
        <v>4580000</v>
      </c>
      <c r="K6" s="813">
        <v>99798</v>
      </c>
    </row>
    <row r="7" spans="1:11" ht="12.75" customHeight="1">
      <c r="A7" s="815" t="s">
        <v>60</v>
      </c>
      <c r="B7" s="815"/>
      <c r="C7" s="815"/>
      <c r="D7" s="819"/>
      <c r="E7" s="818"/>
      <c r="F7" s="813">
        <v>5959</v>
      </c>
      <c r="G7" s="819"/>
      <c r="H7" s="817">
        <v>5959</v>
      </c>
      <c r="I7" s="813"/>
      <c r="J7" s="818"/>
      <c r="K7" s="813">
        <v>5953</v>
      </c>
    </row>
    <row r="8" spans="1:11" ht="12.75">
      <c r="A8" s="815" t="s">
        <v>61</v>
      </c>
      <c r="B8" s="815"/>
      <c r="C8" s="815"/>
      <c r="D8" s="819"/>
      <c r="E8" s="818" t="s">
        <v>62</v>
      </c>
      <c r="F8" s="813">
        <v>9091</v>
      </c>
      <c r="G8" s="819"/>
      <c r="H8" s="817">
        <v>9091</v>
      </c>
      <c r="I8" s="813"/>
      <c r="J8" s="818" t="s">
        <v>62</v>
      </c>
      <c r="K8" s="813">
        <v>10240</v>
      </c>
    </row>
    <row r="9" spans="1:11" ht="12.75">
      <c r="A9" s="815" t="s">
        <v>63</v>
      </c>
      <c r="B9" s="815"/>
      <c r="C9" s="815"/>
      <c r="D9" s="819"/>
      <c r="E9" s="818" t="s">
        <v>64</v>
      </c>
      <c r="F9" s="813">
        <v>100</v>
      </c>
      <c r="G9" s="819"/>
      <c r="H9" s="817">
        <v>100</v>
      </c>
      <c r="I9" s="813"/>
      <c r="J9" s="818" t="s">
        <v>64</v>
      </c>
      <c r="K9" s="813">
        <v>100</v>
      </c>
    </row>
    <row r="10" spans="1:11" ht="12.75">
      <c r="A10" s="815" t="s">
        <v>65</v>
      </c>
      <c r="B10" s="815"/>
      <c r="C10" s="815"/>
      <c r="D10" s="819"/>
      <c r="E10" s="818" t="s">
        <v>66</v>
      </c>
      <c r="F10" s="813">
        <v>5398</v>
      </c>
      <c r="G10" s="819"/>
      <c r="H10" s="817">
        <v>5398</v>
      </c>
      <c r="I10" s="813"/>
      <c r="J10" s="818" t="s">
        <v>66</v>
      </c>
      <c r="K10" s="813">
        <v>5398</v>
      </c>
    </row>
    <row r="11" spans="1:11" ht="12.75">
      <c r="A11" s="815" t="s">
        <v>67</v>
      </c>
      <c r="B11" s="815"/>
      <c r="C11" s="815"/>
      <c r="D11" s="819"/>
      <c r="E11" s="818"/>
      <c r="F11" s="852">
        <v>-9239</v>
      </c>
      <c r="G11" s="819"/>
      <c r="H11" s="853">
        <v>-9239</v>
      </c>
      <c r="I11" s="813"/>
      <c r="J11" s="818"/>
      <c r="K11" s="820"/>
    </row>
    <row r="12" spans="1:11" ht="12.75">
      <c r="A12" s="815" t="s">
        <v>68</v>
      </c>
      <c r="B12" s="815"/>
      <c r="C12" s="815"/>
      <c r="D12" s="819">
        <v>5507</v>
      </c>
      <c r="E12" s="813">
        <v>2700</v>
      </c>
      <c r="F12" s="850">
        <v>14867</v>
      </c>
      <c r="G12" s="819">
        <v>5507</v>
      </c>
      <c r="H12" s="851">
        <v>14867</v>
      </c>
      <c r="I12" s="813">
        <v>5525</v>
      </c>
      <c r="J12" s="813">
        <v>2700</v>
      </c>
      <c r="K12" s="850">
        <v>14918</v>
      </c>
    </row>
    <row r="13" spans="1:11" ht="12.75">
      <c r="A13" s="821" t="s">
        <v>67</v>
      </c>
      <c r="B13" s="815"/>
      <c r="C13" s="815"/>
      <c r="D13" s="819"/>
      <c r="E13" s="813"/>
      <c r="F13" s="813"/>
      <c r="G13" s="819"/>
      <c r="H13" s="817"/>
      <c r="I13" s="813"/>
      <c r="J13" s="813"/>
      <c r="K13" s="854">
        <v>-8186</v>
      </c>
    </row>
    <row r="14" spans="1:11" ht="12.75">
      <c r="A14" s="815" t="s">
        <v>69</v>
      </c>
      <c r="B14" s="815"/>
      <c r="C14" s="815"/>
      <c r="D14" s="819"/>
      <c r="E14" s="822"/>
      <c r="F14" s="823"/>
      <c r="G14" s="819"/>
      <c r="H14" s="843">
        <v>472</v>
      </c>
      <c r="I14" s="813"/>
      <c r="J14" s="822"/>
      <c r="K14" s="823">
        <v>429</v>
      </c>
    </row>
    <row r="15" spans="1:11" ht="12.75">
      <c r="A15" s="815" t="s">
        <v>70</v>
      </c>
      <c r="B15" s="815"/>
      <c r="C15" s="815"/>
      <c r="D15" s="819"/>
      <c r="E15" s="824"/>
      <c r="F15" s="825"/>
      <c r="G15" s="819"/>
      <c r="H15" s="844">
        <v>221</v>
      </c>
      <c r="I15" s="813"/>
      <c r="J15" s="824"/>
      <c r="K15" s="826">
        <v>214</v>
      </c>
    </row>
    <row r="16" spans="1:11" ht="12.75">
      <c r="A16" s="815" t="s">
        <v>71</v>
      </c>
      <c r="B16" s="815"/>
      <c r="C16" s="815"/>
      <c r="D16" s="819">
        <v>5507</v>
      </c>
      <c r="E16" s="827">
        <v>1.56</v>
      </c>
      <c r="F16" s="850">
        <v>9534</v>
      </c>
      <c r="G16" s="819">
        <v>5507</v>
      </c>
      <c r="H16" s="851">
        <v>9534</v>
      </c>
      <c r="I16" s="813">
        <v>5525</v>
      </c>
      <c r="J16" s="827">
        <v>1.56</v>
      </c>
      <c r="K16" s="813">
        <v>17253</v>
      </c>
    </row>
    <row r="17" spans="1:11" ht="12.75">
      <c r="A17" s="815" t="s">
        <v>637</v>
      </c>
      <c r="B17" s="815"/>
      <c r="C17" s="815"/>
      <c r="D17" s="819">
        <v>6385</v>
      </c>
      <c r="E17" s="813">
        <v>395</v>
      </c>
      <c r="F17" s="813">
        <v>2522</v>
      </c>
      <c r="G17" s="819">
        <v>6385</v>
      </c>
      <c r="H17" s="817">
        <v>2522</v>
      </c>
      <c r="I17" s="813">
        <v>6393</v>
      </c>
      <c r="J17" s="813">
        <v>395</v>
      </c>
      <c r="K17" s="813">
        <v>2525</v>
      </c>
    </row>
    <row r="18" spans="1:11" ht="12.75">
      <c r="A18" s="815" t="s">
        <v>72</v>
      </c>
      <c r="B18" s="815"/>
      <c r="C18" s="815"/>
      <c r="D18" s="819">
        <v>6385</v>
      </c>
      <c r="E18" s="813">
        <v>300</v>
      </c>
      <c r="F18" s="813">
        <v>1916</v>
      </c>
      <c r="G18" s="819">
        <v>6385</v>
      </c>
      <c r="H18" s="817">
        <v>1916</v>
      </c>
      <c r="I18" s="813">
        <v>6393</v>
      </c>
      <c r="J18" s="813">
        <v>300</v>
      </c>
      <c r="K18" s="813">
        <v>1918</v>
      </c>
    </row>
    <row r="19" spans="1:11" ht="12.75">
      <c r="A19" s="815" t="s">
        <v>636</v>
      </c>
      <c r="B19" s="815"/>
      <c r="C19" s="815"/>
      <c r="D19" s="819">
        <v>6385</v>
      </c>
      <c r="E19" s="813">
        <v>395</v>
      </c>
      <c r="F19" s="813">
        <v>2522</v>
      </c>
      <c r="G19" s="819">
        <v>6385</v>
      </c>
      <c r="H19" s="817">
        <v>2522</v>
      </c>
      <c r="I19" s="813">
        <v>6393</v>
      </c>
      <c r="J19" s="813">
        <v>395</v>
      </c>
      <c r="K19" s="813">
        <v>2525</v>
      </c>
    </row>
    <row r="20" spans="1:11" ht="12.75">
      <c r="A20" s="815" t="s">
        <v>73</v>
      </c>
      <c r="B20" s="815"/>
      <c r="C20" s="815"/>
      <c r="D20" s="819">
        <v>6385</v>
      </c>
      <c r="E20" s="813">
        <v>300</v>
      </c>
      <c r="F20" s="813">
        <v>1326</v>
      </c>
      <c r="G20" s="819">
        <v>6385</v>
      </c>
      <c r="H20" s="817">
        <v>1326</v>
      </c>
      <c r="I20" s="813">
        <v>6393</v>
      </c>
      <c r="J20" s="813">
        <v>300</v>
      </c>
      <c r="K20" s="813">
        <v>1291</v>
      </c>
    </row>
    <row r="21" spans="1:11" ht="12.75">
      <c r="A21" s="1053" t="s">
        <v>74</v>
      </c>
      <c r="B21" s="1053"/>
      <c r="C21" s="1053"/>
      <c r="D21" s="829">
        <v>12</v>
      </c>
      <c r="E21" s="830">
        <v>55360</v>
      </c>
      <c r="F21" s="831">
        <v>664</v>
      </c>
      <c r="G21" s="829">
        <v>12</v>
      </c>
      <c r="H21" s="832">
        <v>664</v>
      </c>
      <c r="I21" s="831">
        <v>13</v>
      </c>
      <c r="J21" s="830">
        <v>55360</v>
      </c>
      <c r="K21" s="831">
        <v>720</v>
      </c>
    </row>
    <row r="22" spans="1:11" ht="12.75">
      <c r="A22" s="828" t="s">
        <v>612</v>
      </c>
      <c r="B22" s="828"/>
      <c r="C22" s="828"/>
      <c r="D22" s="829">
        <v>1</v>
      </c>
      <c r="E22" s="830">
        <v>145000</v>
      </c>
      <c r="F22" s="831">
        <v>145</v>
      </c>
      <c r="G22" s="829">
        <v>0</v>
      </c>
      <c r="H22" s="832">
        <v>0</v>
      </c>
      <c r="I22" s="831">
        <v>0</v>
      </c>
      <c r="J22" s="830">
        <v>145000</v>
      </c>
      <c r="K22" s="831">
        <v>0</v>
      </c>
    </row>
    <row r="23" spans="1:11" ht="12.75">
      <c r="A23" s="815" t="s">
        <v>75</v>
      </c>
      <c r="B23" s="815"/>
      <c r="C23" s="815"/>
      <c r="D23" s="819">
        <v>25</v>
      </c>
      <c r="E23" s="813">
        <v>109000</v>
      </c>
      <c r="F23" s="813">
        <v>2725</v>
      </c>
      <c r="G23" s="819">
        <v>25</v>
      </c>
      <c r="H23" s="817">
        <v>2725</v>
      </c>
      <c r="I23" s="813">
        <v>25</v>
      </c>
      <c r="J23" s="813">
        <v>109000</v>
      </c>
      <c r="K23" s="813">
        <v>2725</v>
      </c>
    </row>
    <row r="24" spans="1:11" ht="12.75">
      <c r="A24" s="815" t="s">
        <v>76</v>
      </c>
      <c r="B24" s="815"/>
      <c r="C24" s="815"/>
      <c r="D24" s="819">
        <v>19</v>
      </c>
      <c r="E24" s="813">
        <v>2606040</v>
      </c>
      <c r="F24" s="813">
        <v>49515</v>
      </c>
      <c r="G24" s="819">
        <v>19</v>
      </c>
      <c r="H24" s="817">
        <v>49515</v>
      </c>
      <c r="I24" s="813">
        <v>19</v>
      </c>
      <c r="J24" s="813">
        <v>2606040</v>
      </c>
      <c r="K24" s="813">
        <v>49515</v>
      </c>
    </row>
    <row r="25" spans="1:11" ht="12.75">
      <c r="A25" s="815" t="s">
        <v>77</v>
      </c>
      <c r="B25" s="815"/>
      <c r="C25" s="815"/>
      <c r="D25" s="819"/>
      <c r="E25" s="813"/>
      <c r="F25" s="813">
        <v>8529</v>
      </c>
      <c r="G25" s="819"/>
      <c r="H25" s="817">
        <v>8529</v>
      </c>
      <c r="I25" s="813"/>
      <c r="J25" s="813"/>
      <c r="K25" s="813">
        <v>7125</v>
      </c>
    </row>
    <row r="26" spans="1:11" s="50" customFormat="1" ht="12" customHeight="1">
      <c r="A26" s="815" t="s">
        <v>635</v>
      </c>
      <c r="B26" s="815"/>
      <c r="C26" s="815"/>
      <c r="D26" s="819">
        <v>10</v>
      </c>
      <c r="E26" s="813">
        <v>494100</v>
      </c>
      <c r="F26" s="813">
        <v>4941</v>
      </c>
      <c r="G26" s="819">
        <v>9</v>
      </c>
      <c r="H26" s="817">
        <v>4447</v>
      </c>
      <c r="I26" s="813">
        <v>10</v>
      </c>
      <c r="J26" s="813">
        <v>494100</v>
      </c>
      <c r="K26" s="813">
        <v>4941</v>
      </c>
    </row>
    <row r="27" spans="1:11" ht="12.75">
      <c r="A27" s="828" t="s">
        <v>78</v>
      </c>
      <c r="B27" s="828"/>
      <c r="C27" s="828"/>
      <c r="D27" s="833">
        <v>15.7</v>
      </c>
      <c r="E27" s="813">
        <v>4012000</v>
      </c>
      <c r="F27" s="813">
        <v>41993</v>
      </c>
      <c r="G27" s="833">
        <v>15.4</v>
      </c>
      <c r="H27" s="817">
        <v>41191</v>
      </c>
      <c r="I27" s="834">
        <v>15.7</v>
      </c>
      <c r="J27" s="813">
        <v>4012000</v>
      </c>
      <c r="K27" s="813">
        <v>43458</v>
      </c>
    </row>
    <row r="28" spans="1:11" ht="12.75">
      <c r="A28" s="815" t="s">
        <v>79</v>
      </c>
      <c r="B28" s="815"/>
      <c r="C28" s="815"/>
      <c r="D28" s="833">
        <v>15.3</v>
      </c>
      <c r="E28" s="813">
        <v>4012000</v>
      </c>
      <c r="F28" s="813">
        <v>20461</v>
      </c>
      <c r="G28" s="833">
        <v>15.6</v>
      </c>
      <c r="H28" s="817">
        <v>20862</v>
      </c>
      <c r="I28" s="834">
        <v>15.6</v>
      </c>
      <c r="J28" s="813">
        <v>4012000</v>
      </c>
      <c r="K28" s="813">
        <v>21590</v>
      </c>
    </row>
    <row r="29" spans="1:11" ht="12.75">
      <c r="A29" s="815" t="s">
        <v>80</v>
      </c>
      <c r="B29" s="815"/>
      <c r="C29" s="815"/>
      <c r="D29" s="833">
        <v>15.3</v>
      </c>
      <c r="E29" s="813">
        <v>34400</v>
      </c>
      <c r="F29" s="813">
        <v>526</v>
      </c>
      <c r="G29" s="833">
        <v>15.6</v>
      </c>
      <c r="H29" s="817">
        <v>536</v>
      </c>
      <c r="I29" s="834">
        <v>15.6</v>
      </c>
      <c r="J29" s="813">
        <v>34400</v>
      </c>
      <c r="K29" s="813">
        <v>546</v>
      </c>
    </row>
    <row r="30" spans="1:11" ht="12.75">
      <c r="A30" s="815" t="s">
        <v>712</v>
      </c>
      <c r="B30" s="815"/>
      <c r="C30" s="815"/>
      <c r="D30" s="819">
        <v>9</v>
      </c>
      <c r="E30" s="813">
        <v>1800000</v>
      </c>
      <c r="F30" s="813">
        <v>10800</v>
      </c>
      <c r="G30" s="819">
        <v>9</v>
      </c>
      <c r="H30" s="817">
        <v>10800</v>
      </c>
      <c r="I30" s="813">
        <v>10</v>
      </c>
      <c r="J30" s="813">
        <v>1800000</v>
      </c>
      <c r="K30" s="813">
        <v>12000</v>
      </c>
    </row>
    <row r="31" spans="1:11" ht="12.75">
      <c r="A31" s="815" t="s">
        <v>713</v>
      </c>
      <c r="B31" s="815"/>
      <c r="C31" s="815"/>
      <c r="D31" s="819">
        <v>9</v>
      </c>
      <c r="E31" s="813">
        <v>1800000</v>
      </c>
      <c r="F31" s="813">
        <v>5400</v>
      </c>
      <c r="G31" s="819">
        <v>9</v>
      </c>
      <c r="H31" s="817">
        <v>5400</v>
      </c>
      <c r="I31" s="813">
        <v>10</v>
      </c>
      <c r="J31" s="813">
        <v>1800000</v>
      </c>
      <c r="K31" s="813">
        <v>6000</v>
      </c>
    </row>
    <row r="32" spans="1:11" ht="12.75">
      <c r="A32" s="815" t="s">
        <v>81</v>
      </c>
      <c r="B32" s="815"/>
      <c r="C32" s="815"/>
      <c r="D32" s="819">
        <v>192</v>
      </c>
      <c r="E32" s="813">
        <v>56000</v>
      </c>
      <c r="F32" s="813">
        <v>7168</v>
      </c>
      <c r="G32" s="819">
        <v>191</v>
      </c>
      <c r="H32" s="817">
        <v>7168</v>
      </c>
      <c r="I32" s="813">
        <v>196</v>
      </c>
      <c r="J32" s="813">
        <v>56000</v>
      </c>
      <c r="K32" s="813">
        <v>9147</v>
      </c>
    </row>
    <row r="33" spans="1:11" ht="12.75">
      <c r="A33" s="815" t="s">
        <v>81</v>
      </c>
      <c r="B33" s="815"/>
      <c r="C33" s="815"/>
      <c r="D33" s="819">
        <v>190</v>
      </c>
      <c r="E33" s="813">
        <v>56000</v>
      </c>
      <c r="F33" s="813">
        <v>3547</v>
      </c>
      <c r="G33" s="819">
        <v>191</v>
      </c>
      <c r="H33" s="817">
        <v>3547</v>
      </c>
      <c r="I33" s="813">
        <v>196</v>
      </c>
      <c r="J33" s="813">
        <v>56000</v>
      </c>
      <c r="K33" s="813">
        <v>4573</v>
      </c>
    </row>
    <row r="34" spans="1:11" ht="12.75">
      <c r="A34" s="1053" t="s">
        <v>714</v>
      </c>
      <c r="B34" s="1053"/>
      <c r="C34" s="1053"/>
      <c r="D34" s="847">
        <v>7.95</v>
      </c>
      <c r="E34" s="813"/>
      <c r="F34" s="830">
        <v>12974</v>
      </c>
      <c r="G34" s="847">
        <v>7.84</v>
      </c>
      <c r="H34" s="848">
        <v>12795</v>
      </c>
      <c r="I34" s="849">
        <v>9.1</v>
      </c>
      <c r="J34" s="813"/>
      <c r="K34" s="830">
        <v>14851</v>
      </c>
    </row>
    <row r="35" spans="1:11" ht="12.75">
      <c r="A35" s="836" t="s">
        <v>82</v>
      </c>
      <c r="B35" s="828"/>
      <c r="C35" s="828"/>
      <c r="D35" s="835"/>
      <c r="E35" s="813"/>
      <c r="F35" s="837">
        <v>0</v>
      </c>
      <c r="G35" s="835"/>
      <c r="H35" s="845">
        <v>0</v>
      </c>
      <c r="I35" s="823"/>
      <c r="J35" s="813"/>
      <c r="K35" s="837">
        <v>5235</v>
      </c>
    </row>
    <row r="36" spans="1:11" ht="12.75">
      <c r="A36" s="1054" t="s">
        <v>83</v>
      </c>
      <c r="B36" s="1054"/>
      <c r="C36" s="1054"/>
      <c r="D36" s="838">
        <v>5507</v>
      </c>
      <c r="E36" s="827">
        <v>1140</v>
      </c>
      <c r="F36" s="827">
        <v>6278</v>
      </c>
      <c r="G36" s="838">
        <v>5507</v>
      </c>
      <c r="H36" s="846">
        <v>6278</v>
      </c>
      <c r="I36" s="821">
        <v>5525</v>
      </c>
      <c r="J36" s="827">
        <v>1140</v>
      </c>
      <c r="K36" s="825">
        <v>6299</v>
      </c>
    </row>
    <row r="37" spans="1:11" ht="13.5" thickBot="1">
      <c r="A37" s="812" t="s">
        <v>711</v>
      </c>
      <c r="B37" s="812"/>
      <c r="C37" s="812"/>
      <c r="D37" s="838"/>
      <c r="E37" s="827"/>
      <c r="F37" s="827"/>
      <c r="G37" s="838"/>
      <c r="H37" s="846">
        <v>2240</v>
      </c>
      <c r="I37" s="821"/>
      <c r="J37" s="827"/>
      <c r="K37" s="825"/>
    </row>
    <row r="38" spans="1:11" ht="13.5" thickBot="1">
      <c r="A38" s="1055" t="s">
        <v>669</v>
      </c>
      <c r="B38" s="1056"/>
      <c r="C38" s="839"/>
      <c r="D38" s="840"/>
      <c r="E38" s="841"/>
      <c r="F38" s="841">
        <f>SUM(F6:F37)</f>
        <v>319414</v>
      </c>
      <c r="G38" s="840"/>
      <c r="H38" s="842">
        <f>SUM(H6:H37)</f>
        <v>321138</v>
      </c>
      <c r="I38" s="841"/>
      <c r="J38" s="841"/>
      <c r="K38" s="841">
        <f>SUM(K6:K37)</f>
        <v>343101</v>
      </c>
    </row>
    <row r="39" spans="1:11" ht="12.75">
      <c r="A39"/>
      <c r="B39"/>
      <c r="C39"/>
      <c r="D39"/>
      <c r="E39"/>
      <c r="F39"/>
      <c r="G39"/>
      <c r="H39"/>
      <c r="I39"/>
      <c r="J39"/>
      <c r="K39"/>
    </row>
  </sheetData>
  <sheetProtection/>
  <mergeCells count="7">
    <mergeCell ref="A38:B38"/>
    <mergeCell ref="J2:K2"/>
    <mergeCell ref="A34:C34"/>
    <mergeCell ref="A1:K1"/>
    <mergeCell ref="G3:H3"/>
    <mergeCell ref="A21:C21"/>
    <mergeCell ref="A36:C3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D20" sqref="D2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059" t="s">
        <v>780</v>
      </c>
      <c r="B1" s="1059"/>
      <c r="C1" s="1059"/>
      <c r="D1" s="1059"/>
      <c r="E1" s="1059"/>
      <c r="F1" s="1059"/>
    </row>
    <row r="2" spans="1:6" ht="15.75" customHeight="1">
      <c r="A2" s="869"/>
      <c r="B2" s="869"/>
      <c r="C2" s="869"/>
      <c r="D2" s="869"/>
      <c r="E2" s="1061" t="s">
        <v>781</v>
      </c>
      <c r="F2" s="1061"/>
    </row>
    <row r="3" spans="1:6" ht="13.5" thickBot="1">
      <c r="A3" s="877"/>
      <c r="B3" s="877"/>
      <c r="C3" s="1060"/>
      <c r="D3" s="1060"/>
      <c r="E3" s="1060" t="s">
        <v>143</v>
      </c>
      <c r="F3" s="1060"/>
    </row>
    <row r="4" spans="1:6" ht="42.75" customHeight="1" thickBot="1">
      <c r="A4" s="896" t="s">
        <v>163</v>
      </c>
      <c r="B4" s="897" t="s">
        <v>221</v>
      </c>
      <c r="C4" s="897" t="s">
        <v>222</v>
      </c>
      <c r="D4" s="898" t="s">
        <v>771</v>
      </c>
      <c r="E4" s="899" t="s">
        <v>772</v>
      </c>
      <c r="F4" s="902" t="s">
        <v>140</v>
      </c>
    </row>
    <row r="5" spans="1:6" ht="15.75" customHeight="1">
      <c r="A5" s="878" t="s">
        <v>108</v>
      </c>
      <c r="B5" s="879" t="s">
        <v>44</v>
      </c>
      <c r="C5" s="879" t="s">
        <v>46</v>
      </c>
      <c r="D5" s="901">
        <v>125</v>
      </c>
      <c r="E5" s="889" t="s">
        <v>773</v>
      </c>
      <c r="F5" s="1062">
        <v>3450</v>
      </c>
    </row>
    <row r="6" spans="1:6" ht="15.75" customHeight="1">
      <c r="A6" s="880" t="s">
        <v>109</v>
      </c>
      <c r="B6" s="881" t="s">
        <v>45</v>
      </c>
      <c r="C6" s="881" t="s">
        <v>46</v>
      </c>
      <c r="D6" s="888">
        <v>125</v>
      </c>
      <c r="E6" s="890" t="s">
        <v>773</v>
      </c>
      <c r="F6" s="1063"/>
    </row>
    <row r="7" spans="1:6" ht="15.75" customHeight="1">
      <c r="A7" s="880" t="s">
        <v>110</v>
      </c>
      <c r="B7" s="881" t="s">
        <v>47</v>
      </c>
      <c r="C7" s="881" t="s">
        <v>46</v>
      </c>
      <c r="D7" s="888">
        <v>125</v>
      </c>
      <c r="E7" s="890" t="s">
        <v>773</v>
      </c>
      <c r="F7" s="1063"/>
    </row>
    <row r="8" spans="1:6" ht="15.75" customHeight="1">
      <c r="A8" s="885" t="s">
        <v>111</v>
      </c>
      <c r="B8" s="882" t="s">
        <v>49</v>
      </c>
      <c r="C8" s="882" t="s">
        <v>46</v>
      </c>
      <c r="D8" s="895">
        <v>300</v>
      </c>
      <c r="E8" s="891" t="s">
        <v>773</v>
      </c>
      <c r="F8" s="1063"/>
    </row>
    <row r="9" spans="1:6" ht="15.75" customHeight="1">
      <c r="A9" s="880" t="s">
        <v>112</v>
      </c>
      <c r="B9" s="881" t="s">
        <v>50</v>
      </c>
      <c r="C9" s="882" t="s">
        <v>46</v>
      </c>
      <c r="D9" s="888">
        <v>100</v>
      </c>
      <c r="E9" s="890" t="s">
        <v>773</v>
      </c>
      <c r="F9" s="1063"/>
    </row>
    <row r="10" spans="1:6" ht="15.75" customHeight="1">
      <c r="A10" s="880" t="s">
        <v>113</v>
      </c>
      <c r="B10" s="881" t="s">
        <v>51</v>
      </c>
      <c r="C10" s="881" t="s">
        <v>46</v>
      </c>
      <c r="D10" s="888">
        <v>675</v>
      </c>
      <c r="E10" s="890" t="s">
        <v>773</v>
      </c>
      <c r="F10" s="1063"/>
    </row>
    <row r="11" spans="1:6" ht="15.75" customHeight="1" thickBot="1">
      <c r="A11" s="876" t="s">
        <v>114</v>
      </c>
      <c r="B11" s="887" t="s">
        <v>782</v>
      </c>
      <c r="C11" s="886" t="s">
        <v>46</v>
      </c>
      <c r="D11" s="875">
        <v>2000</v>
      </c>
      <c r="E11" s="893" t="s">
        <v>773</v>
      </c>
      <c r="F11" s="1064"/>
    </row>
    <row r="12" spans="1:6" ht="15.75" customHeight="1" thickBot="1">
      <c r="A12" s="876" t="s">
        <v>115</v>
      </c>
      <c r="B12" s="887" t="s">
        <v>775</v>
      </c>
      <c r="C12" s="887" t="s">
        <v>776</v>
      </c>
      <c r="D12" s="875">
        <v>1200</v>
      </c>
      <c r="E12" s="892" t="s">
        <v>774</v>
      </c>
      <c r="F12" s="903">
        <v>1200</v>
      </c>
    </row>
    <row r="13" spans="1:6" ht="15.75" customHeight="1" thickBot="1">
      <c r="A13" s="904" t="s">
        <v>116</v>
      </c>
      <c r="B13" s="905" t="s">
        <v>48</v>
      </c>
      <c r="C13" s="905" t="s">
        <v>46</v>
      </c>
      <c r="D13" s="906">
        <v>1750</v>
      </c>
      <c r="E13" s="907" t="s">
        <v>777</v>
      </c>
      <c r="F13" s="908">
        <v>1750</v>
      </c>
    </row>
    <row r="14" spans="1:5" ht="15.75" customHeight="1">
      <c r="A14" s="885" t="s">
        <v>117</v>
      </c>
      <c r="B14" s="882"/>
      <c r="C14" s="879"/>
      <c r="D14" s="895"/>
      <c r="E14" s="891"/>
    </row>
    <row r="15" spans="1:5" ht="15.75" customHeight="1">
      <c r="A15" s="880" t="s">
        <v>118</v>
      </c>
      <c r="B15" s="881"/>
      <c r="C15" s="881"/>
      <c r="D15" s="888"/>
      <c r="E15" s="890"/>
    </row>
    <row r="16" spans="1:5" ht="15.75" customHeight="1">
      <c r="A16" s="880" t="s">
        <v>119</v>
      </c>
      <c r="B16" s="881"/>
      <c r="C16" s="881"/>
      <c r="D16" s="888"/>
      <c r="E16" s="890"/>
    </row>
    <row r="17" spans="1:5" ht="15.75" customHeight="1">
      <c r="A17" s="880" t="s">
        <v>120</v>
      </c>
      <c r="B17" s="881"/>
      <c r="C17" s="881"/>
      <c r="D17" s="888"/>
      <c r="E17" s="890"/>
    </row>
    <row r="18" spans="1:5" ht="15.75" customHeight="1">
      <c r="A18" s="880" t="s">
        <v>121</v>
      </c>
      <c r="B18" s="881"/>
      <c r="C18" s="881"/>
      <c r="D18" s="888"/>
      <c r="E18" s="890"/>
    </row>
    <row r="19" spans="1:5" ht="15.75" customHeight="1" thickBot="1">
      <c r="A19" s="880" t="s">
        <v>122</v>
      </c>
      <c r="B19" s="881"/>
      <c r="C19" s="881"/>
      <c r="D19" s="888"/>
      <c r="E19" s="890"/>
    </row>
    <row r="20" spans="1:5" ht="15.75" customHeight="1" thickBot="1">
      <c r="A20" s="1065" t="s">
        <v>141</v>
      </c>
      <c r="B20" s="1066"/>
      <c r="C20" s="883"/>
      <c r="D20" s="900">
        <v>6400</v>
      </c>
      <c r="E20" s="894"/>
    </row>
    <row r="21" spans="1:4" ht="15.75" customHeight="1">
      <c r="A21" s="871"/>
      <c r="B21" s="872"/>
      <c r="C21" s="872"/>
      <c r="D21" s="873"/>
    </row>
    <row r="22" spans="1:2" ht="15.75" customHeight="1">
      <c r="A22" s="884"/>
      <c r="B22" s="884"/>
    </row>
    <row r="23" spans="1:4" ht="15.75" customHeight="1">
      <c r="A23" s="871"/>
      <c r="B23" s="872"/>
      <c r="C23" s="872"/>
      <c r="D23" s="873"/>
    </row>
    <row r="24" spans="1:4" ht="15.75" customHeight="1">
      <c r="A24" s="871"/>
      <c r="B24" s="872"/>
      <c r="C24" s="872"/>
      <c r="D24" s="873"/>
    </row>
    <row r="25" spans="1:4" ht="15.75" customHeight="1">
      <c r="A25" s="871"/>
      <c r="B25" s="872"/>
      <c r="C25" s="872"/>
      <c r="D25" s="873"/>
    </row>
    <row r="26" spans="1:4" ht="15.75" customHeight="1">
      <c r="A26" s="871"/>
      <c r="B26" s="872"/>
      <c r="C26" s="872"/>
      <c r="D26" s="873"/>
    </row>
    <row r="27" spans="1:4" ht="15.75" customHeight="1">
      <c r="A27" s="871"/>
      <c r="B27" s="872"/>
      <c r="C27" s="872"/>
      <c r="D27" s="874"/>
    </row>
    <row r="28" spans="1:4" ht="15.75" customHeight="1">
      <c r="A28" s="871"/>
      <c r="B28" s="872"/>
      <c r="C28" s="872"/>
      <c r="D28" s="874"/>
    </row>
    <row r="29" spans="1:4" ht="15.75" customHeight="1">
      <c r="A29" s="871"/>
      <c r="B29" s="872"/>
      <c r="C29" s="872"/>
      <c r="D29" s="874"/>
    </row>
    <row r="30" spans="1:4" ht="15.75" customHeight="1">
      <c r="A30" s="871"/>
      <c r="B30" s="872"/>
      <c r="C30" s="872"/>
      <c r="D30" s="874"/>
    </row>
    <row r="31" spans="1:4" ht="12.75">
      <c r="A31" s="731"/>
      <c r="B31" s="731"/>
      <c r="C31" s="731"/>
      <c r="D31" s="731"/>
    </row>
    <row r="32" spans="1:4" ht="12.75">
      <c r="A32" s="731"/>
      <c r="B32" s="731"/>
      <c r="C32" s="731"/>
      <c r="D32" s="731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84"/>
  <sheetViews>
    <sheetView view="pageLayout" workbookViewId="0" topLeftCell="A23">
      <selection activeCell="J53" sqref="J53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5" width="13.00390625" style="0" customWidth="1"/>
    <col min="6" max="6" width="11.375" style="0" customWidth="1"/>
    <col min="7" max="7" width="10.875" style="0" customWidth="1"/>
  </cols>
  <sheetData>
    <row r="1" spans="1:8" ht="13.5" thickBot="1">
      <c r="A1" s="566"/>
      <c r="B1" s="580"/>
      <c r="C1" s="581"/>
      <c r="D1" s="582"/>
      <c r="E1" s="583"/>
      <c r="F1" s="583"/>
      <c r="G1" s="583"/>
      <c r="H1" s="566"/>
    </row>
    <row r="2" spans="1:8" ht="43.5" customHeight="1">
      <c r="A2" s="566"/>
      <c r="B2" s="855" t="s">
        <v>108</v>
      </c>
      <c r="C2" s="1074" t="s">
        <v>607</v>
      </c>
      <c r="D2" s="1075"/>
      <c r="E2" s="857" t="s">
        <v>729</v>
      </c>
      <c r="F2" s="857" t="s">
        <v>731</v>
      </c>
      <c r="G2" s="857" t="s">
        <v>730</v>
      </c>
      <c r="H2" s="566"/>
    </row>
    <row r="3" spans="1:8" ht="12.75">
      <c r="A3" s="566"/>
      <c r="B3" s="567"/>
      <c r="C3" s="1067" t="s">
        <v>638</v>
      </c>
      <c r="D3" s="568" t="s">
        <v>632</v>
      </c>
      <c r="E3" s="569">
        <v>6316</v>
      </c>
      <c r="F3" s="584">
        <v>7964</v>
      </c>
      <c r="G3" s="584">
        <v>6504</v>
      </c>
      <c r="H3" s="566"/>
    </row>
    <row r="4" spans="1:8" ht="12.75">
      <c r="A4" s="566"/>
      <c r="B4" s="570"/>
      <c r="C4" s="1068"/>
      <c r="D4" s="571" t="s">
        <v>3</v>
      </c>
      <c r="E4" s="576">
        <v>1690</v>
      </c>
      <c r="F4" s="585">
        <v>2138</v>
      </c>
      <c r="G4" s="585">
        <v>1741</v>
      </c>
      <c r="H4" s="566"/>
    </row>
    <row r="5" spans="1:8" ht="12.75">
      <c r="A5" s="566"/>
      <c r="B5" s="572"/>
      <c r="C5" s="1068"/>
      <c r="D5" s="573" t="s">
        <v>633</v>
      </c>
      <c r="E5" s="576">
        <v>6100</v>
      </c>
      <c r="F5" s="585">
        <v>11316</v>
      </c>
      <c r="G5" s="585">
        <v>6267</v>
      </c>
      <c r="H5" s="566"/>
    </row>
    <row r="6" spans="1:8" ht="12.75">
      <c r="A6" s="566"/>
      <c r="B6" s="574"/>
      <c r="C6" s="1101" t="s">
        <v>9</v>
      </c>
      <c r="D6" s="1102"/>
      <c r="E6" s="575">
        <f>SUM(E3:E5)</f>
        <v>14106</v>
      </c>
      <c r="F6" s="575">
        <v>13520</v>
      </c>
      <c r="G6" s="586">
        <f>SUM(G3:G5)</f>
        <v>14512</v>
      </c>
      <c r="H6" s="566"/>
    </row>
    <row r="7" spans="1:8" ht="12.75">
      <c r="A7" s="566"/>
      <c r="B7" s="567"/>
      <c r="C7" s="1067" t="s">
        <v>639</v>
      </c>
      <c r="D7" s="568" t="s">
        <v>632</v>
      </c>
      <c r="E7" s="576">
        <v>1766</v>
      </c>
      <c r="F7" s="585">
        <v>2366</v>
      </c>
      <c r="G7" s="585">
        <v>1460</v>
      </c>
      <c r="H7" s="566"/>
    </row>
    <row r="8" spans="1:8" ht="12.75">
      <c r="A8" s="566"/>
      <c r="B8" s="570"/>
      <c r="C8" s="1067"/>
      <c r="D8" s="571" t="s">
        <v>3</v>
      </c>
      <c r="E8" s="576">
        <v>477</v>
      </c>
      <c r="F8" s="585">
        <v>677</v>
      </c>
      <c r="G8" s="585">
        <v>394</v>
      </c>
      <c r="H8" s="566"/>
    </row>
    <row r="9" spans="1:8" ht="12.75">
      <c r="A9" s="566"/>
      <c r="B9" s="572"/>
      <c r="C9" s="1067"/>
      <c r="D9" s="573" t="s">
        <v>633</v>
      </c>
      <c r="E9" s="576">
        <v>730</v>
      </c>
      <c r="F9" s="585">
        <v>934</v>
      </c>
      <c r="G9" s="585">
        <v>740</v>
      </c>
      <c r="H9" s="566"/>
    </row>
    <row r="10" spans="1:8" ht="12.75">
      <c r="A10" s="566"/>
      <c r="B10" s="587"/>
      <c r="C10" s="1103" t="s">
        <v>10</v>
      </c>
      <c r="D10" s="1104"/>
      <c r="E10" s="575">
        <f>SUM(E7:E9)</f>
        <v>2973</v>
      </c>
      <c r="F10" s="575">
        <v>2617</v>
      </c>
      <c r="G10" s="586">
        <f>SUM(G7:G9)</f>
        <v>2594</v>
      </c>
      <c r="H10" s="566"/>
    </row>
    <row r="11" spans="1:8" ht="12.75">
      <c r="A11" s="566"/>
      <c r="B11" s="588"/>
      <c r="C11" s="589" t="s">
        <v>640</v>
      </c>
      <c r="D11" s="577" t="s">
        <v>633</v>
      </c>
      <c r="E11" s="590">
        <v>675</v>
      </c>
      <c r="F11" s="591">
        <v>851</v>
      </c>
      <c r="G11" s="591">
        <v>445</v>
      </c>
      <c r="H11" s="566"/>
    </row>
    <row r="12" spans="1:8" ht="12.75">
      <c r="A12" s="566"/>
      <c r="B12" s="588"/>
      <c r="C12" s="592" t="s">
        <v>0</v>
      </c>
      <c r="D12" s="577" t="s">
        <v>633</v>
      </c>
      <c r="E12" s="590">
        <v>1400</v>
      </c>
      <c r="F12" s="591">
        <v>1400</v>
      </c>
      <c r="G12" s="591">
        <v>1400</v>
      </c>
      <c r="H12" s="593"/>
    </row>
    <row r="13" spans="1:8" ht="12.75">
      <c r="A13" s="566"/>
      <c r="B13" s="574"/>
      <c r="C13" s="594" t="s">
        <v>641</v>
      </c>
      <c r="D13" s="595" t="s">
        <v>633</v>
      </c>
      <c r="E13" s="590">
        <v>440</v>
      </c>
      <c r="F13" s="591">
        <v>901</v>
      </c>
      <c r="G13" s="591">
        <v>440</v>
      </c>
      <c r="H13" s="566"/>
    </row>
    <row r="14" spans="1:8" ht="12.75">
      <c r="A14" s="566"/>
      <c r="B14" s="567"/>
      <c r="C14" s="1071" t="s">
        <v>642</v>
      </c>
      <c r="D14" s="568" t="s">
        <v>632</v>
      </c>
      <c r="E14" s="576">
        <f aca="true" t="shared" si="0" ref="E14:G15">SUM(E3+E7)</f>
        <v>8082</v>
      </c>
      <c r="F14" s="576">
        <f t="shared" si="0"/>
        <v>10330</v>
      </c>
      <c r="G14" s="585">
        <f t="shared" si="0"/>
        <v>7964</v>
      </c>
      <c r="H14" s="566"/>
    </row>
    <row r="15" spans="1:8" ht="12.75">
      <c r="A15" s="566"/>
      <c r="B15" s="570"/>
      <c r="C15" s="1072"/>
      <c r="D15" s="571" t="s">
        <v>3</v>
      </c>
      <c r="E15" s="576">
        <f t="shared" si="0"/>
        <v>2167</v>
      </c>
      <c r="F15" s="576">
        <f t="shared" si="0"/>
        <v>2815</v>
      </c>
      <c r="G15" s="585">
        <f t="shared" si="0"/>
        <v>2135</v>
      </c>
      <c r="H15" s="566"/>
    </row>
    <row r="16" spans="1:8" ht="13.5" thickBot="1">
      <c r="A16" s="566"/>
      <c r="B16" s="572"/>
      <c r="C16" s="1073"/>
      <c r="D16" s="573" t="s">
        <v>633</v>
      </c>
      <c r="E16" s="576">
        <f>SUM(E5+E9+E11+E12+E13)</f>
        <v>9345</v>
      </c>
      <c r="F16" s="576">
        <f>SUM(F5+F9+F11+F12+F13)</f>
        <v>15402</v>
      </c>
      <c r="G16" s="585">
        <f>SUM(G5+G9+G11+G12+G13)</f>
        <v>9292</v>
      </c>
      <c r="H16" s="566"/>
    </row>
    <row r="17" spans="1:8" ht="13.5" thickBot="1">
      <c r="A17" s="566"/>
      <c r="B17" s="578" t="s">
        <v>108</v>
      </c>
      <c r="C17" s="1077" t="s">
        <v>1</v>
      </c>
      <c r="D17" s="1078"/>
      <c r="E17" s="596">
        <f>SUM(E14:E16)</f>
        <v>19594</v>
      </c>
      <c r="F17" s="596">
        <f>SUM(F14:F16)</f>
        <v>28547</v>
      </c>
      <c r="G17" s="579">
        <f>SUM(G14:G16)</f>
        <v>19391</v>
      </c>
      <c r="H17" s="566"/>
    </row>
    <row r="18" spans="1:8" ht="12.75">
      <c r="A18" s="566"/>
      <c r="B18" s="580"/>
      <c r="C18" s="597"/>
      <c r="D18" s="597"/>
      <c r="E18" s="566"/>
      <c r="F18" s="566"/>
      <c r="G18" s="566"/>
      <c r="H18" s="566"/>
    </row>
    <row r="19" spans="1:8" ht="12.75">
      <c r="A19" s="566"/>
      <c r="B19" s="580"/>
      <c r="C19" s="597"/>
      <c r="D19" s="597"/>
      <c r="E19" s="566"/>
      <c r="F19" s="566"/>
      <c r="G19" s="566"/>
      <c r="H19" s="566"/>
    </row>
    <row r="20" spans="1:8" ht="13.5" thickBot="1">
      <c r="A20" s="566"/>
      <c r="B20" s="580"/>
      <c r="C20" s="597"/>
      <c r="D20" s="597"/>
      <c r="E20" s="566"/>
      <c r="F20" s="566"/>
      <c r="G20" s="566"/>
      <c r="H20" s="566"/>
    </row>
    <row r="21" spans="1:8" ht="12.75" customHeight="1">
      <c r="A21" s="566"/>
      <c r="B21" s="1105" t="s">
        <v>109</v>
      </c>
      <c r="C21" s="1115" t="s">
        <v>608</v>
      </c>
      <c r="D21" s="1115"/>
      <c r="E21" s="1069" t="s">
        <v>34</v>
      </c>
      <c r="F21" s="1069" t="s">
        <v>727</v>
      </c>
      <c r="G21" s="1069" t="s">
        <v>728</v>
      </c>
      <c r="H21" s="566"/>
    </row>
    <row r="22" spans="1:8" ht="23.25" customHeight="1">
      <c r="A22" s="566"/>
      <c r="B22" s="1106"/>
      <c r="C22" s="1116"/>
      <c r="D22" s="1116"/>
      <c r="E22" s="1070"/>
      <c r="F22" s="1070"/>
      <c r="G22" s="1070"/>
      <c r="H22" s="566"/>
    </row>
    <row r="23" spans="1:8" ht="12.75">
      <c r="A23" s="566"/>
      <c r="B23" s="598"/>
      <c r="C23" s="1083" t="s">
        <v>680</v>
      </c>
      <c r="D23" s="568" t="s">
        <v>632</v>
      </c>
      <c r="E23" s="569">
        <v>56198</v>
      </c>
      <c r="F23" s="569">
        <v>60019</v>
      </c>
      <c r="G23" s="569">
        <v>56279</v>
      </c>
      <c r="H23" s="566"/>
    </row>
    <row r="24" spans="1:8" ht="12.75">
      <c r="A24" s="566"/>
      <c r="B24" s="599"/>
      <c r="C24" s="1084"/>
      <c r="D24" s="571" t="s">
        <v>3</v>
      </c>
      <c r="E24" s="576">
        <v>16419</v>
      </c>
      <c r="F24" s="576">
        <v>17452</v>
      </c>
      <c r="G24" s="576">
        <v>16264</v>
      </c>
      <c r="H24" s="566"/>
    </row>
    <row r="25" spans="1:8" ht="12.75">
      <c r="A25" s="566"/>
      <c r="B25" s="600"/>
      <c r="C25" s="1085"/>
      <c r="D25" s="573" t="s">
        <v>633</v>
      </c>
      <c r="E25" s="601">
        <v>56359</v>
      </c>
      <c r="F25" s="601">
        <v>57677</v>
      </c>
      <c r="G25" s="601">
        <v>56574</v>
      </c>
      <c r="H25" s="566"/>
    </row>
    <row r="26" spans="1:10" ht="12.75">
      <c r="A26" s="566"/>
      <c r="B26" s="602"/>
      <c r="C26" s="1082" t="s">
        <v>643</v>
      </c>
      <c r="D26" s="1082"/>
      <c r="E26" s="575">
        <f>SUM(E23:E25)</f>
        <v>128976</v>
      </c>
      <c r="F26" s="575">
        <f>SUM(F23:F25)</f>
        <v>135148</v>
      </c>
      <c r="G26" s="575">
        <f>SUM(G23:G25)</f>
        <v>129117</v>
      </c>
      <c r="H26" s="566"/>
      <c r="J26" t="s">
        <v>740</v>
      </c>
    </row>
    <row r="27" spans="1:8" ht="12.75">
      <c r="A27" s="566"/>
      <c r="B27" s="598"/>
      <c r="C27" s="1079" t="s">
        <v>43</v>
      </c>
      <c r="D27" s="568" t="s">
        <v>632</v>
      </c>
      <c r="E27" s="569">
        <v>3998</v>
      </c>
      <c r="F27" s="569">
        <v>4388</v>
      </c>
      <c r="G27" s="569">
        <v>3775</v>
      </c>
      <c r="H27" s="566"/>
    </row>
    <row r="28" spans="1:8" ht="12.75">
      <c r="A28" s="566"/>
      <c r="B28" s="599"/>
      <c r="C28" s="1080"/>
      <c r="D28" s="571" t="s">
        <v>3</v>
      </c>
      <c r="E28" s="576">
        <v>1090</v>
      </c>
      <c r="F28" s="576">
        <v>1195</v>
      </c>
      <c r="G28" s="576">
        <v>1022</v>
      </c>
      <c r="H28" s="566"/>
    </row>
    <row r="29" spans="1:8" ht="12.75">
      <c r="A29" s="566"/>
      <c r="B29" s="600"/>
      <c r="C29" s="1081"/>
      <c r="D29" s="573" t="s">
        <v>633</v>
      </c>
      <c r="E29" s="601">
        <v>170</v>
      </c>
      <c r="F29" s="601">
        <v>170</v>
      </c>
      <c r="G29" s="601">
        <v>170</v>
      </c>
      <c r="H29" s="566"/>
    </row>
    <row r="30" spans="1:8" ht="12.75">
      <c r="A30" s="566"/>
      <c r="B30" s="602"/>
      <c r="C30" s="1082" t="s">
        <v>644</v>
      </c>
      <c r="D30" s="1082"/>
      <c r="E30" s="575">
        <f>SUM(E27:E29)</f>
        <v>5258</v>
      </c>
      <c r="F30" s="575">
        <f>SUM(F27:F29)</f>
        <v>5753</v>
      </c>
      <c r="G30" s="575">
        <f>SUM(G27:G29)</f>
        <v>4967</v>
      </c>
      <c r="H30" s="566"/>
    </row>
    <row r="31" spans="1:8" ht="12.75">
      <c r="A31" s="566"/>
      <c r="B31" s="598"/>
      <c r="C31" s="1079" t="s">
        <v>11</v>
      </c>
      <c r="D31" s="568" t="s">
        <v>632</v>
      </c>
      <c r="E31" s="569">
        <v>898</v>
      </c>
      <c r="F31" s="569">
        <v>985</v>
      </c>
      <c r="G31" s="569">
        <v>922</v>
      </c>
      <c r="H31" s="566"/>
    </row>
    <row r="32" spans="1:8" ht="12.75">
      <c r="A32" s="566"/>
      <c r="B32" s="599"/>
      <c r="C32" s="1080"/>
      <c r="D32" s="571" t="s">
        <v>3</v>
      </c>
      <c r="E32" s="576">
        <v>247</v>
      </c>
      <c r="F32" s="576">
        <v>270</v>
      </c>
      <c r="G32" s="576">
        <v>253</v>
      </c>
      <c r="H32" s="566"/>
    </row>
    <row r="33" spans="1:8" ht="12.75">
      <c r="A33" s="566"/>
      <c r="B33" s="600"/>
      <c r="C33" s="1081"/>
      <c r="D33" s="573" t="s">
        <v>633</v>
      </c>
      <c r="E33" s="601">
        <v>130</v>
      </c>
      <c r="F33" s="601">
        <v>130</v>
      </c>
      <c r="G33" s="601">
        <v>0</v>
      </c>
      <c r="H33" s="566"/>
    </row>
    <row r="34" spans="1:8" ht="12.75">
      <c r="A34" s="566"/>
      <c r="B34" s="602"/>
      <c r="C34" s="1082" t="s">
        <v>645</v>
      </c>
      <c r="D34" s="1082"/>
      <c r="E34" s="575">
        <f>SUM(E31:E33)</f>
        <v>1275</v>
      </c>
      <c r="F34" s="575">
        <f>SUM(F31:F33)</f>
        <v>1385</v>
      </c>
      <c r="G34" s="575">
        <f>SUM(G31:G33)</f>
        <v>1175</v>
      </c>
      <c r="H34" s="566"/>
    </row>
    <row r="35" spans="1:8" ht="12.75">
      <c r="A35" s="566"/>
      <c r="B35" s="604"/>
      <c r="C35" s="1112" t="s">
        <v>612</v>
      </c>
      <c r="D35" s="568" t="s">
        <v>632</v>
      </c>
      <c r="E35" s="605">
        <v>898</v>
      </c>
      <c r="F35" s="605">
        <v>898</v>
      </c>
      <c r="G35" s="605">
        <v>922</v>
      </c>
      <c r="H35" s="566"/>
    </row>
    <row r="36" spans="1:8" ht="12.75">
      <c r="A36" s="566"/>
      <c r="B36" s="604"/>
      <c r="C36" s="1113"/>
      <c r="D36" s="571" t="s">
        <v>3</v>
      </c>
      <c r="E36" s="605">
        <v>247</v>
      </c>
      <c r="F36" s="605">
        <v>247</v>
      </c>
      <c r="G36" s="605">
        <v>253</v>
      </c>
      <c r="H36" s="566"/>
    </row>
    <row r="37" spans="1:8" ht="12.75">
      <c r="A37" s="566"/>
      <c r="B37" s="604"/>
      <c r="C37" s="1114"/>
      <c r="D37" s="573" t="s">
        <v>633</v>
      </c>
      <c r="E37" s="606">
        <v>0</v>
      </c>
      <c r="F37" s="606">
        <v>0</v>
      </c>
      <c r="G37" s="606">
        <v>0</v>
      </c>
      <c r="H37" s="566"/>
    </row>
    <row r="38" spans="1:8" ht="12.75">
      <c r="A38" s="566"/>
      <c r="B38" s="602"/>
      <c r="C38" s="603" t="s">
        <v>616</v>
      </c>
      <c r="D38" s="603"/>
      <c r="E38" s="575">
        <f>SUM(E35:E37)</f>
        <v>1145</v>
      </c>
      <c r="F38" s="575">
        <f>SUM(F35:F37)</f>
        <v>1145</v>
      </c>
      <c r="G38" s="575">
        <f>SUM(G35:G37)</f>
        <v>1175</v>
      </c>
      <c r="H38" s="566"/>
    </row>
    <row r="39" spans="1:8" ht="12.75">
      <c r="A39" s="566"/>
      <c r="B39" s="598"/>
      <c r="C39" s="1107" t="s">
        <v>646</v>
      </c>
      <c r="D39" s="568" t="s">
        <v>632</v>
      </c>
      <c r="E39" s="569">
        <f aca="true" t="shared" si="1" ref="E39:G41">SUM(E23+E27+E31+E35)</f>
        <v>61992</v>
      </c>
      <c r="F39" s="569">
        <f t="shared" si="1"/>
        <v>66290</v>
      </c>
      <c r="G39" s="569">
        <f t="shared" si="1"/>
        <v>61898</v>
      </c>
      <c r="H39" s="566"/>
    </row>
    <row r="40" spans="1:8" ht="12.75">
      <c r="A40" s="566"/>
      <c r="B40" s="599"/>
      <c r="C40" s="1107"/>
      <c r="D40" s="571" t="s">
        <v>3</v>
      </c>
      <c r="E40" s="569">
        <f t="shared" si="1"/>
        <v>18003</v>
      </c>
      <c r="F40" s="569">
        <f t="shared" si="1"/>
        <v>19164</v>
      </c>
      <c r="G40" s="569">
        <f t="shared" si="1"/>
        <v>17792</v>
      </c>
      <c r="H40" s="566"/>
    </row>
    <row r="41" spans="1:8" ht="13.5" thickBot="1">
      <c r="A41" s="566"/>
      <c r="B41" s="607"/>
      <c r="C41" s="1108"/>
      <c r="D41" s="573" t="s">
        <v>633</v>
      </c>
      <c r="E41" s="569">
        <f t="shared" si="1"/>
        <v>56659</v>
      </c>
      <c r="F41" s="569">
        <f t="shared" si="1"/>
        <v>57977</v>
      </c>
      <c r="G41" s="569">
        <f t="shared" si="1"/>
        <v>56744</v>
      </c>
      <c r="H41" s="566"/>
    </row>
    <row r="42" spans="1:8" ht="13.5" thickBot="1">
      <c r="A42" s="566"/>
      <c r="B42" s="578" t="s">
        <v>109</v>
      </c>
      <c r="C42" s="1086" t="s">
        <v>647</v>
      </c>
      <c r="D42" s="1086"/>
      <c r="E42" s="596">
        <f>SUM(E39:E41)</f>
        <v>136654</v>
      </c>
      <c r="F42" s="596">
        <f>SUM(F39:F41)</f>
        <v>143431</v>
      </c>
      <c r="G42" s="596">
        <f>SUM(G39:G41)</f>
        <v>136434</v>
      </c>
      <c r="H42" s="566"/>
    </row>
    <row r="43" spans="1:8" ht="12.75">
      <c r="A43" s="566"/>
      <c r="B43" s="580"/>
      <c r="C43" s="597"/>
      <c r="D43" s="597"/>
      <c r="E43" s="566"/>
      <c r="F43" s="566"/>
      <c r="G43" s="566"/>
      <c r="H43" s="566"/>
    </row>
    <row r="44" spans="1:8" ht="13.5" thickBot="1">
      <c r="A44" s="566"/>
      <c r="B44" s="634"/>
      <c r="C44" s="635"/>
      <c r="D44" s="635"/>
      <c r="E44" s="566"/>
      <c r="F44" s="566"/>
      <c r="G44" s="566"/>
      <c r="H44" s="566"/>
    </row>
    <row r="45" spans="1:8" ht="36.75" thickBot="1">
      <c r="A45" s="566"/>
      <c r="B45" s="856" t="s">
        <v>110</v>
      </c>
      <c r="C45" s="1117" t="s">
        <v>627</v>
      </c>
      <c r="D45" s="1118"/>
      <c r="E45" s="636" t="s">
        <v>35</v>
      </c>
      <c r="F45" s="636" t="s">
        <v>726</v>
      </c>
      <c r="G45" s="636" t="s">
        <v>725</v>
      </c>
      <c r="H45" s="566"/>
    </row>
    <row r="46" spans="1:8" ht="12.75">
      <c r="A46" s="566"/>
      <c r="B46" s="608"/>
      <c r="C46" s="1096" t="s">
        <v>36</v>
      </c>
      <c r="D46" s="609" t="s">
        <v>653</v>
      </c>
      <c r="E46" s="637">
        <v>60085</v>
      </c>
      <c r="F46" s="637">
        <v>60651</v>
      </c>
      <c r="G46" s="637">
        <v>60341</v>
      </c>
      <c r="H46" s="566"/>
    </row>
    <row r="47" spans="1:8" ht="12.75">
      <c r="A47" s="566"/>
      <c r="B47" s="610"/>
      <c r="C47" s="1097"/>
      <c r="D47" s="611" t="s">
        <v>3</v>
      </c>
      <c r="E47" s="612">
        <v>16245</v>
      </c>
      <c r="F47" s="612">
        <v>16397</v>
      </c>
      <c r="G47" s="612">
        <v>16473</v>
      </c>
      <c r="H47" s="566"/>
    </row>
    <row r="48" spans="1:8" ht="12.75">
      <c r="A48" s="566"/>
      <c r="B48" s="610"/>
      <c r="C48" s="1098"/>
      <c r="D48" s="611" t="s">
        <v>633</v>
      </c>
      <c r="E48" s="612">
        <v>14580</v>
      </c>
      <c r="F48" s="612">
        <v>14363</v>
      </c>
      <c r="G48" s="612">
        <v>18870</v>
      </c>
      <c r="H48" s="566"/>
    </row>
    <row r="49" spans="1:8" ht="13.5" thickBot="1">
      <c r="A49" s="566"/>
      <c r="B49" s="613"/>
      <c r="C49" s="614" t="s">
        <v>623</v>
      </c>
      <c r="D49" s="615"/>
      <c r="E49" s="616">
        <f>SUM(E46:E48)</f>
        <v>90910</v>
      </c>
      <c r="F49" s="616">
        <f>SUM(F46:F48)</f>
        <v>91411</v>
      </c>
      <c r="G49" s="616">
        <f>SUM(G46:G48)</f>
        <v>95684</v>
      </c>
      <c r="H49" s="566"/>
    </row>
    <row r="50" spans="1:8" ht="12.75">
      <c r="A50" s="566"/>
      <c r="B50" s="617"/>
      <c r="C50" s="1099" t="s">
        <v>678</v>
      </c>
      <c r="D50" s="609" t="s">
        <v>653</v>
      </c>
      <c r="E50" s="619">
        <v>1844</v>
      </c>
      <c r="F50" s="619">
        <v>1896</v>
      </c>
      <c r="G50" s="619">
        <v>1911</v>
      </c>
      <c r="H50" s="566"/>
    </row>
    <row r="51" spans="1:8" ht="12.75">
      <c r="A51" s="566"/>
      <c r="B51" s="617"/>
      <c r="C51" s="1100"/>
      <c r="D51" s="611" t="s">
        <v>3</v>
      </c>
      <c r="E51" s="620">
        <v>498</v>
      </c>
      <c r="F51" s="620">
        <v>512</v>
      </c>
      <c r="G51" s="620">
        <v>516</v>
      </c>
      <c r="H51" s="566"/>
    </row>
    <row r="52" spans="1:8" ht="13.5" thickBot="1">
      <c r="A52" s="566"/>
      <c r="B52" s="621"/>
      <c r="C52" s="622" t="s">
        <v>679</v>
      </c>
      <c r="D52" s="623"/>
      <c r="E52" s="624">
        <f>(E50+E51)</f>
        <v>2342</v>
      </c>
      <c r="F52" s="624">
        <f>(F50+F51)</f>
        <v>2408</v>
      </c>
      <c r="G52" s="624">
        <f>(G50+G51)</f>
        <v>2427</v>
      </c>
      <c r="H52" s="566"/>
    </row>
    <row r="53" spans="1:8" ht="12.75">
      <c r="A53" s="566"/>
      <c r="B53" s="625"/>
      <c r="C53" s="1097" t="s">
        <v>732</v>
      </c>
      <c r="D53" s="609" t="s">
        <v>653</v>
      </c>
      <c r="E53" s="626">
        <v>0</v>
      </c>
      <c r="F53" s="626">
        <v>986</v>
      </c>
      <c r="G53" s="626">
        <v>0</v>
      </c>
      <c r="H53" s="566"/>
    </row>
    <row r="54" spans="1:8" ht="12.75">
      <c r="A54" s="566"/>
      <c r="B54" s="625"/>
      <c r="C54" s="1097"/>
      <c r="D54" s="611" t="s">
        <v>3</v>
      </c>
      <c r="E54" s="858">
        <v>0</v>
      </c>
      <c r="F54" s="858">
        <v>310</v>
      </c>
      <c r="G54" s="858">
        <v>0</v>
      </c>
      <c r="H54" s="566"/>
    </row>
    <row r="55" spans="1:8" ht="12.75">
      <c r="A55" s="566"/>
      <c r="B55" s="627"/>
      <c r="C55" s="1097"/>
      <c r="D55" s="611" t="s">
        <v>633</v>
      </c>
      <c r="E55" s="628">
        <v>0</v>
      </c>
      <c r="F55" s="628">
        <v>230</v>
      </c>
      <c r="G55" s="628">
        <v>0</v>
      </c>
      <c r="H55" s="566"/>
    </row>
    <row r="56" spans="1:8" ht="14.25" customHeight="1" thickBot="1">
      <c r="A56" s="566"/>
      <c r="B56" s="621"/>
      <c r="C56" s="622" t="s">
        <v>732</v>
      </c>
      <c r="D56" s="623"/>
      <c r="E56" s="624">
        <v>0</v>
      </c>
      <c r="F56" s="624">
        <v>2342</v>
      </c>
      <c r="G56" s="624">
        <v>0</v>
      </c>
      <c r="H56" s="566"/>
    </row>
    <row r="57" spans="1:8" ht="12.75">
      <c r="A57" s="566"/>
      <c r="B57" s="625"/>
      <c r="C57" s="1097" t="s">
        <v>733</v>
      </c>
      <c r="D57" s="609" t="s">
        <v>653</v>
      </c>
      <c r="E57" s="626">
        <v>0</v>
      </c>
      <c r="F57" s="626">
        <v>940</v>
      </c>
      <c r="G57" s="626">
        <v>0</v>
      </c>
      <c r="H57" s="566"/>
    </row>
    <row r="58" spans="1:8" ht="12.75">
      <c r="A58" s="566"/>
      <c r="B58" s="625"/>
      <c r="C58" s="1097"/>
      <c r="D58" s="611" t="s">
        <v>3</v>
      </c>
      <c r="E58" s="858">
        <v>0</v>
      </c>
      <c r="F58" s="858">
        <v>285</v>
      </c>
      <c r="G58" s="858">
        <v>0</v>
      </c>
      <c r="H58" s="566"/>
    </row>
    <row r="59" spans="1:8" ht="12.75">
      <c r="A59" s="566"/>
      <c r="B59" s="627"/>
      <c r="C59" s="1097"/>
      <c r="D59" s="611" t="s">
        <v>633</v>
      </c>
      <c r="E59" s="628">
        <v>0</v>
      </c>
      <c r="F59" s="628">
        <v>110</v>
      </c>
      <c r="G59" s="628">
        <v>0</v>
      </c>
      <c r="H59" s="566"/>
    </row>
    <row r="60" spans="1:8" ht="13.5" thickBot="1">
      <c r="A60" s="566"/>
      <c r="B60" s="621"/>
      <c r="C60" s="622" t="s">
        <v>734</v>
      </c>
      <c r="D60" s="623"/>
      <c r="E60" s="624">
        <v>0</v>
      </c>
      <c r="F60" s="624">
        <v>1135</v>
      </c>
      <c r="G60" s="624">
        <v>0</v>
      </c>
      <c r="H60" s="566"/>
    </row>
    <row r="61" spans="1:8" ht="12.75">
      <c r="A61" s="566"/>
      <c r="B61" s="625"/>
      <c r="C61" s="1097" t="s">
        <v>735</v>
      </c>
      <c r="D61" s="609" t="s">
        <v>653</v>
      </c>
      <c r="E61" s="626">
        <v>0</v>
      </c>
      <c r="F61" s="626">
        <v>1339</v>
      </c>
      <c r="G61" s="626">
        <v>0</v>
      </c>
      <c r="H61" s="566"/>
    </row>
    <row r="62" spans="1:8" ht="12.75">
      <c r="A62" s="566"/>
      <c r="B62" s="625"/>
      <c r="C62" s="1097"/>
      <c r="D62" s="611" t="s">
        <v>3</v>
      </c>
      <c r="E62" s="858">
        <v>0</v>
      </c>
      <c r="F62" s="858">
        <v>396</v>
      </c>
      <c r="G62" s="858">
        <v>0</v>
      </c>
      <c r="H62" s="566"/>
    </row>
    <row r="63" spans="1:8" ht="12.75">
      <c r="A63" s="566"/>
      <c r="B63" s="627"/>
      <c r="C63" s="1097"/>
      <c r="D63" s="611" t="s">
        <v>633</v>
      </c>
      <c r="E63" s="628">
        <v>0</v>
      </c>
      <c r="F63" s="628">
        <v>164</v>
      </c>
      <c r="G63" s="628">
        <v>0</v>
      </c>
      <c r="H63" s="566"/>
    </row>
    <row r="64" spans="1:8" ht="12.75">
      <c r="A64" s="566"/>
      <c r="B64" s="621"/>
      <c r="C64" s="622" t="s">
        <v>736</v>
      </c>
      <c r="D64" s="623"/>
      <c r="E64" s="624">
        <v>0</v>
      </c>
      <c r="F64" s="624">
        <v>1899</v>
      </c>
      <c r="G64" s="624">
        <v>0</v>
      </c>
      <c r="H64" s="566"/>
    </row>
    <row r="65" spans="1:8" ht="12.75">
      <c r="A65" s="566"/>
      <c r="B65" s="629"/>
      <c r="C65" s="1111" t="s">
        <v>625</v>
      </c>
      <c r="D65" s="618" t="s">
        <v>653</v>
      </c>
      <c r="E65" s="630">
        <f>(E46+E50)</f>
        <v>61929</v>
      </c>
      <c r="F65" s="630">
        <f>(F46+F50+F53+F57+F61)</f>
        <v>65812</v>
      </c>
      <c r="G65" s="630">
        <f>(G46+G50)</f>
        <v>62252</v>
      </c>
      <c r="H65" s="566"/>
    </row>
    <row r="66" spans="1:8" ht="12.75">
      <c r="A66" s="566"/>
      <c r="B66" s="610"/>
      <c r="C66" s="1111"/>
      <c r="D66" s="611" t="s">
        <v>3</v>
      </c>
      <c r="E66" s="630">
        <f>(E47+E51)</f>
        <v>16743</v>
      </c>
      <c r="F66" s="630">
        <f>(F47+F51+F54+F58+F62)</f>
        <v>17900</v>
      </c>
      <c r="G66" s="630">
        <f>(G47+G51)</f>
        <v>16989</v>
      </c>
      <c r="H66" s="566"/>
    </row>
    <row r="67" spans="1:8" ht="12.75">
      <c r="A67" s="566"/>
      <c r="B67" s="610"/>
      <c r="C67" s="1111"/>
      <c r="D67" s="611" t="s">
        <v>633</v>
      </c>
      <c r="E67" s="630">
        <f>(E48)</f>
        <v>14580</v>
      </c>
      <c r="F67" s="630">
        <f>(F48+F55+F59+F63)</f>
        <v>14867</v>
      </c>
      <c r="G67" s="630">
        <f>(G48)</f>
        <v>18870</v>
      </c>
      <c r="H67" s="566"/>
    </row>
    <row r="68" spans="1:8" ht="13.5" thickBot="1">
      <c r="A68" s="566"/>
      <c r="B68" s="631"/>
      <c r="C68" s="1111"/>
      <c r="D68" s="611" t="s">
        <v>664</v>
      </c>
      <c r="E68" s="638">
        <v>0</v>
      </c>
      <c r="F68" s="638">
        <v>0</v>
      </c>
      <c r="G68" s="638">
        <v>0</v>
      </c>
      <c r="H68" s="566"/>
    </row>
    <row r="69" spans="1:8" ht="13.5" thickBot="1">
      <c r="A69" s="566"/>
      <c r="B69" s="632" t="s">
        <v>110</v>
      </c>
      <c r="C69" s="1076" t="s">
        <v>628</v>
      </c>
      <c r="D69" s="1076"/>
      <c r="E69" s="633">
        <f>SUM(E65:E67)</f>
        <v>93252</v>
      </c>
      <c r="F69" s="633">
        <f>SUM(F65:F67)</f>
        <v>98579</v>
      </c>
      <c r="G69" s="633">
        <f>SUM(G65:G67)</f>
        <v>98111</v>
      </c>
      <c r="H69" s="566"/>
    </row>
    <row r="70" spans="1:8" ht="12.75">
      <c r="A70" s="566"/>
      <c r="B70" s="634"/>
      <c r="C70" s="635"/>
      <c r="D70" s="635"/>
      <c r="E70" s="566"/>
      <c r="F70" s="566"/>
      <c r="G70" s="566"/>
      <c r="H70" s="566"/>
    </row>
    <row r="71" spans="1:8" ht="12.75">
      <c r="A71" s="566"/>
      <c r="B71" s="634"/>
      <c r="C71" s="635"/>
      <c r="D71" s="635"/>
      <c r="E71" s="566"/>
      <c r="F71" s="566"/>
      <c r="G71" s="566"/>
      <c r="H71" s="566"/>
    </row>
    <row r="72" spans="1:8" ht="12.75">
      <c r="A72" s="566"/>
      <c r="B72" s="634"/>
      <c r="C72" s="635"/>
      <c r="D72" s="635"/>
      <c r="E72" s="566"/>
      <c r="F72" s="566"/>
      <c r="G72" s="566"/>
      <c r="H72" s="566"/>
    </row>
    <row r="73" spans="1:8" ht="13.5" thickBot="1">
      <c r="A73" s="566"/>
      <c r="B73" s="634"/>
      <c r="C73" s="635"/>
      <c r="D73" s="635"/>
      <c r="E73" s="566"/>
      <c r="F73" s="566"/>
      <c r="G73" s="566"/>
      <c r="H73" s="566"/>
    </row>
    <row r="74" spans="1:8" ht="12.75" customHeight="1">
      <c r="A74" s="566"/>
      <c r="B74" s="1087"/>
      <c r="C74" s="1090" t="s">
        <v>669</v>
      </c>
      <c r="D74" s="1091"/>
      <c r="E74" s="1069" t="s">
        <v>737</v>
      </c>
      <c r="F74" s="1069" t="s">
        <v>739</v>
      </c>
      <c r="G74" s="1069" t="s">
        <v>738</v>
      </c>
      <c r="H74" s="566"/>
    </row>
    <row r="75" spans="1:8" ht="12.75">
      <c r="A75" s="566"/>
      <c r="B75" s="1088"/>
      <c r="C75" s="1092"/>
      <c r="D75" s="1093"/>
      <c r="E75" s="1110"/>
      <c r="F75" s="1110"/>
      <c r="G75" s="1110"/>
      <c r="H75" s="566"/>
    </row>
    <row r="76" spans="1:8" ht="12.75">
      <c r="A76" s="566"/>
      <c r="B76" s="1089"/>
      <c r="C76" s="1094"/>
      <c r="D76" s="1095"/>
      <c r="E76" s="1070"/>
      <c r="F76" s="1070"/>
      <c r="G76" s="1070"/>
      <c r="H76" s="566"/>
    </row>
    <row r="77" spans="1:8" ht="12.75">
      <c r="A77" s="566"/>
      <c r="B77" s="604"/>
      <c r="C77" s="1083" t="s">
        <v>7</v>
      </c>
      <c r="D77" s="568" t="s">
        <v>632</v>
      </c>
      <c r="E77" s="639">
        <f aca="true" t="shared" si="2" ref="E77:G79">(E14+E39+E65)</f>
        <v>132003</v>
      </c>
      <c r="F77" s="639">
        <f t="shared" si="2"/>
        <v>142432</v>
      </c>
      <c r="G77" s="639">
        <f t="shared" si="2"/>
        <v>132114</v>
      </c>
      <c r="H77" s="566"/>
    </row>
    <row r="78" spans="1:8" ht="12.75">
      <c r="A78" s="566"/>
      <c r="B78" s="604"/>
      <c r="C78" s="1084"/>
      <c r="D78" s="571" t="s">
        <v>3</v>
      </c>
      <c r="E78" s="639">
        <f t="shared" si="2"/>
        <v>36913</v>
      </c>
      <c r="F78" s="639">
        <f t="shared" si="2"/>
        <v>39879</v>
      </c>
      <c r="G78" s="639">
        <f t="shared" si="2"/>
        <v>36916</v>
      </c>
      <c r="H78" s="566"/>
    </row>
    <row r="79" spans="1:8" ht="12.75">
      <c r="A79" s="566"/>
      <c r="B79" s="604"/>
      <c r="C79" s="1084"/>
      <c r="D79" s="571" t="s">
        <v>633</v>
      </c>
      <c r="E79" s="639">
        <f t="shared" si="2"/>
        <v>80584</v>
      </c>
      <c r="F79" s="639">
        <f t="shared" si="2"/>
        <v>88246</v>
      </c>
      <c r="G79" s="639">
        <f t="shared" si="2"/>
        <v>84906</v>
      </c>
      <c r="H79" s="566"/>
    </row>
    <row r="80" spans="1:8" ht="12.75">
      <c r="A80" s="566"/>
      <c r="B80" s="604"/>
      <c r="C80" s="1084"/>
      <c r="D80" s="573" t="s">
        <v>658</v>
      </c>
      <c r="E80" s="640">
        <v>0</v>
      </c>
      <c r="F80" s="640">
        <v>0</v>
      </c>
      <c r="G80" s="640">
        <v>0</v>
      </c>
      <c r="H80" s="566"/>
    </row>
    <row r="81" spans="1:8" ht="13.5" thickBot="1">
      <c r="A81" s="566"/>
      <c r="B81" s="604"/>
      <c r="C81" s="1084"/>
      <c r="D81" s="573" t="s">
        <v>5</v>
      </c>
      <c r="E81" s="641">
        <v>0</v>
      </c>
      <c r="F81" s="642">
        <v>0</v>
      </c>
      <c r="G81" s="642">
        <v>0</v>
      </c>
      <c r="H81" s="566"/>
    </row>
    <row r="82" spans="1:8" ht="13.5" thickBot="1">
      <c r="A82" s="566"/>
      <c r="B82" s="578" t="s">
        <v>630</v>
      </c>
      <c r="C82" s="1109" t="s">
        <v>648</v>
      </c>
      <c r="D82" s="1109"/>
      <c r="E82" s="643">
        <f>SUM(E77:E79)</f>
        <v>249500</v>
      </c>
      <c r="F82" s="643">
        <f>SUM(F77:F79)</f>
        <v>270557</v>
      </c>
      <c r="G82" s="643">
        <f>SUM(G77:G79)</f>
        <v>253936</v>
      </c>
      <c r="H82" s="566"/>
    </row>
    <row r="83" spans="1:8" ht="14.25">
      <c r="A83" s="566"/>
      <c r="B83" s="644"/>
      <c r="C83" s="644"/>
      <c r="D83" s="644"/>
      <c r="E83" s="566"/>
      <c r="F83" s="566"/>
      <c r="G83" s="566"/>
      <c r="H83" s="566"/>
    </row>
    <row r="84" spans="1:8" ht="14.25">
      <c r="A84" s="566"/>
      <c r="B84" s="644"/>
      <c r="C84" s="644"/>
      <c r="D84" s="644"/>
      <c r="E84" s="566"/>
      <c r="F84" s="566"/>
      <c r="G84" s="566"/>
      <c r="H84" s="566"/>
    </row>
  </sheetData>
  <sheetProtection/>
  <mergeCells count="36">
    <mergeCell ref="G21:G22"/>
    <mergeCell ref="G74:G76"/>
    <mergeCell ref="C77:C81"/>
    <mergeCell ref="F21:F22"/>
    <mergeCell ref="C35:C37"/>
    <mergeCell ref="C27:C29"/>
    <mergeCell ref="C30:D30"/>
    <mergeCell ref="C21:D22"/>
    <mergeCell ref="F74:F76"/>
    <mergeCell ref="E74:E76"/>
    <mergeCell ref="C53:C55"/>
    <mergeCell ref="C65:C68"/>
    <mergeCell ref="C57:C59"/>
    <mergeCell ref="C61:C63"/>
    <mergeCell ref="B21:B22"/>
    <mergeCell ref="C26:D26"/>
    <mergeCell ref="C39:C41"/>
    <mergeCell ref="C82:D82"/>
    <mergeCell ref="C45:D45"/>
    <mergeCell ref="B74:B76"/>
    <mergeCell ref="C74:D76"/>
    <mergeCell ref="C46:C48"/>
    <mergeCell ref="C50:C51"/>
    <mergeCell ref="C69:D69"/>
    <mergeCell ref="C17:D17"/>
    <mergeCell ref="C31:C33"/>
    <mergeCell ref="C34:D34"/>
    <mergeCell ref="C23:C25"/>
    <mergeCell ref="C42:D42"/>
    <mergeCell ref="C3:C5"/>
    <mergeCell ref="E21:E22"/>
    <mergeCell ref="C14:C16"/>
    <mergeCell ref="C2:D2"/>
    <mergeCell ref="C6:D6"/>
    <mergeCell ref="C7:C9"/>
    <mergeCell ref="C10:D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számú tájékoztató tábla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79"/>
  <sheetViews>
    <sheetView view="pageLayout" workbookViewId="0" topLeftCell="G1">
      <selection activeCell="H36" sqref="H36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4" width="10.625" style="0" customWidth="1"/>
    <col min="5" max="6" width="12.125" style="0" customWidth="1"/>
  </cols>
  <sheetData>
    <row r="1" spans="1:6" ht="38.25">
      <c r="A1" s="645" t="s">
        <v>629</v>
      </c>
      <c r="B1" s="646" t="s">
        <v>649</v>
      </c>
      <c r="C1" s="647" t="s">
        <v>631</v>
      </c>
      <c r="D1" s="648" t="s">
        <v>31</v>
      </c>
      <c r="E1" s="648" t="s">
        <v>716</v>
      </c>
      <c r="F1" s="648" t="s">
        <v>715</v>
      </c>
    </row>
    <row r="2" spans="1:6" ht="12.75">
      <c r="A2" s="649"/>
      <c r="B2" s="650" t="s">
        <v>25</v>
      </c>
      <c r="C2" s="651" t="s">
        <v>633</v>
      </c>
      <c r="D2" s="652">
        <v>3313</v>
      </c>
      <c r="E2" s="652">
        <v>3313</v>
      </c>
      <c r="F2" s="652">
        <v>2500</v>
      </c>
    </row>
    <row r="3" spans="1:6" ht="12.75">
      <c r="A3" s="653"/>
      <c r="B3" s="654" t="s">
        <v>26</v>
      </c>
      <c r="C3" s="655" t="s">
        <v>633</v>
      </c>
      <c r="D3" s="652">
        <v>1900</v>
      </c>
      <c r="E3" s="652">
        <v>1900</v>
      </c>
      <c r="F3" s="652">
        <v>500</v>
      </c>
    </row>
    <row r="4" spans="1:6" ht="12.75">
      <c r="A4" s="653"/>
      <c r="B4" s="654" t="s">
        <v>650</v>
      </c>
      <c r="C4" s="655" t="s">
        <v>633</v>
      </c>
      <c r="D4" s="652">
        <v>600</v>
      </c>
      <c r="E4" s="652">
        <v>600</v>
      </c>
      <c r="F4" s="652">
        <v>600</v>
      </c>
    </row>
    <row r="5" spans="1:6" ht="12.75">
      <c r="A5" s="653"/>
      <c r="B5" s="654" t="s">
        <v>651</v>
      </c>
      <c r="C5" s="655" t="s">
        <v>633</v>
      </c>
      <c r="D5" s="652">
        <v>500</v>
      </c>
      <c r="E5" s="652">
        <v>500</v>
      </c>
      <c r="F5" s="652">
        <v>500</v>
      </c>
    </row>
    <row r="6" spans="1:6" ht="12.75">
      <c r="A6" s="653"/>
      <c r="B6" s="654" t="s">
        <v>33</v>
      </c>
      <c r="C6" s="655" t="s">
        <v>633</v>
      </c>
      <c r="D6" s="652">
        <v>100</v>
      </c>
      <c r="E6" s="652">
        <v>100</v>
      </c>
      <c r="F6" s="652">
        <v>100</v>
      </c>
    </row>
    <row r="7" spans="1:6" ht="12.75">
      <c r="A7" s="653"/>
      <c r="B7" s="654" t="s">
        <v>652</v>
      </c>
      <c r="C7" s="655" t="s">
        <v>633</v>
      </c>
      <c r="D7" s="652">
        <v>14000</v>
      </c>
      <c r="E7" s="652">
        <v>14000</v>
      </c>
      <c r="F7" s="652">
        <v>11000</v>
      </c>
    </row>
    <row r="8" spans="1:6" ht="12.75">
      <c r="A8" s="653"/>
      <c r="B8" s="654" t="s">
        <v>27</v>
      </c>
      <c r="C8" s="655" t="s">
        <v>633</v>
      </c>
      <c r="D8" s="652">
        <v>700</v>
      </c>
      <c r="E8" s="652">
        <v>700</v>
      </c>
      <c r="F8" s="652">
        <v>1700</v>
      </c>
    </row>
    <row r="9" spans="1:6" ht="12.75">
      <c r="A9" s="653"/>
      <c r="B9" s="1119" t="s">
        <v>668</v>
      </c>
      <c r="C9" s="655" t="s">
        <v>653</v>
      </c>
      <c r="D9" s="652">
        <v>2772</v>
      </c>
      <c r="E9" s="652">
        <v>3161</v>
      </c>
      <c r="F9" s="652">
        <v>3834</v>
      </c>
    </row>
    <row r="10" spans="1:6" ht="12.75">
      <c r="A10" s="653"/>
      <c r="B10" s="1119"/>
      <c r="C10" s="655" t="s">
        <v>3</v>
      </c>
      <c r="D10" s="652">
        <v>748</v>
      </c>
      <c r="E10" s="652">
        <v>879</v>
      </c>
      <c r="F10" s="652">
        <v>1035</v>
      </c>
    </row>
    <row r="11" spans="1:6" ht="12.75">
      <c r="A11" s="656"/>
      <c r="B11" s="1119"/>
      <c r="C11" s="657" t="s">
        <v>633</v>
      </c>
      <c r="D11" s="652">
        <v>5515</v>
      </c>
      <c r="E11" s="652">
        <v>5515</v>
      </c>
      <c r="F11" s="652">
        <v>9000</v>
      </c>
    </row>
    <row r="12" spans="1:6" ht="12.75">
      <c r="A12" s="658"/>
      <c r="B12" s="1120" t="s">
        <v>654</v>
      </c>
      <c r="C12" s="1120"/>
      <c r="D12" s="659">
        <f>SUM(D9:D11)</f>
        <v>9035</v>
      </c>
      <c r="E12" s="659">
        <f>SUM(E9:E11)</f>
        <v>9555</v>
      </c>
      <c r="F12" s="659">
        <f>SUM(F9:F11)</f>
        <v>13869</v>
      </c>
    </row>
    <row r="13" spans="1:6" ht="12.75">
      <c r="A13" s="653"/>
      <c r="B13" s="1124" t="s">
        <v>4</v>
      </c>
      <c r="C13" s="655" t="s">
        <v>653</v>
      </c>
      <c r="D13" s="652">
        <v>0</v>
      </c>
      <c r="E13" s="652">
        <v>27037</v>
      </c>
      <c r="F13" s="652">
        <v>0</v>
      </c>
    </row>
    <row r="14" spans="1:6" ht="12.75">
      <c r="A14" s="653"/>
      <c r="B14" s="1122"/>
      <c r="C14" s="655" t="s">
        <v>3</v>
      </c>
      <c r="D14" s="652">
        <v>0</v>
      </c>
      <c r="E14" s="652">
        <v>5687</v>
      </c>
      <c r="F14" s="652">
        <v>0</v>
      </c>
    </row>
    <row r="15" spans="1:6" ht="12.75">
      <c r="A15" s="656"/>
      <c r="B15" s="1123"/>
      <c r="C15" s="657" t="s">
        <v>633</v>
      </c>
      <c r="D15" s="652">
        <v>0</v>
      </c>
      <c r="E15" s="652">
        <v>282</v>
      </c>
      <c r="F15" s="652">
        <v>0</v>
      </c>
    </row>
    <row r="16" spans="1:6" ht="12.75">
      <c r="A16" s="658"/>
      <c r="B16" s="1120" t="s">
        <v>2</v>
      </c>
      <c r="C16" s="1120"/>
      <c r="D16" s="659">
        <v>0</v>
      </c>
      <c r="E16" s="659">
        <v>33006</v>
      </c>
      <c r="F16" s="659">
        <v>0</v>
      </c>
    </row>
    <row r="17" spans="1:6" ht="13.5" thickBot="1">
      <c r="A17" s="661"/>
      <c r="B17" s="662" t="s">
        <v>809</v>
      </c>
      <c r="C17" s="663" t="s">
        <v>633</v>
      </c>
      <c r="D17" s="652">
        <v>0</v>
      </c>
      <c r="E17" s="652">
        <v>0</v>
      </c>
      <c r="F17" s="652">
        <v>20800</v>
      </c>
    </row>
    <row r="18" spans="1:6" ht="13.5" thickBot="1">
      <c r="A18" s="664" t="s">
        <v>6</v>
      </c>
      <c r="B18" s="1125" t="s">
        <v>8</v>
      </c>
      <c r="C18" s="1126"/>
      <c r="D18" s="666">
        <f>SUM(D2+D3+D4+D5+D6+D7+D8+D12+D16+D17)</f>
        <v>30148</v>
      </c>
      <c r="E18" s="666">
        <f>SUM(E2+E3+E4+E5+E6+E7+E8+E12+E16+E17)</f>
        <v>63674</v>
      </c>
      <c r="F18" s="666">
        <f>SUM(F2+F3+F4+F5+F6+F7+F8+F12+F16+F17)</f>
        <v>51569</v>
      </c>
    </row>
    <row r="19" spans="1:6" ht="12.75">
      <c r="A19" s="649"/>
      <c r="B19" s="650" t="s">
        <v>40</v>
      </c>
      <c r="C19" s="651" t="s">
        <v>655</v>
      </c>
      <c r="D19" s="652">
        <v>1475</v>
      </c>
      <c r="E19" s="652">
        <v>1475</v>
      </c>
      <c r="F19" s="652">
        <v>3475</v>
      </c>
    </row>
    <row r="20" spans="1:6" ht="12.75">
      <c r="A20" s="649"/>
      <c r="B20" s="650" t="s">
        <v>16</v>
      </c>
      <c r="C20" s="651" t="s">
        <v>655</v>
      </c>
      <c r="D20" s="652">
        <v>170</v>
      </c>
      <c r="E20" s="652">
        <v>1384</v>
      </c>
      <c r="F20" s="652">
        <v>300</v>
      </c>
    </row>
    <row r="21" spans="1:6" ht="12.75">
      <c r="A21" s="649"/>
      <c r="B21" s="650" t="s">
        <v>37</v>
      </c>
      <c r="C21" s="651" t="s">
        <v>38</v>
      </c>
      <c r="D21" s="652">
        <v>2039</v>
      </c>
      <c r="E21" s="652">
        <v>4964</v>
      </c>
      <c r="F21" s="652">
        <v>1100</v>
      </c>
    </row>
    <row r="22" spans="1:6" ht="12.75">
      <c r="A22" s="649"/>
      <c r="B22" s="650" t="s">
        <v>659</v>
      </c>
      <c r="C22" s="651" t="s">
        <v>38</v>
      </c>
      <c r="D22" s="652">
        <v>62</v>
      </c>
      <c r="E22" s="652">
        <v>500</v>
      </c>
      <c r="F22" s="652">
        <v>979</v>
      </c>
    </row>
    <row r="23" spans="1:6" ht="12.75">
      <c r="A23" s="653"/>
      <c r="B23" s="654" t="s">
        <v>41</v>
      </c>
      <c r="C23" s="651" t="s">
        <v>655</v>
      </c>
      <c r="D23" s="652">
        <v>1000</v>
      </c>
      <c r="E23" s="652">
        <v>1000</v>
      </c>
      <c r="F23" s="652">
        <v>500</v>
      </c>
    </row>
    <row r="24" spans="1:6" ht="12.75">
      <c r="A24" s="653"/>
      <c r="B24" s="1133" t="s">
        <v>11</v>
      </c>
      <c r="C24" s="651" t="s">
        <v>655</v>
      </c>
      <c r="D24" s="652">
        <v>0</v>
      </c>
      <c r="E24" s="652">
        <v>0</v>
      </c>
      <c r="F24" s="652">
        <v>0</v>
      </c>
    </row>
    <row r="25" spans="1:6" ht="12.75">
      <c r="A25" s="653"/>
      <c r="B25" s="1133"/>
      <c r="C25" s="655" t="s">
        <v>633</v>
      </c>
      <c r="D25" s="652">
        <v>2000</v>
      </c>
      <c r="E25" s="652">
        <v>2000</v>
      </c>
      <c r="F25" s="652">
        <v>2600</v>
      </c>
    </row>
    <row r="26" spans="1:6" ht="12.75">
      <c r="A26" s="653"/>
      <c r="B26" s="654" t="s">
        <v>656</v>
      </c>
      <c r="C26" s="655" t="s">
        <v>655</v>
      </c>
      <c r="D26" s="652">
        <v>1800</v>
      </c>
      <c r="E26" s="652">
        <v>1800</v>
      </c>
      <c r="F26" s="652">
        <v>510</v>
      </c>
    </row>
    <row r="27" spans="1:6" ht="12.75">
      <c r="A27" s="653"/>
      <c r="B27" s="654" t="s">
        <v>717</v>
      </c>
      <c r="C27" s="655" t="s">
        <v>655</v>
      </c>
      <c r="D27" s="652">
        <v>0</v>
      </c>
      <c r="E27" s="652">
        <v>309</v>
      </c>
      <c r="F27" s="652">
        <v>0</v>
      </c>
    </row>
    <row r="28" spans="1:6" ht="12.75">
      <c r="A28" s="653"/>
      <c r="B28" s="1129" t="s">
        <v>42</v>
      </c>
      <c r="C28" s="651" t="s">
        <v>658</v>
      </c>
      <c r="D28" s="652">
        <v>1500</v>
      </c>
      <c r="E28" s="652">
        <v>1500</v>
      </c>
      <c r="F28" s="652">
        <v>1500</v>
      </c>
    </row>
    <row r="29" spans="1:6" ht="12.75">
      <c r="A29" s="667"/>
      <c r="B29" s="1130"/>
      <c r="C29" s="668" t="s">
        <v>633</v>
      </c>
      <c r="D29" s="669">
        <v>0</v>
      </c>
      <c r="E29" s="669">
        <v>0</v>
      </c>
      <c r="F29" s="669">
        <v>0</v>
      </c>
    </row>
    <row r="30" spans="1:6" ht="12.75">
      <c r="A30" s="667"/>
      <c r="B30" s="729" t="s">
        <v>39</v>
      </c>
      <c r="C30" s="668" t="s">
        <v>658</v>
      </c>
      <c r="D30" s="669">
        <v>0</v>
      </c>
      <c r="E30" s="669">
        <v>0</v>
      </c>
      <c r="F30" s="669">
        <v>0</v>
      </c>
    </row>
    <row r="31" spans="1:6" ht="13.5" thickBot="1">
      <c r="A31" s="670"/>
      <c r="B31" s="671" t="s">
        <v>657</v>
      </c>
      <c r="C31" s="651" t="s">
        <v>658</v>
      </c>
      <c r="D31" s="672">
        <v>0</v>
      </c>
      <c r="E31" s="672">
        <v>0</v>
      </c>
      <c r="F31" s="672">
        <v>1247</v>
      </c>
    </row>
    <row r="32" spans="1:6" ht="13.5" thickBot="1">
      <c r="A32" s="673" t="s">
        <v>12</v>
      </c>
      <c r="B32" s="1134" t="s">
        <v>14</v>
      </c>
      <c r="C32" s="1134"/>
      <c r="D32" s="674">
        <f>SUM(D19:D31)</f>
        <v>10046</v>
      </c>
      <c r="E32" s="674">
        <f>SUM(E19:E31)</f>
        <v>14932</v>
      </c>
      <c r="F32" s="674">
        <f>SUM(F19:F31)</f>
        <v>12211</v>
      </c>
    </row>
    <row r="33" spans="1:6" ht="12.75">
      <c r="A33" s="675"/>
      <c r="B33" s="676" t="s">
        <v>21</v>
      </c>
      <c r="C33" s="677" t="s">
        <v>633</v>
      </c>
      <c r="D33" s="652">
        <v>1000</v>
      </c>
      <c r="E33" s="652">
        <v>1000</v>
      </c>
      <c r="F33" s="652">
        <v>700</v>
      </c>
    </row>
    <row r="34" spans="1:6" ht="12.75">
      <c r="A34" s="653"/>
      <c r="B34" s="1120" t="s">
        <v>22</v>
      </c>
      <c r="C34" s="1120"/>
      <c r="D34" s="678">
        <v>1000</v>
      </c>
      <c r="E34" s="678">
        <v>1000</v>
      </c>
      <c r="F34" s="678">
        <v>700</v>
      </c>
    </row>
    <row r="35" spans="1:6" ht="12.75">
      <c r="A35" s="653"/>
      <c r="B35" s="679" t="s">
        <v>23</v>
      </c>
      <c r="C35" s="657" t="s">
        <v>633</v>
      </c>
      <c r="D35" s="652">
        <v>400</v>
      </c>
      <c r="E35" s="652">
        <v>400</v>
      </c>
      <c r="F35" s="652">
        <v>350</v>
      </c>
    </row>
    <row r="36" spans="1:6" ht="12.75">
      <c r="A36" s="653"/>
      <c r="B36" s="1120" t="s">
        <v>24</v>
      </c>
      <c r="C36" s="1120"/>
      <c r="D36" s="678">
        <v>400</v>
      </c>
      <c r="E36" s="678">
        <v>400</v>
      </c>
      <c r="F36" s="678">
        <v>350</v>
      </c>
    </row>
    <row r="37" spans="1:6" ht="12.75">
      <c r="A37" s="653"/>
      <c r="B37" s="1127" t="s">
        <v>661</v>
      </c>
      <c r="C37" s="651" t="s">
        <v>653</v>
      </c>
      <c r="D37" s="652">
        <v>5311</v>
      </c>
      <c r="E37" s="652">
        <v>5898</v>
      </c>
      <c r="F37" s="652">
        <v>5418</v>
      </c>
    </row>
    <row r="38" spans="1:6" ht="12.75">
      <c r="A38" s="653"/>
      <c r="B38" s="1127"/>
      <c r="C38" s="655" t="s">
        <v>3</v>
      </c>
      <c r="D38" s="652">
        <v>1433</v>
      </c>
      <c r="E38" s="652">
        <v>1619</v>
      </c>
      <c r="F38" s="652">
        <v>1462</v>
      </c>
    </row>
    <row r="39" spans="1:6" ht="12.75">
      <c r="A39" s="653"/>
      <c r="B39" s="1127"/>
      <c r="C39" s="680" t="s">
        <v>633</v>
      </c>
      <c r="D39" s="652">
        <v>2430</v>
      </c>
      <c r="E39" s="652">
        <v>2430</v>
      </c>
      <c r="F39" s="652">
        <v>2200</v>
      </c>
    </row>
    <row r="40" spans="1:6" ht="13.5" thickBot="1">
      <c r="A40" s="656"/>
      <c r="B40" s="1128" t="s">
        <v>662</v>
      </c>
      <c r="C40" s="1128"/>
      <c r="D40" s="681">
        <f>SUM(D37:D39)</f>
        <v>9174</v>
      </c>
      <c r="E40" s="681">
        <f>SUM(E37:E39)</f>
        <v>9947</v>
      </c>
      <c r="F40" s="681">
        <f>SUM(F37:F39)</f>
        <v>9080</v>
      </c>
    </row>
    <row r="41" spans="1:6" ht="13.5" thickBot="1">
      <c r="A41" s="664" t="s">
        <v>13</v>
      </c>
      <c r="B41" s="1125" t="s">
        <v>663</v>
      </c>
      <c r="C41" s="1125"/>
      <c r="D41" s="666">
        <f>SUM(D34+D36+D40)</f>
        <v>10574</v>
      </c>
      <c r="E41" s="666">
        <f>SUM(E34+E36+E40)</f>
        <v>11347</v>
      </c>
      <c r="F41" s="666">
        <f>SUM(F34+F36+F40)</f>
        <v>10130</v>
      </c>
    </row>
    <row r="42" spans="1:6" ht="12.75">
      <c r="A42" s="649"/>
      <c r="B42" s="1121" t="s">
        <v>32</v>
      </c>
      <c r="C42" s="682" t="s">
        <v>653</v>
      </c>
      <c r="D42" s="683">
        <v>14746</v>
      </c>
      <c r="E42" s="683">
        <v>18640</v>
      </c>
      <c r="F42" s="683">
        <v>14497</v>
      </c>
    </row>
    <row r="43" spans="1:6" ht="12.75">
      <c r="A43" s="653"/>
      <c r="B43" s="1122"/>
      <c r="C43" s="684" t="s">
        <v>3</v>
      </c>
      <c r="D43" s="652">
        <v>2478</v>
      </c>
      <c r="E43" s="652">
        <v>3528</v>
      </c>
      <c r="F43" s="652">
        <v>3734</v>
      </c>
    </row>
    <row r="44" spans="1:6" ht="12.75">
      <c r="A44" s="653"/>
      <c r="B44" s="1122"/>
      <c r="C44" s="684" t="s">
        <v>633</v>
      </c>
      <c r="D44" s="652">
        <v>26032</v>
      </c>
      <c r="E44" s="652">
        <v>38927</v>
      </c>
      <c r="F44" s="652">
        <v>26032</v>
      </c>
    </row>
    <row r="45" spans="1:6" ht="12.75">
      <c r="A45" s="653"/>
      <c r="B45" s="1122"/>
      <c r="C45" s="685" t="s">
        <v>626</v>
      </c>
      <c r="D45" s="652">
        <v>0</v>
      </c>
      <c r="E45" s="652">
        <v>1744</v>
      </c>
      <c r="F45" s="652">
        <v>0</v>
      </c>
    </row>
    <row r="46" spans="1:6" ht="12.75">
      <c r="A46" s="653"/>
      <c r="B46" s="1123"/>
      <c r="C46" s="686" t="s">
        <v>660</v>
      </c>
      <c r="D46" s="687">
        <v>2000</v>
      </c>
      <c r="E46" s="687">
        <v>2000</v>
      </c>
      <c r="F46" s="687">
        <v>2000</v>
      </c>
    </row>
    <row r="47" spans="1:6" ht="13.5" thickBot="1">
      <c r="A47" s="688"/>
      <c r="B47" s="689" t="s">
        <v>617</v>
      </c>
      <c r="C47" s="690"/>
      <c r="D47" s="691">
        <f>SUM(D42:D46)</f>
        <v>45256</v>
      </c>
      <c r="E47" s="692">
        <f>SUM(E42:E46)</f>
        <v>64839</v>
      </c>
      <c r="F47" s="692">
        <f>SUM(F42:F46)</f>
        <v>46263</v>
      </c>
    </row>
    <row r="48" spans="1:6" ht="13.5" thickBot="1">
      <c r="A48" s="701" t="s">
        <v>15</v>
      </c>
      <c r="B48" s="702" t="s">
        <v>17</v>
      </c>
      <c r="C48" s="703"/>
      <c r="D48" s="666">
        <f>SUM(D47)</f>
        <v>45256</v>
      </c>
      <c r="E48" s="666">
        <f>SUM(E47)</f>
        <v>64839</v>
      </c>
      <c r="F48" s="704">
        <f>SUM(F47)</f>
        <v>46263</v>
      </c>
    </row>
    <row r="49" spans="1:6" ht="13.5" thickBot="1">
      <c r="A49" s="705"/>
      <c r="B49" s="706"/>
      <c r="C49" s="707"/>
      <c r="D49" s="708"/>
      <c r="E49" s="708"/>
      <c r="F49" s="708"/>
    </row>
    <row r="50" spans="1:6" ht="13.5" thickBot="1">
      <c r="A50" s="709"/>
      <c r="B50" s="1131" t="s">
        <v>29</v>
      </c>
      <c r="C50" s="682" t="s">
        <v>653</v>
      </c>
      <c r="D50" s="683">
        <v>3841</v>
      </c>
      <c r="E50" s="683">
        <v>4242</v>
      </c>
      <c r="F50" s="683">
        <v>3973</v>
      </c>
    </row>
    <row r="51" spans="1:6" ht="13.5" thickBot="1">
      <c r="A51" s="653"/>
      <c r="B51" s="1132"/>
      <c r="C51" s="684" t="s">
        <v>3</v>
      </c>
      <c r="D51" s="652">
        <v>1412</v>
      </c>
      <c r="E51" s="652">
        <v>1560</v>
      </c>
      <c r="F51" s="652">
        <v>1073</v>
      </c>
    </row>
    <row r="52" spans="1:6" ht="12.75">
      <c r="A52" s="653"/>
      <c r="B52" s="1132"/>
      <c r="C52" s="684" t="s">
        <v>633</v>
      </c>
      <c r="D52" s="652">
        <v>14657</v>
      </c>
      <c r="E52" s="652">
        <v>14657</v>
      </c>
      <c r="F52" s="652">
        <v>16096</v>
      </c>
    </row>
    <row r="53" spans="1:6" ht="12.75">
      <c r="A53" s="688"/>
      <c r="B53" s="689" t="s">
        <v>30</v>
      </c>
      <c r="C53" s="690"/>
      <c r="D53" s="691">
        <f>SUM(D50:D52)</f>
        <v>19910</v>
      </c>
      <c r="E53" s="691">
        <f>SUM(E50:E52)</f>
        <v>20459</v>
      </c>
      <c r="F53" s="691">
        <f>SUM(F50:F52)</f>
        <v>21142</v>
      </c>
    </row>
    <row r="54" spans="1:6" ht="13.5" thickBot="1">
      <c r="A54" s="649"/>
      <c r="B54" s="1127" t="s">
        <v>28</v>
      </c>
      <c r="C54" s="693" t="s">
        <v>653</v>
      </c>
      <c r="D54" s="669">
        <v>1518</v>
      </c>
      <c r="E54" s="669">
        <v>1956</v>
      </c>
      <c r="F54" s="669">
        <v>1571</v>
      </c>
    </row>
    <row r="55" spans="1:6" ht="13.5" thickBot="1">
      <c r="A55" s="653"/>
      <c r="B55" s="1132"/>
      <c r="C55" s="684" t="s">
        <v>3</v>
      </c>
      <c r="D55" s="652">
        <v>410</v>
      </c>
      <c r="E55" s="652">
        <v>546</v>
      </c>
      <c r="F55" s="652">
        <v>424</v>
      </c>
    </row>
    <row r="56" spans="1:6" ht="12.75">
      <c r="A56" s="653"/>
      <c r="B56" s="1132"/>
      <c r="C56" s="684" t="s">
        <v>633</v>
      </c>
      <c r="D56" s="652">
        <v>18691</v>
      </c>
      <c r="E56" s="652">
        <v>18691</v>
      </c>
      <c r="F56" s="652">
        <v>25572</v>
      </c>
    </row>
    <row r="57" spans="1:6" ht="12.75">
      <c r="A57" s="688"/>
      <c r="B57" s="689" t="s">
        <v>634</v>
      </c>
      <c r="C57" s="690"/>
      <c r="D57" s="691">
        <f>SUM(D54:D56)</f>
        <v>20619</v>
      </c>
      <c r="E57" s="691">
        <f>SUM(E54:E56)</f>
        <v>21193</v>
      </c>
      <c r="F57" s="691">
        <f>SUM(F54:F56)</f>
        <v>27567</v>
      </c>
    </row>
    <row r="58" spans="1:6" ht="12.75">
      <c r="A58" s="649"/>
      <c r="B58" s="1140" t="s">
        <v>18</v>
      </c>
      <c r="C58" s="693" t="s">
        <v>653</v>
      </c>
      <c r="D58" s="859">
        <v>1821</v>
      </c>
      <c r="E58" s="694">
        <v>2047</v>
      </c>
      <c r="F58" s="694">
        <v>1885</v>
      </c>
    </row>
    <row r="59" spans="1:6" ht="12.75">
      <c r="A59" s="653"/>
      <c r="B59" s="1141"/>
      <c r="C59" s="684" t="s">
        <v>3</v>
      </c>
      <c r="D59" s="860">
        <v>492</v>
      </c>
      <c r="E59" s="695">
        <v>581</v>
      </c>
      <c r="F59" s="695">
        <v>509</v>
      </c>
    </row>
    <row r="60" spans="1:6" ht="12.75">
      <c r="A60" s="653"/>
      <c r="B60" s="1141"/>
      <c r="C60" s="684" t="s">
        <v>633</v>
      </c>
      <c r="D60" s="860">
        <v>5179</v>
      </c>
      <c r="E60" s="695">
        <v>5179</v>
      </c>
      <c r="F60" s="695">
        <v>5179</v>
      </c>
    </row>
    <row r="61" spans="1:6" ht="12.75">
      <c r="A61" s="696"/>
      <c r="B61" s="697" t="s">
        <v>618</v>
      </c>
      <c r="C61" s="698"/>
      <c r="D61" s="659">
        <f>SUM(D58:D60)</f>
        <v>7492</v>
      </c>
      <c r="E61" s="699">
        <f>SUM(E58:E60)</f>
        <v>7807</v>
      </c>
      <c r="F61" s="699">
        <f>SUM(F58:F60)</f>
        <v>7573</v>
      </c>
    </row>
    <row r="62" spans="1:6" ht="12.75">
      <c r="A62" s="710"/>
      <c r="B62" s="1142" t="s">
        <v>19</v>
      </c>
      <c r="C62" s="711" t="s">
        <v>653</v>
      </c>
      <c r="D62" s="860">
        <v>5307</v>
      </c>
      <c r="E62" s="695">
        <v>6035</v>
      </c>
      <c r="F62" s="695">
        <v>5355</v>
      </c>
    </row>
    <row r="63" spans="1:6" ht="12.75">
      <c r="A63" s="653"/>
      <c r="B63" s="1127"/>
      <c r="C63" s="684" t="s">
        <v>3</v>
      </c>
      <c r="D63" s="860">
        <v>1433</v>
      </c>
      <c r="E63" s="695">
        <v>1683</v>
      </c>
      <c r="F63" s="695">
        <v>1446</v>
      </c>
    </row>
    <row r="64" spans="1:6" ht="12.75">
      <c r="A64" s="712"/>
      <c r="B64" s="1127"/>
      <c r="C64" s="713" t="s">
        <v>633</v>
      </c>
      <c r="D64" s="860">
        <v>7233</v>
      </c>
      <c r="E64" s="695">
        <v>7233</v>
      </c>
      <c r="F64" s="695">
        <v>7233</v>
      </c>
    </row>
    <row r="65" spans="1:6" ht="12.75">
      <c r="A65" s="658"/>
      <c r="B65" s="714" t="s">
        <v>619</v>
      </c>
      <c r="C65" s="700"/>
      <c r="D65" s="659">
        <f>SUM(D62:D64)</f>
        <v>13973</v>
      </c>
      <c r="E65" s="699">
        <f>SUM(E62:E64)</f>
        <v>14951</v>
      </c>
      <c r="F65" s="699">
        <f>SUM(F62:F64)</f>
        <v>14034</v>
      </c>
    </row>
    <row r="66" spans="1:6" ht="12.75">
      <c r="A66" s="712"/>
      <c r="B66" s="660" t="s">
        <v>20</v>
      </c>
      <c r="C66" s="713" t="s">
        <v>633</v>
      </c>
      <c r="D66" s="652">
        <v>575</v>
      </c>
      <c r="E66" s="652">
        <v>575</v>
      </c>
      <c r="F66" s="652">
        <v>400</v>
      </c>
    </row>
    <row r="67" spans="1:6" ht="13.5" thickBot="1">
      <c r="A67" s="715"/>
      <c r="B67" s="1138" t="s">
        <v>620</v>
      </c>
      <c r="C67" s="1139"/>
      <c r="D67" s="861">
        <v>575</v>
      </c>
      <c r="E67" s="861">
        <v>575</v>
      </c>
      <c r="F67" s="861">
        <v>400</v>
      </c>
    </row>
    <row r="68" spans="1:6" ht="13.5" thickBot="1">
      <c r="A68" s="701" t="s">
        <v>624</v>
      </c>
      <c r="B68" s="702" t="s">
        <v>622</v>
      </c>
      <c r="C68" s="703"/>
      <c r="D68" s="666">
        <f>SUM(D53+D57+D61+D65+D67)</f>
        <v>62569</v>
      </c>
      <c r="E68" s="704">
        <f>SUM(E53+E57+E61+E65+E67)</f>
        <v>64985</v>
      </c>
      <c r="F68" s="704">
        <f>SUM(F53+F57+F61+F65+F67)</f>
        <v>70716</v>
      </c>
    </row>
    <row r="69" spans="1:6" ht="13.5" thickBot="1">
      <c r="A69" s="701" t="s">
        <v>613</v>
      </c>
      <c r="B69" s="716" t="s">
        <v>614</v>
      </c>
      <c r="C69" s="717" t="s">
        <v>660</v>
      </c>
      <c r="D69" s="704">
        <v>106543</v>
      </c>
      <c r="E69" s="704">
        <v>113493</v>
      </c>
      <c r="F69" s="704">
        <v>118794</v>
      </c>
    </row>
    <row r="70" spans="1:6" ht="13.5" thickBot="1">
      <c r="A70" s="664" t="s">
        <v>615</v>
      </c>
      <c r="B70" s="665" t="s">
        <v>621</v>
      </c>
      <c r="C70" s="702" t="s">
        <v>665</v>
      </c>
      <c r="D70" s="666">
        <v>3200</v>
      </c>
      <c r="E70" s="666">
        <v>4382</v>
      </c>
      <c r="F70" s="666">
        <v>3200</v>
      </c>
    </row>
    <row r="71" spans="1:6" ht="13.5" thickBot="1">
      <c r="A71" s="709"/>
      <c r="B71" s="1135" t="s">
        <v>666</v>
      </c>
      <c r="C71" s="682" t="s">
        <v>653</v>
      </c>
      <c r="D71" s="718">
        <f aca="true" t="shared" si="0" ref="D71:F72">SUM(D9+D13+D37+D42+D50+D54+D58+D62)</f>
        <v>35316</v>
      </c>
      <c r="E71" s="718">
        <f t="shared" si="0"/>
        <v>69016</v>
      </c>
      <c r="F71" s="718">
        <f t="shared" si="0"/>
        <v>36533</v>
      </c>
    </row>
    <row r="72" spans="1:6" ht="13.5" thickBot="1">
      <c r="A72" s="653"/>
      <c r="B72" s="1136"/>
      <c r="C72" s="684" t="s">
        <v>3</v>
      </c>
      <c r="D72" s="719">
        <f t="shared" si="0"/>
        <v>8406</v>
      </c>
      <c r="E72" s="719">
        <f t="shared" si="0"/>
        <v>16083</v>
      </c>
      <c r="F72" s="719">
        <f t="shared" si="0"/>
        <v>9683</v>
      </c>
    </row>
    <row r="73" spans="1:6" ht="13.5" thickBot="1">
      <c r="A73" s="653"/>
      <c r="B73" s="1136"/>
      <c r="C73" s="684" t="s">
        <v>633</v>
      </c>
      <c r="D73" s="719">
        <f>SUM(D2+D3+D4+D5+D6+D7+D8+D11+D15+D17+D25+D29+D33+D35+D39+D44+D52+D56+D60+D64+D66)</f>
        <v>104825</v>
      </c>
      <c r="E73" s="719">
        <f>SUM(E2+E3+E4+E5+E6+E7+E8+E11+E15+E17+E25+E29+E33+E35+E39+E44+E45+E52+E56+E60+E64+E66)</f>
        <v>119746</v>
      </c>
      <c r="F73" s="719">
        <f>SUM(F2+F3+F4+F5+F6+F7+F8+F11+F15+F17+F25+F29+F33+F35+F39+F44+F52+F56+F60+F64+F66)</f>
        <v>133062</v>
      </c>
    </row>
    <row r="74" spans="1:6" ht="13.5" thickBot="1">
      <c r="A74" s="653"/>
      <c r="B74" s="1136"/>
      <c r="C74" s="684" t="s">
        <v>658</v>
      </c>
      <c r="D74" s="719">
        <f>SUM(D19+D20+D21+D22+D23+D24+D26+D28+D30+D31)</f>
        <v>8046</v>
      </c>
      <c r="E74" s="719">
        <f>SUM(E19+E20+E21+E22+E23+E24+E26+E27+E28+E30+E31)</f>
        <v>12932</v>
      </c>
      <c r="F74" s="719">
        <f>SUM(F19+F20+F21+F22+F23+F24+F26+F28+F30+F31)</f>
        <v>9611</v>
      </c>
    </row>
    <row r="75" spans="1:6" ht="13.5" thickBot="1">
      <c r="A75" s="656"/>
      <c r="B75" s="1136"/>
      <c r="C75" s="720" t="s">
        <v>660</v>
      </c>
      <c r="D75" s="719">
        <f>SUM(D46+D69)</f>
        <v>108543</v>
      </c>
      <c r="E75" s="719">
        <f>SUM(E46+E69)</f>
        <v>115493</v>
      </c>
      <c r="F75" s="719">
        <f>SUM(F46+F69)</f>
        <v>120794</v>
      </c>
    </row>
    <row r="76" spans="1:6" ht="13.5" thickBot="1">
      <c r="A76" s="721"/>
      <c r="B76" s="1137"/>
      <c r="C76" s="722" t="s">
        <v>665</v>
      </c>
      <c r="D76" s="723">
        <f>SUM(D70)</f>
        <v>3200</v>
      </c>
      <c r="E76" s="723">
        <f>SUM(E70)</f>
        <v>4382</v>
      </c>
      <c r="F76" s="723">
        <f>SUM(F70)</f>
        <v>3200</v>
      </c>
    </row>
    <row r="77" spans="1:6" ht="13.5" thickBot="1">
      <c r="A77" s="724"/>
      <c r="B77" s="725" t="s">
        <v>667</v>
      </c>
      <c r="C77" s="726"/>
      <c r="D77" s="666">
        <f>SUM(D71:D76)</f>
        <v>268336</v>
      </c>
      <c r="E77" s="666">
        <f>SUM(E71:E76)</f>
        <v>337652</v>
      </c>
      <c r="F77" s="666">
        <f>SUM(F71:F76)</f>
        <v>312883</v>
      </c>
    </row>
    <row r="78" spans="1:6" ht="12.75">
      <c r="A78" s="727"/>
      <c r="B78" s="728"/>
      <c r="C78" s="728"/>
      <c r="D78" s="728"/>
      <c r="E78" s="728"/>
      <c r="F78" s="728"/>
    </row>
    <row r="79" spans="1:6" ht="12.75">
      <c r="A79" s="727"/>
      <c r="B79" s="728"/>
      <c r="C79" s="728"/>
      <c r="D79" s="728"/>
      <c r="E79" s="728"/>
      <c r="F79" s="728"/>
    </row>
  </sheetData>
  <sheetProtection selectLockedCells="1" selectUnlockedCells="1"/>
  <mergeCells count="20">
    <mergeCell ref="B71:B76"/>
    <mergeCell ref="B54:B56"/>
    <mergeCell ref="B67:C67"/>
    <mergeCell ref="B58:B60"/>
    <mergeCell ref="B62:B64"/>
    <mergeCell ref="B50:B52"/>
    <mergeCell ref="B24:B25"/>
    <mergeCell ref="B32:C32"/>
    <mergeCell ref="B34:C34"/>
    <mergeCell ref="B36:C36"/>
    <mergeCell ref="B9:B11"/>
    <mergeCell ref="B12:C12"/>
    <mergeCell ref="B42:B46"/>
    <mergeCell ref="B13:B15"/>
    <mergeCell ref="B16:C16"/>
    <mergeCell ref="B18:C18"/>
    <mergeCell ref="B37:B39"/>
    <mergeCell ref="B40:C40"/>
    <mergeCell ref="B28:B29"/>
    <mergeCell ref="B41:C41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D105" sqref="D105"/>
    </sheetView>
  </sheetViews>
  <sheetFormatPr defaultColWidth="9.00390625" defaultRowHeight="12.75"/>
  <cols>
    <col min="1" max="1" width="9.50390625" style="384" customWidth="1"/>
    <col min="2" max="2" width="91.625" style="384" customWidth="1"/>
    <col min="3" max="3" width="21.625" style="385" customWidth="1"/>
    <col min="4" max="4" width="9.00390625" style="408" customWidth="1"/>
    <col min="5" max="16384" width="9.375" style="408" customWidth="1"/>
  </cols>
  <sheetData>
    <row r="1" spans="1:3" ht="15.75" customHeight="1">
      <c r="A1" s="985" t="s">
        <v>105</v>
      </c>
      <c r="B1" s="985"/>
      <c r="C1" s="985"/>
    </row>
    <row r="2" spans="1:3" ht="15.75" customHeight="1" thickBot="1">
      <c r="A2" s="984" t="s">
        <v>246</v>
      </c>
      <c r="B2" s="984"/>
      <c r="C2" s="310" t="s">
        <v>329</v>
      </c>
    </row>
    <row r="3" spans="1:3" ht="37.5" customHeight="1" thickBot="1">
      <c r="A3" s="23" t="s">
        <v>163</v>
      </c>
      <c r="B3" s="24" t="s">
        <v>107</v>
      </c>
      <c r="C3" s="39" t="s">
        <v>721</v>
      </c>
    </row>
    <row r="4" spans="1:3" s="409" customFormat="1" ht="12" customHeight="1" thickBot="1">
      <c r="A4" s="403">
        <v>1</v>
      </c>
      <c r="B4" s="404">
        <v>2</v>
      </c>
      <c r="C4" s="405">
        <v>3</v>
      </c>
    </row>
    <row r="5" spans="1:3" s="410" customFormat="1" ht="12" customHeight="1" thickBot="1">
      <c r="A5" s="20" t="s">
        <v>108</v>
      </c>
      <c r="B5" s="21" t="s">
        <v>358</v>
      </c>
      <c r="C5" s="300">
        <f>+C6+C7+C8+C9+C10+C11</f>
        <v>0</v>
      </c>
    </row>
    <row r="6" spans="1:3" s="410" customFormat="1" ht="12" customHeight="1">
      <c r="A6" s="15" t="s">
        <v>194</v>
      </c>
      <c r="B6" s="411" t="s">
        <v>359</v>
      </c>
      <c r="C6" s="303"/>
    </row>
    <row r="7" spans="1:3" s="410" customFormat="1" ht="12" customHeight="1">
      <c r="A7" s="14" t="s">
        <v>195</v>
      </c>
      <c r="B7" s="412" t="s">
        <v>360</v>
      </c>
      <c r="C7" s="302"/>
    </row>
    <row r="8" spans="1:3" s="410" customFormat="1" ht="12" customHeight="1">
      <c r="A8" s="14" t="s">
        <v>196</v>
      </c>
      <c r="B8" s="412" t="s">
        <v>361</v>
      </c>
      <c r="C8" s="302"/>
    </row>
    <row r="9" spans="1:3" s="410" customFormat="1" ht="12" customHeight="1">
      <c r="A9" s="14" t="s">
        <v>197</v>
      </c>
      <c r="B9" s="412" t="s">
        <v>362</v>
      </c>
      <c r="C9" s="302"/>
    </row>
    <row r="10" spans="1:3" s="410" customFormat="1" ht="12" customHeight="1">
      <c r="A10" s="14" t="s">
        <v>242</v>
      </c>
      <c r="B10" s="412" t="s">
        <v>363</v>
      </c>
      <c r="C10" s="302"/>
    </row>
    <row r="11" spans="1:3" s="410" customFormat="1" ht="12" customHeight="1" thickBot="1">
      <c r="A11" s="16" t="s">
        <v>198</v>
      </c>
      <c r="B11" s="413" t="s">
        <v>364</v>
      </c>
      <c r="C11" s="302"/>
    </row>
    <row r="12" spans="1:3" s="410" customFormat="1" ht="12" customHeight="1" thickBot="1">
      <c r="A12" s="20" t="s">
        <v>109</v>
      </c>
      <c r="B12" s="295" t="s">
        <v>365</v>
      </c>
      <c r="C12" s="300">
        <f>+C13+C14+C15+C16+C17</f>
        <v>0</v>
      </c>
    </row>
    <row r="13" spans="1:3" s="410" customFormat="1" ht="12" customHeight="1">
      <c r="A13" s="15" t="s">
        <v>200</v>
      </c>
      <c r="B13" s="411" t="s">
        <v>366</v>
      </c>
      <c r="C13" s="303"/>
    </row>
    <row r="14" spans="1:3" s="410" customFormat="1" ht="12" customHeight="1">
      <c r="A14" s="14" t="s">
        <v>201</v>
      </c>
      <c r="B14" s="412" t="s">
        <v>367</v>
      </c>
      <c r="C14" s="302"/>
    </row>
    <row r="15" spans="1:3" s="410" customFormat="1" ht="12" customHeight="1">
      <c r="A15" s="14" t="s">
        <v>202</v>
      </c>
      <c r="B15" s="412" t="s">
        <v>591</v>
      </c>
      <c r="C15" s="302"/>
    </row>
    <row r="16" spans="1:3" s="410" customFormat="1" ht="12" customHeight="1">
      <c r="A16" s="14" t="s">
        <v>203</v>
      </c>
      <c r="B16" s="412" t="s">
        <v>592</v>
      </c>
      <c r="C16" s="302"/>
    </row>
    <row r="17" spans="1:3" s="410" customFormat="1" ht="12" customHeight="1">
      <c r="A17" s="14" t="s">
        <v>204</v>
      </c>
      <c r="B17" s="412" t="s">
        <v>368</v>
      </c>
      <c r="C17" s="302"/>
    </row>
    <row r="18" spans="1:3" s="410" customFormat="1" ht="12" customHeight="1" thickBot="1">
      <c r="A18" s="16" t="s">
        <v>213</v>
      </c>
      <c r="B18" s="413" t="s">
        <v>369</v>
      </c>
      <c r="C18" s="304"/>
    </row>
    <row r="19" spans="1:3" s="410" customFormat="1" ht="12" customHeight="1" thickBot="1">
      <c r="A19" s="20" t="s">
        <v>110</v>
      </c>
      <c r="B19" s="21" t="s">
        <v>370</v>
      </c>
      <c r="C19" s="300">
        <f>+C20+C21+C22+C23+C24</f>
        <v>0</v>
      </c>
    </row>
    <row r="20" spans="1:3" s="410" customFormat="1" ht="12" customHeight="1">
      <c r="A20" s="15" t="s">
        <v>183</v>
      </c>
      <c r="B20" s="411" t="s">
        <v>371</v>
      </c>
      <c r="C20" s="303"/>
    </row>
    <row r="21" spans="1:3" s="410" customFormat="1" ht="12" customHeight="1">
      <c r="A21" s="14" t="s">
        <v>184</v>
      </c>
      <c r="B21" s="412" t="s">
        <v>372</v>
      </c>
      <c r="C21" s="302"/>
    </row>
    <row r="22" spans="1:3" s="410" customFormat="1" ht="12" customHeight="1">
      <c r="A22" s="14" t="s">
        <v>185</v>
      </c>
      <c r="B22" s="412" t="s">
        <v>593</v>
      </c>
      <c r="C22" s="302"/>
    </row>
    <row r="23" spans="1:3" s="410" customFormat="1" ht="12" customHeight="1">
      <c r="A23" s="14" t="s">
        <v>186</v>
      </c>
      <c r="B23" s="412" t="s">
        <v>594</v>
      </c>
      <c r="C23" s="302"/>
    </row>
    <row r="24" spans="1:3" s="410" customFormat="1" ht="12" customHeight="1">
      <c r="A24" s="14" t="s">
        <v>265</v>
      </c>
      <c r="B24" s="412" t="s">
        <v>373</v>
      </c>
      <c r="C24" s="302"/>
    </row>
    <row r="25" spans="1:3" s="410" customFormat="1" ht="12" customHeight="1" thickBot="1">
      <c r="A25" s="16" t="s">
        <v>266</v>
      </c>
      <c r="B25" s="413" t="s">
        <v>374</v>
      </c>
      <c r="C25" s="304"/>
    </row>
    <row r="26" spans="1:3" s="410" customFormat="1" ht="12" customHeight="1" thickBot="1">
      <c r="A26" s="20" t="s">
        <v>267</v>
      </c>
      <c r="B26" s="21" t="s">
        <v>375</v>
      </c>
      <c r="C26" s="306">
        <f>+C27+C30+C31+C32</f>
        <v>0</v>
      </c>
    </row>
    <row r="27" spans="1:3" s="410" customFormat="1" ht="12" customHeight="1">
      <c r="A27" s="15" t="s">
        <v>376</v>
      </c>
      <c r="B27" s="411" t="s">
        <v>382</v>
      </c>
      <c r="C27" s="406">
        <f>+C28+C29</f>
        <v>0</v>
      </c>
    </row>
    <row r="28" spans="1:3" s="410" customFormat="1" ht="12" customHeight="1">
      <c r="A28" s="14" t="s">
        <v>377</v>
      </c>
      <c r="B28" s="412" t="s">
        <v>383</v>
      </c>
      <c r="C28" s="302"/>
    </row>
    <row r="29" spans="1:3" s="410" customFormat="1" ht="12" customHeight="1">
      <c r="A29" s="14" t="s">
        <v>378</v>
      </c>
      <c r="B29" s="412" t="s">
        <v>384</v>
      </c>
      <c r="C29" s="302"/>
    </row>
    <row r="30" spans="1:3" s="410" customFormat="1" ht="12" customHeight="1">
      <c r="A30" s="14" t="s">
        <v>379</v>
      </c>
      <c r="B30" s="412" t="s">
        <v>385</v>
      </c>
      <c r="C30" s="302"/>
    </row>
    <row r="31" spans="1:3" s="410" customFormat="1" ht="12" customHeight="1">
      <c r="A31" s="14" t="s">
        <v>380</v>
      </c>
      <c r="B31" s="412" t="s">
        <v>386</v>
      </c>
      <c r="C31" s="302"/>
    </row>
    <row r="32" spans="1:3" s="410" customFormat="1" ht="12" customHeight="1" thickBot="1">
      <c r="A32" s="16" t="s">
        <v>381</v>
      </c>
      <c r="B32" s="413" t="s">
        <v>387</v>
      </c>
      <c r="C32" s="304"/>
    </row>
    <row r="33" spans="1:3" s="410" customFormat="1" ht="12" customHeight="1" thickBot="1">
      <c r="A33" s="20" t="s">
        <v>112</v>
      </c>
      <c r="B33" s="21" t="s">
        <v>388</v>
      </c>
      <c r="C33" s="300">
        <f>SUM(C34:C43)</f>
        <v>4650</v>
      </c>
    </row>
    <row r="34" spans="1:3" s="410" customFormat="1" ht="12" customHeight="1">
      <c r="A34" s="15" t="s">
        <v>187</v>
      </c>
      <c r="B34" s="411" t="s">
        <v>391</v>
      </c>
      <c r="C34" s="303"/>
    </row>
    <row r="35" spans="1:3" s="410" customFormat="1" ht="12" customHeight="1">
      <c r="A35" s="14" t="s">
        <v>188</v>
      </c>
      <c r="B35" s="412" t="s">
        <v>392</v>
      </c>
      <c r="C35" s="302"/>
    </row>
    <row r="36" spans="1:3" s="410" customFormat="1" ht="12" customHeight="1">
      <c r="A36" s="14" t="s">
        <v>189</v>
      </c>
      <c r="B36" s="412" t="s">
        <v>393</v>
      </c>
      <c r="C36" s="302"/>
    </row>
    <row r="37" spans="1:3" s="410" customFormat="1" ht="12" customHeight="1">
      <c r="A37" s="14" t="s">
        <v>269</v>
      </c>
      <c r="B37" s="412" t="s">
        <v>394</v>
      </c>
      <c r="C37" s="302">
        <v>4650</v>
      </c>
    </row>
    <row r="38" spans="1:3" s="410" customFormat="1" ht="12" customHeight="1">
      <c r="A38" s="14" t="s">
        <v>270</v>
      </c>
      <c r="B38" s="412" t="s">
        <v>395</v>
      </c>
      <c r="C38" s="302"/>
    </row>
    <row r="39" spans="1:3" s="410" customFormat="1" ht="12" customHeight="1">
      <c r="A39" s="14" t="s">
        <v>271</v>
      </c>
      <c r="B39" s="412" t="s">
        <v>396</v>
      </c>
      <c r="C39" s="302"/>
    </row>
    <row r="40" spans="1:3" s="410" customFormat="1" ht="12" customHeight="1">
      <c r="A40" s="14" t="s">
        <v>272</v>
      </c>
      <c r="B40" s="412" t="s">
        <v>397</v>
      </c>
      <c r="C40" s="302"/>
    </row>
    <row r="41" spans="1:3" s="410" customFormat="1" ht="12" customHeight="1">
      <c r="A41" s="14" t="s">
        <v>273</v>
      </c>
      <c r="B41" s="412" t="s">
        <v>398</v>
      </c>
      <c r="C41" s="302"/>
    </row>
    <row r="42" spans="1:3" s="410" customFormat="1" ht="12" customHeight="1">
      <c r="A42" s="14" t="s">
        <v>389</v>
      </c>
      <c r="B42" s="412" t="s">
        <v>399</v>
      </c>
      <c r="C42" s="305"/>
    </row>
    <row r="43" spans="1:3" s="410" customFormat="1" ht="12" customHeight="1" thickBot="1">
      <c r="A43" s="16" t="s">
        <v>390</v>
      </c>
      <c r="B43" s="413" t="s">
        <v>400</v>
      </c>
      <c r="C43" s="400"/>
    </row>
    <row r="44" spans="1:3" s="410" customFormat="1" ht="12" customHeight="1" thickBot="1">
      <c r="A44" s="20" t="s">
        <v>113</v>
      </c>
      <c r="B44" s="21" t="s">
        <v>401</v>
      </c>
      <c r="C44" s="300">
        <f>SUM(C45:C49)</f>
        <v>0</v>
      </c>
    </row>
    <row r="45" spans="1:3" s="410" customFormat="1" ht="12" customHeight="1">
      <c r="A45" s="15" t="s">
        <v>190</v>
      </c>
      <c r="B45" s="411" t="s">
        <v>405</v>
      </c>
      <c r="C45" s="457"/>
    </row>
    <row r="46" spans="1:3" s="410" customFormat="1" ht="12" customHeight="1">
      <c r="A46" s="14" t="s">
        <v>191</v>
      </c>
      <c r="B46" s="412" t="s">
        <v>406</v>
      </c>
      <c r="C46" s="305"/>
    </row>
    <row r="47" spans="1:3" s="410" customFormat="1" ht="12" customHeight="1">
      <c r="A47" s="14" t="s">
        <v>402</v>
      </c>
      <c r="B47" s="412" t="s">
        <v>407</v>
      </c>
      <c r="C47" s="305"/>
    </row>
    <row r="48" spans="1:3" s="410" customFormat="1" ht="12" customHeight="1">
      <c r="A48" s="14" t="s">
        <v>403</v>
      </c>
      <c r="B48" s="412" t="s">
        <v>408</v>
      </c>
      <c r="C48" s="305"/>
    </row>
    <row r="49" spans="1:3" s="410" customFormat="1" ht="12" customHeight="1" thickBot="1">
      <c r="A49" s="16" t="s">
        <v>404</v>
      </c>
      <c r="B49" s="413" t="s">
        <v>409</v>
      </c>
      <c r="C49" s="400"/>
    </row>
    <row r="50" spans="1:3" s="410" customFormat="1" ht="12" customHeight="1" thickBot="1">
      <c r="A50" s="20" t="s">
        <v>274</v>
      </c>
      <c r="B50" s="21" t="s">
        <v>410</v>
      </c>
      <c r="C50" s="300">
        <f>SUM(C51:C53)</f>
        <v>0</v>
      </c>
    </row>
    <row r="51" spans="1:3" s="410" customFormat="1" ht="12" customHeight="1">
      <c r="A51" s="15" t="s">
        <v>192</v>
      </c>
      <c r="B51" s="411" t="s">
        <v>411</v>
      </c>
      <c r="C51" s="303"/>
    </row>
    <row r="52" spans="1:3" s="410" customFormat="1" ht="12" customHeight="1">
      <c r="A52" s="14" t="s">
        <v>193</v>
      </c>
      <c r="B52" s="412" t="s">
        <v>595</v>
      </c>
      <c r="C52" s="302"/>
    </row>
    <row r="53" spans="1:3" s="410" customFormat="1" ht="12" customHeight="1">
      <c r="A53" s="14" t="s">
        <v>414</v>
      </c>
      <c r="B53" s="412" t="s">
        <v>412</v>
      </c>
      <c r="C53" s="302"/>
    </row>
    <row r="54" spans="1:3" s="410" customFormat="1" ht="12" customHeight="1" thickBot="1">
      <c r="A54" s="16" t="s">
        <v>415</v>
      </c>
      <c r="B54" s="413" t="s">
        <v>413</v>
      </c>
      <c r="C54" s="304"/>
    </row>
    <row r="55" spans="1:3" s="410" customFormat="1" ht="12" customHeight="1" thickBot="1">
      <c r="A55" s="20" t="s">
        <v>115</v>
      </c>
      <c r="B55" s="295" t="s">
        <v>416</v>
      </c>
      <c r="C55" s="300">
        <f>SUM(C56:C58)</f>
        <v>0</v>
      </c>
    </row>
    <row r="56" spans="1:3" s="410" customFormat="1" ht="12" customHeight="1">
      <c r="A56" s="15" t="s">
        <v>275</v>
      </c>
      <c r="B56" s="411" t="s">
        <v>418</v>
      </c>
      <c r="C56" s="305"/>
    </row>
    <row r="57" spans="1:3" s="410" customFormat="1" ht="12" customHeight="1">
      <c r="A57" s="14" t="s">
        <v>276</v>
      </c>
      <c r="B57" s="412" t="s">
        <v>596</v>
      </c>
      <c r="C57" s="305"/>
    </row>
    <row r="58" spans="1:3" s="410" customFormat="1" ht="12" customHeight="1">
      <c r="A58" s="14" t="s">
        <v>330</v>
      </c>
      <c r="B58" s="412" t="s">
        <v>419</v>
      </c>
      <c r="C58" s="305"/>
    </row>
    <row r="59" spans="1:3" s="410" customFormat="1" ht="12" customHeight="1" thickBot="1">
      <c r="A59" s="16" t="s">
        <v>417</v>
      </c>
      <c r="B59" s="413" t="s">
        <v>420</v>
      </c>
      <c r="C59" s="305"/>
    </row>
    <row r="60" spans="1:3" s="410" customFormat="1" ht="12" customHeight="1" thickBot="1">
      <c r="A60" s="20" t="s">
        <v>116</v>
      </c>
      <c r="B60" s="21" t="s">
        <v>421</v>
      </c>
      <c r="C60" s="306">
        <f>+C5+C12+C19+C26+C33+C44+C50+C55</f>
        <v>4650</v>
      </c>
    </row>
    <row r="61" spans="1:3" s="410" customFormat="1" ht="12" customHeight="1" thickBot="1">
      <c r="A61" s="414" t="s">
        <v>422</v>
      </c>
      <c r="B61" s="295" t="s">
        <v>423</v>
      </c>
      <c r="C61" s="300">
        <f>SUM(C62:C64)</f>
        <v>0</v>
      </c>
    </row>
    <row r="62" spans="1:3" s="410" customFormat="1" ht="12" customHeight="1">
      <c r="A62" s="15" t="s">
        <v>456</v>
      </c>
      <c r="B62" s="411" t="s">
        <v>424</v>
      </c>
      <c r="C62" s="305"/>
    </row>
    <row r="63" spans="1:3" s="410" customFormat="1" ht="12" customHeight="1">
      <c r="A63" s="14" t="s">
        <v>465</v>
      </c>
      <c r="B63" s="412" t="s">
        <v>425</v>
      </c>
      <c r="C63" s="305"/>
    </row>
    <row r="64" spans="1:3" s="410" customFormat="1" ht="12" customHeight="1" thickBot="1">
      <c r="A64" s="16" t="s">
        <v>466</v>
      </c>
      <c r="B64" s="415" t="s">
        <v>426</v>
      </c>
      <c r="C64" s="305"/>
    </row>
    <row r="65" spans="1:3" s="410" customFormat="1" ht="12" customHeight="1" thickBot="1">
      <c r="A65" s="414" t="s">
        <v>427</v>
      </c>
      <c r="B65" s="295" t="s">
        <v>428</v>
      </c>
      <c r="C65" s="300">
        <f>SUM(C66:C69)</f>
        <v>0</v>
      </c>
    </row>
    <row r="66" spans="1:3" s="410" customFormat="1" ht="12" customHeight="1">
      <c r="A66" s="15" t="s">
        <v>243</v>
      </c>
      <c r="B66" s="411" t="s">
        <v>429</v>
      </c>
      <c r="C66" s="305"/>
    </row>
    <row r="67" spans="1:3" s="410" customFormat="1" ht="12" customHeight="1">
      <c r="A67" s="14" t="s">
        <v>244</v>
      </c>
      <c r="B67" s="412" t="s">
        <v>430</v>
      </c>
      <c r="C67" s="305"/>
    </row>
    <row r="68" spans="1:3" s="410" customFormat="1" ht="12" customHeight="1">
      <c r="A68" s="14" t="s">
        <v>457</v>
      </c>
      <c r="B68" s="412" t="s">
        <v>431</v>
      </c>
      <c r="C68" s="305"/>
    </row>
    <row r="69" spans="1:3" s="410" customFormat="1" ht="12" customHeight="1" thickBot="1">
      <c r="A69" s="16" t="s">
        <v>458</v>
      </c>
      <c r="B69" s="413" t="s">
        <v>432</v>
      </c>
      <c r="C69" s="305"/>
    </row>
    <row r="70" spans="1:3" s="410" customFormat="1" ht="12" customHeight="1" thickBot="1">
      <c r="A70" s="414" t="s">
        <v>433</v>
      </c>
      <c r="B70" s="295" t="s">
        <v>434</v>
      </c>
      <c r="C70" s="300">
        <f>SUM(C71:C72)</f>
        <v>0</v>
      </c>
    </row>
    <row r="71" spans="1:3" s="410" customFormat="1" ht="12" customHeight="1">
      <c r="A71" s="15" t="s">
        <v>459</v>
      </c>
      <c r="B71" s="411" t="s">
        <v>435</v>
      </c>
      <c r="C71" s="305"/>
    </row>
    <row r="72" spans="1:3" s="410" customFormat="1" ht="12" customHeight="1" thickBot="1">
      <c r="A72" s="16" t="s">
        <v>460</v>
      </c>
      <c r="B72" s="413" t="s">
        <v>436</v>
      </c>
      <c r="C72" s="305"/>
    </row>
    <row r="73" spans="1:3" s="410" customFormat="1" ht="12" customHeight="1" thickBot="1">
      <c r="A73" s="414" t="s">
        <v>437</v>
      </c>
      <c r="B73" s="295" t="s">
        <v>438</v>
      </c>
      <c r="C73" s="300">
        <f>SUM(C74:C76)</f>
        <v>0</v>
      </c>
    </row>
    <row r="74" spans="1:3" s="410" customFormat="1" ht="12" customHeight="1">
      <c r="A74" s="15" t="s">
        <v>461</v>
      </c>
      <c r="B74" s="411" t="s">
        <v>439</v>
      </c>
      <c r="C74" s="305"/>
    </row>
    <row r="75" spans="1:3" s="410" customFormat="1" ht="12" customHeight="1">
      <c r="A75" s="14" t="s">
        <v>462</v>
      </c>
      <c r="B75" s="412" t="s">
        <v>440</v>
      </c>
      <c r="C75" s="305"/>
    </row>
    <row r="76" spans="1:3" s="410" customFormat="1" ht="12" customHeight="1" thickBot="1">
      <c r="A76" s="16" t="s">
        <v>463</v>
      </c>
      <c r="B76" s="413" t="s">
        <v>441</v>
      </c>
      <c r="C76" s="305"/>
    </row>
    <row r="77" spans="1:3" s="410" customFormat="1" ht="12" customHeight="1" thickBot="1">
      <c r="A77" s="414" t="s">
        <v>442</v>
      </c>
      <c r="B77" s="295" t="s">
        <v>464</v>
      </c>
      <c r="C77" s="300">
        <f>SUM(C78:C81)</f>
        <v>0</v>
      </c>
    </row>
    <row r="78" spans="1:3" s="410" customFormat="1" ht="12" customHeight="1">
      <c r="A78" s="416" t="s">
        <v>443</v>
      </c>
      <c r="B78" s="411" t="s">
        <v>444</v>
      </c>
      <c r="C78" s="305"/>
    </row>
    <row r="79" spans="1:3" s="410" customFormat="1" ht="12" customHeight="1">
      <c r="A79" s="417" t="s">
        <v>445</v>
      </c>
      <c r="B79" s="412" t="s">
        <v>446</v>
      </c>
      <c r="C79" s="305"/>
    </row>
    <row r="80" spans="1:3" s="410" customFormat="1" ht="12" customHeight="1">
      <c r="A80" s="417" t="s">
        <v>447</v>
      </c>
      <c r="B80" s="412" t="s">
        <v>448</v>
      </c>
      <c r="C80" s="305"/>
    </row>
    <row r="81" spans="1:3" s="410" customFormat="1" ht="12" customHeight="1" thickBot="1">
      <c r="A81" s="418" t="s">
        <v>449</v>
      </c>
      <c r="B81" s="413" t="s">
        <v>450</v>
      </c>
      <c r="C81" s="305"/>
    </row>
    <row r="82" spans="1:3" s="410" customFormat="1" ht="13.5" customHeight="1" thickBot="1">
      <c r="A82" s="414" t="s">
        <v>451</v>
      </c>
      <c r="B82" s="295" t="s">
        <v>452</v>
      </c>
      <c r="C82" s="458"/>
    </row>
    <row r="83" spans="1:3" s="410" customFormat="1" ht="15.75" customHeight="1" thickBot="1">
      <c r="A83" s="414" t="s">
        <v>453</v>
      </c>
      <c r="B83" s="419" t="s">
        <v>454</v>
      </c>
      <c r="C83" s="306">
        <f>+C61+C65+C70+C73+C77+C82</f>
        <v>0</v>
      </c>
    </row>
    <row r="84" spans="1:3" s="410" customFormat="1" ht="16.5" customHeight="1" thickBot="1">
      <c r="A84" s="420" t="s">
        <v>467</v>
      </c>
      <c r="B84" s="421" t="s">
        <v>455</v>
      </c>
      <c r="C84" s="306">
        <f>+C60+C83</f>
        <v>4650</v>
      </c>
    </row>
    <row r="85" spans="1:3" s="410" customFormat="1" ht="83.25" customHeight="1">
      <c r="A85" s="5"/>
      <c r="B85" s="6"/>
      <c r="C85" s="307"/>
    </row>
    <row r="86" spans="1:3" ht="16.5" customHeight="1">
      <c r="A86" s="985" t="s">
        <v>136</v>
      </c>
      <c r="B86" s="985"/>
      <c r="C86" s="985"/>
    </row>
    <row r="87" spans="1:3" s="422" customFormat="1" ht="16.5" customHeight="1" thickBot="1">
      <c r="A87" s="986" t="s">
        <v>247</v>
      </c>
      <c r="B87" s="986"/>
      <c r="C87" s="141" t="s">
        <v>329</v>
      </c>
    </row>
    <row r="88" spans="1:3" ht="37.5" customHeight="1" thickBot="1">
      <c r="A88" s="23" t="s">
        <v>163</v>
      </c>
      <c r="B88" s="24" t="s">
        <v>137</v>
      </c>
      <c r="C88" s="39" t="s">
        <v>721</v>
      </c>
    </row>
    <row r="89" spans="1:3" s="409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2" t="s">
        <v>108</v>
      </c>
      <c r="B90" s="31" t="s">
        <v>470</v>
      </c>
      <c r="C90" s="299">
        <f>SUM(C91:C95)</f>
        <v>3450</v>
      </c>
    </row>
    <row r="91" spans="1:3" ht="12" customHeight="1">
      <c r="A91" s="17" t="s">
        <v>194</v>
      </c>
      <c r="B91" s="10" t="s">
        <v>138</v>
      </c>
      <c r="C91" s="301"/>
    </row>
    <row r="92" spans="1:3" ht="12" customHeight="1">
      <c r="A92" s="14" t="s">
        <v>195</v>
      </c>
      <c r="B92" s="8" t="s">
        <v>277</v>
      </c>
      <c r="C92" s="302"/>
    </row>
    <row r="93" spans="1:3" ht="12" customHeight="1">
      <c r="A93" s="14" t="s">
        <v>196</v>
      </c>
      <c r="B93" s="8" t="s">
        <v>233</v>
      </c>
      <c r="C93" s="304"/>
    </row>
    <row r="94" spans="1:3" ht="12" customHeight="1">
      <c r="A94" s="14" t="s">
        <v>197</v>
      </c>
      <c r="B94" s="11" t="s">
        <v>278</v>
      </c>
      <c r="C94" s="304"/>
    </row>
    <row r="95" spans="1:3" ht="12" customHeight="1">
      <c r="A95" s="14" t="s">
        <v>208</v>
      </c>
      <c r="B95" s="19" t="s">
        <v>279</v>
      </c>
      <c r="C95" s="304">
        <v>3450</v>
      </c>
    </row>
    <row r="96" spans="1:3" ht="12" customHeight="1">
      <c r="A96" s="14" t="s">
        <v>198</v>
      </c>
      <c r="B96" s="8" t="s">
        <v>471</v>
      </c>
      <c r="C96" s="304"/>
    </row>
    <row r="97" spans="1:3" ht="12" customHeight="1">
      <c r="A97" s="14" t="s">
        <v>199</v>
      </c>
      <c r="B97" s="143" t="s">
        <v>472</v>
      </c>
      <c r="C97" s="304"/>
    </row>
    <row r="98" spans="1:3" ht="12" customHeight="1">
      <c r="A98" s="14" t="s">
        <v>209</v>
      </c>
      <c r="B98" s="144" t="s">
        <v>473</v>
      </c>
      <c r="C98" s="304"/>
    </row>
    <row r="99" spans="1:3" ht="12" customHeight="1">
      <c r="A99" s="14" t="s">
        <v>210</v>
      </c>
      <c r="B99" s="144" t="s">
        <v>474</v>
      </c>
      <c r="C99" s="304"/>
    </row>
    <row r="100" spans="1:3" ht="12" customHeight="1">
      <c r="A100" s="14" t="s">
        <v>211</v>
      </c>
      <c r="B100" s="143" t="s">
        <v>475</v>
      </c>
      <c r="C100" s="304">
        <v>2000</v>
      </c>
    </row>
    <row r="101" spans="1:3" ht="12" customHeight="1">
      <c r="A101" s="14" t="s">
        <v>212</v>
      </c>
      <c r="B101" s="143" t="s">
        <v>476</v>
      </c>
      <c r="C101" s="304"/>
    </row>
    <row r="102" spans="1:3" ht="12" customHeight="1">
      <c r="A102" s="14" t="s">
        <v>214</v>
      </c>
      <c r="B102" s="144" t="s">
        <v>477</v>
      </c>
      <c r="C102" s="304"/>
    </row>
    <row r="103" spans="1:3" ht="12" customHeight="1">
      <c r="A103" s="13" t="s">
        <v>280</v>
      </c>
      <c r="B103" s="145" t="s">
        <v>478</v>
      </c>
      <c r="C103" s="304"/>
    </row>
    <row r="104" spans="1:3" ht="12" customHeight="1">
      <c r="A104" s="14" t="s">
        <v>468</v>
      </c>
      <c r="B104" s="145" t="s">
        <v>479</v>
      </c>
      <c r="C104" s="304"/>
    </row>
    <row r="105" spans="1:3" ht="12" customHeight="1" thickBot="1">
      <c r="A105" s="18" t="s">
        <v>469</v>
      </c>
      <c r="B105" s="146" t="s">
        <v>480</v>
      </c>
      <c r="C105" s="308">
        <v>1450</v>
      </c>
    </row>
    <row r="106" spans="1:3" ht="12" customHeight="1" thickBot="1">
      <c r="A106" s="20" t="s">
        <v>109</v>
      </c>
      <c r="B106" s="30" t="s">
        <v>481</v>
      </c>
      <c r="C106" s="300">
        <f>+C107+C109+C111</f>
        <v>1200</v>
      </c>
    </row>
    <row r="107" spans="1:3" ht="12" customHeight="1">
      <c r="A107" s="15" t="s">
        <v>200</v>
      </c>
      <c r="B107" s="8" t="s">
        <v>328</v>
      </c>
      <c r="C107" s="303"/>
    </row>
    <row r="108" spans="1:3" ht="12" customHeight="1">
      <c r="A108" s="15" t="s">
        <v>201</v>
      </c>
      <c r="B108" s="12" t="s">
        <v>485</v>
      </c>
      <c r="C108" s="303"/>
    </row>
    <row r="109" spans="1:3" ht="12" customHeight="1">
      <c r="A109" s="15" t="s">
        <v>202</v>
      </c>
      <c r="B109" s="12" t="s">
        <v>281</v>
      </c>
      <c r="C109" s="302"/>
    </row>
    <row r="110" spans="1:3" ht="12" customHeight="1">
      <c r="A110" s="15" t="s">
        <v>203</v>
      </c>
      <c r="B110" s="12" t="s">
        <v>486</v>
      </c>
      <c r="C110" s="273"/>
    </row>
    <row r="111" spans="1:3" ht="12" customHeight="1">
      <c r="A111" s="15" t="s">
        <v>204</v>
      </c>
      <c r="B111" s="297" t="s">
        <v>331</v>
      </c>
      <c r="C111" s="273">
        <v>1200</v>
      </c>
    </row>
    <row r="112" spans="1:3" ht="12" customHeight="1">
      <c r="A112" s="15" t="s">
        <v>213</v>
      </c>
      <c r="B112" s="296" t="s">
        <v>597</v>
      </c>
      <c r="C112" s="273"/>
    </row>
    <row r="113" spans="1:3" ht="12" customHeight="1">
      <c r="A113" s="15" t="s">
        <v>215</v>
      </c>
      <c r="B113" s="407" t="s">
        <v>491</v>
      </c>
      <c r="C113" s="273"/>
    </row>
    <row r="114" spans="1:3" ht="15.75">
      <c r="A114" s="15" t="s">
        <v>282</v>
      </c>
      <c r="B114" s="144" t="s">
        <v>474</v>
      </c>
      <c r="C114" s="273"/>
    </row>
    <row r="115" spans="1:3" ht="12" customHeight="1">
      <c r="A115" s="15" t="s">
        <v>283</v>
      </c>
      <c r="B115" s="144" t="s">
        <v>490</v>
      </c>
      <c r="C115" s="273"/>
    </row>
    <row r="116" spans="1:3" ht="12" customHeight="1">
      <c r="A116" s="15" t="s">
        <v>284</v>
      </c>
      <c r="B116" s="144" t="s">
        <v>489</v>
      </c>
      <c r="C116" s="273"/>
    </row>
    <row r="117" spans="1:3" ht="12" customHeight="1">
      <c r="A117" s="15" t="s">
        <v>482</v>
      </c>
      <c r="B117" s="144" t="s">
        <v>477</v>
      </c>
      <c r="C117" s="273"/>
    </row>
    <row r="118" spans="1:3" ht="12" customHeight="1">
      <c r="A118" s="15" t="s">
        <v>483</v>
      </c>
      <c r="B118" s="144" t="s">
        <v>488</v>
      </c>
      <c r="C118" s="273"/>
    </row>
    <row r="119" spans="1:3" ht="16.5" thickBot="1">
      <c r="A119" s="13" t="s">
        <v>484</v>
      </c>
      <c r="B119" s="144" t="s">
        <v>487</v>
      </c>
      <c r="C119" s="274">
        <v>1200</v>
      </c>
    </row>
    <row r="120" spans="1:3" ht="12" customHeight="1" thickBot="1">
      <c r="A120" s="20" t="s">
        <v>110</v>
      </c>
      <c r="B120" s="125" t="s">
        <v>492</v>
      </c>
      <c r="C120" s="300">
        <f>+C121+C122</f>
        <v>0</v>
      </c>
    </row>
    <row r="121" spans="1:3" ht="12" customHeight="1">
      <c r="A121" s="15" t="s">
        <v>183</v>
      </c>
      <c r="B121" s="9" t="s">
        <v>150</v>
      </c>
      <c r="C121" s="303"/>
    </row>
    <row r="122" spans="1:3" ht="12" customHeight="1" thickBot="1">
      <c r="A122" s="16" t="s">
        <v>184</v>
      </c>
      <c r="B122" s="12" t="s">
        <v>151</v>
      </c>
      <c r="C122" s="304"/>
    </row>
    <row r="123" spans="1:3" ht="12" customHeight="1" thickBot="1">
      <c r="A123" s="20" t="s">
        <v>111</v>
      </c>
      <c r="B123" s="125" t="s">
        <v>493</v>
      </c>
      <c r="C123" s="300">
        <f>+C90+C106+C120</f>
        <v>4650</v>
      </c>
    </row>
    <row r="124" spans="1:3" ht="12" customHeight="1" thickBot="1">
      <c r="A124" s="20" t="s">
        <v>112</v>
      </c>
      <c r="B124" s="125" t="s">
        <v>494</v>
      </c>
      <c r="C124" s="300">
        <f>+C125+C126+C127</f>
        <v>0</v>
      </c>
    </row>
    <row r="125" spans="1:3" ht="12" customHeight="1">
      <c r="A125" s="15" t="s">
        <v>187</v>
      </c>
      <c r="B125" s="9" t="s">
        <v>495</v>
      </c>
      <c r="C125" s="273"/>
    </row>
    <row r="126" spans="1:3" ht="12" customHeight="1">
      <c r="A126" s="15" t="s">
        <v>188</v>
      </c>
      <c r="B126" s="9" t="s">
        <v>496</v>
      </c>
      <c r="C126" s="273"/>
    </row>
    <row r="127" spans="1:3" ht="12" customHeight="1" thickBot="1">
      <c r="A127" s="13" t="s">
        <v>189</v>
      </c>
      <c r="B127" s="7" t="s">
        <v>497</v>
      </c>
      <c r="C127" s="273"/>
    </row>
    <row r="128" spans="1:3" ht="12" customHeight="1" thickBot="1">
      <c r="A128" s="20" t="s">
        <v>113</v>
      </c>
      <c r="B128" s="125" t="s">
        <v>556</v>
      </c>
      <c r="C128" s="300">
        <f>+C129+C130+C131+C132</f>
        <v>0</v>
      </c>
    </row>
    <row r="129" spans="1:3" ht="12" customHeight="1">
      <c r="A129" s="15" t="s">
        <v>190</v>
      </c>
      <c r="B129" s="9" t="s">
        <v>498</v>
      </c>
      <c r="C129" s="273"/>
    </row>
    <row r="130" spans="1:3" ht="12" customHeight="1">
      <c r="A130" s="15" t="s">
        <v>191</v>
      </c>
      <c r="B130" s="9" t="s">
        <v>499</v>
      </c>
      <c r="C130" s="273"/>
    </row>
    <row r="131" spans="1:3" ht="12" customHeight="1">
      <c r="A131" s="15" t="s">
        <v>402</v>
      </c>
      <c r="B131" s="9" t="s">
        <v>500</v>
      </c>
      <c r="C131" s="273"/>
    </row>
    <row r="132" spans="1:3" ht="12" customHeight="1" thickBot="1">
      <c r="A132" s="13" t="s">
        <v>403</v>
      </c>
      <c r="B132" s="7" t="s">
        <v>501</v>
      </c>
      <c r="C132" s="273"/>
    </row>
    <row r="133" spans="1:3" ht="12" customHeight="1" thickBot="1">
      <c r="A133" s="20" t="s">
        <v>114</v>
      </c>
      <c r="B133" s="125" t="s">
        <v>502</v>
      </c>
      <c r="C133" s="306">
        <f>+C134+C135+C136+C137</f>
        <v>0</v>
      </c>
    </row>
    <row r="134" spans="1:3" ht="12" customHeight="1">
      <c r="A134" s="15" t="s">
        <v>192</v>
      </c>
      <c r="B134" s="9" t="s">
        <v>503</v>
      </c>
      <c r="C134" s="273"/>
    </row>
    <row r="135" spans="1:3" ht="12" customHeight="1">
      <c r="A135" s="15" t="s">
        <v>193</v>
      </c>
      <c r="B135" s="9" t="s">
        <v>513</v>
      </c>
      <c r="C135" s="273"/>
    </row>
    <row r="136" spans="1:3" ht="12" customHeight="1">
      <c r="A136" s="15" t="s">
        <v>414</v>
      </c>
      <c r="B136" s="9" t="s">
        <v>504</v>
      </c>
      <c r="C136" s="273"/>
    </row>
    <row r="137" spans="1:3" ht="12" customHeight="1" thickBot="1">
      <c r="A137" s="13" t="s">
        <v>415</v>
      </c>
      <c r="B137" s="7" t="s">
        <v>505</v>
      </c>
      <c r="C137" s="273"/>
    </row>
    <row r="138" spans="1:3" ht="12" customHeight="1" thickBot="1">
      <c r="A138" s="20" t="s">
        <v>115</v>
      </c>
      <c r="B138" s="125" t="s">
        <v>506</v>
      </c>
      <c r="C138" s="309">
        <f>+C139+C140+C141+C142</f>
        <v>0</v>
      </c>
    </row>
    <row r="139" spans="1:3" ht="12" customHeight="1">
      <c r="A139" s="15" t="s">
        <v>275</v>
      </c>
      <c r="B139" s="9" t="s">
        <v>507</v>
      </c>
      <c r="C139" s="273"/>
    </row>
    <row r="140" spans="1:3" ht="12" customHeight="1">
      <c r="A140" s="15" t="s">
        <v>276</v>
      </c>
      <c r="B140" s="9" t="s">
        <v>508</v>
      </c>
      <c r="C140" s="273"/>
    </row>
    <row r="141" spans="1:3" ht="12" customHeight="1">
      <c r="A141" s="15" t="s">
        <v>330</v>
      </c>
      <c r="B141" s="9" t="s">
        <v>509</v>
      </c>
      <c r="C141" s="273"/>
    </row>
    <row r="142" spans="1:3" ht="12" customHeight="1" thickBot="1">
      <c r="A142" s="15" t="s">
        <v>417</v>
      </c>
      <c r="B142" s="9" t="s">
        <v>510</v>
      </c>
      <c r="C142" s="273"/>
    </row>
    <row r="143" spans="1:9" ht="15" customHeight="1" thickBot="1">
      <c r="A143" s="20" t="s">
        <v>116</v>
      </c>
      <c r="B143" s="125" t="s">
        <v>511</v>
      </c>
      <c r="C143" s="423">
        <f>+C124+C128+C133+C138</f>
        <v>0</v>
      </c>
      <c r="F143" s="424"/>
      <c r="G143" s="425"/>
      <c r="H143" s="425"/>
      <c r="I143" s="425"/>
    </row>
    <row r="144" spans="1:3" s="410" customFormat="1" ht="12.75" customHeight="1" thickBot="1">
      <c r="A144" s="298" t="s">
        <v>117</v>
      </c>
      <c r="B144" s="383" t="s">
        <v>512</v>
      </c>
      <c r="C144" s="423">
        <f>+C123+C143</f>
        <v>4650</v>
      </c>
    </row>
    <row r="145" ht="7.5" customHeight="1"/>
    <row r="146" spans="1:3" ht="15.75">
      <c r="A146" s="987" t="s">
        <v>514</v>
      </c>
      <c r="B146" s="987"/>
      <c r="C146" s="987"/>
    </row>
    <row r="147" spans="1:3" ht="15" customHeight="1" thickBot="1">
      <c r="A147" s="984" t="s">
        <v>248</v>
      </c>
      <c r="B147" s="984"/>
      <c r="C147" s="310" t="s">
        <v>329</v>
      </c>
    </row>
    <row r="148" spans="1:4" ht="13.5" customHeight="1" thickBot="1">
      <c r="A148" s="20">
        <v>1</v>
      </c>
      <c r="B148" s="30" t="s">
        <v>515</v>
      </c>
      <c r="C148" s="300">
        <f>+C60-C123</f>
        <v>0</v>
      </c>
      <c r="D148" s="426"/>
    </row>
    <row r="149" spans="1:3" ht="27.75" customHeight="1" thickBot="1">
      <c r="A149" s="20" t="s">
        <v>109</v>
      </c>
      <c r="B149" s="30" t="s">
        <v>516</v>
      </c>
      <c r="C149" s="300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2015. ÉVI KÖLTSÉGVETÉS
ÖNKÉNT VÁLLALT FELADATAINAK MÉRLEGE
&amp;R&amp;"Times New Roman CE,Félkövér dőlt"&amp;11 1.3. melléklet az 1/2015. (I.27.)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workbookViewId="0" topLeftCell="A1">
      <selection activeCell="J11" sqref="J11"/>
    </sheetView>
  </sheetViews>
  <sheetFormatPr defaultColWidth="9.00390625" defaultRowHeight="12.75"/>
  <cols>
    <col min="1" max="1" width="41.375" style="0" customWidth="1"/>
    <col min="3" max="3" width="11.375" style="0" customWidth="1"/>
    <col min="4" max="4" width="10.375" style="0" customWidth="1"/>
    <col min="5" max="5" width="10.00390625" style="0" customWidth="1"/>
    <col min="6" max="6" width="12.375" style="0" customWidth="1"/>
    <col min="7" max="7" width="12.50390625" style="0" customWidth="1"/>
  </cols>
  <sheetData>
    <row r="1" spans="1:7" ht="14.25">
      <c r="A1" s="1143" t="s">
        <v>681</v>
      </c>
      <c r="B1" s="1143"/>
      <c r="C1" s="1143"/>
      <c r="D1" s="1143"/>
      <c r="E1" s="1143"/>
      <c r="F1" s="1143"/>
      <c r="G1" s="1143"/>
    </row>
    <row r="2" spans="1:7" ht="14.25">
      <c r="A2" s="804"/>
      <c r="B2" s="804"/>
      <c r="C2" s="804"/>
      <c r="D2" s="804"/>
      <c r="E2" s="804"/>
      <c r="F2" s="804"/>
      <c r="G2" s="805" t="s">
        <v>709</v>
      </c>
    </row>
    <row r="3" spans="1:7" ht="15.75" thickBot="1">
      <c r="A3" s="767"/>
      <c r="B3" s="767"/>
      <c r="C3" s="767"/>
      <c r="D3" s="767"/>
      <c r="E3" s="767"/>
      <c r="F3" s="767"/>
      <c r="G3" s="768" t="s">
        <v>224</v>
      </c>
    </row>
    <row r="4" spans="1:7" ht="12.75">
      <c r="A4" s="1144" t="s">
        <v>292</v>
      </c>
      <c r="B4" s="1147" t="s">
        <v>779</v>
      </c>
      <c r="C4" s="1150" t="s">
        <v>682</v>
      </c>
      <c r="D4" s="1151"/>
      <c r="E4" s="1151"/>
      <c r="F4" s="1151"/>
      <c r="G4" s="1154" t="s">
        <v>683</v>
      </c>
    </row>
    <row r="5" spans="1:7" ht="30.75" customHeight="1">
      <c r="A5" s="1145"/>
      <c r="B5" s="1148"/>
      <c r="C5" s="1152"/>
      <c r="D5" s="1153"/>
      <c r="E5" s="1153"/>
      <c r="F5" s="1153"/>
      <c r="G5" s="1155"/>
    </row>
    <row r="6" spans="1:7" ht="34.5" customHeight="1" thickBot="1">
      <c r="A6" s="1146"/>
      <c r="B6" s="1149"/>
      <c r="C6" s="769" t="s">
        <v>684</v>
      </c>
      <c r="D6" s="769" t="s">
        <v>778</v>
      </c>
      <c r="E6" s="769" t="s">
        <v>842</v>
      </c>
      <c r="F6" s="770" t="s">
        <v>843</v>
      </c>
      <c r="G6" s="1156"/>
    </row>
    <row r="7" spans="1:7" ht="12.75">
      <c r="A7" s="771">
        <v>1</v>
      </c>
      <c r="B7" s="772">
        <v>2</v>
      </c>
      <c r="C7" s="772">
        <v>3</v>
      </c>
      <c r="D7" s="772">
        <v>4</v>
      </c>
      <c r="E7" s="772">
        <v>5</v>
      </c>
      <c r="F7" s="773">
        <v>6</v>
      </c>
      <c r="G7" s="774">
        <v>7</v>
      </c>
    </row>
    <row r="8" spans="1:7" ht="15" customHeight="1">
      <c r="A8" s="775" t="s">
        <v>147</v>
      </c>
      <c r="B8" s="776" t="s">
        <v>142</v>
      </c>
      <c r="C8" s="777">
        <v>95800</v>
      </c>
      <c r="D8" s="777">
        <v>96800</v>
      </c>
      <c r="E8" s="777">
        <v>97500</v>
      </c>
      <c r="F8" s="778">
        <v>98300</v>
      </c>
      <c r="G8" s="779">
        <f>+C8+D8+E8+F8</f>
        <v>388400</v>
      </c>
    </row>
    <row r="9" spans="1:7" ht="12.75" customHeight="1">
      <c r="A9" s="775" t="s">
        <v>686</v>
      </c>
      <c r="B9" s="776" t="s">
        <v>152</v>
      </c>
      <c r="C9" s="777">
        <v>0</v>
      </c>
      <c r="D9" s="777">
        <v>0</v>
      </c>
      <c r="E9" s="777">
        <v>0</v>
      </c>
      <c r="F9" s="778">
        <v>0</v>
      </c>
      <c r="G9" s="779">
        <f aca="true" t="shared" si="0" ref="G9:G34">+C9+D9+E9+F9</f>
        <v>0</v>
      </c>
    </row>
    <row r="10" spans="1:7" ht="12.75" customHeight="1">
      <c r="A10" s="775" t="s">
        <v>687</v>
      </c>
      <c r="B10" s="776" t="s">
        <v>153</v>
      </c>
      <c r="C10" s="777">
        <v>1000</v>
      </c>
      <c r="D10" s="777">
        <v>1200</v>
      </c>
      <c r="E10" s="777">
        <v>1400</v>
      </c>
      <c r="F10" s="778">
        <v>1600</v>
      </c>
      <c r="G10" s="779">
        <f t="shared" si="0"/>
        <v>5200</v>
      </c>
    </row>
    <row r="11" spans="1:7" ht="36" customHeight="1">
      <c r="A11" s="775" t="s">
        <v>688</v>
      </c>
      <c r="B11" s="776" t="s">
        <v>601</v>
      </c>
      <c r="C11" s="777">
        <v>6200</v>
      </c>
      <c r="D11" s="777">
        <v>6386</v>
      </c>
      <c r="E11" s="777">
        <v>6578</v>
      </c>
      <c r="F11" s="778">
        <v>6775</v>
      </c>
      <c r="G11" s="779">
        <f t="shared" si="0"/>
        <v>25939</v>
      </c>
    </row>
    <row r="12" spans="1:7" ht="15.75" customHeight="1">
      <c r="A12" s="775" t="s">
        <v>689</v>
      </c>
      <c r="B12" s="776" t="s">
        <v>690</v>
      </c>
      <c r="C12" s="777">
        <v>0</v>
      </c>
      <c r="D12" s="777">
        <v>0</v>
      </c>
      <c r="E12" s="777">
        <v>0</v>
      </c>
      <c r="F12" s="778">
        <v>0</v>
      </c>
      <c r="G12" s="779">
        <f t="shared" si="0"/>
        <v>0</v>
      </c>
    </row>
    <row r="13" spans="1:7" ht="24" customHeight="1">
      <c r="A13" s="775" t="s">
        <v>691</v>
      </c>
      <c r="B13" s="776" t="s">
        <v>692</v>
      </c>
      <c r="C13" s="777">
        <v>0</v>
      </c>
      <c r="D13" s="777">
        <v>0</v>
      </c>
      <c r="E13" s="777">
        <v>0</v>
      </c>
      <c r="F13" s="778">
        <v>0</v>
      </c>
      <c r="G13" s="779">
        <f t="shared" si="0"/>
        <v>0</v>
      </c>
    </row>
    <row r="14" spans="1:7" ht="15" customHeight="1" thickBot="1">
      <c r="A14" s="780" t="s">
        <v>291</v>
      </c>
      <c r="B14" s="781" t="s">
        <v>693</v>
      </c>
      <c r="C14" s="782">
        <v>0</v>
      </c>
      <c r="D14" s="782">
        <v>0</v>
      </c>
      <c r="E14" s="782">
        <v>0</v>
      </c>
      <c r="F14" s="783">
        <v>0</v>
      </c>
      <c r="G14" s="784">
        <f t="shared" si="0"/>
        <v>0</v>
      </c>
    </row>
    <row r="15" spans="1:7" ht="14.25" customHeight="1" thickBot="1">
      <c r="A15" s="785" t="s">
        <v>694</v>
      </c>
      <c r="B15" s="786" t="s">
        <v>695</v>
      </c>
      <c r="C15" s="787">
        <f>SUM(C8:C14)</f>
        <v>103000</v>
      </c>
      <c r="D15" s="787">
        <f>SUM(D8:D14)</f>
        <v>104386</v>
      </c>
      <c r="E15" s="787">
        <f>SUM(E8:E14)</f>
        <v>105478</v>
      </c>
      <c r="F15" s="788">
        <f>SUM(F8:F14)</f>
        <v>106675</v>
      </c>
      <c r="G15" s="789">
        <f t="shared" si="0"/>
        <v>419539</v>
      </c>
    </row>
    <row r="16" spans="1:7" ht="15" customHeight="1" thickBot="1">
      <c r="A16" s="790" t="s">
        <v>696</v>
      </c>
      <c r="B16" s="791" t="s">
        <v>697</v>
      </c>
      <c r="C16" s="792">
        <f>+C15*0.5</f>
        <v>51500</v>
      </c>
      <c r="D16" s="792">
        <f>+D15*0.5</f>
        <v>52193</v>
      </c>
      <c r="E16" s="792">
        <f>+E15*0.5</f>
        <v>52739</v>
      </c>
      <c r="F16" s="793">
        <f>+F15*0.5</f>
        <v>53337.5</v>
      </c>
      <c r="G16" s="789">
        <f t="shared" si="0"/>
        <v>209769.5</v>
      </c>
    </row>
    <row r="17" spans="1:7" ht="26.25" customHeight="1" thickBot="1">
      <c r="A17" s="785" t="s">
        <v>698</v>
      </c>
      <c r="B17" s="794">
        <v>10</v>
      </c>
      <c r="C17" s="787">
        <f>SUM(C18:C24)</f>
        <v>0</v>
      </c>
      <c r="D17" s="787">
        <f>SUM(D18:D24)</f>
        <v>0</v>
      </c>
      <c r="E17" s="787">
        <f>SUM(E18:E24)</f>
        <v>0</v>
      </c>
      <c r="F17" s="788">
        <f>SUM(F18:F24)</f>
        <v>0</v>
      </c>
      <c r="G17" s="789">
        <f t="shared" si="0"/>
        <v>0</v>
      </c>
    </row>
    <row r="18" spans="1:7" ht="18" customHeight="1">
      <c r="A18" s="795" t="s">
        <v>699</v>
      </c>
      <c r="B18" s="796">
        <v>11</v>
      </c>
      <c r="C18" s="797">
        <v>0</v>
      </c>
      <c r="D18" s="797">
        <v>0</v>
      </c>
      <c r="E18" s="797">
        <v>0</v>
      </c>
      <c r="F18" s="798">
        <v>0</v>
      </c>
      <c r="G18" s="799">
        <f t="shared" si="0"/>
        <v>0</v>
      </c>
    </row>
    <row r="19" spans="1:7" ht="15" customHeight="1">
      <c r="A19" s="775" t="s">
        <v>700</v>
      </c>
      <c r="B19" s="800">
        <v>12</v>
      </c>
      <c r="C19" s="777">
        <v>0</v>
      </c>
      <c r="D19" s="777">
        <v>0</v>
      </c>
      <c r="E19" s="777">
        <v>0</v>
      </c>
      <c r="F19" s="778">
        <v>0</v>
      </c>
      <c r="G19" s="779">
        <f t="shared" si="0"/>
        <v>0</v>
      </c>
    </row>
    <row r="20" spans="1:7" ht="14.25" customHeight="1">
      <c r="A20" s="775" t="s">
        <v>701</v>
      </c>
      <c r="B20" s="800">
        <v>13</v>
      </c>
      <c r="C20" s="777">
        <v>0</v>
      </c>
      <c r="D20" s="777">
        <v>0</v>
      </c>
      <c r="E20" s="777">
        <v>0</v>
      </c>
      <c r="F20" s="778">
        <v>0</v>
      </c>
      <c r="G20" s="779">
        <f t="shared" si="0"/>
        <v>0</v>
      </c>
    </row>
    <row r="21" spans="1:7" ht="14.25" customHeight="1">
      <c r="A21" s="775" t="s">
        <v>702</v>
      </c>
      <c r="B21" s="800">
        <v>14</v>
      </c>
      <c r="C21" s="777">
        <v>0</v>
      </c>
      <c r="D21" s="777">
        <v>0</v>
      </c>
      <c r="E21" s="777">
        <v>0</v>
      </c>
      <c r="F21" s="778">
        <v>0</v>
      </c>
      <c r="G21" s="779">
        <f t="shared" si="0"/>
        <v>0</v>
      </c>
    </row>
    <row r="22" spans="1:7" ht="15" customHeight="1">
      <c r="A22" s="775" t="s">
        <v>703</v>
      </c>
      <c r="B22" s="800">
        <v>15</v>
      </c>
      <c r="C22" s="777">
        <v>0</v>
      </c>
      <c r="D22" s="777">
        <v>0</v>
      </c>
      <c r="E22" s="777">
        <v>0</v>
      </c>
      <c r="F22" s="778">
        <v>0</v>
      </c>
      <c r="G22" s="779">
        <f t="shared" si="0"/>
        <v>0</v>
      </c>
    </row>
    <row r="23" spans="1:7" ht="15" customHeight="1">
      <c r="A23" s="775" t="s">
        <v>704</v>
      </c>
      <c r="B23" s="800">
        <v>16</v>
      </c>
      <c r="C23" s="777">
        <v>0</v>
      </c>
      <c r="D23" s="777">
        <v>0</v>
      </c>
      <c r="E23" s="777">
        <v>0</v>
      </c>
      <c r="F23" s="778">
        <v>0</v>
      </c>
      <c r="G23" s="779">
        <f t="shared" si="0"/>
        <v>0</v>
      </c>
    </row>
    <row r="24" spans="1:7" ht="15" customHeight="1" thickBot="1">
      <c r="A24" s="780" t="s">
        <v>705</v>
      </c>
      <c r="B24" s="801">
        <v>17</v>
      </c>
      <c r="C24" s="782">
        <v>0</v>
      </c>
      <c r="D24" s="782">
        <v>0</v>
      </c>
      <c r="E24" s="782">
        <v>0</v>
      </c>
      <c r="F24" s="783">
        <v>0</v>
      </c>
      <c r="G24" s="784">
        <f t="shared" si="0"/>
        <v>0</v>
      </c>
    </row>
    <row r="25" spans="1:7" ht="35.25" customHeight="1" thickBot="1">
      <c r="A25" s="785" t="s">
        <v>706</v>
      </c>
      <c r="B25" s="794">
        <v>18</v>
      </c>
      <c r="C25" s="787">
        <f>SUM(C26:C32)</f>
        <v>0</v>
      </c>
      <c r="D25" s="787">
        <f>SUM(D26:D32)</f>
        <v>0</v>
      </c>
      <c r="E25" s="787">
        <f>SUM(E26:E32)</f>
        <v>0</v>
      </c>
      <c r="F25" s="788">
        <f>SUM(F26:F32)</f>
        <v>0</v>
      </c>
      <c r="G25" s="789">
        <f t="shared" si="0"/>
        <v>0</v>
      </c>
    </row>
    <row r="26" spans="1:7" ht="16.5" customHeight="1">
      <c r="A26" s="795" t="s">
        <v>699</v>
      </c>
      <c r="B26" s="796">
        <v>19</v>
      </c>
      <c r="C26" s="797">
        <v>0</v>
      </c>
      <c r="D26" s="797">
        <v>0</v>
      </c>
      <c r="E26" s="797">
        <v>0</v>
      </c>
      <c r="F26" s="798">
        <v>0</v>
      </c>
      <c r="G26" s="799">
        <f t="shared" si="0"/>
        <v>0</v>
      </c>
    </row>
    <row r="27" spans="1:7" ht="15.75" customHeight="1">
      <c r="A27" s="775" t="s">
        <v>700</v>
      </c>
      <c r="B27" s="800">
        <v>20</v>
      </c>
      <c r="C27" s="777">
        <v>0</v>
      </c>
      <c r="D27" s="777">
        <v>0</v>
      </c>
      <c r="E27" s="777">
        <v>0</v>
      </c>
      <c r="F27" s="778">
        <v>0</v>
      </c>
      <c r="G27" s="779">
        <f t="shared" si="0"/>
        <v>0</v>
      </c>
    </row>
    <row r="28" spans="1:7" ht="15.75" customHeight="1">
      <c r="A28" s="775" t="s">
        <v>701</v>
      </c>
      <c r="B28" s="800">
        <v>21</v>
      </c>
      <c r="C28" s="777">
        <v>0</v>
      </c>
      <c r="D28" s="777">
        <v>0</v>
      </c>
      <c r="E28" s="777">
        <v>0</v>
      </c>
      <c r="F28" s="778">
        <v>0</v>
      </c>
      <c r="G28" s="779">
        <f t="shared" si="0"/>
        <v>0</v>
      </c>
    </row>
    <row r="29" spans="1:7" ht="12.75">
      <c r="A29" s="775" t="s">
        <v>702</v>
      </c>
      <c r="B29" s="800">
        <v>22</v>
      </c>
      <c r="C29" s="777">
        <v>0</v>
      </c>
      <c r="D29" s="777">
        <v>0</v>
      </c>
      <c r="E29" s="777">
        <v>0</v>
      </c>
      <c r="F29" s="778">
        <v>0</v>
      </c>
      <c r="G29" s="779">
        <f t="shared" si="0"/>
        <v>0</v>
      </c>
    </row>
    <row r="30" spans="1:7" ht="12.75">
      <c r="A30" s="775" t="s">
        <v>703</v>
      </c>
      <c r="B30" s="800">
        <v>23</v>
      </c>
      <c r="C30" s="777">
        <v>0</v>
      </c>
      <c r="D30" s="777">
        <v>0</v>
      </c>
      <c r="E30" s="777">
        <v>0</v>
      </c>
      <c r="F30" s="778">
        <v>0</v>
      </c>
      <c r="G30" s="779">
        <f t="shared" si="0"/>
        <v>0</v>
      </c>
    </row>
    <row r="31" spans="1:7" ht="12.75">
      <c r="A31" s="775" t="s">
        <v>704</v>
      </c>
      <c r="B31" s="800">
        <v>24</v>
      </c>
      <c r="C31" s="777">
        <v>0</v>
      </c>
      <c r="D31" s="777">
        <v>0</v>
      </c>
      <c r="E31" s="777">
        <v>0</v>
      </c>
      <c r="F31" s="778">
        <v>0</v>
      </c>
      <c r="G31" s="779">
        <f t="shared" si="0"/>
        <v>0</v>
      </c>
    </row>
    <row r="32" spans="1:7" ht="18" customHeight="1" thickBot="1">
      <c r="A32" s="780" t="s">
        <v>705</v>
      </c>
      <c r="B32" s="801">
        <v>25</v>
      </c>
      <c r="C32" s="782">
        <v>0</v>
      </c>
      <c r="D32" s="782">
        <v>0</v>
      </c>
      <c r="E32" s="782">
        <v>0</v>
      </c>
      <c r="F32" s="783">
        <v>0</v>
      </c>
      <c r="G32" s="784">
        <f t="shared" si="0"/>
        <v>0</v>
      </c>
    </row>
    <row r="33" spans="1:7" ht="17.25" customHeight="1" thickBot="1">
      <c r="A33" s="785" t="s">
        <v>707</v>
      </c>
      <c r="B33" s="794">
        <v>26</v>
      </c>
      <c r="C33" s="787">
        <f>+C17+C25</f>
        <v>0</v>
      </c>
      <c r="D33" s="787">
        <f>+D17+D25</f>
        <v>0</v>
      </c>
      <c r="E33" s="787">
        <f>+E17+E25</f>
        <v>0</v>
      </c>
      <c r="F33" s="788">
        <f>+F17+F25</f>
        <v>0</v>
      </c>
      <c r="G33" s="789">
        <f t="shared" si="0"/>
        <v>0</v>
      </c>
    </row>
    <row r="34" spans="1:7" ht="21" customHeight="1" thickBot="1">
      <c r="A34" s="790" t="s">
        <v>708</v>
      </c>
      <c r="B34" s="802">
        <v>27</v>
      </c>
      <c r="C34" s="792">
        <f>+C16-C33</f>
        <v>51500</v>
      </c>
      <c r="D34" s="792">
        <f>+D16-D33</f>
        <v>52193</v>
      </c>
      <c r="E34" s="792">
        <f>+E16-E33</f>
        <v>52739</v>
      </c>
      <c r="F34" s="792">
        <f>+F16-F33</f>
        <v>53337.5</v>
      </c>
      <c r="G34" s="803">
        <f t="shared" si="0"/>
        <v>209769.5</v>
      </c>
    </row>
    <row r="35" spans="1:7" ht="15">
      <c r="A35" s="767"/>
      <c r="B35" s="767"/>
      <c r="C35" s="767"/>
      <c r="D35" s="767"/>
      <c r="E35" s="767"/>
      <c r="F35" s="767"/>
      <c r="G35" s="767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86">
      <selection activeCell="F111" sqref="F111"/>
    </sheetView>
  </sheetViews>
  <sheetFormatPr defaultColWidth="9.00390625" defaultRowHeight="12.75"/>
  <cols>
    <col min="1" max="1" width="9.50390625" style="384" customWidth="1"/>
    <col min="2" max="2" width="91.625" style="384" customWidth="1"/>
    <col min="3" max="3" width="21.625" style="385" customWidth="1"/>
    <col min="4" max="4" width="9.00390625" style="408" customWidth="1"/>
    <col min="5" max="16384" width="9.375" style="408" customWidth="1"/>
  </cols>
  <sheetData>
    <row r="1" spans="1:3" ht="15.75" customHeight="1">
      <c r="A1" s="985" t="s">
        <v>105</v>
      </c>
      <c r="B1" s="985"/>
      <c r="C1" s="985"/>
    </row>
    <row r="2" spans="1:3" ht="15.75" customHeight="1" thickBot="1">
      <c r="A2" s="984" t="s">
        <v>246</v>
      </c>
      <c r="B2" s="984"/>
      <c r="C2" s="310" t="s">
        <v>329</v>
      </c>
    </row>
    <row r="3" spans="1:3" ht="37.5" customHeight="1" thickBot="1">
      <c r="A3" s="23" t="s">
        <v>163</v>
      </c>
      <c r="B3" s="24" t="s">
        <v>107</v>
      </c>
      <c r="C3" s="39" t="s">
        <v>721</v>
      </c>
    </row>
    <row r="4" spans="1:3" s="409" customFormat="1" ht="12" customHeight="1" thickBot="1">
      <c r="A4" s="403">
        <v>1</v>
      </c>
      <c r="B4" s="404">
        <v>2</v>
      </c>
      <c r="C4" s="405">
        <v>3</v>
      </c>
    </row>
    <row r="5" spans="1:3" s="410" customFormat="1" ht="12" customHeight="1" thickBot="1">
      <c r="A5" s="20" t="s">
        <v>108</v>
      </c>
      <c r="B5" s="21" t="s">
        <v>358</v>
      </c>
      <c r="C5" s="300">
        <f>+C6+C7+C8+C9+C10+C11</f>
        <v>95361</v>
      </c>
    </row>
    <row r="6" spans="1:3" s="410" customFormat="1" ht="12" customHeight="1">
      <c r="A6" s="15" t="s">
        <v>194</v>
      </c>
      <c r="B6" s="411" t="s">
        <v>359</v>
      </c>
      <c r="C6" s="303">
        <v>95361</v>
      </c>
    </row>
    <row r="7" spans="1:3" s="410" customFormat="1" ht="12" customHeight="1">
      <c r="A7" s="14" t="s">
        <v>195</v>
      </c>
      <c r="B7" s="412" t="s">
        <v>360</v>
      </c>
      <c r="C7" s="302"/>
    </row>
    <row r="8" spans="1:3" s="410" customFormat="1" ht="12" customHeight="1">
      <c r="A8" s="14" t="s">
        <v>196</v>
      </c>
      <c r="B8" s="412" t="s">
        <v>361</v>
      </c>
      <c r="C8" s="302"/>
    </row>
    <row r="9" spans="1:3" s="410" customFormat="1" ht="12" customHeight="1">
      <c r="A9" s="14" t="s">
        <v>197</v>
      </c>
      <c r="B9" s="412" t="s">
        <v>362</v>
      </c>
      <c r="C9" s="302"/>
    </row>
    <row r="10" spans="1:3" s="410" customFormat="1" ht="12" customHeight="1">
      <c r="A10" s="14" t="s">
        <v>242</v>
      </c>
      <c r="B10" s="412" t="s">
        <v>363</v>
      </c>
      <c r="C10" s="302"/>
    </row>
    <row r="11" spans="1:3" s="410" customFormat="1" ht="12" customHeight="1" thickBot="1">
      <c r="A11" s="16" t="s">
        <v>198</v>
      </c>
      <c r="B11" s="413" t="s">
        <v>364</v>
      </c>
      <c r="C11" s="302"/>
    </row>
    <row r="12" spans="1:3" s="410" customFormat="1" ht="12" customHeight="1" thickBot="1">
      <c r="A12" s="20" t="s">
        <v>109</v>
      </c>
      <c r="B12" s="295" t="s">
        <v>365</v>
      </c>
      <c r="C12" s="300">
        <f>+C13+C14+C15+C16+C17</f>
        <v>0</v>
      </c>
    </row>
    <row r="13" spans="1:3" s="410" customFormat="1" ht="12" customHeight="1">
      <c r="A13" s="15" t="s">
        <v>200</v>
      </c>
      <c r="B13" s="411" t="s">
        <v>366</v>
      </c>
      <c r="C13" s="303"/>
    </row>
    <row r="14" spans="1:3" s="410" customFormat="1" ht="12" customHeight="1">
      <c r="A14" s="14" t="s">
        <v>201</v>
      </c>
      <c r="B14" s="412" t="s">
        <v>367</v>
      </c>
      <c r="C14" s="302"/>
    </row>
    <row r="15" spans="1:3" s="410" customFormat="1" ht="12" customHeight="1">
      <c r="A15" s="14" t="s">
        <v>202</v>
      </c>
      <c r="B15" s="412" t="s">
        <v>591</v>
      </c>
      <c r="C15" s="302"/>
    </row>
    <row r="16" spans="1:3" s="410" customFormat="1" ht="12" customHeight="1">
      <c r="A16" s="14" t="s">
        <v>203</v>
      </c>
      <c r="B16" s="412" t="s">
        <v>592</v>
      </c>
      <c r="C16" s="302"/>
    </row>
    <row r="17" spans="1:3" s="410" customFormat="1" ht="12" customHeight="1">
      <c r="A17" s="14" t="s">
        <v>204</v>
      </c>
      <c r="B17" s="412" t="s">
        <v>368</v>
      </c>
      <c r="C17" s="302"/>
    </row>
    <row r="18" spans="1:3" s="410" customFormat="1" ht="12" customHeight="1" thickBot="1">
      <c r="A18" s="16" t="s">
        <v>213</v>
      </c>
      <c r="B18" s="413" t="s">
        <v>369</v>
      </c>
      <c r="C18" s="304"/>
    </row>
    <row r="19" spans="1:3" s="410" customFormat="1" ht="12" customHeight="1" thickBot="1">
      <c r="A19" s="20" t="s">
        <v>110</v>
      </c>
      <c r="B19" s="21" t="s">
        <v>370</v>
      </c>
      <c r="C19" s="300">
        <f>+C20+C21+C22+C23+C24</f>
        <v>0</v>
      </c>
    </row>
    <row r="20" spans="1:3" s="410" customFormat="1" ht="12" customHeight="1">
      <c r="A20" s="15" t="s">
        <v>183</v>
      </c>
      <c r="B20" s="411" t="s">
        <v>371</v>
      </c>
      <c r="C20" s="303"/>
    </row>
    <row r="21" spans="1:3" s="410" customFormat="1" ht="12" customHeight="1">
      <c r="A21" s="14" t="s">
        <v>184</v>
      </c>
      <c r="B21" s="412" t="s">
        <v>372</v>
      </c>
      <c r="C21" s="302"/>
    </row>
    <row r="22" spans="1:3" s="410" customFormat="1" ht="12" customHeight="1">
      <c r="A22" s="14" t="s">
        <v>185</v>
      </c>
      <c r="B22" s="412" t="s">
        <v>593</v>
      </c>
      <c r="C22" s="302"/>
    </row>
    <row r="23" spans="1:3" s="410" customFormat="1" ht="12" customHeight="1">
      <c r="A23" s="14" t="s">
        <v>186</v>
      </c>
      <c r="B23" s="412" t="s">
        <v>594</v>
      </c>
      <c r="C23" s="302"/>
    </row>
    <row r="24" spans="1:3" s="410" customFormat="1" ht="12" customHeight="1">
      <c r="A24" s="14" t="s">
        <v>265</v>
      </c>
      <c r="B24" s="412" t="s">
        <v>373</v>
      </c>
      <c r="C24" s="302"/>
    </row>
    <row r="25" spans="1:3" s="410" customFormat="1" ht="12" customHeight="1" thickBot="1">
      <c r="A25" s="16" t="s">
        <v>266</v>
      </c>
      <c r="B25" s="413" t="s">
        <v>374</v>
      </c>
      <c r="C25" s="304"/>
    </row>
    <row r="26" spans="1:3" s="410" customFormat="1" ht="12" customHeight="1" thickBot="1">
      <c r="A26" s="20" t="s">
        <v>267</v>
      </c>
      <c r="B26" s="21" t="s">
        <v>375</v>
      </c>
      <c r="C26" s="306">
        <f>+C27+C30+C31+C32</f>
        <v>0</v>
      </c>
    </row>
    <row r="27" spans="1:3" s="410" customFormat="1" ht="12" customHeight="1">
      <c r="A27" s="15" t="s">
        <v>376</v>
      </c>
      <c r="B27" s="411" t="s">
        <v>382</v>
      </c>
      <c r="C27" s="406">
        <f>+C28+C29</f>
        <v>0</v>
      </c>
    </row>
    <row r="28" spans="1:3" s="410" customFormat="1" ht="12" customHeight="1">
      <c r="A28" s="14" t="s">
        <v>377</v>
      </c>
      <c r="B28" s="412" t="s">
        <v>383</v>
      </c>
      <c r="C28" s="302"/>
    </row>
    <row r="29" spans="1:3" s="410" customFormat="1" ht="12" customHeight="1">
      <c r="A29" s="14" t="s">
        <v>378</v>
      </c>
      <c r="B29" s="412" t="s">
        <v>384</v>
      </c>
      <c r="C29" s="302"/>
    </row>
    <row r="30" spans="1:3" s="410" customFormat="1" ht="12" customHeight="1">
      <c r="A30" s="14" t="s">
        <v>379</v>
      </c>
      <c r="B30" s="412" t="s">
        <v>385</v>
      </c>
      <c r="C30" s="302"/>
    </row>
    <row r="31" spans="1:3" s="410" customFormat="1" ht="12" customHeight="1">
      <c r="A31" s="14" t="s">
        <v>380</v>
      </c>
      <c r="B31" s="412" t="s">
        <v>386</v>
      </c>
      <c r="C31" s="302"/>
    </row>
    <row r="32" spans="1:3" s="410" customFormat="1" ht="12" customHeight="1" thickBot="1">
      <c r="A32" s="16" t="s">
        <v>381</v>
      </c>
      <c r="B32" s="413" t="s">
        <v>387</v>
      </c>
      <c r="C32" s="304"/>
    </row>
    <row r="33" spans="1:3" s="410" customFormat="1" ht="12" customHeight="1" thickBot="1">
      <c r="A33" s="20" t="s">
        <v>112</v>
      </c>
      <c r="B33" s="21" t="s">
        <v>388</v>
      </c>
      <c r="C33" s="300">
        <f>SUM(C34:C43)</f>
        <v>0</v>
      </c>
    </row>
    <row r="34" spans="1:3" s="410" customFormat="1" ht="12" customHeight="1">
      <c r="A34" s="15" t="s">
        <v>187</v>
      </c>
      <c r="B34" s="411" t="s">
        <v>391</v>
      </c>
      <c r="C34" s="303"/>
    </row>
    <row r="35" spans="1:3" s="410" customFormat="1" ht="12" customHeight="1">
      <c r="A35" s="14" t="s">
        <v>188</v>
      </c>
      <c r="B35" s="412" t="s">
        <v>392</v>
      </c>
      <c r="C35" s="302"/>
    </row>
    <row r="36" spans="1:3" s="410" customFormat="1" ht="12" customHeight="1">
      <c r="A36" s="14" t="s">
        <v>189</v>
      </c>
      <c r="B36" s="412" t="s">
        <v>393</v>
      </c>
      <c r="C36" s="302"/>
    </row>
    <row r="37" spans="1:3" s="410" customFormat="1" ht="12" customHeight="1">
      <c r="A37" s="14" t="s">
        <v>269</v>
      </c>
      <c r="B37" s="412" t="s">
        <v>394</v>
      </c>
      <c r="C37" s="302"/>
    </row>
    <row r="38" spans="1:3" s="410" customFormat="1" ht="12" customHeight="1">
      <c r="A38" s="14" t="s">
        <v>270</v>
      </c>
      <c r="B38" s="412" t="s">
        <v>395</v>
      </c>
      <c r="C38" s="302"/>
    </row>
    <row r="39" spans="1:3" s="410" customFormat="1" ht="12" customHeight="1">
      <c r="A39" s="14" t="s">
        <v>271</v>
      </c>
      <c r="B39" s="412" t="s">
        <v>396</v>
      </c>
      <c r="C39" s="302"/>
    </row>
    <row r="40" spans="1:3" s="410" customFormat="1" ht="12" customHeight="1">
      <c r="A40" s="14" t="s">
        <v>272</v>
      </c>
      <c r="B40" s="412" t="s">
        <v>397</v>
      </c>
      <c r="C40" s="302"/>
    </row>
    <row r="41" spans="1:3" s="410" customFormat="1" ht="12" customHeight="1">
      <c r="A41" s="14" t="s">
        <v>273</v>
      </c>
      <c r="B41" s="412" t="s">
        <v>398</v>
      </c>
      <c r="C41" s="302"/>
    </row>
    <row r="42" spans="1:3" s="410" customFormat="1" ht="12" customHeight="1">
      <c r="A42" s="14" t="s">
        <v>389</v>
      </c>
      <c r="B42" s="412" t="s">
        <v>399</v>
      </c>
      <c r="C42" s="305"/>
    </row>
    <row r="43" spans="1:3" s="410" customFormat="1" ht="12" customHeight="1" thickBot="1">
      <c r="A43" s="16" t="s">
        <v>390</v>
      </c>
      <c r="B43" s="413" t="s">
        <v>400</v>
      </c>
      <c r="C43" s="400"/>
    </row>
    <row r="44" spans="1:3" s="410" customFormat="1" ht="12" customHeight="1" thickBot="1">
      <c r="A44" s="20" t="s">
        <v>113</v>
      </c>
      <c r="B44" s="21" t="s">
        <v>401</v>
      </c>
      <c r="C44" s="300">
        <f>SUM(C45:C49)</f>
        <v>0</v>
      </c>
    </row>
    <row r="45" spans="1:3" s="410" customFormat="1" ht="12" customHeight="1">
      <c r="A45" s="15" t="s">
        <v>190</v>
      </c>
      <c r="B45" s="411" t="s">
        <v>405</v>
      </c>
      <c r="C45" s="457"/>
    </row>
    <row r="46" spans="1:3" s="410" customFormat="1" ht="12" customHeight="1">
      <c r="A46" s="14" t="s">
        <v>191</v>
      </c>
      <c r="B46" s="412" t="s">
        <v>406</v>
      </c>
      <c r="C46" s="305"/>
    </row>
    <row r="47" spans="1:3" s="410" customFormat="1" ht="12" customHeight="1">
      <c r="A47" s="14" t="s">
        <v>402</v>
      </c>
      <c r="B47" s="412" t="s">
        <v>407</v>
      </c>
      <c r="C47" s="305"/>
    </row>
    <row r="48" spans="1:3" s="410" customFormat="1" ht="12" customHeight="1">
      <c r="A48" s="14" t="s">
        <v>403</v>
      </c>
      <c r="B48" s="412" t="s">
        <v>408</v>
      </c>
      <c r="C48" s="305"/>
    </row>
    <row r="49" spans="1:3" s="410" customFormat="1" ht="12" customHeight="1" thickBot="1">
      <c r="A49" s="16" t="s">
        <v>404</v>
      </c>
      <c r="B49" s="413" t="s">
        <v>409</v>
      </c>
      <c r="C49" s="400"/>
    </row>
    <row r="50" spans="1:3" s="410" customFormat="1" ht="12" customHeight="1" thickBot="1">
      <c r="A50" s="20" t="s">
        <v>274</v>
      </c>
      <c r="B50" s="21" t="s">
        <v>410</v>
      </c>
      <c r="C50" s="300">
        <f>SUM(C51:C53)</f>
        <v>0</v>
      </c>
    </row>
    <row r="51" spans="1:3" s="410" customFormat="1" ht="12" customHeight="1">
      <c r="A51" s="15" t="s">
        <v>192</v>
      </c>
      <c r="B51" s="411" t="s">
        <v>411</v>
      </c>
      <c r="C51" s="303"/>
    </row>
    <row r="52" spans="1:3" s="410" customFormat="1" ht="12" customHeight="1">
      <c r="A52" s="14" t="s">
        <v>193</v>
      </c>
      <c r="B52" s="412" t="s">
        <v>595</v>
      </c>
      <c r="C52" s="302"/>
    </row>
    <row r="53" spans="1:3" s="410" customFormat="1" ht="12" customHeight="1">
      <c r="A53" s="14" t="s">
        <v>414</v>
      </c>
      <c r="B53" s="412" t="s">
        <v>412</v>
      </c>
      <c r="C53" s="302"/>
    </row>
    <row r="54" spans="1:3" s="410" customFormat="1" ht="12" customHeight="1" thickBot="1">
      <c r="A54" s="16" t="s">
        <v>415</v>
      </c>
      <c r="B54" s="413" t="s">
        <v>413</v>
      </c>
      <c r="C54" s="304"/>
    </row>
    <row r="55" spans="1:3" s="410" customFormat="1" ht="12" customHeight="1" thickBot="1">
      <c r="A55" s="20" t="s">
        <v>115</v>
      </c>
      <c r="B55" s="295" t="s">
        <v>416</v>
      </c>
      <c r="C55" s="300">
        <f>SUM(C56:C58)</f>
        <v>0</v>
      </c>
    </row>
    <row r="56" spans="1:3" s="410" customFormat="1" ht="12" customHeight="1">
      <c r="A56" s="15" t="s">
        <v>275</v>
      </c>
      <c r="B56" s="411" t="s">
        <v>418</v>
      </c>
      <c r="C56" s="305"/>
    </row>
    <row r="57" spans="1:3" s="410" customFormat="1" ht="12" customHeight="1">
      <c r="A57" s="14" t="s">
        <v>276</v>
      </c>
      <c r="B57" s="412" t="s">
        <v>596</v>
      </c>
      <c r="C57" s="305"/>
    </row>
    <row r="58" spans="1:3" s="410" customFormat="1" ht="12" customHeight="1">
      <c r="A58" s="14" t="s">
        <v>330</v>
      </c>
      <c r="B58" s="412" t="s">
        <v>419</v>
      </c>
      <c r="C58" s="305"/>
    </row>
    <row r="59" spans="1:3" s="410" customFormat="1" ht="12" customHeight="1" thickBot="1">
      <c r="A59" s="16" t="s">
        <v>417</v>
      </c>
      <c r="B59" s="413" t="s">
        <v>420</v>
      </c>
      <c r="C59" s="305"/>
    </row>
    <row r="60" spans="1:3" s="410" customFormat="1" ht="12" customHeight="1" thickBot="1">
      <c r="A60" s="20" t="s">
        <v>116</v>
      </c>
      <c r="B60" s="21" t="s">
        <v>421</v>
      </c>
      <c r="C60" s="306">
        <f>+C5+C12+C19+C26+C33+C44+C50+C55</f>
        <v>95361</v>
      </c>
    </row>
    <row r="61" spans="1:3" s="410" customFormat="1" ht="12" customHeight="1" thickBot="1">
      <c r="A61" s="414" t="s">
        <v>422</v>
      </c>
      <c r="B61" s="295" t="s">
        <v>423</v>
      </c>
      <c r="C61" s="300">
        <f>SUM(C62:C64)</f>
        <v>0</v>
      </c>
    </row>
    <row r="62" spans="1:3" s="410" customFormat="1" ht="12" customHeight="1">
      <c r="A62" s="15" t="s">
        <v>456</v>
      </c>
      <c r="B62" s="411" t="s">
        <v>424</v>
      </c>
      <c r="C62" s="305"/>
    </row>
    <row r="63" spans="1:3" s="410" customFormat="1" ht="12" customHeight="1">
      <c r="A63" s="14" t="s">
        <v>465</v>
      </c>
      <c r="B63" s="412" t="s">
        <v>425</v>
      </c>
      <c r="C63" s="305"/>
    </row>
    <row r="64" spans="1:3" s="410" customFormat="1" ht="12" customHeight="1" thickBot="1">
      <c r="A64" s="16" t="s">
        <v>466</v>
      </c>
      <c r="B64" s="415" t="s">
        <v>426</v>
      </c>
      <c r="C64" s="305"/>
    </row>
    <row r="65" spans="1:3" s="410" customFormat="1" ht="12" customHeight="1" thickBot="1">
      <c r="A65" s="414" t="s">
        <v>427</v>
      </c>
      <c r="B65" s="295" t="s">
        <v>428</v>
      </c>
      <c r="C65" s="300">
        <f>SUM(C66:C69)</f>
        <v>0</v>
      </c>
    </row>
    <row r="66" spans="1:3" s="410" customFormat="1" ht="12" customHeight="1">
      <c r="A66" s="15" t="s">
        <v>243</v>
      </c>
      <c r="B66" s="411" t="s">
        <v>429</v>
      </c>
      <c r="C66" s="305"/>
    </row>
    <row r="67" spans="1:3" s="410" customFormat="1" ht="12" customHeight="1">
      <c r="A67" s="14" t="s">
        <v>244</v>
      </c>
      <c r="B67" s="412" t="s">
        <v>430</v>
      </c>
      <c r="C67" s="305"/>
    </row>
    <row r="68" spans="1:3" s="410" customFormat="1" ht="12" customHeight="1">
      <c r="A68" s="14" t="s">
        <v>457</v>
      </c>
      <c r="B68" s="412" t="s">
        <v>431</v>
      </c>
      <c r="C68" s="305"/>
    </row>
    <row r="69" spans="1:3" s="410" customFormat="1" ht="12" customHeight="1" thickBot="1">
      <c r="A69" s="16" t="s">
        <v>458</v>
      </c>
      <c r="B69" s="413" t="s">
        <v>432</v>
      </c>
      <c r="C69" s="305"/>
    </row>
    <row r="70" spans="1:3" s="410" customFormat="1" ht="12" customHeight="1" thickBot="1">
      <c r="A70" s="414" t="s">
        <v>433</v>
      </c>
      <c r="B70" s="295" t="s">
        <v>434</v>
      </c>
      <c r="C70" s="300">
        <f>SUM(C71:C72)</f>
        <v>0</v>
      </c>
    </row>
    <row r="71" spans="1:3" s="410" customFormat="1" ht="12" customHeight="1">
      <c r="A71" s="15" t="s">
        <v>459</v>
      </c>
      <c r="B71" s="411" t="s">
        <v>435</v>
      </c>
      <c r="C71" s="305"/>
    </row>
    <row r="72" spans="1:3" s="410" customFormat="1" ht="12" customHeight="1" thickBot="1">
      <c r="A72" s="16" t="s">
        <v>460</v>
      </c>
      <c r="B72" s="413" t="s">
        <v>436</v>
      </c>
      <c r="C72" s="305"/>
    </row>
    <row r="73" spans="1:3" s="410" customFormat="1" ht="12" customHeight="1" thickBot="1">
      <c r="A73" s="414" t="s">
        <v>437</v>
      </c>
      <c r="B73" s="295" t="s">
        <v>438</v>
      </c>
      <c r="C73" s="300">
        <f>SUM(C74:C76)</f>
        <v>0</v>
      </c>
    </row>
    <row r="74" spans="1:3" s="410" customFormat="1" ht="12" customHeight="1">
      <c r="A74" s="15" t="s">
        <v>461</v>
      </c>
      <c r="B74" s="411" t="s">
        <v>439</v>
      </c>
      <c r="C74" s="305"/>
    </row>
    <row r="75" spans="1:3" s="410" customFormat="1" ht="12" customHeight="1">
      <c r="A75" s="14" t="s">
        <v>462</v>
      </c>
      <c r="B75" s="412" t="s">
        <v>440</v>
      </c>
      <c r="C75" s="305"/>
    </row>
    <row r="76" spans="1:3" s="410" customFormat="1" ht="12" customHeight="1" thickBot="1">
      <c r="A76" s="16" t="s">
        <v>463</v>
      </c>
      <c r="B76" s="413" t="s">
        <v>441</v>
      </c>
      <c r="C76" s="305"/>
    </row>
    <row r="77" spans="1:3" s="410" customFormat="1" ht="12" customHeight="1" thickBot="1">
      <c r="A77" s="414" t="s">
        <v>442</v>
      </c>
      <c r="B77" s="295" t="s">
        <v>464</v>
      </c>
      <c r="C77" s="300">
        <f>SUM(C78:C81)</f>
        <v>0</v>
      </c>
    </row>
    <row r="78" spans="1:3" s="410" customFormat="1" ht="12" customHeight="1">
      <c r="A78" s="416" t="s">
        <v>443</v>
      </c>
      <c r="B78" s="411" t="s">
        <v>444</v>
      </c>
      <c r="C78" s="305"/>
    </row>
    <row r="79" spans="1:3" s="410" customFormat="1" ht="12" customHeight="1">
      <c r="A79" s="417" t="s">
        <v>445</v>
      </c>
      <c r="B79" s="412" t="s">
        <v>446</v>
      </c>
      <c r="C79" s="305"/>
    </row>
    <row r="80" spans="1:3" s="410" customFormat="1" ht="12" customHeight="1">
      <c r="A80" s="417" t="s">
        <v>447</v>
      </c>
      <c r="B80" s="412" t="s">
        <v>448</v>
      </c>
      <c r="C80" s="305"/>
    </row>
    <row r="81" spans="1:3" s="410" customFormat="1" ht="12" customHeight="1" thickBot="1">
      <c r="A81" s="418" t="s">
        <v>449</v>
      </c>
      <c r="B81" s="413" t="s">
        <v>450</v>
      </c>
      <c r="C81" s="305"/>
    </row>
    <row r="82" spans="1:3" s="410" customFormat="1" ht="13.5" customHeight="1" thickBot="1">
      <c r="A82" s="414" t="s">
        <v>451</v>
      </c>
      <c r="B82" s="295" t="s">
        <v>452</v>
      </c>
      <c r="C82" s="458"/>
    </row>
    <row r="83" spans="1:3" s="410" customFormat="1" ht="15.75" customHeight="1" thickBot="1">
      <c r="A83" s="414" t="s">
        <v>453</v>
      </c>
      <c r="B83" s="419" t="s">
        <v>454</v>
      </c>
      <c r="C83" s="306">
        <f>+C61+C65+C70+C73+C77+C82</f>
        <v>0</v>
      </c>
    </row>
    <row r="84" spans="1:3" s="410" customFormat="1" ht="16.5" customHeight="1" thickBot="1">
      <c r="A84" s="420" t="s">
        <v>467</v>
      </c>
      <c r="B84" s="421" t="s">
        <v>455</v>
      </c>
      <c r="C84" s="306">
        <f>+C60+C83</f>
        <v>95361</v>
      </c>
    </row>
    <row r="85" spans="1:3" s="410" customFormat="1" ht="83.25" customHeight="1">
      <c r="A85" s="5"/>
      <c r="B85" s="6"/>
      <c r="C85" s="307"/>
    </row>
    <row r="86" spans="1:3" ht="16.5" customHeight="1">
      <c r="A86" s="985" t="s">
        <v>136</v>
      </c>
      <c r="B86" s="985"/>
      <c r="C86" s="985"/>
    </row>
    <row r="87" spans="1:3" s="422" customFormat="1" ht="16.5" customHeight="1" thickBot="1">
      <c r="A87" s="986" t="s">
        <v>247</v>
      </c>
      <c r="B87" s="986"/>
      <c r="C87" s="141" t="s">
        <v>329</v>
      </c>
    </row>
    <row r="88" spans="1:3" ht="37.5" customHeight="1" thickBot="1">
      <c r="A88" s="23" t="s">
        <v>163</v>
      </c>
      <c r="B88" s="24" t="s">
        <v>137</v>
      </c>
      <c r="C88" s="39" t="s">
        <v>721</v>
      </c>
    </row>
    <row r="89" spans="1:3" s="409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2" t="s">
        <v>108</v>
      </c>
      <c r="B90" s="31" t="s">
        <v>470</v>
      </c>
      <c r="C90" s="299">
        <f>SUM(C91:C95)</f>
        <v>95684</v>
      </c>
    </row>
    <row r="91" spans="1:3" ht="12" customHeight="1">
      <c r="A91" s="17" t="s">
        <v>194</v>
      </c>
      <c r="B91" s="10" t="s">
        <v>138</v>
      </c>
      <c r="C91" s="301">
        <v>60341</v>
      </c>
    </row>
    <row r="92" spans="1:3" ht="12" customHeight="1">
      <c r="A92" s="14" t="s">
        <v>195</v>
      </c>
      <c r="B92" s="8" t="s">
        <v>277</v>
      </c>
      <c r="C92" s="302">
        <v>16473</v>
      </c>
    </row>
    <row r="93" spans="1:3" ht="12" customHeight="1">
      <c r="A93" s="14" t="s">
        <v>196</v>
      </c>
      <c r="B93" s="8" t="s">
        <v>233</v>
      </c>
      <c r="C93" s="304">
        <v>18870</v>
      </c>
    </row>
    <row r="94" spans="1:3" ht="12" customHeight="1">
      <c r="A94" s="14" t="s">
        <v>197</v>
      </c>
      <c r="B94" s="11" t="s">
        <v>278</v>
      </c>
      <c r="C94" s="304"/>
    </row>
    <row r="95" spans="1:3" ht="12" customHeight="1">
      <c r="A95" s="14" t="s">
        <v>208</v>
      </c>
      <c r="B95" s="19" t="s">
        <v>279</v>
      </c>
      <c r="C95" s="304"/>
    </row>
    <row r="96" spans="1:3" ht="12" customHeight="1">
      <c r="A96" s="14" t="s">
        <v>198</v>
      </c>
      <c r="B96" s="8" t="s">
        <v>471</v>
      </c>
      <c r="C96" s="304"/>
    </row>
    <row r="97" spans="1:3" ht="12" customHeight="1">
      <c r="A97" s="14" t="s">
        <v>199</v>
      </c>
      <c r="B97" s="143" t="s">
        <v>472</v>
      </c>
      <c r="C97" s="304"/>
    </row>
    <row r="98" spans="1:3" ht="12" customHeight="1">
      <c r="A98" s="14" t="s">
        <v>209</v>
      </c>
      <c r="B98" s="144" t="s">
        <v>473</v>
      </c>
      <c r="C98" s="304"/>
    </row>
    <row r="99" spans="1:3" ht="12" customHeight="1">
      <c r="A99" s="14" t="s">
        <v>210</v>
      </c>
      <c r="B99" s="144" t="s">
        <v>474</v>
      </c>
      <c r="C99" s="304"/>
    </row>
    <row r="100" spans="1:3" ht="12" customHeight="1">
      <c r="A100" s="14" t="s">
        <v>211</v>
      </c>
      <c r="B100" s="143" t="s">
        <v>475</v>
      </c>
      <c r="C100" s="304"/>
    </row>
    <row r="101" spans="1:3" ht="12" customHeight="1">
      <c r="A101" s="14" t="s">
        <v>212</v>
      </c>
      <c r="B101" s="143" t="s">
        <v>476</v>
      </c>
      <c r="C101" s="304"/>
    </row>
    <row r="102" spans="1:3" ht="12" customHeight="1">
      <c r="A102" s="14" t="s">
        <v>214</v>
      </c>
      <c r="B102" s="144" t="s">
        <v>477</v>
      </c>
      <c r="C102" s="304"/>
    </row>
    <row r="103" spans="1:3" ht="12" customHeight="1">
      <c r="A103" s="13" t="s">
        <v>280</v>
      </c>
      <c r="B103" s="145" t="s">
        <v>478</v>
      </c>
      <c r="C103" s="304"/>
    </row>
    <row r="104" spans="1:3" ht="12" customHeight="1">
      <c r="A104" s="14" t="s">
        <v>468</v>
      </c>
      <c r="B104" s="145" t="s">
        <v>479</v>
      </c>
      <c r="C104" s="304"/>
    </row>
    <row r="105" spans="1:3" ht="12" customHeight="1" thickBot="1">
      <c r="A105" s="18" t="s">
        <v>469</v>
      </c>
      <c r="B105" s="146" t="s">
        <v>480</v>
      </c>
      <c r="C105" s="308"/>
    </row>
    <row r="106" spans="1:3" ht="12" customHeight="1" thickBot="1">
      <c r="A106" s="20" t="s">
        <v>109</v>
      </c>
      <c r="B106" s="30" t="s">
        <v>481</v>
      </c>
      <c r="C106" s="300">
        <f>+C107+C109+C111</f>
        <v>250</v>
      </c>
    </row>
    <row r="107" spans="1:3" ht="12" customHeight="1">
      <c r="A107" s="15" t="s">
        <v>200</v>
      </c>
      <c r="B107" s="8" t="s">
        <v>328</v>
      </c>
      <c r="C107" s="303">
        <v>250</v>
      </c>
    </row>
    <row r="108" spans="1:3" ht="12" customHeight="1">
      <c r="A108" s="15" t="s">
        <v>201</v>
      </c>
      <c r="B108" s="12" t="s">
        <v>485</v>
      </c>
      <c r="C108" s="303"/>
    </row>
    <row r="109" spans="1:3" ht="12" customHeight="1">
      <c r="A109" s="15" t="s">
        <v>202</v>
      </c>
      <c r="B109" s="12" t="s">
        <v>281</v>
      </c>
      <c r="C109" s="302"/>
    </row>
    <row r="110" spans="1:3" ht="12" customHeight="1">
      <c r="A110" s="15" t="s">
        <v>203</v>
      </c>
      <c r="B110" s="12" t="s">
        <v>486</v>
      </c>
      <c r="C110" s="273"/>
    </row>
    <row r="111" spans="1:3" ht="12" customHeight="1">
      <c r="A111" s="15" t="s">
        <v>204</v>
      </c>
      <c r="B111" s="297" t="s">
        <v>331</v>
      </c>
      <c r="C111" s="273"/>
    </row>
    <row r="112" spans="1:3" ht="12" customHeight="1">
      <c r="A112" s="15" t="s">
        <v>213</v>
      </c>
      <c r="B112" s="296" t="s">
        <v>597</v>
      </c>
      <c r="C112" s="273"/>
    </row>
    <row r="113" spans="1:3" ht="12" customHeight="1">
      <c r="A113" s="15" t="s">
        <v>215</v>
      </c>
      <c r="B113" s="407" t="s">
        <v>491</v>
      </c>
      <c r="C113" s="273"/>
    </row>
    <row r="114" spans="1:3" ht="15.75">
      <c r="A114" s="15" t="s">
        <v>282</v>
      </c>
      <c r="B114" s="144" t="s">
        <v>474</v>
      </c>
      <c r="C114" s="273"/>
    </row>
    <row r="115" spans="1:3" ht="12" customHeight="1">
      <c r="A115" s="15" t="s">
        <v>283</v>
      </c>
      <c r="B115" s="144" t="s">
        <v>490</v>
      </c>
      <c r="C115" s="273"/>
    </row>
    <row r="116" spans="1:3" ht="12" customHeight="1">
      <c r="A116" s="15" t="s">
        <v>284</v>
      </c>
      <c r="B116" s="144" t="s">
        <v>489</v>
      </c>
      <c r="C116" s="273"/>
    </row>
    <row r="117" spans="1:3" ht="12" customHeight="1">
      <c r="A117" s="15" t="s">
        <v>482</v>
      </c>
      <c r="B117" s="144" t="s">
        <v>477</v>
      </c>
      <c r="C117" s="273"/>
    </row>
    <row r="118" spans="1:3" ht="12" customHeight="1">
      <c r="A118" s="15" t="s">
        <v>483</v>
      </c>
      <c r="B118" s="144" t="s">
        <v>488</v>
      </c>
      <c r="C118" s="273"/>
    </row>
    <row r="119" spans="1:3" ht="16.5" thickBot="1">
      <c r="A119" s="13" t="s">
        <v>484</v>
      </c>
      <c r="B119" s="144" t="s">
        <v>487</v>
      </c>
      <c r="C119" s="274"/>
    </row>
    <row r="120" spans="1:3" ht="12" customHeight="1" thickBot="1">
      <c r="A120" s="20" t="s">
        <v>110</v>
      </c>
      <c r="B120" s="125" t="s">
        <v>492</v>
      </c>
      <c r="C120" s="300">
        <f>+C121+C122</f>
        <v>0</v>
      </c>
    </row>
    <row r="121" spans="1:3" ht="12" customHeight="1">
      <c r="A121" s="15" t="s">
        <v>183</v>
      </c>
      <c r="B121" s="9" t="s">
        <v>150</v>
      </c>
      <c r="C121" s="303"/>
    </row>
    <row r="122" spans="1:3" ht="12" customHeight="1" thickBot="1">
      <c r="A122" s="16" t="s">
        <v>184</v>
      </c>
      <c r="B122" s="12" t="s">
        <v>151</v>
      </c>
      <c r="C122" s="304"/>
    </row>
    <row r="123" spans="1:3" ht="12" customHeight="1" thickBot="1">
      <c r="A123" s="20" t="s">
        <v>111</v>
      </c>
      <c r="B123" s="125" t="s">
        <v>493</v>
      </c>
      <c r="C123" s="300">
        <f>+C90+C106+C120</f>
        <v>95934</v>
      </c>
    </row>
    <row r="124" spans="1:3" ht="12" customHeight="1" thickBot="1">
      <c r="A124" s="20" t="s">
        <v>112</v>
      </c>
      <c r="B124" s="125" t="s">
        <v>494</v>
      </c>
      <c r="C124" s="300">
        <f>+C125+C126+C127</f>
        <v>0</v>
      </c>
    </row>
    <row r="125" spans="1:3" ht="12" customHeight="1">
      <c r="A125" s="15" t="s">
        <v>187</v>
      </c>
      <c r="B125" s="9" t="s">
        <v>495</v>
      </c>
      <c r="C125" s="273"/>
    </row>
    <row r="126" spans="1:3" ht="12" customHeight="1">
      <c r="A126" s="15" t="s">
        <v>188</v>
      </c>
      <c r="B126" s="9" t="s">
        <v>496</v>
      </c>
      <c r="C126" s="273"/>
    </row>
    <row r="127" spans="1:3" ht="12" customHeight="1" thickBot="1">
      <c r="A127" s="13" t="s">
        <v>189</v>
      </c>
      <c r="B127" s="7" t="s">
        <v>497</v>
      </c>
      <c r="C127" s="273"/>
    </row>
    <row r="128" spans="1:3" ht="12" customHeight="1" thickBot="1">
      <c r="A128" s="20" t="s">
        <v>113</v>
      </c>
      <c r="B128" s="125" t="s">
        <v>556</v>
      </c>
      <c r="C128" s="300">
        <f>+C129+C130+C131+C132</f>
        <v>0</v>
      </c>
    </row>
    <row r="129" spans="1:3" ht="12" customHeight="1">
      <c r="A129" s="15" t="s">
        <v>190</v>
      </c>
      <c r="B129" s="9" t="s">
        <v>498</v>
      </c>
      <c r="C129" s="273"/>
    </row>
    <row r="130" spans="1:3" ht="12" customHeight="1">
      <c r="A130" s="15" t="s">
        <v>191</v>
      </c>
      <c r="B130" s="9" t="s">
        <v>499</v>
      </c>
      <c r="C130" s="273"/>
    </row>
    <row r="131" spans="1:3" ht="12" customHeight="1">
      <c r="A131" s="15" t="s">
        <v>402</v>
      </c>
      <c r="B131" s="9" t="s">
        <v>500</v>
      </c>
      <c r="C131" s="273"/>
    </row>
    <row r="132" spans="1:3" ht="12" customHeight="1" thickBot="1">
      <c r="A132" s="13" t="s">
        <v>403</v>
      </c>
      <c r="B132" s="7" t="s">
        <v>501</v>
      </c>
      <c r="C132" s="273"/>
    </row>
    <row r="133" spans="1:3" ht="12" customHeight="1" thickBot="1">
      <c r="A133" s="20" t="s">
        <v>114</v>
      </c>
      <c r="B133" s="125" t="s">
        <v>502</v>
      </c>
      <c r="C133" s="306">
        <f>+C134+C135+C136+C137</f>
        <v>0</v>
      </c>
    </row>
    <row r="134" spans="1:3" ht="12" customHeight="1">
      <c r="A134" s="15" t="s">
        <v>192</v>
      </c>
      <c r="B134" s="9" t="s">
        <v>503</v>
      </c>
      <c r="C134" s="273"/>
    </row>
    <row r="135" spans="1:3" ht="12" customHeight="1">
      <c r="A135" s="15" t="s">
        <v>193</v>
      </c>
      <c r="B135" s="9" t="s">
        <v>513</v>
      </c>
      <c r="C135" s="273"/>
    </row>
    <row r="136" spans="1:3" ht="12" customHeight="1">
      <c r="A136" s="15" t="s">
        <v>414</v>
      </c>
      <c r="B136" s="9" t="s">
        <v>504</v>
      </c>
      <c r="C136" s="273"/>
    </row>
    <row r="137" spans="1:3" ht="12" customHeight="1" thickBot="1">
      <c r="A137" s="13" t="s">
        <v>415</v>
      </c>
      <c r="B137" s="7" t="s">
        <v>505</v>
      </c>
      <c r="C137" s="273"/>
    </row>
    <row r="138" spans="1:3" ht="12" customHeight="1" thickBot="1">
      <c r="A138" s="20" t="s">
        <v>115</v>
      </c>
      <c r="B138" s="125" t="s">
        <v>506</v>
      </c>
      <c r="C138" s="309">
        <f>+C139+C140+C141+C142</f>
        <v>0</v>
      </c>
    </row>
    <row r="139" spans="1:3" ht="12" customHeight="1">
      <c r="A139" s="15" t="s">
        <v>275</v>
      </c>
      <c r="B139" s="9" t="s">
        <v>507</v>
      </c>
      <c r="C139" s="273"/>
    </row>
    <row r="140" spans="1:3" ht="12" customHeight="1">
      <c r="A140" s="15" t="s">
        <v>276</v>
      </c>
      <c r="B140" s="9" t="s">
        <v>508</v>
      </c>
      <c r="C140" s="273"/>
    </row>
    <row r="141" spans="1:3" ht="12" customHeight="1">
      <c r="A141" s="15" t="s">
        <v>330</v>
      </c>
      <c r="B141" s="9" t="s">
        <v>509</v>
      </c>
      <c r="C141" s="273"/>
    </row>
    <row r="142" spans="1:3" ht="12" customHeight="1" thickBot="1">
      <c r="A142" s="15" t="s">
        <v>417</v>
      </c>
      <c r="B142" s="9" t="s">
        <v>510</v>
      </c>
      <c r="C142" s="273"/>
    </row>
    <row r="143" spans="1:9" ht="15" customHeight="1" thickBot="1">
      <c r="A143" s="20" t="s">
        <v>116</v>
      </c>
      <c r="B143" s="125" t="s">
        <v>511</v>
      </c>
      <c r="C143" s="423">
        <f>+C124+C128+C133+C138</f>
        <v>0</v>
      </c>
      <c r="F143" s="424"/>
      <c r="G143" s="425"/>
      <c r="H143" s="425"/>
      <c r="I143" s="425"/>
    </row>
    <row r="144" spans="1:3" s="410" customFormat="1" ht="12.75" customHeight="1" thickBot="1">
      <c r="A144" s="298" t="s">
        <v>117</v>
      </c>
      <c r="B144" s="383" t="s">
        <v>512</v>
      </c>
      <c r="C144" s="423">
        <f>+C123+C143</f>
        <v>95934</v>
      </c>
    </row>
    <row r="145" ht="7.5" customHeight="1"/>
    <row r="146" spans="1:3" ht="15.75">
      <c r="A146" s="987" t="s">
        <v>514</v>
      </c>
      <c r="B146" s="987"/>
      <c r="C146" s="987"/>
    </row>
    <row r="147" spans="1:3" ht="15" customHeight="1" thickBot="1">
      <c r="A147" s="984" t="s">
        <v>248</v>
      </c>
      <c r="B147" s="984"/>
      <c r="C147" s="310" t="s">
        <v>329</v>
      </c>
    </row>
    <row r="148" spans="1:4" ht="13.5" customHeight="1" thickBot="1">
      <c r="A148" s="20">
        <v>1</v>
      </c>
      <c r="B148" s="30" t="s">
        <v>515</v>
      </c>
      <c r="C148" s="300">
        <f>+C60-C123</f>
        <v>-573</v>
      </c>
      <c r="D148" s="426"/>
    </row>
    <row r="149" spans="1:3" ht="27.75" customHeight="1" thickBot="1">
      <c r="A149" s="20" t="s">
        <v>109</v>
      </c>
      <c r="B149" s="30" t="s">
        <v>516</v>
      </c>
      <c r="C149" s="300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2015. ÉVI KÖLTSÉGVETÉS
ÁLLAMI (ÁLLAMIGAZGATÁSI) FELADATOK MÉRLEGE
&amp;R&amp;"Times New Roman CE,Félkövér dőlt"&amp;11 1.4. melléklet az 1/2015. (I.27.)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H13" sqref="H13"/>
    </sheetView>
  </sheetViews>
  <sheetFormatPr defaultColWidth="9.00390625" defaultRowHeight="12.75"/>
  <cols>
    <col min="1" max="1" width="6.875" style="56" customWidth="1"/>
    <col min="2" max="2" width="55.125" style="197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22" t="s">
        <v>252</v>
      </c>
      <c r="C1" s="323"/>
      <c r="D1" s="323"/>
      <c r="E1" s="323"/>
      <c r="F1" s="990" t="s">
        <v>742</v>
      </c>
    </row>
    <row r="2" spans="5:6" ht="14.25" thickBot="1">
      <c r="E2" s="324" t="s">
        <v>154</v>
      </c>
      <c r="F2" s="990"/>
    </row>
    <row r="3" spans="1:6" ht="18" customHeight="1" thickBot="1">
      <c r="A3" s="988" t="s">
        <v>163</v>
      </c>
      <c r="B3" s="325" t="s">
        <v>146</v>
      </c>
      <c r="C3" s="326"/>
      <c r="D3" s="325" t="s">
        <v>148</v>
      </c>
      <c r="E3" s="327"/>
      <c r="F3" s="990"/>
    </row>
    <row r="4" spans="1:6" s="328" customFormat="1" ht="35.25" customHeight="1" thickBot="1">
      <c r="A4" s="989"/>
      <c r="B4" s="198" t="s">
        <v>155</v>
      </c>
      <c r="C4" s="199" t="s">
        <v>721</v>
      </c>
      <c r="D4" s="198" t="s">
        <v>155</v>
      </c>
      <c r="E4" s="52" t="s">
        <v>721</v>
      </c>
      <c r="F4" s="990"/>
    </row>
    <row r="5" spans="1:6" s="333" customFormat="1" ht="12" customHeight="1" thickBot="1">
      <c r="A5" s="329">
        <v>1</v>
      </c>
      <c r="B5" s="330">
        <v>2</v>
      </c>
      <c r="C5" s="331" t="s">
        <v>110</v>
      </c>
      <c r="D5" s="330" t="s">
        <v>111</v>
      </c>
      <c r="E5" s="332" t="s">
        <v>112</v>
      </c>
      <c r="F5" s="990"/>
    </row>
    <row r="6" spans="1:6" ht="12.75" customHeight="1">
      <c r="A6" s="334" t="s">
        <v>108</v>
      </c>
      <c r="B6" s="335" t="s">
        <v>517</v>
      </c>
      <c r="C6" s="311">
        <v>343101</v>
      </c>
      <c r="D6" s="335" t="s">
        <v>156</v>
      </c>
      <c r="E6" s="317">
        <v>168647</v>
      </c>
      <c r="F6" s="990"/>
    </row>
    <row r="7" spans="1:6" ht="12.75" customHeight="1">
      <c r="A7" s="336" t="s">
        <v>109</v>
      </c>
      <c r="B7" s="337" t="s">
        <v>518</v>
      </c>
      <c r="C7" s="312">
        <v>16465</v>
      </c>
      <c r="D7" s="337" t="s">
        <v>277</v>
      </c>
      <c r="E7" s="318">
        <v>46599</v>
      </c>
      <c r="F7" s="990"/>
    </row>
    <row r="8" spans="1:6" ht="12.75" customHeight="1">
      <c r="A8" s="336" t="s">
        <v>110</v>
      </c>
      <c r="B8" s="337" t="s">
        <v>558</v>
      </c>
      <c r="C8" s="312">
        <v>3917</v>
      </c>
      <c r="D8" s="337" t="s">
        <v>334</v>
      </c>
      <c r="E8" s="318">
        <v>217968</v>
      </c>
      <c r="F8" s="990"/>
    </row>
    <row r="9" spans="1:6" ht="12.75" customHeight="1">
      <c r="A9" s="336" t="s">
        <v>111</v>
      </c>
      <c r="B9" s="337" t="s">
        <v>268</v>
      </c>
      <c r="C9" s="312">
        <v>114350</v>
      </c>
      <c r="D9" s="337" t="s">
        <v>278</v>
      </c>
      <c r="E9" s="318">
        <v>9611</v>
      </c>
      <c r="F9" s="990"/>
    </row>
    <row r="10" spans="1:6" ht="12.75" customHeight="1">
      <c r="A10" s="336" t="s">
        <v>112</v>
      </c>
      <c r="B10" s="338" t="s">
        <v>519</v>
      </c>
      <c r="C10" s="312">
        <v>53885</v>
      </c>
      <c r="D10" s="337" t="s">
        <v>279</v>
      </c>
      <c r="E10" s="318">
        <v>161368</v>
      </c>
      <c r="F10" s="990"/>
    </row>
    <row r="11" spans="1:6" ht="12.75" customHeight="1">
      <c r="A11" s="336" t="s">
        <v>113</v>
      </c>
      <c r="B11" s="337" t="s">
        <v>520</v>
      </c>
      <c r="C11" s="313"/>
      <c r="D11" s="337" t="s">
        <v>139</v>
      </c>
      <c r="E11" s="318">
        <v>30612</v>
      </c>
      <c r="F11" s="990"/>
    </row>
    <row r="12" spans="1:6" ht="12.75" customHeight="1">
      <c r="A12" s="336" t="s">
        <v>114</v>
      </c>
      <c r="B12" s="337" t="s">
        <v>400</v>
      </c>
      <c r="C12" s="312">
        <v>107004</v>
      </c>
      <c r="D12" s="46"/>
      <c r="E12" s="318"/>
      <c r="F12" s="990"/>
    </row>
    <row r="13" spans="1:6" ht="12.75" customHeight="1">
      <c r="A13" s="336" t="s">
        <v>115</v>
      </c>
      <c r="B13" s="46"/>
      <c r="C13" s="312"/>
      <c r="D13" s="46"/>
      <c r="E13" s="318"/>
      <c r="F13" s="990"/>
    </row>
    <row r="14" spans="1:6" ht="12.75" customHeight="1">
      <c r="A14" s="336" t="s">
        <v>116</v>
      </c>
      <c r="B14" s="427"/>
      <c r="C14" s="313"/>
      <c r="D14" s="46"/>
      <c r="E14" s="318"/>
      <c r="F14" s="990"/>
    </row>
    <row r="15" spans="1:6" ht="12.75" customHeight="1">
      <c r="A15" s="336" t="s">
        <v>117</v>
      </c>
      <c r="B15" s="46"/>
      <c r="C15" s="312"/>
      <c r="D15" s="46"/>
      <c r="E15" s="318"/>
      <c r="F15" s="990"/>
    </row>
    <row r="16" spans="1:6" ht="12.75" customHeight="1">
      <c r="A16" s="336" t="s">
        <v>118</v>
      </c>
      <c r="B16" s="46"/>
      <c r="C16" s="312"/>
      <c r="D16" s="46"/>
      <c r="E16" s="318"/>
      <c r="F16" s="990"/>
    </row>
    <row r="17" spans="1:6" ht="12.75" customHeight="1" thickBot="1">
      <c r="A17" s="336" t="s">
        <v>119</v>
      </c>
      <c r="B17" s="57"/>
      <c r="C17" s="314"/>
      <c r="D17" s="46"/>
      <c r="E17" s="319"/>
      <c r="F17" s="990"/>
    </row>
    <row r="18" spans="1:6" ht="15.75" customHeight="1" thickBot="1">
      <c r="A18" s="339" t="s">
        <v>120</v>
      </c>
      <c r="B18" s="127" t="s">
        <v>559</v>
      </c>
      <c r="C18" s="315">
        <f>+C6+C7+C9+C10+C12+C13+C14+C15+C16+C17</f>
        <v>634805</v>
      </c>
      <c r="D18" s="127" t="s">
        <v>528</v>
      </c>
      <c r="E18" s="320">
        <f>SUM(E6:E17)</f>
        <v>634805</v>
      </c>
      <c r="F18" s="990"/>
    </row>
    <row r="19" spans="1:6" ht="12.75" customHeight="1">
      <c r="A19" s="340" t="s">
        <v>121</v>
      </c>
      <c r="B19" s="341" t="s">
        <v>523</v>
      </c>
      <c r="C19" s="474">
        <f>+C20+C21+C22+C23</f>
        <v>0</v>
      </c>
      <c r="D19" s="342" t="s">
        <v>285</v>
      </c>
      <c r="E19" s="321"/>
      <c r="F19" s="990"/>
    </row>
    <row r="20" spans="1:6" ht="12.75" customHeight="1">
      <c r="A20" s="343" t="s">
        <v>122</v>
      </c>
      <c r="B20" s="342" t="s">
        <v>326</v>
      </c>
      <c r="C20" s="80"/>
      <c r="D20" s="342" t="s">
        <v>527</v>
      </c>
      <c r="E20" s="81"/>
      <c r="F20" s="990"/>
    </row>
    <row r="21" spans="1:6" ht="12.75" customHeight="1">
      <c r="A21" s="343" t="s">
        <v>123</v>
      </c>
      <c r="B21" s="342" t="s">
        <v>327</v>
      </c>
      <c r="C21" s="80"/>
      <c r="D21" s="342" t="s">
        <v>250</v>
      </c>
      <c r="E21" s="81"/>
      <c r="F21" s="990"/>
    </row>
    <row r="22" spans="1:6" ht="12.75" customHeight="1">
      <c r="A22" s="343" t="s">
        <v>124</v>
      </c>
      <c r="B22" s="342" t="s">
        <v>332</v>
      </c>
      <c r="C22" s="80"/>
      <c r="D22" s="342" t="s">
        <v>251</v>
      </c>
      <c r="E22" s="81"/>
      <c r="F22" s="990"/>
    </row>
    <row r="23" spans="1:6" ht="12.75" customHeight="1">
      <c r="A23" s="343" t="s">
        <v>125</v>
      </c>
      <c r="B23" s="342" t="s">
        <v>333</v>
      </c>
      <c r="C23" s="80"/>
      <c r="D23" s="341" t="s">
        <v>335</v>
      </c>
      <c r="E23" s="81"/>
      <c r="F23" s="990"/>
    </row>
    <row r="24" spans="1:6" ht="12.75" customHeight="1">
      <c r="A24" s="343" t="s">
        <v>126</v>
      </c>
      <c r="B24" s="342" t="s">
        <v>524</v>
      </c>
      <c r="C24" s="344">
        <f>+C25+C26</f>
        <v>0</v>
      </c>
      <c r="D24" s="342" t="s">
        <v>286</v>
      </c>
      <c r="E24" s="81"/>
      <c r="F24" s="990"/>
    </row>
    <row r="25" spans="1:6" ht="12.75" customHeight="1">
      <c r="A25" s="340" t="s">
        <v>127</v>
      </c>
      <c r="B25" s="341" t="s">
        <v>521</v>
      </c>
      <c r="C25" s="316"/>
      <c r="D25" s="335" t="s">
        <v>287</v>
      </c>
      <c r="E25" s="321"/>
      <c r="F25" s="990"/>
    </row>
    <row r="26" spans="1:6" ht="12.75" customHeight="1" thickBot="1">
      <c r="A26" s="343" t="s">
        <v>128</v>
      </c>
      <c r="B26" s="342" t="s">
        <v>522</v>
      </c>
      <c r="C26" s="80"/>
      <c r="D26" s="46"/>
      <c r="E26" s="81"/>
      <c r="F26" s="990"/>
    </row>
    <row r="27" spans="1:6" ht="15.75" customHeight="1" thickBot="1">
      <c r="A27" s="339" t="s">
        <v>129</v>
      </c>
      <c r="B27" s="127" t="s">
        <v>525</v>
      </c>
      <c r="C27" s="315">
        <f>+C19+C24</f>
        <v>0</v>
      </c>
      <c r="D27" s="127" t="s">
        <v>529</v>
      </c>
      <c r="E27" s="320">
        <f>SUM(E19:E26)</f>
        <v>0</v>
      </c>
      <c r="F27" s="990"/>
    </row>
    <row r="28" spans="1:6" ht="13.5" thickBot="1">
      <c r="A28" s="339" t="s">
        <v>130</v>
      </c>
      <c r="B28" s="345" t="s">
        <v>526</v>
      </c>
      <c r="C28" s="346">
        <f>+C18+C27</f>
        <v>634805</v>
      </c>
      <c r="D28" s="345" t="s">
        <v>530</v>
      </c>
      <c r="E28" s="346">
        <f>+E18+E27</f>
        <v>634805</v>
      </c>
      <c r="F28" s="990"/>
    </row>
    <row r="29" spans="1:6" ht="13.5" thickBot="1">
      <c r="A29" s="339" t="s">
        <v>131</v>
      </c>
      <c r="B29" s="345" t="s">
        <v>263</v>
      </c>
      <c r="C29" s="346" t="str">
        <f>IF(C18-E18&lt;0,E18-C18,"-")</f>
        <v>-</v>
      </c>
      <c r="D29" s="345" t="s">
        <v>264</v>
      </c>
      <c r="E29" s="346" t="str">
        <f>IF(C18-E18&gt;0,C18-E18,"-")</f>
        <v>-</v>
      </c>
      <c r="F29" s="990"/>
    </row>
    <row r="30" spans="1:6" ht="13.5" thickBot="1">
      <c r="A30" s="339" t="s">
        <v>132</v>
      </c>
      <c r="B30" s="345" t="s">
        <v>336</v>
      </c>
      <c r="C30" s="346" t="str">
        <f>IF(C18+C19-E28&lt;0,E28-(C18+C19),"-")</f>
        <v>-</v>
      </c>
      <c r="D30" s="345" t="s">
        <v>337</v>
      </c>
      <c r="E30" s="346" t="str">
        <f>IF(C18+C19-E28&gt;0,C18+C19-E28,"-")</f>
        <v>-</v>
      </c>
      <c r="F30" s="990"/>
    </row>
    <row r="31" spans="2:4" ht="18.75">
      <c r="B31" s="991"/>
      <c r="C31" s="991"/>
      <c r="D31" s="991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G9" sqref="G9"/>
    </sheetView>
  </sheetViews>
  <sheetFormatPr defaultColWidth="9.00390625" defaultRowHeight="12.75"/>
  <cols>
    <col min="1" max="1" width="6.875" style="56" customWidth="1"/>
    <col min="2" max="2" width="55.125" style="197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22" t="s">
        <v>253</v>
      </c>
      <c r="C1" s="323"/>
      <c r="D1" s="323"/>
      <c r="E1" s="323"/>
      <c r="F1" s="990" t="s">
        <v>743</v>
      </c>
    </row>
    <row r="2" spans="5:6" ht="14.25" thickBot="1">
      <c r="E2" s="324" t="s">
        <v>154</v>
      </c>
      <c r="F2" s="990"/>
    </row>
    <row r="3" spans="1:6" ht="13.5" thickBot="1">
      <c r="A3" s="992" t="s">
        <v>163</v>
      </c>
      <c r="B3" s="325" t="s">
        <v>146</v>
      </c>
      <c r="C3" s="326"/>
      <c r="D3" s="325" t="s">
        <v>148</v>
      </c>
      <c r="E3" s="327"/>
      <c r="F3" s="990"/>
    </row>
    <row r="4" spans="1:6" s="328" customFormat="1" ht="24.75" thickBot="1">
      <c r="A4" s="993"/>
      <c r="B4" s="198" t="s">
        <v>155</v>
      </c>
      <c r="C4" s="199" t="s">
        <v>721</v>
      </c>
      <c r="D4" s="198" t="s">
        <v>155</v>
      </c>
      <c r="E4" s="199" t="s">
        <v>721</v>
      </c>
      <c r="F4" s="990"/>
    </row>
    <row r="5" spans="1:6" s="328" customFormat="1" ht="13.5" thickBot="1">
      <c r="A5" s="329">
        <v>1</v>
      </c>
      <c r="B5" s="330">
        <v>2</v>
      </c>
      <c r="C5" s="331">
        <v>3</v>
      </c>
      <c r="D5" s="330">
        <v>4</v>
      </c>
      <c r="E5" s="332">
        <v>5</v>
      </c>
      <c r="F5" s="990"/>
    </row>
    <row r="6" spans="1:6" ht="25.5" customHeight="1">
      <c r="A6" s="334" t="s">
        <v>108</v>
      </c>
      <c r="B6" s="335" t="s">
        <v>674</v>
      </c>
      <c r="C6" s="311">
        <v>99485</v>
      </c>
      <c r="D6" s="335" t="s">
        <v>328</v>
      </c>
      <c r="E6" s="317">
        <v>78997</v>
      </c>
      <c r="F6" s="990"/>
    </row>
    <row r="7" spans="1:6" ht="12.75">
      <c r="A7" s="336" t="s">
        <v>109</v>
      </c>
      <c r="B7" s="337" t="s">
        <v>531</v>
      </c>
      <c r="C7" s="312">
        <v>92039</v>
      </c>
      <c r="D7" s="337" t="s">
        <v>536</v>
      </c>
      <c r="E7" s="318">
        <v>911</v>
      </c>
      <c r="F7" s="990"/>
    </row>
    <row r="8" spans="1:6" ht="12.75" customHeight="1">
      <c r="A8" s="336" t="s">
        <v>110</v>
      </c>
      <c r="B8" s="337" t="s">
        <v>101</v>
      </c>
      <c r="C8" s="312"/>
      <c r="D8" s="337" t="s">
        <v>281</v>
      </c>
      <c r="E8" s="318">
        <v>182000</v>
      </c>
      <c r="F8" s="990"/>
    </row>
    <row r="9" spans="1:6" ht="12.75" customHeight="1">
      <c r="A9" s="336" t="s">
        <v>111</v>
      </c>
      <c r="B9" s="337" t="s">
        <v>532</v>
      </c>
      <c r="C9" s="312">
        <v>109155</v>
      </c>
      <c r="D9" s="337" t="s">
        <v>537</v>
      </c>
      <c r="E9" s="318"/>
      <c r="F9" s="990"/>
    </row>
    <row r="10" spans="1:6" ht="12.75" customHeight="1">
      <c r="A10" s="336" t="s">
        <v>112</v>
      </c>
      <c r="B10" s="337" t="s">
        <v>533</v>
      </c>
      <c r="C10" s="312"/>
      <c r="D10" s="337" t="s">
        <v>331</v>
      </c>
      <c r="E10" s="318">
        <v>50838</v>
      </c>
      <c r="F10" s="990"/>
    </row>
    <row r="11" spans="1:6" ht="12.75" customHeight="1">
      <c r="A11" s="336" t="s">
        <v>113</v>
      </c>
      <c r="B11" s="337" t="s">
        <v>534</v>
      </c>
      <c r="C11" s="313"/>
      <c r="D11" s="46" t="s">
        <v>150</v>
      </c>
      <c r="E11" s="318">
        <v>71544</v>
      </c>
      <c r="F11" s="990"/>
    </row>
    <row r="12" spans="1:6" ht="12.75" customHeight="1">
      <c r="A12" s="336" t="s">
        <v>114</v>
      </c>
      <c r="B12" s="46"/>
      <c r="C12" s="312"/>
      <c r="D12" s="46" t="s">
        <v>151</v>
      </c>
      <c r="E12" s="318">
        <v>48876</v>
      </c>
      <c r="F12" s="990"/>
    </row>
    <row r="13" spans="1:6" ht="12.75" customHeight="1">
      <c r="A13" s="336" t="s">
        <v>115</v>
      </c>
      <c r="B13" s="46"/>
      <c r="C13" s="312"/>
      <c r="D13" s="46"/>
      <c r="E13" s="318"/>
      <c r="F13" s="990"/>
    </row>
    <row r="14" spans="1:6" ht="12.75" customHeight="1">
      <c r="A14" s="336" t="s">
        <v>116</v>
      </c>
      <c r="B14" s="46"/>
      <c r="C14" s="313"/>
      <c r="D14" s="46"/>
      <c r="E14" s="318"/>
      <c r="F14" s="990"/>
    </row>
    <row r="15" spans="1:6" ht="12.75">
      <c r="A15" s="336" t="s">
        <v>117</v>
      </c>
      <c r="B15" s="46"/>
      <c r="C15" s="313"/>
      <c r="D15" s="46"/>
      <c r="E15" s="318"/>
      <c r="F15" s="990"/>
    </row>
    <row r="16" spans="1:6" ht="12.75" customHeight="1" thickBot="1">
      <c r="A16" s="397" t="s">
        <v>118</v>
      </c>
      <c r="B16" s="428"/>
      <c r="C16" s="399"/>
      <c r="D16" s="398" t="s">
        <v>139</v>
      </c>
      <c r="E16" s="368"/>
      <c r="F16" s="990"/>
    </row>
    <row r="17" spans="1:6" ht="15.75" customHeight="1" thickBot="1">
      <c r="A17" s="339" t="s">
        <v>119</v>
      </c>
      <c r="B17" s="127" t="s">
        <v>560</v>
      </c>
      <c r="C17" s="315">
        <f>+C6+C8+C9+C11+C12+C13+C14+C15+C16</f>
        <v>208640</v>
      </c>
      <c r="D17" s="127" t="s">
        <v>561</v>
      </c>
      <c r="E17" s="320">
        <f>+E6+E8+E10+E11+E12+E13+E14+E15+E16</f>
        <v>432255</v>
      </c>
      <c r="F17" s="990"/>
    </row>
    <row r="18" spans="1:6" ht="12.75" customHeight="1">
      <c r="A18" s="334" t="s">
        <v>120</v>
      </c>
      <c r="B18" s="349" t="s">
        <v>349</v>
      </c>
      <c r="C18" s="356">
        <v>223615</v>
      </c>
      <c r="D18" s="342" t="s">
        <v>285</v>
      </c>
      <c r="E18" s="78"/>
      <c r="F18" s="990"/>
    </row>
    <row r="19" spans="1:6" ht="12.75" customHeight="1">
      <c r="A19" s="336" t="s">
        <v>121</v>
      </c>
      <c r="B19" s="350" t="s">
        <v>338</v>
      </c>
      <c r="C19" s="80">
        <v>223615</v>
      </c>
      <c r="D19" s="342" t="s">
        <v>288</v>
      </c>
      <c r="E19" s="81"/>
      <c r="F19" s="990"/>
    </row>
    <row r="20" spans="1:6" ht="12.75" customHeight="1">
      <c r="A20" s="334" t="s">
        <v>122</v>
      </c>
      <c r="B20" s="350" t="s">
        <v>339</v>
      </c>
      <c r="C20" s="80"/>
      <c r="D20" s="342" t="s">
        <v>250</v>
      </c>
      <c r="E20" s="81"/>
      <c r="F20" s="990"/>
    </row>
    <row r="21" spans="1:6" ht="12.75" customHeight="1">
      <c r="A21" s="336" t="s">
        <v>123</v>
      </c>
      <c r="B21" s="350" t="s">
        <v>340</v>
      </c>
      <c r="C21" s="80"/>
      <c r="D21" s="342" t="s">
        <v>251</v>
      </c>
      <c r="E21" s="81"/>
      <c r="F21" s="990"/>
    </row>
    <row r="22" spans="1:6" ht="12.75" customHeight="1">
      <c r="A22" s="334" t="s">
        <v>124</v>
      </c>
      <c r="B22" s="350" t="s">
        <v>341</v>
      </c>
      <c r="C22" s="80"/>
      <c r="D22" s="341" t="s">
        <v>335</v>
      </c>
      <c r="E22" s="81"/>
      <c r="F22" s="990"/>
    </row>
    <row r="23" spans="1:6" ht="12.75" customHeight="1">
      <c r="A23" s="336" t="s">
        <v>125</v>
      </c>
      <c r="B23" s="351" t="s">
        <v>342</v>
      </c>
      <c r="C23" s="80"/>
      <c r="D23" s="342" t="s">
        <v>289</v>
      </c>
      <c r="E23" s="81"/>
      <c r="F23" s="990"/>
    </row>
    <row r="24" spans="1:6" ht="12.75" customHeight="1">
      <c r="A24" s="334" t="s">
        <v>126</v>
      </c>
      <c r="B24" s="352" t="s">
        <v>343</v>
      </c>
      <c r="C24" s="344">
        <f>+C25+C26+C27+C28+C29</f>
        <v>0</v>
      </c>
      <c r="D24" s="353" t="s">
        <v>287</v>
      </c>
      <c r="E24" s="81"/>
      <c r="F24" s="990"/>
    </row>
    <row r="25" spans="1:6" ht="12.75" customHeight="1">
      <c r="A25" s="336" t="s">
        <v>127</v>
      </c>
      <c r="B25" s="351" t="s">
        <v>344</v>
      </c>
      <c r="C25" s="80"/>
      <c r="D25" s="353" t="s">
        <v>538</v>
      </c>
      <c r="E25" s="81"/>
      <c r="F25" s="990"/>
    </row>
    <row r="26" spans="1:6" ht="12.75" customHeight="1">
      <c r="A26" s="334" t="s">
        <v>128</v>
      </c>
      <c r="B26" s="351" t="s">
        <v>345</v>
      </c>
      <c r="C26" s="80"/>
      <c r="D26" s="348"/>
      <c r="E26" s="81"/>
      <c r="F26" s="990"/>
    </row>
    <row r="27" spans="1:6" ht="12.75" customHeight="1">
      <c r="A27" s="336" t="s">
        <v>129</v>
      </c>
      <c r="B27" s="350" t="s">
        <v>346</v>
      </c>
      <c r="C27" s="80"/>
      <c r="D27" s="123"/>
      <c r="E27" s="81"/>
      <c r="F27" s="990"/>
    </row>
    <row r="28" spans="1:6" ht="12.75" customHeight="1">
      <c r="A28" s="334" t="s">
        <v>130</v>
      </c>
      <c r="B28" s="354" t="s">
        <v>347</v>
      </c>
      <c r="C28" s="80"/>
      <c r="D28" s="46"/>
      <c r="E28" s="81"/>
      <c r="F28" s="990"/>
    </row>
    <row r="29" spans="1:6" ht="12.75" customHeight="1" thickBot="1">
      <c r="A29" s="336" t="s">
        <v>131</v>
      </c>
      <c r="B29" s="355" t="s">
        <v>348</v>
      </c>
      <c r="C29" s="80"/>
      <c r="D29" s="123"/>
      <c r="E29" s="81"/>
      <c r="F29" s="990"/>
    </row>
    <row r="30" spans="1:6" ht="21.75" customHeight="1" thickBot="1">
      <c r="A30" s="339" t="s">
        <v>132</v>
      </c>
      <c r="B30" s="127" t="s">
        <v>535</v>
      </c>
      <c r="C30" s="315">
        <f>+C18+C24</f>
        <v>223615</v>
      </c>
      <c r="D30" s="127" t="s">
        <v>539</v>
      </c>
      <c r="E30" s="320">
        <f>SUM(E18:E29)</f>
        <v>0</v>
      </c>
      <c r="F30" s="990"/>
    </row>
    <row r="31" spans="1:6" ht="13.5" thickBot="1">
      <c r="A31" s="339" t="s">
        <v>133</v>
      </c>
      <c r="B31" s="345" t="s">
        <v>540</v>
      </c>
      <c r="C31" s="346">
        <f>+C17+C30</f>
        <v>432255</v>
      </c>
      <c r="D31" s="345" t="s">
        <v>541</v>
      </c>
      <c r="E31" s="346">
        <f>+E17+E30</f>
        <v>432255</v>
      </c>
      <c r="F31" s="990"/>
    </row>
    <row r="32" spans="1:6" ht="13.5" thickBot="1">
      <c r="A32" s="339" t="s">
        <v>134</v>
      </c>
      <c r="B32" s="345" t="s">
        <v>263</v>
      </c>
      <c r="C32" s="346">
        <f>IF(C17-E17&lt;0,E17-C17,"-")</f>
        <v>223615</v>
      </c>
      <c r="D32" s="345" t="s">
        <v>264</v>
      </c>
      <c r="E32" s="346" t="str">
        <f>IF(C17-E17&gt;0,C17-E17,"-")</f>
        <v>-</v>
      </c>
      <c r="F32" s="990"/>
    </row>
    <row r="33" spans="1:6" ht="13.5" thickBot="1">
      <c r="A33" s="339" t="s">
        <v>135</v>
      </c>
      <c r="B33" s="345" t="s">
        <v>336</v>
      </c>
      <c r="C33" s="346" t="str">
        <f>IF(C17+C18-E31&lt;0,E31-(C17+C18),"-")</f>
        <v>-</v>
      </c>
      <c r="D33" s="345" t="s">
        <v>337</v>
      </c>
      <c r="E33" s="346" t="str">
        <f>IF(C17+C18-E31&gt;0,C17+C18-E31,"-")</f>
        <v>-</v>
      </c>
      <c r="F33" s="99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8" t="s">
        <v>245</v>
      </c>
      <c r="E1" s="131" t="s">
        <v>249</v>
      </c>
    </row>
    <row r="3" spans="1:5" ht="12.75">
      <c r="A3" s="137"/>
      <c r="B3" s="138"/>
      <c r="C3" s="137"/>
      <c r="D3" s="140"/>
      <c r="E3" s="138"/>
    </row>
    <row r="4" spans="1:5" ht="15.75">
      <c r="A4" s="88" t="s">
        <v>542</v>
      </c>
      <c r="B4" s="139"/>
      <c r="C4" s="147"/>
      <c r="D4" s="140"/>
      <c r="E4" s="138"/>
    </row>
    <row r="5" spans="1:5" ht="12.75">
      <c r="A5" s="137"/>
      <c r="B5" s="138"/>
      <c r="C5" s="137"/>
      <c r="D5" s="140"/>
      <c r="E5" s="138"/>
    </row>
    <row r="6" spans="1:5" ht="12.75">
      <c r="A6" s="137" t="s">
        <v>544</v>
      </c>
      <c r="B6" s="138">
        <f>+'1.1.sz.mell.'!C62</f>
        <v>843445</v>
      </c>
      <c r="C6" s="137" t="s">
        <v>545</v>
      </c>
      <c r="D6" s="140">
        <f>+'2.1.sz.mell  '!C18+'2.2.sz.mell  '!C17</f>
        <v>843445</v>
      </c>
      <c r="E6" s="138">
        <f aca="true" t="shared" si="0" ref="E6:E15">+B6-D6</f>
        <v>0</v>
      </c>
    </row>
    <row r="7" spans="1:5" ht="12.75">
      <c r="A7" s="137" t="s">
        <v>546</v>
      </c>
      <c r="B7" s="138">
        <f>+'1.1.sz.mell.'!C85</f>
        <v>223615</v>
      </c>
      <c r="C7" s="137" t="s">
        <v>547</v>
      </c>
      <c r="D7" s="140">
        <f>+'2.1.sz.mell  '!C27+'2.2.sz.mell  '!C30</f>
        <v>223615</v>
      </c>
      <c r="E7" s="138">
        <f t="shared" si="0"/>
        <v>0</v>
      </c>
    </row>
    <row r="8" spans="1:5" ht="12.75">
      <c r="A8" s="137" t="s">
        <v>548</v>
      </c>
      <c r="B8" s="138">
        <f>+'1.1.sz.mell.'!C86</f>
        <v>1067060</v>
      </c>
      <c r="C8" s="137" t="s">
        <v>549</v>
      </c>
      <c r="D8" s="140">
        <f>+'2.1.sz.mell  '!C28+'2.2.sz.mell  '!C31</f>
        <v>1067060</v>
      </c>
      <c r="E8" s="138">
        <f t="shared" si="0"/>
        <v>0</v>
      </c>
    </row>
    <row r="9" spans="1:5" ht="12.75">
      <c r="A9" s="137"/>
      <c r="B9" s="138"/>
      <c r="C9" s="137"/>
      <c r="D9" s="140"/>
      <c r="E9" s="138"/>
    </row>
    <row r="10" spans="1:5" ht="12.75">
      <c r="A10" s="137"/>
      <c r="B10" s="138"/>
      <c r="C10" s="137"/>
      <c r="D10" s="140"/>
      <c r="E10" s="138"/>
    </row>
    <row r="11" spans="1:5" ht="15.75">
      <c r="A11" s="88" t="s">
        <v>543</v>
      </c>
      <c r="B11" s="139"/>
      <c r="C11" s="147"/>
      <c r="D11" s="140"/>
      <c r="E11" s="138"/>
    </row>
    <row r="12" spans="1:5" ht="12.75">
      <c r="A12" s="137"/>
      <c r="B12" s="138"/>
      <c r="C12" s="137"/>
      <c r="D12" s="140"/>
      <c r="E12" s="138"/>
    </row>
    <row r="13" spans="1:5" ht="12.75">
      <c r="A13" s="137" t="s">
        <v>553</v>
      </c>
      <c r="B13" s="138">
        <f>+'1.1.sz.mell.'!C125</f>
        <v>1067060</v>
      </c>
      <c r="C13" s="137" t="s">
        <v>552</v>
      </c>
      <c r="D13" s="140">
        <f>+'2.1.sz.mell  '!E18+'2.2.sz.mell  '!E17</f>
        <v>1067060</v>
      </c>
      <c r="E13" s="138">
        <f t="shared" si="0"/>
        <v>0</v>
      </c>
    </row>
    <row r="14" spans="1:5" ht="12.75">
      <c r="A14" s="137" t="s">
        <v>356</v>
      </c>
      <c r="B14" s="138">
        <f>+'1.1.sz.mell.'!C145</f>
        <v>0</v>
      </c>
      <c r="C14" s="137" t="s">
        <v>551</v>
      </c>
      <c r="D14" s="140">
        <f>+'2.1.sz.mell  '!E27+'2.2.sz.mell  '!E30</f>
        <v>0</v>
      </c>
      <c r="E14" s="138">
        <f t="shared" si="0"/>
        <v>0</v>
      </c>
    </row>
    <row r="15" spans="1:5" ht="12.75">
      <c r="A15" s="137" t="s">
        <v>554</v>
      </c>
      <c r="B15" s="138">
        <f>+'1.1.sz.mell.'!C146</f>
        <v>1067060</v>
      </c>
      <c r="C15" s="137" t="s">
        <v>550</v>
      </c>
      <c r="D15" s="140">
        <f>+'2.1.sz.mell  '!E28+'2.2.sz.mell  '!E31</f>
        <v>1067060</v>
      </c>
      <c r="E15" s="138">
        <f t="shared" si="0"/>
        <v>0</v>
      </c>
    </row>
    <row r="16" spans="1:5" ht="12.75">
      <c r="A16" s="129"/>
      <c r="B16" s="129"/>
      <c r="C16" s="137"/>
      <c r="D16" s="140"/>
      <c r="E16" s="130"/>
    </row>
    <row r="17" spans="1:5" ht="12.75">
      <c r="A17" s="129"/>
      <c r="B17" s="129"/>
      <c r="C17" s="129"/>
      <c r="D17" s="129"/>
      <c r="E17" s="129"/>
    </row>
    <row r="18" spans="1:5" ht="12.75">
      <c r="A18" s="129"/>
      <c r="B18" s="129"/>
      <c r="C18" s="129"/>
      <c r="D18" s="129"/>
      <c r="E18" s="129"/>
    </row>
    <row r="19" spans="1:5" ht="12.75">
      <c r="A19" s="129"/>
      <c r="B19" s="129"/>
      <c r="C19" s="129"/>
      <c r="D19" s="129"/>
      <c r="E19" s="129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10" sqref="E9:E10"/>
    </sheetView>
  </sheetViews>
  <sheetFormatPr defaultColWidth="9.00390625" defaultRowHeight="12.75"/>
  <cols>
    <col min="1" max="1" width="5.625" style="150" customWidth="1"/>
    <col min="2" max="2" width="35.625" style="150" customWidth="1"/>
    <col min="3" max="6" width="14.00390625" style="150" customWidth="1"/>
    <col min="7" max="16384" width="9.375" style="150" customWidth="1"/>
  </cols>
  <sheetData>
    <row r="1" spans="1:6" ht="33" customHeight="1">
      <c r="A1" s="994" t="s">
        <v>604</v>
      </c>
      <c r="B1" s="994"/>
      <c r="C1" s="994"/>
      <c r="D1" s="994"/>
      <c r="E1" s="994"/>
      <c r="F1" s="994"/>
    </row>
    <row r="2" spans="1:7" ht="15.75" customHeight="1" thickBot="1">
      <c r="A2" s="151"/>
      <c r="B2" s="151"/>
      <c r="C2" s="995"/>
      <c r="D2" s="995"/>
      <c r="E2" s="1002" t="s">
        <v>143</v>
      </c>
      <c r="F2" s="1002"/>
      <c r="G2" s="158"/>
    </row>
    <row r="3" spans="1:6" ht="63" customHeight="1">
      <c r="A3" s="998" t="s">
        <v>106</v>
      </c>
      <c r="B3" s="1000" t="s">
        <v>292</v>
      </c>
      <c r="C3" s="1000" t="s">
        <v>357</v>
      </c>
      <c r="D3" s="1000"/>
      <c r="E3" s="1000"/>
      <c r="F3" s="996" t="s">
        <v>352</v>
      </c>
    </row>
    <row r="4" spans="1:6" ht="15.75" thickBot="1">
      <c r="A4" s="999"/>
      <c r="B4" s="1001"/>
      <c r="C4" s="153" t="s">
        <v>351</v>
      </c>
      <c r="D4" s="153" t="s">
        <v>555</v>
      </c>
      <c r="E4" s="153" t="s">
        <v>744</v>
      </c>
      <c r="F4" s="997"/>
    </row>
    <row r="5" spans="1:6" ht="15.75" thickBot="1">
      <c r="A5" s="155">
        <v>1</v>
      </c>
      <c r="B5" s="156">
        <v>2</v>
      </c>
      <c r="C5" s="156">
        <v>3</v>
      </c>
      <c r="D5" s="156">
        <v>4</v>
      </c>
      <c r="E5" s="156">
        <v>5</v>
      </c>
      <c r="F5" s="157">
        <v>6</v>
      </c>
    </row>
    <row r="6" spans="1:6" ht="15">
      <c r="A6" s="154" t="s">
        <v>108</v>
      </c>
      <c r="B6" s="175"/>
      <c r="C6" s="176"/>
      <c r="D6" s="176"/>
      <c r="E6" s="176"/>
      <c r="F6" s="161">
        <f>SUM(C6:E6)</f>
        <v>0</v>
      </c>
    </row>
    <row r="7" spans="1:6" ht="15">
      <c r="A7" s="152" t="s">
        <v>109</v>
      </c>
      <c r="B7" s="177"/>
      <c r="C7" s="178"/>
      <c r="D7" s="178"/>
      <c r="E7" s="178"/>
      <c r="F7" s="162">
        <f>SUM(C7:E7)</f>
        <v>0</v>
      </c>
    </row>
    <row r="8" spans="1:6" ht="15">
      <c r="A8" s="152" t="s">
        <v>110</v>
      </c>
      <c r="B8" s="177"/>
      <c r="C8" s="178"/>
      <c r="D8" s="178"/>
      <c r="E8" s="178"/>
      <c r="F8" s="162">
        <f>SUM(C8:E8)</f>
        <v>0</v>
      </c>
    </row>
    <row r="9" spans="1:6" ht="15">
      <c r="A9" s="152" t="s">
        <v>111</v>
      </c>
      <c r="B9" s="177"/>
      <c r="C9" s="178"/>
      <c r="D9" s="178"/>
      <c r="E9" s="178"/>
      <c r="F9" s="162">
        <f>SUM(C9:E9)</f>
        <v>0</v>
      </c>
    </row>
    <row r="10" spans="1:6" ht="15.75" thickBot="1">
      <c r="A10" s="159" t="s">
        <v>112</v>
      </c>
      <c r="B10" s="179"/>
      <c r="C10" s="180"/>
      <c r="D10" s="180"/>
      <c r="E10" s="180"/>
      <c r="F10" s="162">
        <f>SUM(C10:E10)</f>
        <v>0</v>
      </c>
    </row>
    <row r="11" spans="1:6" s="462" customFormat="1" ht="15" thickBot="1">
      <c r="A11" s="459" t="s">
        <v>113</v>
      </c>
      <c r="B11" s="160" t="s">
        <v>294</v>
      </c>
      <c r="C11" s="460">
        <f>SUM(C6:C10)</f>
        <v>0</v>
      </c>
      <c r="D11" s="460">
        <f>SUM(D6:D10)</f>
        <v>0</v>
      </c>
      <c r="E11" s="460">
        <f>SUM(E6:E10)</f>
        <v>0</v>
      </c>
      <c r="F11" s="46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1/2015. (I.27.)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2015-01-23T09:05:02Z</cp:lastPrinted>
  <dcterms:created xsi:type="dcterms:W3CDTF">1999-10-30T10:30:45Z</dcterms:created>
  <dcterms:modified xsi:type="dcterms:W3CDTF">2015-01-28T09:59:12Z</dcterms:modified>
  <cp:category/>
  <cp:version/>
  <cp:contentType/>
  <cp:contentStatus/>
</cp:coreProperties>
</file>