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40" windowWidth="12120" windowHeight="8460" tabRatio="601" firstSheet="1" activeTab="11"/>
  </bookViews>
  <sheets>
    <sheet name="1.sz. táblázat" sheetId="1" r:id="rId1"/>
    <sheet name="2.sz.táblázat" sheetId="2" r:id="rId2"/>
    <sheet name="3.sz.táblázat" sheetId="3" r:id="rId3"/>
    <sheet name="4.sz.táblázat" sheetId="4" r:id="rId4"/>
    <sheet name="5.sz.táblázat" sheetId="5" r:id="rId5"/>
    <sheet name="6.sz.táblázat" sheetId="6" r:id="rId6"/>
    <sheet name="7.sz.táblázat" sheetId="7" r:id="rId7"/>
    <sheet name="8.sz.táblázat" sheetId="8" r:id="rId8"/>
    <sheet name="9.sztáblázat" sheetId="9" r:id="rId9"/>
    <sheet name="10.sz.táblázat" sheetId="10" r:id="rId10"/>
    <sheet name="11.sz.táblázat" sheetId="11" r:id="rId11"/>
    <sheet name="12.sz.táblázat" sheetId="12" r:id="rId12"/>
    <sheet name="13.sz.táblázat" sheetId="13" r:id="rId13"/>
    <sheet name="14.sz.táblázat" sheetId="14" r:id="rId14"/>
    <sheet name="15.táblázat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<sst xmlns="http://schemas.openxmlformats.org/spreadsheetml/2006/main" count="1471" uniqueCount="626">
  <si>
    <t>Bevételek</t>
  </si>
  <si>
    <t>Kiadások</t>
  </si>
  <si>
    <t>Személyi juttatások</t>
  </si>
  <si>
    <t>Felújítások</t>
  </si>
  <si>
    <t>Beruházások</t>
  </si>
  <si>
    <t>Tartalékok</t>
  </si>
  <si>
    <t>Talajterhelési díj</t>
  </si>
  <si>
    <t>Kötelező feladatok</t>
  </si>
  <si>
    <t>Önként vállalt feladatok</t>
  </si>
  <si>
    <t>Finanszírozási kiadások</t>
  </si>
  <si>
    <t>Közhatalmi bevételek</t>
  </si>
  <si>
    <t>Ellátottak pénzbeli juttatásai</t>
  </si>
  <si>
    <t>Működési célú támogatások államháztartáson belülről</t>
  </si>
  <si>
    <t>Felhalmozási célú támogatások államháztartáson belülről</t>
  </si>
  <si>
    <t>Felhalmozási célú önkormányzati támogatások</t>
  </si>
  <si>
    <t>Iparűzési adó</t>
  </si>
  <si>
    <t>Működési bevételek</t>
  </si>
  <si>
    <t>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</si>
  <si>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</si>
  <si>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</si>
  <si>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</si>
  <si>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</si>
  <si>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</si>
  <si>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</si>
  <si>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Felhalmozási bevételek</t>
  </si>
  <si>
    <t>Ingatlanok értékesítése</t>
  </si>
  <si>
    <t>Működési célú átvett pénzeszközök</t>
  </si>
  <si>
    <t>Előző év költségvetési maradványának igénybevétele</t>
  </si>
  <si>
    <t>Magánszemélyek kommunális adója</t>
  </si>
  <si>
    <t>Egyéb működési célú kiadások</t>
  </si>
  <si>
    <t>Megnevezés</t>
  </si>
  <si>
    <t>1.</t>
  </si>
  <si>
    <t>Működési célú pénzeszkőz átadások államháztartáson kívülre</t>
  </si>
  <si>
    <t>084031 Civil szervezetek működési támogatása</t>
  </si>
  <si>
    <t>2.</t>
  </si>
  <si>
    <t>Támogatásértékű pénzeszköz átadás államháztartáson belülre</t>
  </si>
  <si>
    <t>Összesen</t>
  </si>
  <si>
    <t>Költségvetési szerv megnevezése</t>
  </si>
  <si>
    <t xml:space="preserve">  Önkormányzati jogalkotás</t>
  </si>
  <si>
    <t>adatok Ft-ban</t>
  </si>
  <si>
    <t>központi orvosi ügyelet</t>
  </si>
  <si>
    <t>Város és községgazdálkodás</t>
  </si>
  <si>
    <t>Munkahelyi vendéglátás</t>
  </si>
  <si>
    <t>Fogorvosi alapellátás</t>
  </si>
  <si>
    <t>Művelődési és kulturális feladat</t>
  </si>
  <si>
    <t>Hosszab idejű közfoglalkoztatás</t>
  </si>
  <si>
    <t>Szociális étkeztetés</t>
  </si>
  <si>
    <t>Önkormányzat összesen</t>
  </si>
  <si>
    <t>072311- Fogorvosi alapellátás</t>
  </si>
  <si>
    <t>KTKT támogatás</t>
  </si>
  <si>
    <t xml:space="preserve">Bakonyalja kisalföld kapuja </t>
  </si>
  <si>
    <t>Hulladékgazdálkodás</t>
  </si>
  <si>
    <t xml:space="preserve">Súr Községi Önkormányzat Költségvetési hiányának  </t>
  </si>
  <si>
    <t xml:space="preserve">                            külső finanszírozási módja</t>
  </si>
  <si>
    <t xml:space="preserve">Hitelt nyújtó pénzintézet </t>
  </si>
  <si>
    <t>Hitel összege</t>
  </si>
  <si>
    <t>Hitel tipusa</t>
  </si>
  <si>
    <t>megnevezése</t>
  </si>
  <si>
    <t>Folyószámla hitel</t>
  </si>
  <si>
    <t>Működési hitel</t>
  </si>
  <si>
    <t xml:space="preserve">               TARTALÉKOK</t>
  </si>
  <si>
    <t>előirányzat</t>
  </si>
  <si>
    <t>Céltartalék</t>
  </si>
  <si>
    <t xml:space="preserve">Működési célú </t>
  </si>
  <si>
    <t>Felhalmozáscélú</t>
  </si>
  <si>
    <t>Céltartalék összesen</t>
  </si>
  <si>
    <t>Általános Tartalék</t>
  </si>
  <si>
    <t>működési célú</t>
  </si>
  <si>
    <t>felhalmozás célú</t>
  </si>
  <si>
    <t>Általános tartalék összesen</t>
  </si>
  <si>
    <t>Súr Község  Önkormányzat</t>
  </si>
  <si>
    <t>óvoda működési kiadása</t>
  </si>
  <si>
    <t>Helyi önkormányzatok működésének általános támogatása</t>
  </si>
  <si>
    <t>Önkormányzatok működési támogatásai</t>
  </si>
  <si>
    <t>Egyéb tárgyi eszközök értékesítése</t>
  </si>
  <si>
    <t>Felhalmozási célú átvett pénzeszközök</t>
  </si>
  <si>
    <t>Hosszú lejáratú hitelek, kölcsönök felvétele</t>
  </si>
  <si>
    <t>B E V É T E L E K</t>
  </si>
  <si>
    <t>1. sz. táblázat</t>
  </si>
  <si>
    <t xml:space="preserve"> forintban</t>
  </si>
  <si>
    <t>Sor-
szám</t>
  </si>
  <si>
    <t>Bevételi jogcím</t>
  </si>
  <si>
    <t>A</t>
  </si>
  <si>
    <t>B</t>
  </si>
  <si>
    <t>Önkormányzat működési támogatásai (1.1.+…+.1.6.)</t>
  </si>
  <si>
    <t>1.1.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</si>
  <si>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</si>
  <si>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</si>
  <si>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</si>
  <si>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</si>
  <si>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</si>
  <si>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</si>
  <si>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</si>
  <si>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</si>
  <si>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</si>
  <si>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</si>
  <si>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</si>
  <si>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</si>
  <si>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</si>
  <si>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</si>
  <si>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</si>
  <si>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</si>
  <si>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</si>
  <si>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</si>
  <si>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</si>
  <si>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</si>
  <si>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</si>
  <si>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</si>
  <si>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</si>
  <si>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</si>
  <si>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</si>
  <si>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</si>
  <si>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</si>
  <si>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</si>
  <si>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</si>
  <si>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</si>
  <si>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</si>
  <si>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</si>
  <si>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</si>
  <si>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</si>
  <si>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</si>
  <si>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</si>
  <si>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</si>
  <si>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</si>
  <si>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</si>
  <si>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4.2.</t>
  </si>
  <si>
    <t>Idegenforgalmi adó</t>
  </si>
  <si>
    <t>4.3.</t>
  </si>
  <si>
    <t>4.4.</t>
  </si>
  <si>
    <t>4.5.</t>
  </si>
  <si>
    <t>Gépjárműadó</t>
  </si>
  <si>
    <t>4.6.</t>
  </si>
  <si>
    <t>Pótlék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</si>
  <si>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</si>
  <si>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</si>
  <si>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</si>
  <si>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</si>
  <si>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</si>
  <si>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</si>
  <si>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</si>
  <si>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5.3.</t>
  </si>
  <si>
    <t>Közvetített szolgáltatások értéke</t>
  </si>
  <si>
    <t>5.4.</t>
  </si>
  <si>
    <t>5.5.</t>
  </si>
  <si>
    <t>5.6.</t>
  </si>
  <si>
    <t xml:space="preserve">Kiszámlázott általános forgalmi adó </t>
  </si>
  <si>
    <t>5.7.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</si>
  <si>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</si>
  <si>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</si>
  <si>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</si>
  <si>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</si>
  <si>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</si>
  <si>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</si>
  <si>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</si>
  <si>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6.</t>
  </si>
  <si>
    <t>Felhalmozási bevételek (6.1.+…+6.5.)</t>
  </si>
  <si>
    <t>6.1.</t>
  </si>
  <si>
    <t>Immateriális javak értékesítése</t>
  </si>
  <si>
    <t>6.2.</t>
  </si>
  <si>
    <t>6.3.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</si>
  <si>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</si>
  <si>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</si>
  <si>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</si>
  <si>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</si>
  <si>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</si>
  <si>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</si>
  <si>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</si>
  <si>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</si>
  <si>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</si>
  <si>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</si>
  <si>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</si>
  <si>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</si>
  <si>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</si>
  <si>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</si>
  <si>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</si>
  <si>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</si>
  <si>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</si>
  <si>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</si>
  <si>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</si>
  <si>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</si>
  <si>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</si>
  <si>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</si>
  <si>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</si>
  <si>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</si>
  <si>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</si>
  <si>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</si>
  <si>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</si>
  <si>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</si>
  <si>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</si>
  <si>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</si>
  <si>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</si>
  <si>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</si>
  <si>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</si>
  <si>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</si>
  <si>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</si>
  <si>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</si>
  <si>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</si>
  <si>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</si>
  <si>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</si>
  <si>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</si>
  <si>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</si>
  <si>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</si>
  <si>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</si>
  <si>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</si>
  <si>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</si>
  <si>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</si>
  <si>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</si>
  <si>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</si>
  <si>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</si>
  <si>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</si>
  <si>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</si>
  <si>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</si>
  <si>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</si>
  <si>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</si>
  <si>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</si>
  <si>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</si>
  <si>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</si>
  <si>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</si>
  <si>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</si>
  <si>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</si>
  <si>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</si>
  <si>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</si>
  <si>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</si>
  <si>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</si>
  <si>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</si>
  <si>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</si>
  <si>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</si>
  <si>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</si>
  <si>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</si>
  <si>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</si>
  <si>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</si>
  <si>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</si>
  <si>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</si>
  <si>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</si>
  <si>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</si>
  <si>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</si>
  <si>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</si>
  <si>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</si>
  <si>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t>Személyi  juttatások</t>
  </si>
  <si>
    <t>Munkaadókat terhelő járulékok és szociális hozzájárulási adó</t>
  </si>
  <si>
    <t>Dologi  kiadások</t>
  </si>
  <si>
    <t>1.5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</si>
  <si>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</si>
  <si>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</si>
  <si>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</si>
  <si>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</si>
  <si>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</si>
  <si>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</si>
  <si>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</si>
  <si>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</si>
  <si>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</si>
  <si>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</si>
  <si>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</si>
  <si>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</si>
  <si>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</si>
  <si>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</si>
  <si>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</si>
  <si>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</si>
  <si>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</si>
  <si>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</si>
  <si>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</si>
  <si>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</si>
  <si>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</si>
  <si>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</si>
  <si>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</si>
  <si>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</si>
  <si>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1.19.</t>
  </si>
  <si>
    <t xml:space="preserve"> - az 1.18-ból: - Általános tartalék</t>
  </si>
  <si>
    <t>1.20.</t>
  </si>
  <si>
    <t xml:space="preserve">   - Céltartalék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</si>
  <si>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</si>
  <si>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</si>
  <si>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</si>
  <si>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</si>
  <si>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</si>
  <si>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</si>
  <si>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</si>
  <si>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</si>
  <si>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</si>
  <si>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</si>
  <si>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</si>
  <si>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</si>
  <si>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</si>
  <si>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</si>
  <si>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</si>
  <si>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</si>
  <si>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</si>
  <si>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</si>
  <si>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</si>
  <si>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</si>
  <si>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</si>
  <si>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</si>
  <si>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</si>
  <si>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</si>
  <si>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</si>
  <si>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</si>
  <si>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</si>
  <si>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</si>
  <si>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</si>
  <si>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</si>
  <si>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Központi irányító szervi támogatás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</si>
  <si>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</si>
  <si>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</si>
  <si>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</si>
  <si>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</si>
  <si>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</si>
  <si>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</si>
  <si>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</si>
  <si>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</si>
  <si>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</si>
  <si>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</si>
  <si>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</si>
  <si>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</si>
  <si>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</si>
  <si>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</si>
  <si>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</si>
  <si>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</si>
  <si>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</si>
  <si>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</si>
  <si>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I. Működési célú bevételek és kiadások mérlege
(Önkormányzati szinten)</t>
  </si>
  <si>
    <t>C</t>
  </si>
  <si>
    <t>D</t>
  </si>
  <si>
    <t>2.-ból EU-s támogatás</t>
  </si>
  <si>
    <t xml:space="preserve">Dologi kiadások 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</si>
  <si>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</si>
  <si>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</si>
  <si>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</si>
  <si>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</si>
  <si>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</si>
  <si>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</si>
  <si>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</si>
  <si>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</si>
  <si>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</si>
  <si>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</si>
  <si>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</si>
  <si>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</si>
  <si>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</si>
  <si>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</si>
  <si>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</si>
  <si>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</si>
  <si>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</si>
  <si>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</si>
  <si>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</si>
  <si>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</si>
  <si>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</si>
  <si>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</si>
  <si>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</si>
  <si>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</si>
  <si>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</si>
  <si>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</si>
  <si>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</si>
  <si>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</si>
  <si>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</si>
  <si>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</si>
  <si>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</si>
  <si>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</si>
  <si>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</si>
  <si>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</si>
  <si>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</si>
  <si>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</si>
  <si>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</si>
  <si>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</si>
  <si>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</si>
  <si>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</si>
  <si>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</si>
  <si>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</si>
  <si>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</si>
  <si>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</si>
  <si>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</si>
  <si>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</si>
  <si>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</si>
  <si>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</si>
  <si>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</si>
  <si>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</si>
  <si>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</si>
  <si>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</si>
  <si>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</si>
  <si>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</si>
  <si>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</si>
  <si>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</si>
  <si>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</si>
  <si>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</si>
  <si>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</si>
  <si>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</si>
  <si>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</si>
  <si>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</si>
  <si>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</si>
  <si>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</si>
  <si>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</si>
  <si>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</si>
  <si>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</si>
  <si>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</si>
  <si>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</si>
  <si>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 xml:space="preserve"> forintban </t>
  </si>
  <si>
    <t>Feladat megnevezése</t>
  </si>
  <si>
    <t>Önként vállalt feladat</t>
  </si>
  <si>
    <t>Államigazgatási feladat</t>
  </si>
  <si>
    <t>bevtelei és kiadásai</t>
  </si>
  <si>
    <t>bevételei,és kiadásai</t>
  </si>
  <si>
    <t>bevételei, kiadásai</t>
  </si>
  <si>
    <t>Száma</t>
  </si>
  <si>
    <t>Kiemelt előirányzat, előirányzat megnevezése</t>
  </si>
  <si>
    <t>Előirányzat</t>
  </si>
  <si>
    <t>Működési célú kvi támogatások és kiegészítő támogatások</t>
  </si>
  <si>
    <t>Közhatalmi bevételek (4.1.+...+4.7.)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</si>
  <si>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</si>
  <si>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</si>
  <si>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</si>
  <si>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</si>
  <si>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</si>
  <si>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</si>
  <si>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</si>
  <si>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</si>
  <si>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</si>
  <si>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</si>
  <si>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</si>
  <si>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</si>
  <si>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</si>
  <si>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Államháztartáson belüli megelőlegezések folyósítása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</si>
  <si>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</si>
  <si>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</si>
  <si>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</si>
  <si>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</si>
  <si>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r>
      <t xml:space="preserve">   Felhalmozási költségvetés kiadásai </t>
    </r>
    <r>
      <rPr>
        <sz val="9"/>
        <rFont val="Times New Roman CE"/>
        <family val="0"/>
      </rPr>
      <t>(2.1.+2.3.+2.5.)</t>
    </r>
  </si>
  <si>
    <t>Felújítás  megnevezése</t>
  </si>
  <si>
    <t>Teljes költség</t>
  </si>
  <si>
    <t>Kivitelezés kezdési és befejezési éve</t>
  </si>
  <si>
    <t>E</t>
  </si>
  <si>
    <t>F=(B-D-E)</t>
  </si>
  <si>
    <t>ÖSSZESEN:</t>
  </si>
  <si>
    <t>Együtt Súrért Egyesület</t>
  </si>
  <si>
    <t>Közös Önkormányzati Hivatal</t>
  </si>
  <si>
    <t>Súr Község Önkormányzat összesen</t>
  </si>
  <si>
    <t>Összes bevétel, kiadás</t>
  </si>
  <si>
    <t>Működési bevételek (1.1.+…+1.11.)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</si>
  <si>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</si>
  <si>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</si>
  <si>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</si>
  <si>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</si>
  <si>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2.3.-ból EU támogatás</t>
  </si>
  <si>
    <t>Felhalmozási célú támogatások államháztartáson belülről (4.1.+4.2.)</t>
  </si>
  <si>
    <t>Egyéb felhalmozási célú támogatások bevételei államháztartáson belülről</t>
  </si>
  <si>
    <t xml:space="preserve">  4.2.-ből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</si>
  <si>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</si>
  <si>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</si>
  <si>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</si>
  <si>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</si>
  <si>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</si>
  <si>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</si>
  <si>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</si>
  <si>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</si>
  <si>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</si>
  <si>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</si>
  <si>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</si>
  <si>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</si>
  <si>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</si>
  <si>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KIADÁSOK ÖSSZESEN: (1.+2.+3.)</t>
  </si>
  <si>
    <r>
      <t xml:space="preserve">   Működési költségvetés kiadásai </t>
    </r>
    <r>
      <rPr>
        <sz val="9"/>
        <rFont val="Times New Roman CE"/>
        <family val="0"/>
      </rPr>
      <t>(1.1+…+1.5.+1.18.)</t>
    </r>
  </si>
  <si>
    <r>
      <t xml:space="preserve">   Működési költségvetés kiadásai </t>
    </r>
    <r>
      <rPr>
        <sz val="9"/>
        <rFont val="Arial"/>
        <family val="2"/>
      </rPr>
      <t>(1.1+…+1.5+1.18.)</t>
    </r>
  </si>
  <si>
    <r>
      <t xml:space="preserve">   Felhalmozási költségvetés kiadásai </t>
    </r>
    <r>
      <rPr>
        <sz val="9"/>
        <rFont val="Arial"/>
        <family val="2"/>
      </rPr>
      <t>(2.1.+2.3.+2.5.)</t>
    </r>
  </si>
  <si>
    <t>forint</t>
  </si>
  <si>
    <t>I.1.ba</t>
  </si>
  <si>
    <t>hektár</t>
  </si>
  <si>
    <t>22 300</t>
  </si>
  <si>
    <t>3 164 370</t>
  </si>
  <si>
    <t>I.1.bb</t>
  </si>
  <si>
    <t>km</t>
  </si>
  <si>
    <t>3 936 000</t>
  </si>
  <si>
    <t>I.1.bc</t>
  </si>
  <si>
    <t>m2</t>
  </si>
  <si>
    <t>I.1.bd</t>
  </si>
  <si>
    <t>4 040 600</t>
  </si>
  <si>
    <t>I.1.c</t>
  </si>
  <si>
    <t>Egyéb önkormányzati feladatok támogatása</t>
  </si>
  <si>
    <t>fő</t>
  </si>
  <si>
    <t>2 700</t>
  </si>
  <si>
    <t>6 000 000</t>
  </si>
  <si>
    <t>I.1.d</t>
  </si>
  <si>
    <t>Lakott külterülettel kapcsolatos feladatok támogatása</t>
  </si>
  <si>
    <t>külterületi lakos</t>
  </si>
  <si>
    <t>2 550</t>
  </si>
  <si>
    <t>Jogcím száma</t>
  </si>
  <si>
    <t>Mennyiségi egység</t>
  </si>
  <si>
    <t>Mutató</t>
  </si>
  <si>
    <t>Fajlagos összeg</t>
  </si>
  <si>
    <t>I.1.b</t>
  </si>
  <si>
    <t>I.1. - V.</t>
  </si>
  <si>
    <t>A települési önkormányzatok működésének támogatása beszámítás és kiegészítés után</t>
  </si>
  <si>
    <t>V. I.1. kiegészítés</t>
  </si>
  <si>
    <t>I.1. jogcímekhez kapcsolódó kiegészítés</t>
  </si>
  <si>
    <t xml:space="preserve">I. </t>
  </si>
  <si>
    <t>A helyi önkormányzatok működésének általános támogatása összesen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</si>
  <si>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</si>
  <si>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</si>
  <si>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</si>
  <si>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</si>
  <si>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III.3.c (1)</t>
  </si>
  <si>
    <t>55 360</t>
  </si>
  <si>
    <t>III.5.a</t>
  </si>
  <si>
    <t>III.5.b</t>
  </si>
  <si>
    <t>III.</t>
  </si>
  <si>
    <t>A települési önkormányzatok szociális, gyermekjóléti és gyermekétkeztetési feladatainak támogatása</t>
  </si>
  <si>
    <t>IV.1.d</t>
  </si>
  <si>
    <t>IV.</t>
  </si>
  <si>
    <t>A települési önkormányzatok kulturális feladatainak támogatása</t>
  </si>
  <si>
    <t xml:space="preserve">                               Adatok Ft-ban</t>
  </si>
  <si>
    <t>Alapitványok</t>
  </si>
  <si>
    <t>Mazsorett csoport támogatás</t>
  </si>
  <si>
    <t>Közalkalkmazottak létszáma (fő)</t>
  </si>
  <si>
    <t>Közalklalmazottak  létszáma (fő)</t>
  </si>
  <si>
    <t xml:space="preserve">                                                    Önkormányzat                                                                                                                                                                                       forintba</t>
  </si>
  <si>
    <t>2017. évi költségvetésben engedélyezett létszám</t>
  </si>
  <si>
    <t>pótlékok</t>
  </si>
  <si>
    <t xml:space="preserve">Költségvetési szerv  </t>
  </si>
  <si>
    <t>/2017. (II.22.) önk. rendelet eredeti ei</t>
  </si>
  <si>
    <t>Pannon Takarék Zrt. Súri Kirendeltsége</t>
  </si>
  <si>
    <t>Költségvetési szerv  Szivárvány  Óvoda</t>
  </si>
  <si>
    <t>Költségvetési szerv   Szivárvány óvodához tartozó étkezés</t>
  </si>
  <si>
    <t>Súri Szivárváníy óvoda összevont  Mérlege</t>
  </si>
  <si>
    <t>2018.évi előirányzat</t>
  </si>
  <si>
    <t>Faluszövetség támogatás</t>
  </si>
  <si>
    <t>TÖOSZ</t>
  </si>
  <si>
    <t>BURSA támogatás</t>
  </si>
  <si>
    <t xml:space="preserve">vismaior Hovéd- Damjanich,Attila utca helyreállitás </t>
  </si>
  <si>
    <t xml:space="preserve">vismaior Hovéd- Damjanich utca helyreállitás önerő </t>
  </si>
  <si>
    <t>vismaior Árpád u.</t>
  </si>
  <si>
    <t>Kistelepülési pályázat Kossuth u.járda</t>
  </si>
  <si>
    <t>Támncsics,Hársfa u. aszfaltozás</t>
  </si>
  <si>
    <t xml:space="preserve">TOP óvoda felújítás </t>
  </si>
  <si>
    <t>TOP óvoda felújítás önerő</t>
  </si>
  <si>
    <t>TOP csapadékvíz elvezetés</t>
  </si>
  <si>
    <t>Start közfogl.belterületi útprogr. Járda</t>
  </si>
  <si>
    <t>Start közfogl. Helyi sajátosság Árpád u.ház</t>
  </si>
  <si>
    <t>vismaior művház beázás</t>
  </si>
  <si>
    <t>út vásárlás</t>
  </si>
  <si>
    <t>2018.utáni szükséglet</t>
  </si>
  <si>
    <t>Összes bevétel,működési  kiadás</t>
  </si>
  <si>
    <t>/2018. (II. 28.) ör.12.melléklete</t>
  </si>
  <si>
    <t>Közvilágítás fenntartásának támogatása</t>
  </si>
  <si>
    <t>Köztemető fenntartással kapcsolatos feladatok támogatása</t>
  </si>
  <si>
    <t>117 478</t>
  </si>
  <si>
    <t>Közutak fenntartásának támogatása</t>
  </si>
  <si>
    <t>Támogatás összesen</t>
  </si>
  <si>
    <t>11 258 448</t>
  </si>
  <si>
    <t>A zöldterület-gazdálkodással kapcsolatos feladatok ellátásának támogatása</t>
  </si>
  <si>
    <t>No.</t>
  </si>
  <si>
    <t>Jogcím megnevezése</t>
  </si>
  <si>
    <t>Forint</t>
  </si>
  <si>
    <t>58 650</t>
  </si>
  <si>
    <t>7 792 694</t>
  </si>
  <si>
    <t>I.5.</t>
  </si>
  <si>
    <t>A 2016. évről áthúzódó bérkompenzáció támogatása</t>
  </si>
  <si>
    <t>I.6</t>
  </si>
  <si>
    <t>Polgármesteri illetmény támogatása</t>
  </si>
  <si>
    <t>1 170 400</t>
  </si>
  <si>
    <t>25 109 792</t>
  </si>
  <si>
    <t>26 280 192</t>
  </si>
  <si>
    <t>II.1. Óvodapedagógusok, és az óvodapedagógusok nevelő munkáját közvetlenül segítők bértámogatása</t>
  </si>
  <si>
    <t>2018. évben 8 hónapra - óvoda napi nyitvatartási ideje eléri a nyolc órát</t>
  </si>
  <si>
    <t>II.1. (1) 1</t>
  </si>
  <si>
    <t>Óvodapedagógusok elismert létszáma</t>
  </si>
  <si>
    <t>4 419 000</t>
  </si>
  <si>
    <t>11 489 400</t>
  </si>
  <si>
    <t>II.1. (2) 1</t>
  </si>
  <si>
    <t>pedagógus szakképzettséggel nem rendelkező, óvodapedagógusok nevelő munkáját közvetlenül segítők száma a Köznev. tv. 2. melléklete szerint</t>
  </si>
  <si>
    <t>2 205 000</t>
  </si>
  <si>
    <t>2 940 000</t>
  </si>
  <si>
    <t>2018. évben 4 hónapra - óvoda napi nyitvatartási ideje eléri a nyolc órát</t>
  </si>
  <si>
    <t>II.1. (1) 2</t>
  </si>
  <si>
    <t>5 744 700</t>
  </si>
  <si>
    <t>II.1. (2) 2</t>
  </si>
  <si>
    <t>1 470 000</t>
  </si>
  <si>
    <t>. Óvodaműködtetési támogatás</t>
  </si>
  <si>
    <t>II.2. (1) 1</t>
  </si>
  <si>
    <t>Óvoda napi nyitvatartási ideje eléri a nyolc órát</t>
  </si>
  <si>
    <t>81 700</t>
  </si>
  <si>
    <t>2 178 667</t>
  </si>
  <si>
    <t>II.2. (8) 1</t>
  </si>
  <si>
    <t>Óvoda napi nyitvatartási ideje nem éri el a nyolc órát, de eléri a hat órát</t>
  </si>
  <si>
    <t>40 850</t>
  </si>
  <si>
    <t>II.2. (1) 2</t>
  </si>
  <si>
    <t>1 089 333</t>
  </si>
  <si>
    <t>II.4.b (1)</t>
  </si>
  <si>
    <t>Alapfokozatú végzettségű pedagógus II. kategóriába sorolt óvodapedagógusok kiegészítő támogatása, akik a minősítést 2018. január 1-jei átsorolássalszerezték meg</t>
  </si>
  <si>
    <t>367 584</t>
  </si>
  <si>
    <t>25 279 684</t>
  </si>
  <si>
    <t>10 825 000</t>
  </si>
  <si>
    <t>III.3. Egyes szociális és gyermekjóléti feladatok támogatása</t>
  </si>
  <si>
    <t>szociális étkeztetés</t>
  </si>
  <si>
    <t>1 107 200</t>
  </si>
  <si>
    <t>II.5. Gyermekétkeztetés támogatása</t>
  </si>
  <si>
    <t>A finanszírozás szempontjából elismert dolgozók bértámogatása</t>
  </si>
  <si>
    <t>1 900 000</t>
  </si>
  <si>
    <t>8 474 000</t>
  </si>
  <si>
    <t>Gyermekétkeztetés üzemeltetési támogatása</t>
  </si>
  <si>
    <t>6 889 842</t>
  </si>
  <si>
    <t>III.6. A rászoruló gyermekek szünidei étkeztetésének támogatása</t>
  </si>
  <si>
    <t>III.6.</t>
  </si>
  <si>
    <t>A rászoruló gyermekek szünidei étkeztetésének támogatása</t>
  </si>
  <si>
    <t>67 260</t>
  </si>
  <si>
    <t>Települési önkormányzatok nyilvános könyvtári és a közművelődési feladatainak támogatása</t>
  </si>
  <si>
    <t>1 210</t>
  </si>
  <si>
    <t>1 800 000</t>
  </si>
  <si>
    <t>27 363 302</t>
  </si>
  <si>
    <t>Költségvetési támogatás összesen</t>
  </si>
  <si>
    <t>Súr Község  2018. évi központi támogatása</t>
  </si>
  <si>
    <t xml:space="preserve">Magánszemélyek kommunális adója </t>
  </si>
  <si>
    <t>Egyéb támogatás</t>
  </si>
  <si>
    <t>Előző évi elszámolásból származó befizetés</t>
  </si>
  <si>
    <t>2018. évi tervezett működési célú pénzeszköz átadások</t>
  </si>
  <si>
    <t xml:space="preserve">2018.évi Felújítási kiadások előirányzata felújításonként                                               </t>
  </si>
  <si>
    <t>Súr Község Önkormányzat                2018. évi létszáma</t>
  </si>
  <si>
    <t>Súr Községi Önkormányzat 2018.évi Tatraléka</t>
  </si>
  <si>
    <t xml:space="preserve"> 1/2018. (II. 28.) ör .2.melléklete</t>
  </si>
  <si>
    <t>1/2018. (II. 28.) ör . 1. melléklete</t>
  </si>
  <si>
    <t xml:space="preserve"> 1/2018. (II. 28.) ör .3 melléklete</t>
  </si>
  <si>
    <t xml:space="preserve"> 1/2018. (II. 28.) ör .4 melléklete</t>
  </si>
  <si>
    <t xml:space="preserve">    Működési és felhalmozási bevételek és kiadások összevont mérlege                                                                                                                                                                                                                     1/ 2018.(II.28.) ör. 5 melléklete</t>
  </si>
  <si>
    <t xml:space="preserve"> 1/2018. (II. 28.) ör .6 melléklete</t>
  </si>
  <si>
    <t xml:space="preserve"> 1/2018. (II. 28.) ör. 7  melléklete</t>
  </si>
  <si>
    <t xml:space="preserve">        1/2018. (II. 28.) ör. 8  melléklete</t>
  </si>
  <si>
    <t xml:space="preserve">       1/2018. (II. 28.) ör. 9  melléklete</t>
  </si>
  <si>
    <t>1/2018. (II. 28.) ör. 10 melléklete</t>
  </si>
  <si>
    <t>2018. évi</t>
  </si>
  <si>
    <t>1/2018. (II. 28.) ör. 11 melléklete</t>
  </si>
  <si>
    <t>1/2018. (II. 28.) ör. 12 melléklete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</si>
</sst>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_ ;\-#,##0\ "/>
    <numFmt numFmtId="173" formatCode="[$-40E]yyyy\.\ mmmm\ d\."/>
    <numFmt numFmtId="174" formatCode="&quot;H-&quot;0000"/>
    <numFmt numFmtId="175" formatCode="#,###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</numFmts>
  <fonts count="75">
    <font>
      <sz val="10"/>
      <name val="Arial CE"/>
      <family val="0"/>
    </font>
    <font>
      <b/>
      <sz val="8"/>
      <name val="Arial CE"/>
      <family val="0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Times New Roman CE"/>
      <family val="0"/>
    </font>
    <font>
      <b/>
      <sz val="10"/>
      <name val="Times New Roman CE"/>
      <family val="0"/>
    </font>
    <font>
      <sz val="12"/>
      <name val="Times New Roman CE"/>
      <family val="0"/>
    </font>
    <font>
      <sz val="9"/>
      <name val="Arial"/>
      <family val="2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 CE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Arial"/>
      <family val="2"/>
    </font>
    <font>
      <b/>
      <sz val="12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666666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FFFFFF"/>
        <bgColor indexed="64"/>
      </patternFill>
    </fill>
    <fill>
      <patternFill patternType="solid">
        <fgColor rgb="FFCDD3DA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1" borderId="7" applyNumberFormat="0" applyFon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6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70" fillId="31" borderId="0" applyNumberFormat="0" applyBorder="0" applyAlignment="0" applyProtection="0"/>
    <xf numFmtId="0" fontId="71" fillId="29" borderId="1" applyNumberFormat="0" applyAlignment="0" applyProtection="0"/>
    <xf numFmtId="9" fontId="0" fillId="0" borderId="0" applyFont="0" applyFill="0" applyBorder="0" applyAlignment="0" applyProtection="0"/>
  </cellStyleXfs>
  <cellXfs count="48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Fill="1" applyBorder="1" applyAlignment="1">
      <alignment/>
    </xf>
    <xf numFmtId="0" fontId="13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11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27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6" fontId="16" fillId="0" borderId="37" xfId="0" applyNumberFormat="1" applyFont="1" applyBorder="1" applyAlignment="1">
      <alignment horizontal="right"/>
    </xf>
    <xf numFmtId="6" fontId="16" fillId="0" borderId="37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6" fontId="14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0" fillId="0" borderId="43" xfId="0" applyBorder="1" applyAlignment="1">
      <alignment/>
    </xf>
    <xf numFmtId="0" fontId="5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5" fillId="0" borderId="36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40" xfId="0" applyBorder="1" applyAlignment="1">
      <alignment/>
    </xf>
    <xf numFmtId="0" fontId="0" fillId="0" borderId="47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175" fontId="14" fillId="0" borderId="0" xfId="56" applyNumberFormat="1" applyFont="1" applyFill="1" applyBorder="1" applyAlignment="1" applyProtection="1">
      <alignment horizontal="center" vertical="center"/>
      <protection/>
    </xf>
    <xf numFmtId="0" fontId="19" fillId="0" borderId="50" xfId="0" applyFont="1" applyFill="1" applyBorder="1" applyAlignment="1" applyProtection="1">
      <alignment horizontal="right" vertical="center"/>
      <protection/>
    </xf>
    <xf numFmtId="0" fontId="20" fillId="0" borderId="51" xfId="56" applyFont="1" applyFill="1" applyBorder="1" applyAlignment="1" applyProtection="1">
      <alignment horizontal="center" vertical="center" wrapText="1"/>
      <protection/>
    </xf>
    <xf numFmtId="0" fontId="20" fillId="0" borderId="52" xfId="56" applyFont="1" applyFill="1" applyBorder="1" applyAlignment="1" applyProtection="1">
      <alignment horizontal="center" vertical="center" wrapText="1"/>
      <protection/>
    </xf>
    <xf numFmtId="0" fontId="20" fillId="0" borderId="53" xfId="56" applyFont="1" applyFill="1" applyBorder="1" applyAlignment="1" applyProtection="1">
      <alignment horizontal="center" vertical="center" wrapText="1"/>
      <protection/>
    </xf>
    <xf numFmtId="0" fontId="21" fillId="0" borderId="54" xfId="56" applyFont="1" applyFill="1" applyBorder="1" applyAlignment="1" applyProtection="1">
      <alignment horizontal="center" vertical="center" wrapText="1"/>
      <protection/>
    </xf>
    <xf numFmtId="0" fontId="21" fillId="0" borderId="55" xfId="56" applyFont="1" applyFill="1" applyBorder="1" applyAlignment="1" applyProtection="1">
      <alignment horizontal="center" vertical="center" wrapText="1"/>
      <protection/>
    </xf>
    <xf numFmtId="0" fontId="21" fillId="0" borderId="56" xfId="56" applyFont="1" applyFill="1" applyBorder="1" applyAlignment="1" applyProtection="1">
      <alignment horizontal="center" vertical="center" wrapText="1"/>
      <protection/>
    </xf>
    <xf numFmtId="175" fontId="24" fillId="0" borderId="53" xfId="0" applyNumberFormat="1" applyFont="1" applyBorder="1" applyAlignment="1" applyProtection="1" quotePrefix="1">
      <alignment horizontal="right" vertical="center" wrapText="1" indent="1"/>
      <protection/>
    </xf>
    <xf numFmtId="0" fontId="24" fillId="0" borderId="57" xfId="0" applyFont="1" applyBorder="1" applyAlignment="1" applyProtection="1">
      <alignment horizontal="left" vertical="center" wrapText="1" indent="1"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19" fillId="0" borderId="0" xfId="0" applyFont="1" applyFill="1" applyBorder="1" applyAlignment="1" applyProtection="1">
      <alignment horizontal="right" vertical="center"/>
      <protection/>
    </xf>
    <xf numFmtId="0" fontId="21" fillId="0" borderId="0" xfId="56" applyFont="1" applyFill="1" applyBorder="1" applyAlignment="1" applyProtection="1">
      <alignment horizontal="left" vertical="center" wrapText="1" indent="1"/>
      <protection/>
    </xf>
    <xf numFmtId="0" fontId="21" fillId="0" borderId="0" xfId="56" applyFont="1" applyFill="1" applyBorder="1" applyAlignment="1" applyProtection="1">
      <alignment vertical="center" wrapText="1"/>
      <protection/>
    </xf>
    <xf numFmtId="175" fontId="21" fillId="0" borderId="0" xfId="56" applyNumberFormat="1" applyFont="1" applyFill="1" applyBorder="1" applyAlignment="1" applyProtection="1">
      <alignment horizontal="right" vertical="center" wrapText="1" indent="1"/>
      <protection/>
    </xf>
    <xf numFmtId="175" fontId="0" fillId="0" borderId="0" xfId="0" applyNumberFormat="1" applyFill="1" applyAlignment="1" applyProtection="1">
      <alignment vertical="center" wrapText="1"/>
      <protection/>
    </xf>
    <xf numFmtId="175" fontId="14" fillId="0" borderId="0" xfId="0" applyNumberFormat="1" applyFont="1" applyFill="1" applyAlignment="1" applyProtection="1">
      <alignment horizontal="centerContinuous" vertical="center" wrapText="1"/>
      <protection/>
    </xf>
    <xf numFmtId="175" fontId="0" fillId="0" borderId="0" xfId="0" applyNumberFormat="1" applyFill="1" applyAlignment="1" applyProtection="1">
      <alignment horizontal="centerContinuous" vertical="center"/>
      <protection/>
    </xf>
    <xf numFmtId="175" fontId="0" fillId="0" borderId="0" xfId="0" applyNumberFormat="1" applyFill="1" applyAlignment="1" applyProtection="1">
      <alignment horizontal="center" vertical="center" wrapText="1"/>
      <protection/>
    </xf>
    <xf numFmtId="175" fontId="19" fillId="0" borderId="0" xfId="0" applyNumberFormat="1" applyFont="1" applyFill="1" applyAlignment="1" applyProtection="1">
      <alignment horizontal="right" vertical="center"/>
      <protection/>
    </xf>
    <xf numFmtId="175" fontId="20" fillId="0" borderId="51" xfId="0" applyNumberFormat="1" applyFont="1" applyFill="1" applyBorder="1" applyAlignment="1" applyProtection="1">
      <alignment horizontal="center" vertical="center" wrapText="1"/>
      <protection/>
    </xf>
    <xf numFmtId="175" fontId="20" fillId="0" borderId="52" xfId="0" applyNumberFormat="1" applyFont="1" applyFill="1" applyBorder="1" applyAlignment="1" applyProtection="1">
      <alignment horizontal="center" vertical="center" wrapText="1"/>
      <protection/>
    </xf>
    <xf numFmtId="175" fontId="16" fillId="0" borderId="0" xfId="0" applyNumberFormat="1" applyFont="1" applyFill="1" applyAlignment="1" applyProtection="1">
      <alignment horizontal="left" vertical="center" wrapText="1"/>
      <protection/>
    </xf>
    <xf numFmtId="0" fontId="20" fillId="0" borderId="58" xfId="0" applyFont="1" applyFill="1" applyBorder="1" applyAlignment="1" applyProtection="1">
      <alignment horizontal="center" vertical="center" wrapText="1"/>
      <protection/>
    </xf>
    <xf numFmtId="0" fontId="20" fillId="0" borderId="32" xfId="0" applyFont="1" applyFill="1" applyBorder="1" applyAlignment="1" applyProtection="1">
      <alignment vertical="center"/>
      <protection/>
    </xf>
    <xf numFmtId="0" fontId="20" fillId="0" borderId="50" xfId="0" applyFont="1" applyFill="1" applyBorder="1" applyAlignment="1" applyProtection="1">
      <alignment horizontal="center" vertical="center"/>
      <protection/>
    </xf>
    <xf numFmtId="49" fontId="21" fillId="0" borderId="32" xfId="0" applyNumberFormat="1" applyFont="1" applyFill="1" applyBorder="1" applyAlignment="1" applyProtection="1">
      <alignment vertical="center"/>
      <protection/>
    </xf>
    <xf numFmtId="49" fontId="21" fillId="0" borderId="47" xfId="0" applyNumberFormat="1" applyFont="1" applyFill="1" applyBorder="1" applyAlignment="1">
      <alignment horizontal="left" vertical="center"/>
    </xf>
    <xf numFmtId="0" fontId="20" fillId="0" borderId="5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1" fillId="0" borderId="59" xfId="0" applyFont="1" applyFill="1" applyBorder="1" applyAlignment="1" applyProtection="1">
      <alignment horizontal="left"/>
      <protection/>
    </xf>
    <xf numFmtId="0" fontId="21" fillId="0" borderId="37" xfId="0" applyFont="1" applyFill="1" applyBorder="1" applyAlignment="1">
      <alignment horizontal="left" vertical="center"/>
    </xf>
    <xf numFmtId="0" fontId="21" fillId="0" borderId="37" xfId="0" applyFont="1" applyFill="1" applyBorder="1" applyAlignment="1">
      <alignment vertical="center"/>
    </xf>
    <xf numFmtId="0" fontId="20" fillId="0" borderId="60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right" vertical="center" wrapText="1" indent="1"/>
      <protection/>
    </xf>
    <xf numFmtId="0" fontId="20" fillId="0" borderId="58" xfId="0" applyFont="1" applyFill="1" applyBorder="1" applyAlignment="1" applyProtection="1">
      <alignment horizontal="right" vertical="center" wrapText="1" indent="1"/>
      <protection/>
    </xf>
    <xf numFmtId="0" fontId="21" fillId="0" borderId="58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21" fillId="0" borderId="58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 applyProtection="1">
      <alignment horizontal="center" vertical="center" wrapText="1"/>
      <protection/>
    </xf>
    <xf numFmtId="0" fontId="20" fillId="0" borderId="62" xfId="0" applyFont="1" applyFill="1" applyBorder="1" applyAlignment="1" applyProtection="1">
      <alignment horizontal="center" vertical="center" wrapText="1"/>
      <protection/>
    </xf>
    <xf numFmtId="175" fontId="20" fillId="0" borderId="61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5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center" wrapText="1" indent="1"/>
      <protection/>
    </xf>
    <xf numFmtId="0" fontId="20" fillId="0" borderId="43" xfId="0" applyFont="1" applyFill="1" applyBorder="1" applyAlignment="1" applyProtection="1">
      <alignment horizontal="center" vertical="center" wrapText="1"/>
      <protection/>
    </xf>
    <xf numFmtId="0" fontId="15" fillId="0" borderId="51" xfId="0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0" fontId="25" fillId="0" borderId="0" xfId="56" applyFont="1" applyFill="1" applyBorder="1" applyAlignment="1" applyProtection="1">
      <alignment horizontal="left" vertical="center" wrapText="1" indent="1"/>
      <protection/>
    </xf>
    <xf numFmtId="175" fontId="19" fillId="0" borderId="0" xfId="0" applyNumberFormat="1" applyFont="1" applyFill="1" applyAlignment="1" applyProtection="1">
      <alignment horizontal="right" wrapText="1"/>
      <protection/>
    </xf>
    <xf numFmtId="175" fontId="20" fillId="0" borderId="53" xfId="0" applyNumberFormat="1" applyFont="1" applyFill="1" applyBorder="1" applyAlignment="1" applyProtection="1">
      <alignment horizontal="center" wrapText="1"/>
      <protection/>
    </xf>
    <xf numFmtId="175" fontId="21" fillId="0" borderId="57" xfId="0" applyNumberFormat="1" applyFont="1" applyFill="1" applyBorder="1" applyAlignment="1" applyProtection="1">
      <alignment horizontal="center" vertical="center" wrapText="1"/>
      <protection/>
    </xf>
    <xf numFmtId="175" fontId="21" fillId="0" borderId="63" xfId="0" applyNumberFormat="1" applyFont="1" applyFill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25" fillId="0" borderId="10" xfId="0" applyNumberFormat="1" applyFont="1" applyFill="1" applyBorder="1" applyAlignment="1" applyProtection="1">
      <alignment vertical="center" wrapText="1"/>
      <protection locked="0"/>
    </xf>
    <xf numFmtId="175" fontId="25" fillId="0" borderId="64" xfId="0" applyNumberFormat="1" applyFont="1" applyFill="1" applyBorder="1" applyAlignment="1" applyProtection="1">
      <alignment vertical="center" wrapText="1"/>
      <protection/>
    </xf>
    <xf numFmtId="175" fontId="25" fillId="0" borderId="65" xfId="0" applyNumberFormat="1" applyFont="1" applyFill="1" applyBorder="1" applyAlignment="1" applyProtection="1">
      <alignment horizontal="left" vertical="center" wrapText="1" indent="1"/>
      <protection locked="0"/>
    </xf>
    <xf numFmtId="175" fontId="25" fillId="0" borderId="66" xfId="0" applyNumberFormat="1" applyFont="1" applyFill="1" applyBorder="1" applyAlignment="1" applyProtection="1">
      <alignment horizontal="left" vertical="center" wrapText="1" indent="1"/>
      <protection locked="0"/>
    </xf>
    <xf numFmtId="175" fontId="25" fillId="0" borderId="26" xfId="0" applyNumberFormat="1" applyFont="1" applyFill="1" applyBorder="1" applyAlignment="1" applyProtection="1">
      <alignment vertical="center" wrapText="1"/>
      <protection locked="0"/>
    </xf>
    <xf numFmtId="49" fontId="25" fillId="0" borderId="26" xfId="0" applyNumberFormat="1" applyFont="1" applyFill="1" applyBorder="1" applyAlignment="1" applyProtection="1">
      <alignment horizontal="center" vertical="center" wrapText="1"/>
      <protection locked="0"/>
    </xf>
    <xf numFmtId="175" fontId="25" fillId="0" borderId="67" xfId="0" applyNumberFormat="1" applyFont="1" applyFill="1" applyBorder="1" applyAlignment="1" applyProtection="1">
      <alignment vertical="center" wrapText="1"/>
      <protection/>
    </xf>
    <xf numFmtId="175" fontId="20" fillId="0" borderId="51" xfId="0" applyNumberFormat="1" applyFont="1" applyFill="1" applyBorder="1" applyAlignment="1" applyProtection="1">
      <alignment horizontal="left" vertical="center" wrapText="1"/>
      <protection/>
    </xf>
    <xf numFmtId="175" fontId="20" fillId="0" borderId="52" xfId="0" applyNumberFormat="1" applyFont="1" applyFill="1" applyBorder="1" applyAlignment="1" applyProtection="1">
      <alignment vertical="center" wrapText="1"/>
      <protection/>
    </xf>
    <xf numFmtId="175" fontId="20" fillId="32" borderId="52" xfId="0" applyNumberFormat="1" applyFont="1" applyFill="1" applyBorder="1" applyAlignment="1" applyProtection="1">
      <alignment vertical="center" wrapText="1"/>
      <protection/>
    </xf>
    <xf numFmtId="175" fontId="20" fillId="0" borderId="53" xfId="0" applyNumberFormat="1" applyFont="1" applyFill="1" applyBorder="1" applyAlignment="1" applyProtection="1">
      <alignment vertical="center" wrapText="1"/>
      <protection/>
    </xf>
    <xf numFmtId="0" fontId="8" fillId="0" borderId="68" xfId="0" applyFont="1" applyBorder="1" applyAlignment="1">
      <alignment/>
    </xf>
    <xf numFmtId="0" fontId="8" fillId="0" borderId="69" xfId="0" applyFont="1" applyBorder="1" applyAlignment="1">
      <alignment/>
    </xf>
    <xf numFmtId="0" fontId="0" fillId="0" borderId="69" xfId="0" applyBorder="1" applyAlignment="1">
      <alignment/>
    </xf>
    <xf numFmtId="0" fontId="8" fillId="0" borderId="70" xfId="0" applyFont="1" applyBorder="1" applyAlignment="1">
      <alignment/>
    </xf>
    <xf numFmtId="0" fontId="8" fillId="0" borderId="69" xfId="0" applyFont="1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33" xfId="0" applyFont="1" applyFill="1" applyBorder="1" applyAlignment="1" applyProtection="1">
      <alignment horizontal="center" vertical="center" wrapText="1"/>
      <protection/>
    </xf>
    <xf numFmtId="0" fontId="20" fillId="0" borderId="73" xfId="0" applyFont="1" applyFill="1" applyBorder="1" applyAlignment="1" applyProtection="1">
      <alignment horizontal="center" vertical="center"/>
      <protection/>
    </xf>
    <xf numFmtId="49" fontId="20" fillId="0" borderId="74" xfId="0" applyNumberFormat="1" applyFont="1" applyFill="1" applyBorder="1" applyAlignment="1" applyProtection="1">
      <alignment horizontal="right" vertical="center"/>
      <protection/>
    </xf>
    <xf numFmtId="0" fontId="20" fillId="0" borderId="38" xfId="0" applyFont="1" applyFill="1" applyBorder="1" applyAlignment="1" applyProtection="1">
      <alignment horizontal="center" vertical="center" wrapText="1"/>
      <protection/>
    </xf>
    <xf numFmtId="0" fontId="20" fillId="0" borderId="75" xfId="0" applyFont="1" applyFill="1" applyBorder="1" applyAlignment="1" applyProtection="1">
      <alignment horizontal="center" vertical="center"/>
      <protection/>
    </xf>
    <xf numFmtId="49" fontId="20" fillId="0" borderId="31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Alignment="1" applyProtection="1">
      <alignment horizontal="right"/>
      <protection/>
    </xf>
    <xf numFmtId="0" fontId="20" fillId="0" borderId="42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0" borderId="56" xfId="0" applyFont="1" applyFill="1" applyBorder="1" applyAlignment="1" applyProtection="1">
      <alignment horizontal="center" vertical="center" wrapText="1"/>
      <protection/>
    </xf>
    <xf numFmtId="0" fontId="21" fillId="0" borderId="51" xfId="0" applyFont="1" applyFill="1" applyBorder="1" applyAlignment="1" applyProtection="1">
      <alignment horizontal="center" vertical="center" wrapText="1"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Fill="1" applyBorder="1" applyAlignment="1" applyProtection="1">
      <alignment horizontal="center" vertical="center" wrapText="1"/>
      <protection/>
    </xf>
    <xf numFmtId="175" fontId="20" fillId="0" borderId="77" xfId="0" applyNumberFormat="1" applyFont="1" applyFill="1" applyBorder="1" applyAlignment="1" applyProtection="1">
      <alignment horizontal="center" vertical="center" wrapText="1"/>
      <protection/>
    </xf>
    <xf numFmtId="49" fontId="22" fillId="0" borderId="78" xfId="0" applyNumberFormat="1" applyFont="1" applyFill="1" applyBorder="1" applyAlignment="1" applyProtection="1">
      <alignment horizontal="center" vertical="center" wrapText="1"/>
      <protection/>
    </xf>
    <xf numFmtId="49" fontId="22" fillId="0" borderId="65" xfId="0" applyNumberFormat="1" applyFont="1" applyFill="1" applyBorder="1" applyAlignment="1" applyProtection="1">
      <alignment horizontal="center" vertical="center" wrapText="1"/>
      <protection/>
    </xf>
    <xf numFmtId="0" fontId="21" fillId="0" borderId="51" xfId="0" applyFont="1" applyFill="1" applyBorder="1" applyAlignment="1" applyProtection="1">
      <alignment horizontal="center" vertical="center" wrapText="1"/>
      <protection/>
    </xf>
    <xf numFmtId="49" fontId="22" fillId="0" borderId="79" xfId="0" applyNumberFormat="1" applyFont="1" applyFill="1" applyBorder="1" applyAlignment="1" applyProtection="1">
      <alignment horizontal="center" vertical="center" wrapText="1"/>
      <protection/>
    </xf>
    <xf numFmtId="0" fontId="23" fillId="0" borderId="51" xfId="0" applyFont="1" applyBorder="1" applyAlignment="1" applyProtection="1">
      <alignment horizontal="center" vertical="center" wrapText="1"/>
      <protection/>
    </xf>
    <xf numFmtId="0" fontId="28" fillId="0" borderId="80" xfId="0" applyFont="1" applyBorder="1" applyAlignment="1" applyProtection="1">
      <alignment horizontal="left" wrapText="1" inden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left" vertical="center" wrapText="1"/>
      <protection/>
    </xf>
    <xf numFmtId="0" fontId="21" fillId="0" borderId="42" xfId="0" applyFont="1" applyFill="1" applyBorder="1" applyAlignment="1" applyProtection="1">
      <alignment horizontal="center" vertical="center" wrapText="1"/>
      <protection/>
    </xf>
    <xf numFmtId="0" fontId="20" fillId="0" borderId="52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15" fillId="0" borderId="80" xfId="0" applyFont="1" applyFill="1" applyBorder="1" applyAlignment="1" applyProtection="1">
      <alignment vertical="center" wrapText="1"/>
      <protection/>
    </xf>
    <xf numFmtId="3" fontId="1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52" xfId="0" applyFont="1" applyFill="1" applyBorder="1" applyAlignment="1" applyProtection="1">
      <alignment horizontal="left" vertical="center" wrapText="1" indent="1"/>
      <protection/>
    </xf>
    <xf numFmtId="175" fontId="20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73" xfId="56" applyFont="1" applyFill="1" applyBorder="1" applyAlignment="1" applyProtection="1">
      <alignment horizontal="left" vertical="center" wrapText="1" indent="1"/>
      <protection/>
    </xf>
    <xf numFmtId="175" fontId="25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0" xfId="56" applyFont="1" applyFill="1" applyBorder="1" applyAlignment="1" applyProtection="1">
      <alignment horizontal="left" vertical="center" wrapText="1" indent="1"/>
      <protection/>
    </xf>
    <xf numFmtId="175" fontId="25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48" xfId="56" applyFont="1" applyFill="1" applyBorder="1" applyAlignment="1" applyProtection="1">
      <alignment horizontal="left" vertical="center" wrapText="1" indent="1"/>
      <protection/>
    </xf>
    <xf numFmtId="175" fontId="25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75" fontId="25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49" xfId="56" applyFont="1" applyFill="1" applyBorder="1" applyAlignment="1" applyProtection="1">
      <alignment horizontal="left" vertical="center" wrapText="1" indent="1"/>
      <protection/>
    </xf>
    <xf numFmtId="0" fontId="20" fillId="0" borderId="52" xfId="56" applyFont="1" applyFill="1" applyBorder="1" applyAlignment="1" applyProtection="1">
      <alignment horizontal="left" vertical="center" wrapText="1" indent="1"/>
      <protection/>
    </xf>
    <xf numFmtId="175" fontId="20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49" xfId="56" applyFont="1" applyFill="1" applyBorder="1" applyAlignment="1" applyProtection="1">
      <alignment horizontal="left" vertical="center" wrapText="1" indent="1"/>
      <protection/>
    </xf>
    <xf numFmtId="175" fontId="25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0" xfId="56" applyFont="1" applyFill="1" applyBorder="1" applyAlignment="1" applyProtection="1">
      <alignment horizontal="left" vertical="center" wrapText="1" indent="1"/>
      <protection/>
    </xf>
    <xf numFmtId="175" fontId="25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57" xfId="56" applyFont="1" applyFill="1" applyBorder="1" applyAlignment="1" applyProtection="1">
      <alignment horizontal="left" vertical="center" wrapText="1" indent="1"/>
      <protection/>
    </xf>
    <xf numFmtId="175" fontId="25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44" xfId="0" applyNumberFormat="1" applyFont="1" applyFill="1" applyBorder="1" applyAlignment="1" applyProtection="1">
      <alignment horizontal="right" vertical="center" wrapText="1" indent="1"/>
      <protection/>
    </xf>
    <xf numFmtId="175" fontId="20" fillId="0" borderId="44" xfId="0" applyNumberFormat="1" applyFont="1" applyFill="1" applyBorder="1" applyAlignment="1" applyProtection="1">
      <alignment horizontal="right" vertical="center" wrapText="1" indent="1"/>
      <protection/>
    </xf>
    <xf numFmtId="175" fontId="20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 applyProtection="1">
      <alignment vertical="center" wrapText="1"/>
      <protection/>
    </xf>
    <xf numFmtId="0" fontId="25" fillId="0" borderId="0" xfId="0" applyFont="1" applyFill="1" applyAlignment="1" applyProtection="1">
      <alignment horizontal="right" vertical="center" wrapText="1" indent="1"/>
      <protection/>
    </xf>
    <xf numFmtId="175" fontId="25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53" xfId="0" applyNumberFormat="1" applyFont="1" applyFill="1" applyBorder="1" applyAlignment="1" applyProtection="1">
      <alignment horizontal="right" vertical="center" wrapText="1" indent="1"/>
      <protection/>
    </xf>
    <xf numFmtId="175" fontId="25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Alignment="1">
      <alignment/>
    </xf>
    <xf numFmtId="0" fontId="20" fillId="0" borderId="51" xfId="56" applyFont="1" applyFill="1" applyBorder="1" applyAlignment="1" applyProtection="1">
      <alignment horizontal="left" vertical="center" wrapText="1" indent="1"/>
      <protection/>
    </xf>
    <xf numFmtId="0" fontId="20" fillId="0" borderId="52" xfId="56" applyFont="1" applyFill="1" applyBorder="1" applyAlignment="1" applyProtection="1">
      <alignment horizontal="left" vertical="center" wrapText="1" indent="1"/>
      <protection/>
    </xf>
    <xf numFmtId="175" fontId="20" fillId="0" borderId="53" xfId="56" applyNumberFormat="1" applyFont="1" applyFill="1" applyBorder="1" applyAlignment="1" applyProtection="1">
      <alignment horizontal="right" vertical="center" wrapText="1" indent="1"/>
      <protection/>
    </xf>
    <xf numFmtId="49" fontId="25" fillId="0" borderId="79" xfId="56" applyNumberFormat="1" applyFont="1" applyFill="1" applyBorder="1" applyAlignment="1" applyProtection="1">
      <alignment horizontal="left" vertical="center" wrapText="1" indent="1"/>
      <protection/>
    </xf>
    <xf numFmtId="0" fontId="26" fillId="0" borderId="49" xfId="0" applyFont="1" applyBorder="1" applyAlignment="1" applyProtection="1">
      <alignment horizontal="left" wrapText="1" indent="1"/>
      <protection/>
    </xf>
    <xf numFmtId="175" fontId="25" fillId="0" borderId="82" xfId="56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65" xfId="56" applyNumberFormat="1" applyFont="1" applyFill="1" applyBorder="1" applyAlignment="1" applyProtection="1">
      <alignment horizontal="left" vertical="center" wrapText="1" indent="1"/>
      <protection/>
    </xf>
    <xf numFmtId="0" fontId="26" fillId="0" borderId="10" xfId="0" applyFont="1" applyBorder="1" applyAlignment="1" applyProtection="1">
      <alignment horizontal="left" wrapText="1" indent="1"/>
      <protection/>
    </xf>
    <xf numFmtId="175" fontId="25" fillId="0" borderId="6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0" xfId="0" applyFont="1" applyBorder="1" applyAlignment="1" applyProtection="1">
      <alignment horizontal="left" vertical="center" wrapText="1" indent="1"/>
      <protection/>
    </xf>
    <xf numFmtId="49" fontId="25" fillId="0" borderId="66" xfId="56" applyNumberFormat="1" applyFont="1" applyFill="1" applyBorder="1" applyAlignment="1" applyProtection="1">
      <alignment horizontal="left" vertical="center" wrapText="1" indent="1"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4" fillId="0" borderId="52" xfId="0" applyFont="1" applyBorder="1" applyAlignment="1" applyProtection="1">
      <alignment horizontal="left" vertical="center" wrapText="1" indent="1"/>
      <protection/>
    </xf>
    <xf numFmtId="175" fontId="25" fillId="0" borderId="67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6" xfId="0" applyFont="1" applyBorder="1" applyAlignment="1" applyProtection="1">
      <alignment horizontal="left" wrapText="1" indent="1"/>
      <protection/>
    </xf>
    <xf numFmtId="175" fontId="20" fillId="0" borderId="53" xfId="56" applyNumberFormat="1" applyFont="1" applyFill="1" applyBorder="1" applyAlignment="1" applyProtection="1">
      <alignment horizontal="right" vertical="center" wrapText="1" indent="1"/>
      <protection/>
    </xf>
    <xf numFmtId="0" fontId="26" fillId="0" borderId="26" xfId="0" applyFont="1" applyBorder="1" applyAlignment="1" applyProtection="1">
      <alignment horizontal="left" indent="1"/>
      <protection/>
    </xf>
    <xf numFmtId="175" fontId="25" fillId="0" borderId="64" xfId="56" applyNumberFormat="1" applyFont="1" applyFill="1" applyBorder="1" applyAlignment="1" applyProtection="1">
      <alignment horizontal="right" vertical="center" wrapText="1" indent="1"/>
      <protection locked="0"/>
    </xf>
    <xf numFmtId="175" fontId="25" fillId="0" borderId="67" xfId="56" applyNumberFormat="1" applyFont="1" applyFill="1" applyBorder="1" applyAlignment="1" applyProtection="1">
      <alignment horizontal="right" vertical="center" wrapText="1" indent="1"/>
      <protection locked="0"/>
    </xf>
    <xf numFmtId="175" fontId="25" fillId="0" borderId="82" xfId="56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51" xfId="56" applyFont="1" applyFill="1" applyBorder="1" applyAlignment="1" applyProtection="1">
      <alignment horizontal="left" vertical="center" wrapText="1"/>
      <protection/>
    </xf>
    <xf numFmtId="0" fontId="24" fillId="0" borderId="51" xfId="0" applyFont="1" applyBorder="1" applyAlignment="1" applyProtection="1">
      <alignment vertical="center" wrapText="1"/>
      <protection/>
    </xf>
    <xf numFmtId="0" fontId="26" fillId="0" borderId="26" xfId="0" applyFont="1" applyBorder="1" applyAlignment="1" applyProtection="1">
      <alignment vertical="center" wrapText="1"/>
      <protection/>
    </xf>
    <xf numFmtId="0" fontId="26" fillId="0" borderId="79" xfId="0" applyFont="1" applyBorder="1" applyAlignment="1" applyProtection="1">
      <alignment wrapText="1"/>
      <protection/>
    </xf>
    <xf numFmtId="0" fontId="26" fillId="0" borderId="65" xfId="0" applyFont="1" applyBorder="1" applyAlignment="1" applyProtection="1">
      <alignment wrapText="1"/>
      <protection/>
    </xf>
    <xf numFmtId="0" fontId="26" fillId="0" borderId="66" xfId="0" applyFont="1" applyBorder="1" applyAlignment="1" applyProtection="1">
      <alignment wrapText="1"/>
      <protection/>
    </xf>
    <xf numFmtId="175" fontId="20" fillId="0" borderId="53" xfId="56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52" xfId="0" applyFont="1" applyBorder="1" applyAlignment="1" applyProtection="1">
      <alignment wrapText="1"/>
      <protection/>
    </xf>
    <xf numFmtId="0" fontId="24" fillId="0" borderId="84" xfId="0" applyFont="1" applyBorder="1" applyAlignment="1" applyProtection="1">
      <alignment vertical="center" wrapText="1"/>
      <protection/>
    </xf>
    <xf numFmtId="0" fontId="24" fillId="0" borderId="57" xfId="0" applyFont="1" applyBorder="1" applyAlignment="1" applyProtection="1">
      <alignment wrapText="1"/>
      <protection/>
    </xf>
    <xf numFmtId="0" fontId="18" fillId="0" borderId="50" xfId="0" applyFont="1" applyFill="1" applyBorder="1" applyAlignment="1" applyProtection="1">
      <alignment horizontal="right"/>
      <protection/>
    </xf>
    <xf numFmtId="0" fontId="20" fillId="0" borderId="54" xfId="56" applyFont="1" applyFill="1" applyBorder="1" applyAlignment="1" applyProtection="1">
      <alignment horizontal="left" vertical="center" wrapText="1" indent="1"/>
      <protection/>
    </xf>
    <xf numFmtId="0" fontId="20" fillId="0" borderId="55" xfId="56" applyFont="1" applyFill="1" applyBorder="1" applyAlignment="1" applyProtection="1">
      <alignment vertical="center" wrapText="1"/>
      <protection/>
    </xf>
    <xf numFmtId="175" fontId="20" fillId="0" borderId="56" xfId="56" applyNumberFormat="1" applyFont="1" applyFill="1" applyBorder="1" applyAlignment="1" applyProtection="1">
      <alignment horizontal="right" vertical="center" wrapText="1" indent="1"/>
      <protection/>
    </xf>
    <xf numFmtId="49" fontId="25" fillId="0" borderId="78" xfId="56" applyNumberFormat="1" applyFont="1" applyFill="1" applyBorder="1" applyAlignment="1" applyProtection="1">
      <alignment horizontal="left" vertical="center" wrapText="1" indent="1"/>
      <protection/>
    </xf>
    <xf numFmtId="175" fontId="25" fillId="0" borderId="74" xfId="56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68" xfId="56" applyFont="1" applyFill="1" applyBorder="1" applyAlignment="1" applyProtection="1">
      <alignment horizontal="left" vertical="center" wrapText="1" indent="1"/>
      <protection/>
    </xf>
    <xf numFmtId="0" fontId="25" fillId="0" borderId="26" xfId="56" applyFont="1" applyFill="1" applyBorder="1" applyAlignment="1" applyProtection="1">
      <alignment horizontal="left" vertical="center" wrapText="1" indent="6"/>
      <protection/>
    </xf>
    <xf numFmtId="0" fontId="25" fillId="0" borderId="10" xfId="56" applyFont="1" applyFill="1" applyBorder="1" applyAlignment="1" applyProtection="1">
      <alignment horizontal="left" indent="6"/>
      <protection/>
    </xf>
    <xf numFmtId="0" fontId="25" fillId="0" borderId="10" xfId="56" applyFont="1" applyFill="1" applyBorder="1" applyAlignment="1" applyProtection="1">
      <alignment horizontal="left" vertical="center" wrapText="1" indent="6"/>
      <protection/>
    </xf>
    <xf numFmtId="49" fontId="25" fillId="0" borderId="85" xfId="56" applyNumberFormat="1" applyFont="1" applyFill="1" applyBorder="1" applyAlignment="1" applyProtection="1">
      <alignment horizontal="left" vertical="center" wrapText="1" indent="1"/>
      <protection/>
    </xf>
    <xf numFmtId="49" fontId="25" fillId="0" borderId="86" xfId="56" applyNumberFormat="1" applyFont="1" applyFill="1" applyBorder="1" applyAlignment="1" applyProtection="1">
      <alignment horizontal="left" vertical="center" wrapText="1" indent="1"/>
      <protection/>
    </xf>
    <xf numFmtId="0" fontId="25" fillId="0" borderId="75" xfId="56" applyFont="1" applyFill="1" applyBorder="1" applyAlignment="1" applyProtection="1">
      <alignment horizontal="left" vertical="center" wrapText="1" indent="7"/>
      <protection/>
    </xf>
    <xf numFmtId="175" fontId="25" fillId="0" borderId="83" xfId="56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84" xfId="56" applyFont="1" applyFill="1" applyBorder="1" applyAlignment="1" applyProtection="1">
      <alignment horizontal="left" vertical="center" wrapText="1" indent="1"/>
      <protection/>
    </xf>
    <xf numFmtId="0" fontId="20" fillId="0" borderId="57" xfId="56" applyFont="1" applyFill="1" applyBorder="1" applyAlignment="1" applyProtection="1">
      <alignment vertical="center" wrapText="1"/>
      <protection/>
    </xf>
    <xf numFmtId="175" fontId="20" fillId="0" borderId="63" xfId="56" applyNumberFormat="1" applyFont="1" applyFill="1" applyBorder="1" applyAlignment="1" applyProtection="1">
      <alignment horizontal="right" vertical="center" wrapText="1" indent="1"/>
      <protection/>
    </xf>
    <xf numFmtId="0" fontId="25" fillId="0" borderId="26" xfId="56" applyFont="1" applyFill="1" applyBorder="1" applyAlignment="1" applyProtection="1">
      <alignment horizontal="left" vertical="center" wrapText="1" indent="1"/>
      <protection/>
    </xf>
    <xf numFmtId="175" fontId="25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49" xfId="56" applyFont="1" applyFill="1" applyBorder="1" applyAlignment="1" applyProtection="1">
      <alignment horizontal="left" vertical="center" wrapText="1" indent="6"/>
      <protection/>
    </xf>
    <xf numFmtId="175" fontId="25" fillId="0" borderId="77" xfId="56" applyNumberFormat="1" applyFont="1" applyFill="1" applyBorder="1" applyAlignment="1" applyProtection="1">
      <alignment horizontal="right" vertical="center" wrapText="1" indent="1"/>
      <protection locked="0"/>
    </xf>
    <xf numFmtId="175" fontId="24" fillId="0" borderId="53" xfId="0" applyNumberFormat="1" applyFont="1" applyBorder="1" applyAlignment="1" applyProtection="1">
      <alignment horizontal="right" vertical="center" wrapText="1" indent="1"/>
      <protection/>
    </xf>
    <xf numFmtId="175" fontId="24" fillId="0" borderId="53" xfId="0" applyNumberFormat="1" applyFont="1" applyBorder="1" applyAlignment="1" applyProtection="1">
      <alignment horizontal="right" vertical="center" wrapText="1" indent="1"/>
      <protection locked="0"/>
    </xf>
    <xf numFmtId="0" fontId="24" fillId="0" borderId="84" xfId="0" applyFont="1" applyBorder="1" applyAlignment="1" applyProtection="1">
      <alignment horizontal="left" vertical="center" wrapText="1" indent="1"/>
      <protection/>
    </xf>
    <xf numFmtId="0" fontId="26" fillId="0" borderId="10" xfId="0" applyFont="1" applyBorder="1" applyAlignment="1">
      <alignment/>
    </xf>
    <xf numFmtId="3" fontId="26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3" fontId="26" fillId="0" borderId="10" xfId="0" applyNumberFormat="1" applyFont="1" applyFill="1" applyBorder="1" applyAlignment="1">
      <alignment/>
    </xf>
    <xf numFmtId="0" fontId="24" fillId="0" borderId="10" xfId="0" applyFont="1" applyBorder="1" applyAlignment="1">
      <alignment vertical="top"/>
    </xf>
    <xf numFmtId="0" fontId="26" fillId="0" borderId="26" xfId="0" applyFont="1" applyBorder="1" applyAlignment="1">
      <alignment/>
    </xf>
    <xf numFmtId="0" fontId="26" fillId="0" borderId="49" xfId="0" applyFont="1" applyBorder="1" applyAlignment="1">
      <alignment/>
    </xf>
    <xf numFmtId="3" fontId="24" fillId="0" borderId="49" xfId="0" applyNumberFormat="1" applyFont="1" applyBorder="1" applyAlignment="1">
      <alignment/>
    </xf>
    <xf numFmtId="0" fontId="3" fillId="0" borderId="52" xfId="0" applyFont="1" applyBorder="1" applyAlignment="1" applyProtection="1">
      <alignment horizontal="left" vertical="center" wrapText="1" indent="1"/>
      <protection/>
    </xf>
    <xf numFmtId="0" fontId="17" fillId="0" borderId="26" xfId="56" applyFont="1" applyFill="1" applyBorder="1" applyAlignment="1" applyProtection="1">
      <alignment horizontal="left" vertical="center" wrapText="1" indent="1"/>
      <protection/>
    </xf>
    <xf numFmtId="175" fontId="3" fillId="0" borderId="51" xfId="0" applyNumberFormat="1" applyFont="1" applyFill="1" applyBorder="1" applyAlignment="1" applyProtection="1">
      <alignment horizontal="centerContinuous" vertical="center" wrapText="1"/>
      <protection/>
    </xf>
    <xf numFmtId="175" fontId="3" fillId="0" borderId="52" xfId="0" applyNumberFormat="1" applyFont="1" applyFill="1" applyBorder="1" applyAlignment="1" applyProtection="1">
      <alignment horizontal="centerContinuous" vertical="center" wrapText="1"/>
      <protection/>
    </xf>
    <xf numFmtId="175" fontId="3" fillId="0" borderId="53" xfId="0" applyNumberFormat="1" applyFont="1" applyFill="1" applyBorder="1" applyAlignment="1" applyProtection="1">
      <alignment horizontal="centerContinuous" vertical="center" wrapText="1"/>
      <protection/>
    </xf>
    <xf numFmtId="175" fontId="3" fillId="0" borderId="51" xfId="0" applyNumberFormat="1" applyFont="1" applyFill="1" applyBorder="1" applyAlignment="1" applyProtection="1">
      <alignment horizontal="center" vertical="center" wrapText="1"/>
      <protection/>
    </xf>
    <xf numFmtId="175" fontId="3" fillId="0" borderId="52" xfId="0" applyNumberFormat="1" applyFont="1" applyFill="1" applyBorder="1" applyAlignment="1" applyProtection="1">
      <alignment horizontal="center" vertical="center" wrapText="1"/>
      <protection/>
    </xf>
    <xf numFmtId="175" fontId="6" fillId="0" borderId="58" xfId="0" applyNumberFormat="1" applyFont="1" applyFill="1" applyBorder="1" applyAlignment="1" applyProtection="1">
      <alignment horizontal="center" vertical="center" wrapText="1"/>
      <protection/>
    </xf>
    <xf numFmtId="175" fontId="6" fillId="0" borderId="51" xfId="0" applyNumberFormat="1" applyFont="1" applyFill="1" applyBorder="1" applyAlignment="1" applyProtection="1">
      <alignment horizontal="center" vertical="center" wrapText="1"/>
      <protection/>
    </xf>
    <xf numFmtId="175" fontId="6" fillId="0" borderId="52" xfId="0" applyNumberFormat="1" applyFont="1" applyFill="1" applyBorder="1" applyAlignment="1" applyProtection="1">
      <alignment horizontal="center" vertical="center" wrapText="1"/>
      <protection/>
    </xf>
    <xf numFmtId="175" fontId="6" fillId="0" borderId="53" xfId="0" applyNumberFormat="1" applyFont="1" applyFill="1" applyBorder="1" applyAlignment="1" applyProtection="1">
      <alignment horizontal="center" vertical="center" wrapText="1"/>
      <protection/>
    </xf>
    <xf numFmtId="175" fontId="17" fillId="0" borderId="47" xfId="0" applyNumberFormat="1" applyFont="1" applyFill="1" applyBorder="1" applyAlignment="1" applyProtection="1">
      <alignment horizontal="left" vertical="center" wrapText="1" indent="1"/>
      <protection/>
    </xf>
    <xf numFmtId="175" fontId="17" fillId="0" borderId="79" xfId="0" applyNumberFormat="1" applyFont="1" applyFill="1" applyBorder="1" applyAlignment="1" applyProtection="1">
      <alignment horizontal="left" vertical="center" wrapText="1" indent="1"/>
      <protection/>
    </xf>
    <xf numFmtId="175" fontId="17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75" fontId="17" fillId="0" borderId="37" xfId="0" applyNumberFormat="1" applyFont="1" applyFill="1" applyBorder="1" applyAlignment="1" applyProtection="1">
      <alignment horizontal="left" vertical="center" wrapText="1" indent="1"/>
      <protection/>
    </xf>
    <xf numFmtId="175" fontId="17" fillId="0" borderId="65" xfId="0" applyNumberFormat="1" applyFont="1" applyFill="1" applyBorder="1" applyAlignment="1" applyProtection="1">
      <alignment horizontal="left" vertical="center" wrapText="1" indent="1"/>
      <protection/>
    </xf>
    <xf numFmtId="175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5" fontId="1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75" fontId="17" fillId="0" borderId="87" xfId="0" applyNumberFormat="1" applyFont="1" applyFill="1" applyBorder="1" applyAlignment="1" applyProtection="1">
      <alignment horizontal="left" vertical="center" wrapText="1" indent="1"/>
      <protection/>
    </xf>
    <xf numFmtId="175" fontId="17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75" fontId="17" fillId="0" borderId="65" xfId="0" applyNumberFormat="1" applyFont="1" applyFill="1" applyBorder="1" applyAlignment="1" applyProtection="1">
      <alignment horizontal="left" vertical="center" wrapText="1" indent="1"/>
      <protection locked="0"/>
    </xf>
    <xf numFmtId="175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5" fontId="17" fillId="0" borderId="66" xfId="0" applyNumberFormat="1" applyFont="1" applyFill="1" applyBorder="1" applyAlignment="1" applyProtection="1">
      <alignment horizontal="left" vertical="center" wrapText="1" indent="1"/>
      <protection locked="0"/>
    </xf>
    <xf numFmtId="175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5" fontId="17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75" fontId="3" fillId="0" borderId="58" xfId="0" applyNumberFormat="1" applyFont="1" applyFill="1" applyBorder="1" applyAlignment="1" applyProtection="1">
      <alignment horizontal="left" vertical="center" wrapText="1" indent="1"/>
      <protection/>
    </xf>
    <xf numFmtId="175" fontId="3" fillId="0" borderId="51" xfId="0" applyNumberFormat="1" applyFont="1" applyFill="1" applyBorder="1" applyAlignment="1" applyProtection="1">
      <alignment horizontal="left" vertical="center" wrapText="1" indent="1"/>
      <protection/>
    </xf>
    <xf numFmtId="175" fontId="3" fillId="0" borderId="52" xfId="0" applyNumberFormat="1" applyFont="1" applyFill="1" applyBorder="1" applyAlignment="1" applyProtection="1">
      <alignment horizontal="right" vertical="center" wrapText="1" indent="1"/>
      <protection/>
    </xf>
    <xf numFmtId="175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75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75" fontId="17" fillId="0" borderId="85" xfId="0" applyNumberFormat="1" applyFont="1" applyFill="1" applyBorder="1" applyAlignment="1" applyProtection="1">
      <alignment horizontal="left" vertical="center" wrapText="1" indent="1"/>
      <protection/>
    </xf>
    <xf numFmtId="175" fontId="29" fillId="0" borderId="48" xfId="0" applyNumberFormat="1" applyFont="1" applyFill="1" applyBorder="1" applyAlignment="1" applyProtection="1">
      <alignment horizontal="right" vertical="center" wrapText="1" indent="1"/>
      <protection/>
    </xf>
    <xf numFmtId="175" fontId="17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75" fontId="29" fillId="0" borderId="10" xfId="0" applyNumberFormat="1" applyFont="1" applyFill="1" applyBorder="1" applyAlignment="1" applyProtection="1">
      <alignment horizontal="right" vertical="center" wrapText="1" indent="1"/>
      <protection/>
    </xf>
    <xf numFmtId="175" fontId="1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49" xfId="56" applyFont="1" applyFill="1" applyBorder="1" applyAlignment="1" applyProtection="1">
      <alignment horizontal="left" vertical="center" wrapText="1" indent="1"/>
      <protection/>
    </xf>
    <xf numFmtId="0" fontId="17" fillId="0" borderId="49" xfId="56" applyFont="1" applyFill="1" applyBorder="1" applyAlignment="1" applyProtection="1">
      <alignment horizontal="left" vertical="center" wrapText="1" indent="1"/>
      <protection locked="0"/>
    </xf>
    <xf numFmtId="175" fontId="3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0" applyFont="1" applyAlignment="1">
      <alignment/>
    </xf>
    <xf numFmtId="175" fontId="17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75" fontId="17" fillId="0" borderId="65" xfId="0" applyNumberFormat="1" applyFont="1" applyFill="1" applyBorder="1" applyAlignment="1" applyProtection="1" quotePrefix="1">
      <alignment horizontal="left" vertical="center" wrapText="1" indent="6"/>
      <protection locked="0"/>
    </xf>
    <xf numFmtId="175" fontId="17" fillId="0" borderId="65" xfId="0" applyNumberFormat="1" applyFont="1" applyFill="1" applyBorder="1" applyAlignment="1" applyProtection="1" quotePrefix="1">
      <alignment horizontal="left" vertical="center" wrapText="1" indent="3"/>
      <protection locked="0"/>
    </xf>
    <xf numFmtId="175" fontId="17" fillId="0" borderId="85" xfId="0" applyNumberFormat="1" applyFont="1" applyFill="1" applyBorder="1" applyAlignment="1" applyProtection="1">
      <alignment horizontal="left" vertical="center" wrapText="1" indent="1"/>
      <protection locked="0"/>
    </xf>
    <xf numFmtId="175" fontId="17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75" fontId="29" fillId="0" borderId="85" xfId="0" applyNumberFormat="1" applyFont="1" applyFill="1" applyBorder="1" applyAlignment="1" applyProtection="1">
      <alignment horizontal="left" vertical="center" wrapText="1" indent="1"/>
      <protection/>
    </xf>
    <xf numFmtId="175" fontId="29" fillId="0" borderId="49" xfId="0" applyNumberFormat="1" applyFont="1" applyFill="1" applyBorder="1" applyAlignment="1" applyProtection="1">
      <alignment horizontal="right" vertical="center" wrapText="1" indent="1"/>
      <protection/>
    </xf>
    <xf numFmtId="175" fontId="17" fillId="0" borderId="65" xfId="0" applyNumberFormat="1" applyFont="1" applyFill="1" applyBorder="1" applyAlignment="1" applyProtection="1">
      <alignment horizontal="left" vertical="center" wrapText="1" indent="2"/>
      <protection/>
    </xf>
    <xf numFmtId="175" fontId="17" fillId="0" borderId="10" xfId="0" applyNumberFormat="1" applyFont="1" applyFill="1" applyBorder="1" applyAlignment="1" applyProtection="1">
      <alignment horizontal="left" vertical="center" wrapText="1" indent="2"/>
      <protection/>
    </xf>
    <xf numFmtId="175" fontId="29" fillId="0" borderId="10" xfId="0" applyNumberFormat="1" applyFont="1" applyFill="1" applyBorder="1" applyAlignment="1" applyProtection="1">
      <alignment horizontal="left" vertical="center" wrapText="1" indent="1"/>
      <protection/>
    </xf>
    <xf numFmtId="175" fontId="17" fillId="0" borderId="79" xfId="0" applyNumberFormat="1" applyFont="1" applyFill="1" applyBorder="1" applyAlignment="1" applyProtection="1">
      <alignment horizontal="left" vertical="center" wrapText="1" indent="1"/>
      <protection locked="0"/>
    </xf>
    <xf numFmtId="175" fontId="17" fillId="0" borderId="79" xfId="0" applyNumberFormat="1" applyFont="1" applyFill="1" applyBorder="1" applyAlignment="1" applyProtection="1">
      <alignment horizontal="left" vertical="center" wrapText="1" indent="2"/>
      <protection/>
    </xf>
    <xf numFmtId="175" fontId="17" fillId="0" borderId="66" xfId="0" applyNumberFormat="1" applyFont="1" applyFill="1" applyBorder="1" applyAlignment="1" applyProtection="1">
      <alignment horizontal="left" vertical="center" wrapText="1" indent="2"/>
      <protection/>
    </xf>
    <xf numFmtId="0" fontId="3" fillId="0" borderId="58" xfId="56" applyFont="1" applyFill="1" applyBorder="1" applyAlignment="1" applyProtection="1">
      <alignment horizontal="center" vertical="center" wrapText="1"/>
      <protection/>
    </xf>
    <xf numFmtId="0" fontId="3" fillId="0" borderId="43" xfId="56" applyFont="1" applyFill="1" applyBorder="1" applyAlignment="1" applyProtection="1">
      <alignment horizontal="left" vertical="center" wrapText="1" indent="1"/>
      <protection/>
    </xf>
    <xf numFmtId="175" fontId="3" fillId="0" borderId="58" xfId="56" applyNumberFormat="1" applyFont="1" applyFill="1" applyBorder="1" applyAlignment="1" applyProtection="1">
      <alignment horizontal="right" vertical="center" wrapText="1" indent="1"/>
      <protection/>
    </xf>
    <xf numFmtId="0" fontId="3" fillId="0" borderId="58" xfId="0" applyFont="1" applyFill="1" applyBorder="1" applyAlignment="1">
      <alignment horizontal="center" vertical="center" wrapText="1"/>
    </xf>
    <xf numFmtId="49" fontId="17" fillId="0" borderId="47" xfId="56" applyNumberFormat="1" applyFont="1" applyFill="1" applyBorder="1" applyAlignment="1" applyProtection="1">
      <alignment horizontal="center" vertical="center" wrapText="1"/>
      <protection/>
    </xf>
    <xf numFmtId="0" fontId="17" fillId="0" borderId="35" xfId="0" applyFont="1" applyBorder="1" applyAlignment="1" applyProtection="1">
      <alignment horizontal="left" wrapText="1" indent="1"/>
      <protection/>
    </xf>
    <xf numFmtId="175" fontId="17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7" xfId="0" applyFont="1" applyFill="1" applyBorder="1" applyAlignment="1">
      <alignment vertical="center" wrapText="1"/>
    </xf>
    <xf numFmtId="49" fontId="17" fillId="0" borderId="37" xfId="56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 applyProtection="1">
      <alignment horizontal="left" wrapText="1" indent="1"/>
      <protection/>
    </xf>
    <xf numFmtId="175" fontId="17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7" xfId="0" applyFont="1" applyFill="1" applyBorder="1" applyAlignment="1">
      <alignment vertical="center" wrapText="1"/>
    </xf>
    <xf numFmtId="49" fontId="17" fillId="0" borderId="61" xfId="56" applyNumberFormat="1" applyFont="1" applyFill="1" applyBorder="1" applyAlignment="1" applyProtection="1">
      <alignment horizontal="center" vertical="center" wrapText="1"/>
      <protection/>
    </xf>
    <xf numFmtId="0" fontId="17" fillId="0" borderId="62" xfId="0" applyFont="1" applyBorder="1" applyAlignment="1" applyProtection="1">
      <alignment horizontal="left" wrapText="1" indent="1"/>
      <protection/>
    </xf>
    <xf numFmtId="0" fontId="29" fillId="0" borderId="61" xfId="0" applyFont="1" applyFill="1" applyBorder="1" applyAlignment="1">
      <alignment vertical="center" wrapText="1"/>
    </xf>
    <xf numFmtId="0" fontId="3" fillId="0" borderId="43" xfId="0" applyFont="1" applyBorder="1" applyAlignment="1" applyProtection="1">
      <alignment horizontal="left" vertical="center" wrapText="1" indent="1"/>
      <protection/>
    </xf>
    <xf numFmtId="0" fontId="29" fillId="0" borderId="58" xfId="0" applyFont="1" applyFill="1" applyBorder="1" applyAlignment="1">
      <alignment vertical="center" wrapText="1"/>
    </xf>
    <xf numFmtId="0" fontId="29" fillId="0" borderId="37" xfId="0" applyFont="1" applyFill="1" applyBorder="1" applyAlignment="1">
      <alignment vertical="center" wrapText="1"/>
    </xf>
    <xf numFmtId="175" fontId="17" fillId="0" borderId="61" xfId="56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61" xfId="0" applyFont="1" applyFill="1" applyBorder="1" applyAlignment="1">
      <alignment vertical="center" wrapText="1"/>
    </xf>
    <xf numFmtId="0" fontId="17" fillId="0" borderId="58" xfId="0" applyFont="1" applyFill="1" applyBorder="1" applyAlignment="1">
      <alignment vertical="center" wrapText="1"/>
    </xf>
    <xf numFmtId="0" fontId="17" fillId="0" borderId="47" xfId="0" applyFont="1" applyFill="1" applyBorder="1" applyAlignment="1">
      <alignment vertical="center" wrapText="1"/>
    </xf>
    <xf numFmtId="0" fontId="17" fillId="0" borderId="62" xfId="0" applyFont="1" applyBorder="1" applyAlignment="1" applyProtection="1">
      <alignment horizontal="left" indent="1"/>
      <protection/>
    </xf>
    <xf numFmtId="0" fontId="3" fillId="0" borderId="58" xfId="0" applyFont="1" applyBorder="1" applyAlignment="1" applyProtection="1">
      <alignment horizontal="center" wrapText="1"/>
      <protection/>
    </xf>
    <xf numFmtId="0" fontId="17" fillId="0" borderId="62" xfId="0" applyFont="1" applyBorder="1" applyAlignment="1" applyProtection="1">
      <alignment wrapText="1"/>
      <protection/>
    </xf>
    <xf numFmtId="175" fontId="3" fillId="0" borderId="58" xfId="56" applyNumberFormat="1" applyFont="1" applyFill="1" applyBorder="1" applyAlignment="1" applyProtection="1">
      <alignment horizontal="center" vertical="center" wrapText="1"/>
      <protection/>
    </xf>
    <xf numFmtId="0" fontId="17" fillId="0" borderId="47" xfId="0" applyFont="1" applyFill="1" applyBorder="1" applyAlignment="1">
      <alignment horizontal="center" vertical="center" wrapText="1"/>
    </xf>
    <xf numFmtId="0" fontId="17" fillId="0" borderId="47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0" fontId="17" fillId="0" borderId="61" xfId="0" applyFont="1" applyBorder="1" applyAlignment="1" applyProtection="1">
      <alignment horizontal="center" wrapText="1"/>
      <protection/>
    </xf>
    <xf numFmtId="175" fontId="3" fillId="0" borderId="58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9" xfId="0" applyFont="1" applyFill="1" applyBorder="1" applyAlignment="1">
      <alignment vertical="center" wrapText="1"/>
    </xf>
    <xf numFmtId="0" fontId="3" fillId="0" borderId="43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50" xfId="0" applyFont="1" applyBorder="1" applyAlignment="1" applyProtection="1">
      <alignment wrapText="1"/>
      <protection/>
    </xf>
    <xf numFmtId="0" fontId="17" fillId="0" borderId="5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 indent="1"/>
      <protection/>
    </xf>
    <xf numFmtId="175" fontId="3" fillId="0" borderId="59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175" fontId="3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61" xfId="0" applyFont="1" applyFill="1" applyBorder="1" applyAlignment="1">
      <alignment horizontal="center" vertical="center" wrapText="1"/>
    </xf>
    <xf numFmtId="0" fontId="3" fillId="0" borderId="29" xfId="56" applyFont="1" applyFill="1" applyBorder="1" applyAlignment="1" applyProtection="1">
      <alignment horizontal="center" vertical="center" wrapText="1"/>
      <protection/>
    </xf>
    <xf numFmtId="0" fontId="3" fillId="0" borderId="60" xfId="56" applyFont="1" applyFill="1" applyBorder="1" applyAlignment="1" applyProtection="1">
      <alignment vertical="center" wrapText="1"/>
      <protection/>
    </xf>
    <xf numFmtId="175" fontId="3" fillId="0" borderId="29" xfId="56" applyNumberFormat="1" applyFont="1" applyFill="1" applyBorder="1" applyAlignment="1" applyProtection="1">
      <alignment horizontal="right" vertical="center" wrapText="1" indent="1"/>
      <protection/>
    </xf>
    <xf numFmtId="49" fontId="17" fillId="0" borderId="34" xfId="56" applyNumberFormat="1" applyFont="1" applyFill="1" applyBorder="1" applyAlignment="1" applyProtection="1">
      <alignment horizontal="center" vertical="center" wrapText="1"/>
      <protection/>
    </xf>
    <xf numFmtId="0" fontId="17" fillId="0" borderId="90" xfId="56" applyFont="1" applyFill="1" applyBorder="1" applyAlignment="1" applyProtection="1">
      <alignment horizontal="left" vertical="center" wrapText="1" indent="1"/>
      <protection/>
    </xf>
    <xf numFmtId="175" fontId="17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4" xfId="56" applyFont="1" applyFill="1" applyBorder="1" applyAlignment="1" applyProtection="1">
      <alignment horizontal="left" vertical="center" wrapText="1" indent="1"/>
      <protection/>
    </xf>
    <xf numFmtId="0" fontId="17" fillId="0" borderId="0" xfId="56" applyFont="1" applyFill="1" applyBorder="1" applyAlignment="1" applyProtection="1">
      <alignment horizontal="left" vertical="center" wrapText="1" indent="1"/>
      <protection/>
    </xf>
    <xf numFmtId="0" fontId="17" fillId="0" borderId="24" xfId="56" applyFont="1" applyFill="1" applyBorder="1" applyAlignment="1" applyProtection="1">
      <alignment horizontal="left" indent="6"/>
      <protection/>
    </xf>
    <xf numFmtId="0" fontId="17" fillId="0" borderId="24" xfId="56" applyFont="1" applyFill="1" applyBorder="1" applyAlignment="1" applyProtection="1">
      <alignment horizontal="left" vertical="center" wrapText="1" indent="6"/>
      <protection/>
    </xf>
    <xf numFmtId="49" fontId="17" fillId="0" borderId="59" xfId="56" applyNumberFormat="1" applyFont="1" applyFill="1" applyBorder="1" applyAlignment="1" applyProtection="1">
      <alignment horizontal="center" vertical="center" wrapText="1"/>
      <protection/>
    </xf>
    <xf numFmtId="0" fontId="17" fillId="0" borderId="62" xfId="56" applyFont="1" applyFill="1" applyBorder="1" applyAlignment="1" applyProtection="1">
      <alignment horizontal="left" vertical="center" wrapText="1" indent="6"/>
      <protection/>
    </xf>
    <xf numFmtId="49" fontId="17" fillId="0" borderId="40" xfId="56" applyNumberFormat="1" applyFont="1" applyFill="1" applyBorder="1" applyAlignment="1" applyProtection="1">
      <alignment horizontal="center" vertical="center" wrapText="1"/>
      <protection/>
    </xf>
    <xf numFmtId="0" fontId="17" fillId="0" borderId="41" xfId="56" applyFont="1" applyFill="1" applyBorder="1" applyAlignment="1" applyProtection="1">
      <alignment horizontal="left" vertical="center" wrapText="1" indent="6"/>
      <protection/>
    </xf>
    <xf numFmtId="175" fontId="17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43" xfId="56" applyFont="1" applyFill="1" applyBorder="1" applyAlignment="1" applyProtection="1">
      <alignment vertical="center" wrapText="1"/>
      <protection/>
    </xf>
    <xf numFmtId="0" fontId="17" fillId="0" borderId="62" xfId="56" applyFont="1" applyFill="1" applyBorder="1" applyAlignment="1" applyProtection="1">
      <alignment horizontal="left" vertical="center" wrapText="1" indent="1"/>
      <protection/>
    </xf>
    <xf numFmtId="0" fontId="17" fillId="0" borderId="62" xfId="0" applyFont="1" applyBorder="1" applyAlignment="1" applyProtection="1">
      <alignment horizontal="left" vertical="center" wrapText="1" indent="1"/>
      <protection/>
    </xf>
    <xf numFmtId="0" fontId="17" fillId="0" borderId="24" xfId="0" applyFont="1" applyBorder="1" applyAlignment="1" applyProtection="1">
      <alignment horizontal="left" vertical="center" wrapText="1" indent="1"/>
      <protection/>
    </xf>
    <xf numFmtId="0" fontId="17" fillId="0" borderId="35" xfId="56" applyFont="1" applyFill="1" applyBorder="1" applyAlignment="1" applyProtection="1">
      <alignment horizontal="left" vertical="center" wrapText="1" indent="6"/>
      <protection/>
    </xf>
    <xf numFmtId="0" fontId="17" fillId="0" borderId="35" xfId="56" applyFont="1" applyFill="1" applyBorder="1" applyAlignment="1" applyProtection="1">
      <alignment horizontal="left" vertical="center" wrapText="1" indent="1"/>
      <protection/>
    </xf>
    <xf numFmtId="175" fontId="3" fillId="0" borderId="58" xfId="0" applyNumberFormat="1" applyFont="1" applyBorder="1" applyAlignment="1" applyProtection="1">
      <alignment horizontal="right" vertical="center" wrapText="1" indent="1"/>
      <protection/>
    </xf>
    <xf numFmtId="49" fontId="3" fillId="0" borderId="58" xfId="56" applyNumberFormat="1" applyFont="1" applyFill="1" applyBorder="1" applyAlignment="1" applyProtection="1">
      <alignment horizontal="center" vertical="center" wrapText="1"/>
      <protection/>
    </xf>
    <xf numFmtId="175" fontId="3" fillId="0" borderId="58" xfId="0" applyNumberFormat="1" applyFont="1" applyBorder="1" applyAlignment="1" applyProtection="1" quotePrefix="1">
      <alignment horizontal="right" vertical="center" wrapText="1" inden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7" fillId="0" borderId="59" xfId="0" applyFont="1" applyFill="1" applyBorder="1" applyAlignment="1" applyProtection="1">
      <alignment horizontal="right" vertical="center" wrapText="1" indent="1"/>
      <protection/>
    </xf>
    <xf numFmtId="0" fontId="17" fillId="0" borderId="59" xfId="0" applyFont="1" applyFill="1" applyBorder="1" applyAlignment="1">
      <alignment vertical="center" wrapText="1"/>
    </xf>
    <xf numFmtId="0" fontId="3" fillId="0" borderId="51" xfId="0" applyFont="1" applyFill="1" applyBorder="1" applyAlignment="1" applyProtection="1">
      <alignment horizontal="left" vertical="center"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3" fontId="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37" xfId="0" applyNumberFormat="1" applyBorder="1" applyAlignment="1">
      <alignment horizontal="center"/>
    </xf>
    <xf numFmtId="0" fontId="31" fillId="0" borderId="0" xfId="0" applyFont="1" applyAlignment="1">
      <alignment horizontal="right"/>
    </xf>
    <xf numFmtId="3" fontId="17" fillId="0" borderId="37" xfId="0" applyNumberFormat="1" applyFont="1" applyFill="1" applyBorder="1" applyAlignment="1">
      <alignment vertical="center" wrapText="1"/>
    </xf>
    <xf numFmtId="49" fontId="26" fillId="0" borderId="88" xfId="0" applyNumberFormat="1" applyFont="1" applyBorder="1" applyAlignment="1">
      <alignment horizontal="left"/>
    </xf>
    <xf numFmtId="49" fontId="26" fillId="0" borderId="24" xfId="0" applyNumberFormat="1" applyFont="1" applyBorder="1" applyAlignment="1">
      <alignment horizontal="left"/>
    </xf>
    <xf numFmtId="49" fontId="26" fillId="0" borderId="68" xfId="0" applyNumberFormat="1" applyFont="1" applyBorder="1" applyAlignment="1">
      <alignment horizontal="left"/>
    </xf>
    <xf numFmtId="0" fontId="32" fillId="0" borderId="0" xfId="0" applyFont="1" applyAlignment="1">
      <alignment/>
    </xf>
    <xf numFmtId="3" fontId="17" fillId="0" borderId="37" xfId="0" applyNumberFormat="1" applyFont="1" applyFill="1" applyBorder="1" applyAlignment="1">
      <alignment horizontal="right" vertical="center" wrapText="1"/>
    </xf>
    <xf numFmtId="175" fontId="14" fillId="0" borderId="5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175" fontId="21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0" borderId="65" xfId="0" applyFont="1" applyFill="1" applyBorder="1" applyAlignment="1">
      <alignment/>
    </xf>
    <xf numFmtId="0" fontId="26" fillId="0" borderId="48" xfId="0" applyFont="1" applyBorder="1" applyAlignment="1">
      <alignment/>
    </xf>
    <xf numFmtId="49" fontId="26" fillId="0" borderId="91" xfId="0" applyNumberFormat="1" applyFont="1" applyBorder="1" applyAlignment="1">
      <alignment horizontal="left"/>
    </xf>
    <xf numFmtId="49" fontId="26" fillId="0" borderId="35" xfId="0" applyNumberFormat="1" applyFont="1" applyBorder="1" applyAlignment="1">
      <alignment horizontal="left"/>
    </xf>
    <xf numFmtId="49" fontId="26" fillId="0" borderId="92" xfId="0" applyNumberFormat="1" applyFont="1" applyBorder="1" applyAlignment="1">
      <alignment horizontal="left"/>
    </xf>
    <xf numFmtId="3" fontId="26" fillId="0" borderId="49" xfId="0" applyNumberFormat="1" applyFont="1" applyBorder="1" applyAlignment="1">
      <alignment/>
    </xf>
    <xf numFmtId="0" fontId="72" fillId="33" borderId="93" xfId="0" applyFont="1" applyFill="1" applyBorder="1" applyAlignment="1">
      <alignment horizontal="right" vertical="top"/>
    </xf>
    <xf numFmtId="0" fontId="72" fillId="33" borderId="93" xfId="0" applyFont="1" applyFill="1" applyBorder="1" applyAlignment="1">
      <alignment vertical="top" wrapText="1"/>
    </xf>
    <xf numFmtId="0" fontId="72" fillId="0" borderId="0" xfId="0" applyFont="1" applyAlignment="1">
      <alignment/>
    </xf>
    <xf numFmtId="0" fontId="73" fillId="34" borderId="93" xfId="0" applyFont="1" applyFill="1" applyBorder="1" applyAlignment="1">
      <alignment horizontal="left" vertical="top" wrapText="1"/>
    </xf>
    <xf numFmtId="0" fontId="73" fillId="33" borderId="93" xfId="0" applyFont="1" applyFill="1" applyBorder="1" applyAlignment="1">
      <alignment horizontal="right" vertical="top"/>
    </xf>
    <xf numFmtId="0" fontId="73" fillId="33" borderId="93" xfId="0" applyFont="1" applyFill="1" applyBorder="1" applyAlignment="1">
      <alignment vertical="top" wrapText="1"/>
    </xf>
    <xf numFmtId="0" fontId="74" fillId="0" borderId="93" xfId="0" applyFont="1" applyBorder="1" applyAlignment="1">
      <alignment horizontal="left" vertical="center" wrapText="1"/>
    </xf>
    <xf numFmtId="0" fontId="0" fillId="0" borderId="93" xfId="0" applyBorder="1" applyAlignment="1">
      <alignment/>
    </xf>
    <xf numFmtId="0" fontId="30" fillId="0" borderId="93" xfId="0" applyFont="1" applyBorder="1" applyAlignment="1">
      <alignment/>
    </xf>
    <xf numFmtId="3" fontId="30" fillId="0" borderId="93" xfId="0" applyNumberFormat="1" applyFont="1" applyBorder="1" applyAlignment="1">
      <alignment/>
    </xf>
    <xf numFmtId="0" fontId="7" fillId="0" borderId="0" xfId="0" applyFont="1" applyBorder="1" applyAlignment="1">
      <alignment/>
    </xf>
    <xf numFmtId="175" fontId="25" fillId="0" borderId="53" xfId="56" applyNumberFormat="1" applyFont="1" applyFill="1" applyBorder="1" applyAlignment="1" applyProtection="1">
      <alignment horizontal="right" vertical="center" wrapText="1" indent="1"/>
      <protection/>
    </xf>
    <xf numFmtId="175" fontId="14" fillId="0" borderId="0" xfId="56" applyNumberFormat="1" applyFont="1" applyFill="1" applyBorder="1" applyAlignment="1" applyProtection="1">
      <alignment horizontal="center" vertical="center"/>
      <protection/>
    </xf>
    <xf numFmtId="175" fontId="18" fillId="0" borderId="50" xfId="56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left"/>
    </xf>
    <xf numFmtId="175" fontId="18" fillId="0" borderId="50" xfId="56" applyNumberFormat="1" applyFont="1" applyFill="1" applyBorder="1" applyAlignment="1" applyProtection="1">
      <alignment horizontal="left"/>
      <protection/>
    </xf>
    <xf numFmtId="0" fontId="14" fillId="0" borderId="0" xfId="56" applyFont="1" applyFill="1" applyBorder="1" applyAlignment="1" applyProtection="1">
      <alignment horizontal="center"/>
      <protection/>
    </xf>
    <xf numFmtId="175" fontId="18" fillId="0" borderId="0" xfId="56" applyNumberFormat="1" applyFont="1" applyFill="1" applyBorder="1" applyAlignment="1" applyProtection="1">
      <alignment horizontal="left" vertical="center"/>
      <protection/>
    </xf>
    <xf numFmtId="175" fontId="3" fillId="0" borderId="29" xfId="0" applyNumberFormat="1" applyFont="1" applyFill="1" applyBorder="1" applyAlignment="1" applyProtection="1">
      <alignment horizontal="center" vertical="center" wrapText="1"/>
      <protection/>
    </xf>
    <xf numFmtId="175" fontId="3" fillId="0" borderId="32" xfId="0" applyNumberFormat="1" applyFont="1" applyFill="1" applyBorder="1" applyAlignment="1" applyProtection="1">
      <alignment horizontal="center" vertical="center" wrapText="1"/>
      <protection/>
    </xf>
    <xf numFmtId="175" fontId="3" fillId="0" borderId="34" xfId="0" applyNumberFormat="1" applyFont="1" applyFill="1" applyBorder="1" applyAlignment="1" applyProtection="1">
      <alignment horizontal="center" vertical="center" wrapText="1"/>
      <protection/>
    </xf>
    <xf numFmtId="175" fontId="3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Font="1" applyFill="1" applyBorder="1" applyAlignment="1" applyProtection="1">
      <alignment horizontal="left"/>
      <protection/>
    </xf>
    <xf numFmtId="0" fontId="18" fillId="0" borderId="43" xfId="0" applyFont="1" applyFill="1" applyBorder="1" applyAlignment="1" applyProtection="1">
      <alignment horizontal="left"/>
      <protection/>
    </xf>
    <xf numFmtId="0" fontId="18" fillId="0" borderId="44" xfId="0" applyFont="1" applyFill="1" applyBorder="1" applyAlignment="1" applyProtection="1">
      <alignment horizontal="left"/>
      <protection/>
    </xf>
    <xf numFmtId="175" fontId="14" fillId="0" borderId="0" xfId="0" applyNumberFormat="1" applyFont="1" applyFill="1" applyAlignment="1">
      <alignment horizontal="center" vertical="center" wrapText="1"/>
    </xf>
    <xf numFmtId="49" fontId="24" fillId="0" borderId="49" xfId="0" applyNumberFormat="1" applyFont="1" applyBorder="1" applyAlignment="1">
      <alignment horizontal="left"/>
    </xf>
    <xf numFmtId="49" fontId="26" fillId="0" borderId="88" xfId="0" applyNumberFormat="1" applyFont="1" applyBorder="1" applyAlignment="1">
      <alignment horizontal="left"/>
    </xf>
    <xf numFmtId="49" fontId="26" fillId="0" borderId="24" xfId="0" applyNumberFormat="1" applyFont="1" applyBorder="1" applyAlignment="1">
      <alignment horizontal="left"/>
    </xf>
    <xf numFmtId="49" fontId="26" fillId="0" borderId="68" xfId="0" applyNumberFormat="1" applyFont="1" applyBorder="1" applyAlignment="1">
      <alignment horizontal="left"/>
    </xf>
    <xf numFmtId="49" fontId="26" fillId="0" borderId="10" xfId="0" applyNumberFormat="1" applyFont="1" applyBorder="1" applyAlignment="1">
      <alignment horizontal="left"/>
    </xf>
    <xf numFmtId="49" fontId="24" fillId="0" borderId="10" xfId="0" applyNumberFormat="1" applyFont="1" applyBorder="1" applyAlignment="1">
      <alignment horizontal="left"/>
    </xf>
    <xf numFmtId="0" fontId="26" fillId="0" borderId="88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68" xfId="0" applyFont="1" applyBorder="1" applyAlignment="1">
      <alignment horizontal="center"/>
    </xf>
    <xf numFmtId="0" fontId="24" fillId="0" borderId="88" xfId="0" applyFont="1" applyBorder="1" applyAlignment="1">
      <alignment horizontal="left"/>
    </xf>
    <xf numFmtId="0" fontId="24" fillId="0" borderId="24" xfId="0" applyFont="1" applyBorder="1" applyAlignment="1">
      <alignment horizontal="left"/>
    </xf>
    <xf numFmtId="0" fontId="24" fillId="0" borderId="68" xfId="0" applyFont="1" applyBorder="1" applyAlignment="1">
      <alignment horizontal="left"/>
    </xf>
    <xf numFmtId="0" fontId="26" fillId="0" borderId="88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0" fontId="26" fillId="0" borderId="68" xfId="0" applyFont="1" applyBorder="1" applyAlignment="1">
      <alignment horizontal="left"/>
    </xf>
    <xf numFmtId="49" fontId="24" fillId="0" borderId="88" xfId="0" applyNumberFormat="1" applyFont="1" applyBorder="1" applyAlignment="1">
      <alignment horizontal="left"/>
    </xf>
    <xf numFmtId="49" fontId="24" fillId="0" borderId="24" xfId="0" applyNumberFormat="1" applyFont="1" applyBorder="1" applyAlignment="1">
      <alignment horizontal="left"/>
    </xf>
    <xf numFmtId="49" fontId="24" fillId="0" borderId="68" xfId="0" applyNumberFormat="1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72" fillId="33" borderId="94" xfId="0" applyFont="1" applyFill="1" applyBorder="1" applyAlignment="1">
      <alignment vertical="top" wrapText="1"/>
    </xf>
    <xf numFmtId="0" fontId="72" fillId="33" borderId="95" xfId="0" applyFont="1" applyFill="1" applyBorder="1" applyAlignment="1">
      <alignment vertical="top" wrapText="1"/>
    </xf>
    <xf numFmtId="0" fontId="72" fillId="33" borderId="96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73" fillId="33" borderId="0" xfId="0" applyFont="1" applyFill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9" fillId="0" borderId="9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7.&#233;vi%20kv%20j&#243;\2017.&#233;vi%20kv\&#214;nkorm&#225;nyzat%202016.&#233;vi%20rendelet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10">
        <row r="4">
          <cell r="E4" t="str">
            <v>E</v>
          </cell>
          <cell r="F4" t="str">
            <v>F=(B-D-E)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89"/>
  <sheetViews>
    <sheetView zoomScalePageLayoutView="0" workbookViewId="0" topLeftCell="A1">
      <selection activeCell="D3" sqref="D3:F3"/>
    </sheetView>
  </sheetViews>
  <sheetFormatPr defaultColWidth="9.00390625" defaultRowHeight="12.75"/>
  <cols>
    <col min="2" max="2" width="8.75390625" style="0" customWidth="1"/>
    <col min="3" max="3" width="74.25390625" style="0" customWidth="1"/>
    <col min="4" max="4" width="29.375" style="0" customWidth="1"/>
  </cols>
  <sheetData>
    <row r="2" spans="2:4" ht="15.75">
      <c r="B2" s="433" t="s">
        <v>77</v>
      </c>
      <c r="C2" s="433"/>
      <c r="D2" s="433"/>
    </row>
    <row r="3" spans="2:6" ht="15.75">
      <c r="B3" s="81"/>
      <c r="C3" s="81"/>
      <c r="D3" s="435" t="s">
        <v>614</v>
      </c>
      <c r="E3" s="435"/>
      <c r="F3" s="435"/>
    </row>
    <row r="4" spans="2:4" ht="14.25" thickBot="1">
      <c r="B4" s="434" t="s">
        <v>78</v>
      </c>
      <c r="C4" s="434"/>
      <c r="D4" s="82" t="s">
        <v>79</v>
      </c>
    </row>
    <row r="5" spans="2:4" ht="24.75" thickBot="1">
      <c r="B5" s="83" t="s">
        <v>80</v>
      </c>
      <c r="C5" s="84" t="s">
        <v>81</v>
      </c>
      <c r="D5" s="85" t="s">
        <v>519</v>
      </c>
    </row>
    <row r="6" spans="2:4" ht="13.5" thickBot="1">
      <c r="B6" s="86"/>
      <c r="C6" s="87" t="s">
        <v>82</v>
      </c>
      <c r="D6" s="88" t="s">
        <v>83</v>
      </c>
    </row>
    <row r="7" spans="2:4" ht="13.5" thickBot="1">
      <c r="B7" s="213" t="s">
        <v>31</v>
      </c>
      <c r="C7" s="214" t="s">
        <v>84</v>
      </c>
      <c r="D7" s="215">
        <f>+D8+D9+D10+D11+D12+D13</f>
        <v>80723174</v>
      </c>
    </row>
    <row r="8" spans="2:4" ht="12.75">
      <c r="B8" s="216" t="s">
        <v>85</v>
      </c>
      <c r="C8" s="217" t="s">
        <v>72</v>
      </c>
      <c r="D8" s="218">
        <v>26280192</v>
      </c>
    </row>
    <row r="9" spans="2:4" ht="12.75">
      <c r="B9" s="219" t="s">
        <v>86</v>
      </c>
      <c r="C9" s="220" t="s">
        <v>87</v>
      </c>
      <c r="D9" s="221">
        <v>25279680</v>
      </c>
    </row>
    <row r="10" spans="2:4" ht="12.75">
      <c r="B10" s="219" t="s">
        <v>88</v>
      </c>
      <c r="C10" s="220" t="s">
        <v>89</v>
      </c>
      <c r="D10" s="221">
        <v>27363302</v>
      </c>
    </row>
    <row r="11" spans="2:4" ht="12.75">
      <c r="B11" s="219" t="s">
        <v>90</v>
      </c>
      <c r="C11" s="220" t="s">
        <v>91</v>
      </c>
      <c r="D11" s="221">
        <v>1800000</v>
      </c>
    </row>
    <row r="12" spans="2:4" ht="12.75">
      <c r="B12" s="219" t="s">
        <v>92</v>
      </c>
      <c r="C12" s="222" t="s">
        <v>93</v>
      </c>
      <c r="D12" s="221"/>
    </row>
    <row r="13" spans="2:4" ht="13.5" thickBot="1">
      <c r="B13" s="223" t="s">
        <v>94</v>
      </c>
      <c r="C13" s="224" t="s">
        <v>95</v>
      </c>
      <c r="D13" s="221"/>
    </row>
    <row r="14" spans="2:4" ht="13.5" thickBot="1">
      <c r="B14" s="213" t="s">
        <v>34</v>
      </c>
      <c r="C14" s="276" t="s">
        <v>96</v>
      </c>
      <c r="D14" s="215">
        <f>+D15+D16+D17+D18+D19</f>
        <v>75179000</v>
      </c>
    </row>
    <row r="15" spans="2:4" ht="12.75">
      <c r="B15" s="216" t="s">
        <v>97</v>
      </c>
      <c r="C15" s="217" t="s">
        <v>98</v>
      </c>
      <c r="D15" s="218"/>
    </row>
    <row r="16" spans="2:4" ht="12.75">
      <c r="B16" s="219" t="s">
        <v>99</v>
      </c>
      <c r="C16" s="220" t="s">
        <v>100</v>
      </c>
      <c r="D16" s="221"/>
    </row>
    <row r="17" spans="2:4" ht="12.75">
      <c r="B17" s="219" t="s">
        <v>101</v>
      </c>
      <c r="C17" s="220" t="s">
        <v>102</v>
      </c>
      <c r="D17" s="221"/>
    </row>
    <row r="18" spans="2:4" ht="12.75">
      <c r="B18" s="219" t="s">
        <v>103</v>
      </c>
      <c r="C18" s="220" t="s">
        <v>104</v>
      </c>
      <c r="D18" s="221"/>
    </row>
    <row r="19" spans="2:4" ht="12.75">
      <c r="B19" s="219" t="s">
        <v>105</v>
      </c>
      <c r="C19" s="220" t="s">
        <v>106</v>
      </c>
      <c r="D19" s="221">
        <v>75179000</v>
      </c>
    </row>
    <row r="20" spans="2:4" ht="13.5" thickBot="1">
      <c r="B20" s="223" t="s">
        <v>107</v>
      </c>
      <c r="C20" s="224" t="s">
        <v>108</v>
      </c>
      <c r="D20" s="226"/>
    </row>
    <row r="21" spans="2:4" ht="13.5" thickBot="1">
      <c r="B21" s="213" t="s">
        <v>109</v>
      </c>
      <c r="C21" s="214" t="s">
        <v>110</v>
      </c>
      <c r="D21" s="215">
        <f>+D22+D23+D24+D25+D26</f>
        <v>24820000</v>
      </c>
    </row>
    <row r="22" spans="2:4" ht="12.75">
      <c r="B22" s="216" t="s">
        <v>111</v>
      </c>
      <c r="C22" s="217" t="s">
        <v>14</v>
      </c>
      <c r="D22" s="218">
        <v>24820000</v>
      </c>
    </row>
    <row r="23" spans="2:4" ht="12.75">
      <c r="B23" s="219" t="s">
        <v>112</v>
      </c>
      <c r="C23" s="220" t="s">
        <v>113</v>
      </c>
      <c r="D23" s="221"/>
    </row>
    <row r="24" spans="2:4" ht="12.75">
      <c r="B24" s="219" t="s">
        <v>114</v>
      </c>
      <c r="C24" s="220" t="s">
        <v>115</v>
      </c>
      <c r="D24" s="221"/>
    </row>
    <row r="25" spans="2:4" ht="12.75">
      <c r="B25" s="219" t="s">
        <v>116</v>
      </c>
      <c r="C25" s="220" t="s">
        <v>117</v>
      </c>
      <c r="D25" s="221"/>
    </row>
    <row r="26" spans="2:4" ht="12.75">
      <c r="B26" s="219" t="s">
        <v>118</v>
      </c>
      <c r="C26" s="220" t="s">
        <v>119</v>
      </c>
      <c r="D26" s="221"/>
    </row>
    <row r="27" spans="2:4" ht="13.5" thickBot="1">
      <c r="B27" s="223" t="s">
        <v>120</v>
      </c>
      <c r="C27" s="227" t="s">
        <v>121</v>
      </c>
      <c r="D27" s="226"/>
    </row>
    <row r="28" spans="2:4" ht="13.5" thickBot="1">
      <c r="B28" s="213" t="s">
        <v>122</v>
      </c>
      <c r="C28" s="214" t="s">
        <v>123</v>
      </c>
      <c r="D28" s="228">
        <f>SUM(D29:D35)</f>
        <v>19780000</v>
      </c>
    </row>
    <row r="29" spans="2:4" ht="12.75">
      <c r="B29" s="216" t="s">
        <v>124</v>
      </c>
      <c r="C29" s="217" t="s">
        <v>28</v>
      </c>
      <c r="D29" s="218">
        <v>3000000</v>
      </c>
    </row>
    <row r="30" spans="2:4" ht="12.75">
      <c r="B30" s="219" t="s">
        <v>125</v>
      </c>
      <c r="C30" s="220" t="s">
        <v>126</v>
      </c>
      <c r="D30" s="221"/>
    </row>
    <row r="31" spans="2:4" ht="12.75">
      <c r="B31" s="219" t="s">
        <v>127</v>
      </c>
      <c r="C31" s="220" t="s">
        <v>15</v>
      </c>
      <c r="D31" s="221">
        <v>10000000</v>
      </c>
    </row>
    <row r="32" spans="2:4" ht="12.75">
      <c r="B32" s="219" t="s">
        <v>128</v>
      </c>
      <c r="C32" s="220" t="s">
        <v>6</v>
      </c>
      <c r="D32" s="221">
        <v>400000</v>
      </c>
    </row>
    <row r="33" spans="2:4" ht="12.75">
      <c r="B33" s="219" t="s">
        <v>129</v>
      </c>
      <c r="C33" s="220" t="s">
        <v>130</v>
      </c>
      <c r="D33" s="221">
        <v>2700000</v>
      </c>
    </row>
    <row r="34" spans="2:4" ht="12.75">
      <c r="B34" s="219" t="s">
        <v>131</v>
      </c>
      <c r="C34" s="220" t="s">
        <v>132</v>
      </c>
      <c r="D34" s="221">
        <v>300000</v>
      </c>
    </row>
    <row r="35" spans="2:4" ht="13.5" thickBot="1">
      <c r="B35" s="223" t="s">
        <v>133</v>
      </c>
      <c r="C35" s="229" t="s">
        <v>134</v>
      </c>
      <c r="D35" s="226">
        <v>3380000</v>
      </c>
    </row>
    <row r="36" spans="2:4" ht="13.5" thickBot="1">
      <c r="B36" s="213" t="s">
        <v>135</v>
      </c>
      <c r="C36" s="214" t="s">
        <v>136</v>
      </c>
      <c r="D36" s="215">
        <f>SUM(D37:D47)</f>
        <v>17490000</v>
      </c>
    </row>
    <row r="37" spans="2:4" ht="12.75">
      <c r="B37" s="216" t="s">
        <v>137</v>
      </c>
      <c r="C37" s="217" t="s">
        <v>138</v>
      </c>
      <c r="D37" s="218"/>
    </row>
    <row r="38" spans="2:4" ht="12.75">
      <c r="B38" s="219" t="s">
        <v>139</v>
      </c>
      <c r="C38" s="220" t="s">
        <v>17</v>
      </c>
      <c r="D38" s="221">
        <v>1518000</v>
      </c>
    </row>
    <row r="39" spans="2:4" ht="12.75">
      <c r="B39" s="219" t="s">
        <v>140</v>
      </c>
      <c r="C39" s="220" t="s">
        <v>141</v>
      </c>
      <c r="D39" s="221">
        <v>2635000</v>
      </c>
    </row>
    <row r="40" spans="2:4" ht="12.75">
      <c r="B40" s="219" t="s">
        <v>142</v>
      </c>
      <c r="C40" s="220" t="s">
        <v>18</v>
      </c>
      <c r="D40" s="221"/>
    </row>
    <row r="41" spans="2:4" ht="12.75">
      <c r="B41" s="219" t="s">
        <v>143</v>
      </c>
      <c r="C41" s="220" t="s">
        <v>19</v>
      </c>
      <c r="D41" s="221">
        <v>2315000</v>
      </c>
    </row>
    <row r="42" spans="2:4" ht="12.75">
      <c r="B42" s="219" t="s">
        <v>144</v>
      </c>
      <c r="C42" s="220" t="s">
        <v>145</v>
      </c>
      <c r="D42" s="221">
        <v>972000</v>
      </c>
    </row>
    <row r="43" spans="2:4" ht="12.75">
      <c r="B43" s="219" t="s">
        <v>146</v>
      </c>
      <c r="C43" s="220" t="s">
        <v>21</v>
      </c>
      <c r="D43" s="221"/>
    </row>
    <row r="44" spans="2:4" ht="12.75">
      <c r="B44" s="219" t="s">
        <v>147</v>
      </c>
      <c r="C44" s="220" t="s">
        <v>148</v>
      </c>
      <c r="D44" s="221">
        <v>150000</v>
      </c>
    </row>
    <row r="45" spans="2:4" ht="12.75">
      <c r="B45" s="219" t="s">
        <v>149</v>
      </c>
      <c r="C45" s="220" t="s">
        <v>150</v>
      </c>
      <c r="D45" s="230"/>
    </row>
    <row r="46" spans="2:4" ht="12.75">
      <c r="B46" s="223" t="s">
        <v>151</v>
      </c>
      <c r="C46" s="227" t="s">
        <v>152</v>
      </c>
      <c r="D46" s="231"/>
    </row>
    <row r="47" spans="2:4" ht="13.5" thickBot="1">
      <c r="B47" s="223" t="s">
        <v>153</v>
      </c>
      <c r="C47" s="224" t="s">
        <v>23</v>
      </c>
      <c r="D47" s="231">
        <v>9900000</v>
      </c>
    </row>
    <row r="48" spans="2:4" ht="13.5" thickBot="1">
      <c r="B48" s="213" t="s">
        <v>154</v>
      </c>
      <c r="C48" s="214" t="s">
        <v>155</v>
      </c>
      <c r="D48" s="215">
        <f>SUM(D49:D53)</f>
        <v>0</v>
      </c>
    </row>
    <row r="49" spans="2:4" ht="12.75">
      <c r="B49" s="216" t="s">
        <v>156</v>
      </c>
      <c r="C49" s="217" t="s">
        <v>157</v>
      </c>
      <c r="D49" s="232"/>
    </row>
    <row r="50" spans="2:4" ht="12.75">
      <c r="B50" s="219" t="s">
        <v>158</v>
      </c>
      <c r="C50" s="220" t="s">
        <v>25</v>
      </c>
      <c r="D50" s="230"/>
    </row>
    <row r="51" spans="2:4" ht="12.75">
      <c r="B51" s="219" t="s">
        <v>159</v>
      </c>
      <c r="C51" s="220" t="s">
        <v>74</v>
      </c>
      <c r="D51" s="230"/>
    </row>
    <row r="52" spans="2:4" ht="12.75">
      <c r="B52" s="219" t="s">
        <v>160</v>
      </c>
      <c r="C52" s="220" t="s">
        <v>161</v>
      </c>
      <c r="D52" s="230"/>
    </row>
    <row r="53" spans="2:4" ht="13.5" thickBot="1">
      <c r="B53" s="223" t="s">
        <v>162</v>
      </c>
      <c r="C53" s="224" t="s">
        <v>163</v>
      </c>
      <c r="D53" s="231"/>
    </row>
    <row r="54" spans="2:4" ht="13.5" thickBot="1">
      <c r="B54" s="213" t="s">
        <v>164</v>
      </c>
      <c r="C54" s="214" t="s">
        <v>165</v>
      </c>
      <c r="D54" s="215">
        <f>SUM(D55:D57)</f>
        <v>0</v>
      </c>
    </row>
    <row r="55" spans="2:4" ht="12.75">
      <c r="B55" s="216" t="s">
        <v>166</v>
      </c>
      <c r="C55" s="217" t="s">
        <v>167</v>
      </c>
      <c r="D55" s="218"/>
    </row>
    <row r="56" spans="2:4" ht="12.75">
      <c r="B56" s="219" t="s">
        <v>168</v>
      </c>
      <c r="C56" s="220" t="s">
        <v>169</v>
      </c>
      <c r="D56" s="221"/>
    </row>
    <row r="57" spans="2:4" ht="12.75">
      <c r="B57" s="219" t="s">
        <v>170</v>
      </c>
      <c r="C57" s="220" t="s">
        <v>171</v>
      </c>
      <c r="D57" s="221"/>
    </row>
    <row r="58" spans="2:4" ht="13.5" thickBot="1">
      <c r="B58" s="223" t="s">
        <v>172</v>
      </c>
      <c r="C58" s="224" t="s">
        <v>173</v>
      </c>
      <c r="D58" s="226"/>
    </row>
    <row r="59" spans="2:4" ht="13.5" thickBot="1">
      <c r="B59" s="213" t="s">
        <v>174</v>
      </c>
      <c r="C59" s="225" t="s">
        <v>175</v>
      </c>
      <c r="D59" s="215">
        <f>SUM(D60:D62)</f>
        <v>0</v>
      </c>
    </row>
    <row r="60" spans="2:4" ht="12.75">
      <c r="B60" s="216" t="s">
        <v>176</v>
      </c>
      <c r="C60" s="217" t="s">
        <v>177</v>
      </c>
      <c r="D60" s="230"/>
    </row>
    <row r="61" spans="2:4" ht="12.75">
      <c r="B61" s="219" t="s">
        <v>178</v>
      </c>
      <c r="C61" s="220" t="s">
        <v>179</v>
      </c>
      <c r="D61" s="230"/>
    </row>
    <row r="62" spans="2:4" ht="12.75">
      <c r="B62" s="219" t="s">
        <v>180</v>
      </c>
      <c r="C62" s="220" t="s">
        <v>181</v>
      </c>
      <c r="D62" s="230"/>
    </row>
    <row r="63" spans="2:4" ht="13.5" thickBot="1">
      <c r="B63" s="223" t="s">
        <v>182</v>
      </c>
      <c r="C63" s="224" t="s">
        <v>183</v>
      </c>
      <c r="D63" s="230"/>
    </row>
    <row r="64" spans="2:4" ht="13.5" thickBot="1">
      <c r="B64" s="233" t="s">
        <v>184</v>
      </c>
      <c r="C64" s="214" t="s">
        <v>185</v>
      </c>
      <c r="D64" s="228">
        <f>+D7+D14+D21+D28+D36+D48+D54+D59</f>
        <v>217992174</v>
      </c>
    </row>
    <row r="65" spans="2:4" ht="13.5" thickBot="1">
      <c r="B65" s="234" t="s">
        <v>186</v>
      </c>
      <c r="C65" s="225" t="s">
        <v>187</v>
      </c>
      <c r="D65" s="215">
        <f>SUM(D66:D68)</f>
        <v>10000000</v>
      </c>
    </row>
    <row r="66" spans="2:4" ht="12.75">
      <c r="B66" s="216" t="s">
        <v>188</v>
      </c>
      <c r="C66" s="217" t="s">
        <v>189</v>
      </c>
      <c r="D66" s="230"/>
    </row>
    <row r="67" spans="2:4" ht="12.75">
      <c r="B67" s="219" t="s">
        <v>190</v>
      </c>
      <c r="C67" s="220" t="s">
        <v>191</v>
      </c>
      <c r="D67" s="230">
        <v>10000000</v>
      </c>
    </row>
    <row r="68" spans="2:4" ht="13.5" thickBot="1">
      <c r="B68" s="223" t="s">
        <v>192</v>
      </c>
      <c r="C68" s="235" t="s">
        <v>193</v>
      </c>
      <c r="D68" s="230"/>
    </row>
    <row r="69" spans="2:4" ht="13.5" thickBot="1">
      <c r="B69" s="234" t="s">
        <v>194</v>
      </c>
      <c r="C69" s="225" t="s">
        <v>195</v>
      </c>
      <c r="D69" s="215">
        <f>SUM(D70:D73)</f>
        <v>0</v>
      </c>
    </row>
    <row r="70" spans="2:4" ht="12.75">
      <c r="B70" s="216" t="s">
        <v>196</v>
      </c>
      <c r="C70" s="217" t="s">
        <v>197</v>
      </c>
      <c r="D70" s="230"/>
    </row>
    <row r="71" spans="2:4" ht="12.75">
      <c r="B71" s="219" t="s">
        <v>198</v>
      </c>
      <c r="C71" s="220" t="s">
        <v>199</v>
      </c>
      <c r="D71" s="230"/>
    </row>
    <row r="72" spans="2:4" ht="12.75">
      <c r="B72" s="219" t="s">
        <v>200</v>
      </c>
      <c r="C72" s="220" t="s">
        <v>201</v>
      </c>
      <c r="D72" s="230"/>
    </row>
    <row r="73" spans="2:4" ht="13.5" thickBot="1">
      <c r="B73" s="223" t="s">
        <v>202</v>
      </c>
      <c r="C73" s="224" t="s">
        <v>203</v>
      </c>
      <c r="D73" s="230"/>
    </row>
    <row r="74" spans="2:4" ht="13.5" thickBot="1">
      <c r="B74" s="234" t="s">
        <v>204</v>
      </c>
      <c r="C74" s="225" t="s">
        <v>205</v>
      </c>
      <c r="D74" s="215">
        <f>SUM(D75:D76)</f>
        <v>60000000</v>
      </c>
    </row>
    <row r="75" spans="2:4" ht="12.75">
      <c r="B75" s="216" t="s">
        <v>206</v>
      </c>
      <c r="C75" s="217" t="s">
        <v>27</v>
      </c>
      <c r="D75" s="230">
        <v>60000000</v>
      </c>
    </row>
    <row r="76" spans="2:4" ht="13.5" thickBot="1">
      <c r="B76" s="223" t="s">
        <v>207</v>
      </c>
      <c r="C76" s="224" t="s">
        <v>208</v>
      </c>
      <c r="D76" s="230"/>
    </row>
    <row r="77" spans="2:4" ht="13.5" thickBot="1">
      <c r="B77" s="234" t="s">
        <v>209</v>
      </c>
      <c r="C77" s="225" t="s">
        <v>210</v>
      </c>
      <c r="D77" s="215">
        <f>SUM(D78:D80)</f>
        <v>2882063</v>
      </c>
    </row>
    <row r="78" spans="2:4" ht="12.75">
      <c r="B78" s="216" t="s">
        <v>211</v>
      </c>
      <c r="C78" s="217" t="s">
        <v>212</v>
      </c>
      <c r="D78" s="230">
        <v>2882063</v>
      </c>
    </row>
    <row r="79" spans="2:4" ht="12.75">
      <c r="B79" s="219" t="s">
        <v>213</v>
      </c>
      <c r="C79" s="220" t="s">
        <v>214</v>
      </c>
      <c r="D79" s="230"/>
    </row>
    <row r="80" spans="2:4" ht="13.5" thickBot="1">
      <c r="B80" s="223" t="s">
        <v>215</v>
      </c>
      <c r="C80" s="224" t="s">
        <v>216</v>
      </c>
      <c r="D80" s="230"/>
    </row>
    <row r="81" spans="2:4" ht="13.5" thickBot="1">
      <c r="B81" s="234" t="s">
        <v>217</v>
      </c>
      <c r="C81" s="225" t="s">
        <v>218</v>
      </c>
      <c r="D81" s="215">
        <f>SUM(D82:D85)</f>
        <v>0</v>
      </c>
    </row>
    <row r="82" spans="2:4" ht="12.75">
      <c r="B82" s="236" t="s">
        <v>219</v>
      </c>
      <c r="C82" s="217" t="s">
        <v>220</v>
      </c>
      <c r="D82" s="230"/>
    </row>
    <row r="83" spans="2:4" ht="12.75">
      <c r="B83" s="237" t="s">
        <v>221</v>
      </c>
      <c r="C83" s="220" t="s">
        <v>222</v>
      </c>
      <c r="D83" s="230"/>
    </row>
    <row r="84" spans="2:4" ht="12.75">
      <c r="B84" s="237" t="s">
        <v>223</v>
      </c>
      <c r="C84" s="220" t="s">
        <v>224</v>
      </c>
      <c r="D84" s="230"/>
    </row>
    <row r="85" spans="2:4" ht="13.5" thickBot="1">
      <c r="B85" s="238" t="s">
        <v>225</v>
      </c>
      <c r="C85" s="224" t="s">
        <v>226</v>
      </c>
      <c r="D85" s="230"/>
    </row>
    <row r="86" spans="2:4" ht="13.5" thickBot="1">
      <c r="B86" s="234" t="s">
        <v>227</v>
      </c>
      <c r="C86" s="225" t="s">
        <v>228</v>
      </c>
      <c r="D86" s="239"/>
    </row>
    <row r="87" spans="2:4" ht="13.5" thickBot="1">
      <c r="B87" s="234" t="s">
        <v>229</v>
      </c>
      <c r="C87" s="225" t="s">
        <v>230</v>
      </c>
      <c r="D87" s="239"/>
    </row>
    <row r="88" spans="2:4" ht="13.5" thickBot="1">
      <c r="B88" s="234" t="s">
        <v>231</v>
      </c>
      <c r="C88" s="240" t="s">
        <v>232</v>
      </c>
      <c r="D88" s="228">
        <f>+D65+D69+D74+D77+D81+D87+D86</f>
        <v>72882063</v>
      </c>
    </row>
    <row r="89" spans="2:4" ht="13.5" thickBot="1">
      <c r="B89" s="241" t="s">
        <v>233</v>
      </c>
      <c r="C89" s="242" t="s">
        <v>234</v>
      </c>
      <c r="D89" s="228">
        <f>+D64+D88</f>
        <v>290874237</v>
      </c>
    </row>
  </sheetData>
  <sheetProtection/>
  <mergeCells count="3">
    <mergeCell ref="B2:D2"/>
    <mergeCell ref="B4:C4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6:H30"/>
  <sheetViews>
    <sheetView zoomScalePageLayoutView="0" workbookViewId="0" topLeftCell="A1">
      <selection activeCell="G13" sqref="G13"/>
    </sheetView>
  </sheetViews>
  <sheetFormatPr defaultColWidth="9.00390625" defaultRowHeight="12.75"/>
  <cols>
    <col min="7" max="7" width="27.00390625" style="0" customWidth="1"/>
  </cols>
  <sheetData>
    <row r="6" spans="7:8" ht="12.75">
      <c r="G6" s="435" t="s">
        <v>622</v>
      </c>
      <c r="H6" s="435"/>
    </row>
    <row r="8" spans="3:7" ht="12.75">
      <c r="C8" s="153" t="s">
        <v>612</v>
      </c>
      <c r="D8" s="154"/>
      <c r="E8" s="154"/>
      <c r="F8" s="154"/>
      <c r="G8" s="154"/>
    </row>
    <row r="9" ht="12.75">
      <c r="C9" s="2"/>
    </row>
    <row r="10" spans="3:4" ht="12.75">
      <c r="C10" s="477"/>
      <c r="D10" s="477"/>
    </row>
    <row r="12" ht="13.5" thickBot="1">
      <c r="F12" t="s">
        <v>505</v>
      </c>
    </row>
    <row r="13" spans="3:7" ht="13.5" thickBot="1">
      <c r="C13" s="64" t="s">
        <v>60</v>
      </c>
      <c r="D13" s="65"/>
      <c r="E13" s="66"/>
      <c r="F13" s="67"/>
      <c r="G13" s="75" t="s">
        <v>623</v>
      </c>
    </row>
    <row r="14" spans="3:7" ht="12.75">
      <c r="C14" s="68"/>
      <c r="D14" s="55"/>
      <c r="E14" s="55"/>
      <c r="F14" s="69"/>
      <c r="G14" s="74" t="s">
        <v>61</v>
      </c>
    </row>
    <row r="15" spans="3:7" ht="12.75">
      <c r="C15" s="68"/>
      <c r="D15" s="55"/>
      <c r="E15" s="55"/>
      <c r="F15" s="69"/>
      <c r="G15" s="70"/>
    </row>
    <row r="16" spans="3:7" ht="12.75">
      <c r="C16" s="71" t="s">
        <v>62</v>
      </c>
      <c r="D16" s="28"/>
      <c r="E16" s="28"/>
      <c r="F16" s="29"/>
      <c r="G16" s="59"/>
    </row>
    <row r="17" spans="3:7" ht="12.75">
      <c r="C17" s="56"/>
      <c r="D17" s="28"/>
      <c r="E17" s="28"/>
      <c r="F17" s="29"/>
      <c r="G17" s="59"/>
    </row>
    <row r="18" spans="3:7" ht="12.75">
      <c r="C18" s="56" t="s">
        <v>63</v>
      </c>
      <c r="D18" s="28"/>
      <c r="E18" s="28"/>
      <c r="F18" s="29"/>
      <c r="G18" s="59"/>
    </row>
    <row r="19" spans="3:7" ht="12.75">
      <c r="C19" s="56"/>
      <c r="D19" s="28"/>
      <c r="E19" s="28"/>
      <c r="F19" s="29"/>
      <c r="G19" s="59"/>
    </row>
    <row r="20" spans="3:7" ht="12.75">
      <c r="C20" s="56" t="s">
        <v>64</v>
      </c>
      <c r="D20" s="28"/>
      <c r="E20" s="28"/>
      <c r="F20" s="29"/>
      <c r="G20" s="59"/>
    </row>
    <row r="21" spans="3:7" ht="12.75">
      <c r="C21" s="56"/>
      <c r="D21" s="28"/>
      <c r="E21" s="28"/>
      <c r="F21" s="29"/>
      <c r="G21" s="59"/>
    </row>
    <row r="22" spans="3:7" ht="12.75">
      <c r="C22" s="71" t="s">
        <v>65</v>
      </c>
      <c r="D22" s="72"/>
      <c r="E22" s="28"/>
      <c r="F22" s="29"/>
      <c r="G22" s="59"/>
    </row>
    <row r="23" spans="3:7" ht="12.75">
      <c r="C23" s="56"/>
      <c r="D23" s="28"/>
      <c r="E23" s="28"/>
      <c r="F23" s="29"/>
      <c r="G23" s="59"/>
    </row>
    <row r="24" spans="3:7" ht="12.75">
      <c r="C24" s="56"/>
      <c r="D24" s="28"/>
      <c r="E24" s="28"/>
      <c r="F24" s="29"/>
      <c r="G24" s="59"/>
    </row>
    <row r="25" spans="3:7" ht="12.75">
      <c r="C25" s="71" t="s">
        <v>66</v>
      </c>
      <c r="D25" s="72"/>
      <c r="E25" s="28"/>
      <c r="F25" s="29"/>
      <c r="G25" s="59"/>
    </row>
    <row r="26" spans="3:7" ht="12.75">
      <c r="C26" s="56" t="s">
        <v>67</v>
      </c>
      <c r="D26" s="28"/>
      <c r="E26" s="28"/>
      <c r="F26" s="29"/>
      <c r="G26" s="403">
        <v>500000</v>
      </c>
    </row>
    <row r="27" spans="3:7" ht="12.75">
      <c r="C27" s="56" t="s">
        <v>68</v>
      </c>
      <c r="D27" s="28"/>
      <c r="E27" s="28"/>
      <c r="F27" s="29"/>
      <c r="G27" s="76"/>
    </row>
    <row r="28" spans="3:7" ht="12.75">
      <c r="C28" s="56"/>
      <c r="D28" s="28"/>
      <c r="E28" s="28"/>
      <c r="F28" s="29"/>
      <c r="G28" s="76"/>
    </row>
    <row r="29" spans="3:7" ht="12.75">
      <c r="C29" s="71" t="s">
        <v>69</v>
      </c>
      <c r="D29" s="72"/>
      <c r="E29" s="72"/>
      <c r="F29" s="29"/>
      <c r="G29" s="403">
        <v>500000</v>
      </c>
    </row>
    <row r="30" spans="3:7" ht="13.5" thickBot="1">
      <c r="C30" s="60"/>
      <c r="D30" s="63"/>
      <c r="E30" s="63"/>
      <c r="F30" s="61"/>
      <c r="G30" s="73"/>
    </row>
  </sheetData>
  <sheetProtection/>
  <mergeCells count="2">
    <mergeCell ref="G6:H6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5:F21"/>
  <sheetViews>
    <sheetView zoomScalePageLayoutView="0" workbookViewId="0" topLeftCell="A1">
      <selection activeCell="E5" sqref="E5:F5"/>
    </sheetView>
  </sheetViews>
  <sheetFormatPr defaultColWidth="9.00390625" defaultRowHeight="12.75"/>
  <cols>
    <col min="3" max="3" width="45.625" style="0" customWidth="1"/>
    <col min="4" max="4" width="14.875" style="0" customWidth="1"/>
    <col min="5" max="5" width="24.875" style="0" customWidth="1"/>
  </cols>
  <sheetData>
    <row r="5" spans="5:6" ht="12.75">
      <c r="E5" s="435" t="s">
        <v>624</v>
      </c>
      <c r="F5" s="435"/>
    </row>
    <row r="7" spans="3:4" ht="15.75">
      <c r="C7" s="43" t="s">
        <v>52</v>
      </c>
      <c r="D7" s="44"/>
    </row>
    <row r="8" spans="3:4" ht="12.75">
      <c r="C8" s="45"/>
      <c r="D8" s="45"/>
    </row>
    <row r="9" spans="3:4" ht="15.75">
      <c r="C9" s="46" t="s">
        <v>53</v>
      </c>
      <c r="D9" s="45"/>
    </row>
    <row r="10" spans="5:6" ht="12.75">
      <c r="E10" s="477"/>
      <c r="F10" s="477"/>
    </row>
    <row r="12" ht="13.5" thickBot="1"/>
    <row r="13" spans="2:5" ht="15.75">
      <c r="B13" s="47" t="s">
        <v>54</v>
      </c>
      <c r="C13" s="48"/>
      <c r="D13" s="48" t="s">
        <v>55</v>
      </c>
      <c r="E13" s="49" t="s">
        <v>56</v>
      </c>
    </row>
    <row r="14" spans="2:5" ht="16.5" thickBot="1">
      <c r="B14" s="50" t="s">
        <v>57</v>
      </c>
      <c r="C14" s="51"/>
      <c r="D14" s="50"/>
      <c r="E14" s="52"/>
    </row>
    <row r="15" spans="2:5" ht="12.75">
      <c r="B15" s="53"/>
      <c r="C15" s="27"/>
      <c r="D15" s="54"/>
      <c r="E15" s="27"/>
    </row>
    <row r="16" spans="2:5" ht="15.75">
      <c r="B16" s="56" t="s">
        <v>515</v>
      </c>
      <c r="C16" s="29"/>
      <c r="D16" s="57">
        <v>10000000</v>
      </c>
      <c r="E16" s="29" t="s">
        <v>58</v>
      </c>
    </row>
    <row r="17" spans="2:5" ht="15.75">
      <c r="B17" s="56"/>
      <c r="C17" s="29"/>
      <c r="D17" s="58">
        <v>0</v>
      </c>
      <c r="E17" s="29" t="s">
        <v>59</v>
      </c>
    </row>
    <row r="18" spans="2:5" ht="12.75">
      <c r="B18" s="56"/>
      <c r="C18" s="29"/>
      <c r="D18" s="59"/>
      <c r="E18" s="29"/>
    </row>
    <row r="19" spans="2:5" ht="12.75">
      <c r="B19" s="56"/>
      <c r="C19" s="29"/>
      <c r="D19" s="59"/>
      <c r="E19" s="29"/>
    </row>
    <row r="20" spans="2:5" ht="12.75">
      <c r="B20" s="56"/>
      <c r="C20" s="29"/>
      <c r="D20" s="59"/>
      <c r="E20" s="29"/>
    </row>
    <row r="21" spans="2:5" ht="16.5" thickBot="1">
      <c r="B21" s="60"/>
      <c r="C21" s="61"/>
      <c r="D21" s="62">
        <f>SUM(D16:D20)</f>
        <v>10000000</v>
      </c>
      <c r="E21" s="61"/>
    </row>
  </sheetData>
  <sheetProtection/>
  <mergeCells count="2">
    <mergeCell ref="E5:F5"/>
    <mergeCell ref="E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17.00390625" style="0" customWidth="1"/>
    <col min="2" max="2" width="55.125" style="0" customWidth="1"/>
    <col min="3" max="3" width="32.75390625" style="0" customWidth="1"/>
  </cols>
  <sheetData>
    <row r="1" spans="3:4" ht="13.5" thickBot="1">
      <c r="C1" s="77" t="s">
        <v>625</v>
      </c>
      <c r="D1" s="77"/>
    </row>
    <row r="2" spans="1:3" ht="24">
      <c r="A2" s="155" t="s">
        <v>37</v>
      </c>
      <c r="B2" s="156" t="s">
        <v>516</v>
      </c>
      <c r="C2" s="157"/>
    </row>
    <row r="3" spans="1:3" ht="13.5" thickBot="1">
      <c r="A3" s="158" t="s">
        <v>394</v>
      </c>
      <c r="B3" s="159" t="s">
        <v>433</v>
      </c>
      <c r="C3" s="160"/>
    </row>
    <row r="4" spans="1:3" ht="14.25" thickBot="1">
      <c r="A4" s="111"/>
      <c r="B4" s="111"/>
      <c r="C4" s="161" t="s">
        <v>393</v>
      </c>
    </row>
    <row r="5" spans="1:3" ht="13.5" thickBot="1">
      <c r="A5" s="162" t="s">
        <v>400</v>
      </c>
      <c r="B5" s="163" t="s">
        <v>401</v>
      </c>
      <c r="C5" s="164" t="s">
        <v>402</v>
      </c>
    </row>
    <row r="6" spans="1:3" ht="13.5" thickBot="1">
      <c r="A6" s="165"/>
      <c r="B6" s="166" t="s">
        <v>82</v>
      </c>
      <c r="C6" s="167" t="s">
        <v>83</v>
      </c>
    </row>
    <row r="7" spans="1:3" ht="13.5" thickBot="1">
      <c r="A7" s="168"/>
      <c r="B7" s="122" t="s">
        <v>0</v>
      </c>
      <c r="C7" s="169"/>
    </row>
    <row r="8" spans="1:3" ht="13.5" thickBot="1">
      <c r="A8" s="165" t="s">
        <v>31</v>
      </c>
      <c r="B8" s="185" t="s">
        <v>434</v>
      </c>
      <c r="C8" s="186">
        <f>SUM(C9:C19)</f>
        <v>0</v>
      </c>
    </row>
    <row r="9" spans="1:3" ht="12.75">
      <c r="A9" s="170" t="s">
        <v>85</v>
      </c>
      <c r="B9" s="187" t="s">
        <v>138</v>
      </c>
      <c r="C9" s="188"/>
    </row>
    <row r="10" spans="1:3" ht="12.75">
      <c r="A10" s="171" t="s">
        <v>86</v>
      </c>
      <c r="B10" s="189" t="s">
        <v>17</v>
      </c>
      <c r="C10" s="190"/>
    </row>
    <row r="11" spans="1:3" ht="12.75">
      <c r="A11" s="171" t="s">
        <v>88</v>
      </c>
      <c r="B11" s="189" t="s">
        <v>141</v>
      </c>
      <c r="C11" s="190"/>
    </row>
    <row r="12" spans="1:3" ht="12.75">
      <c r="A12" s="171" t="s">
        <v>90</v>
      </c>
      <c r="B12" s="189" t="s">
        <v>18</v>
      </c>
      <c r="C12" s="190"/>
    </row>
    <row r="13" spans="1:3" ht="12.75">
      <c r="A13" s="171" t="s">
        <v>92</v>
      </c>
      <c r="B13" s="189" t="s">
        <v>19</v>
      </c>
      <c r="C13" s="190"/>
    </row>
    <row r="14" spans="1:3" ht="12.75">
      <c r="A14" s="171" t="s">
        <v>94</v>
      </c>
      <c r="B14" s="189" t="s">
        <v>20</v>
      </c>
      <c r="C14" s="190"/>
    </row>
    <row r="15" spans="1:3" ht="12.75">
      <c r="A15" s="171" t="s">
        <v>243</v>
      </c>
      <c r="B15" s="191" t="s">
        <v>435</v>
      </c>
      <c r="C15" s="190"/>
    </row>
    <row r="16" spans="1:3" ht="12.75">
      <c r="A16" s="171" t="s">
        <v>245</v>
      </c>
      <c r="B16" s="189" t="s">
        <v>22</v>
      </c>
      <c r="C16" s="192"/>
    </row>
    <row r="17" spans="1:3" ht="12.75">
      <c r="A17" s="171" t="s">
        <v>247</v>
      </c>
      <c r="B17" s="189" t="s">
        <v>150</v>
      </c>
      <c r="C17" s="190"/>
    </row>
    <row r="18" spans="1:3" ht="12.75">
      <c r="A18" s="171" t="s">
        <v>249</v>
      </c>
      <c r="B18" s="189" t="s">
        <v>152</v>
      </c>
      <c r="C18" s="193"/>
    </row>
    <row r="19" spans="1:3" ht="13.5" thickBot="1">
      <c r="A19" s="171" t="s">
        <v>251</v>
      </c>
      <c r="B19" s="191" t="s">
        <v>23</v>
      </c>
      <c r="C19" s="193"/>
    </row>
    <row r="20" spans="1:3" ht="24.75" thickBot="1">
      <c r="A20" s="165" t="s">
        <v>34</v>
      </c>
      <c r="B20" s="185" t="s">
        <v>436</v>
      </c>
      <c r="C20" s="186">
        <f>SUM(C21:C23)</f>
        <v>0</v>
      </c>
    </row>
    <row r="21" spans="1:3" ht="12.75">
      <c r="A21" s="171" t="s">
        <v>97</v>
      </c>
      <c r="B21" s="194" t="s">
        <v>98</v>
      </c>
      <c r="C21" s="190"/>
    </row>
    <row r="22" spans="1:3" ht="12.75">
      <c r="A22" s="171" t="s">
        <v>99</v>
      </c>
      <c r="B22" s="189" t="s">
        <v>437</v>
      </c>
      <c r="C22" s="190"/>
    </row>
    <row r="23" spans="1:3" ht="12.75">
      <c r="A23" s="171" t="s">
        <v>101</v>
      </c>
      <c r="B23" s="189" t="s">
        <v>438</v>
      </c>
      <c r="C23" s="190"/>
    </row>
    <row r="24" spans="1:3" ht="13.5" thickBot="1">
      <c r="A24" s="171" t="s">
        <v>103</v>
      </c>
      <c r="B24" s="189" t="s">
        <v>439</v>
      </c>
      <c r="C24" s="190"/>
    </row>
    <row r="25" spans="1:3" ht="13.5" thickBot="1">
      <c r="A25" s="172" t="s">
        <v>109</v>
      </c>
      <c r="B25" s="195" t="s">
        <v>10</v>
      </c>
      <c r="C25" s="196"/>
    </row>
    <row r="26" spans="1:3" ht="24.75" thickBot="1">
      <c r="A26" s="172" t="s">
        <v>287</v>
      </c>
      <c r="B26" s="195" t="s">
        <v>440</v>
      </c>
      <c r="C26" s="186">
        <f>+C27+C28</f>
        <v>0</v>
      </c>
    </row>
    <row r="27" spans="1:6" ht="12.75">
      <c r="A27" s="173" t="s">
        <v>124</v>
      </c>
      <c r="B27" s="197" t="s">
        <v>437</v>
      </c>
      <c r="C27" s="198"/>
      <c r="F27" s="212"/>
    </row>
    <row r="28" spans="1:6" ht="12.75">
      <c r="A28" s="173" t="s">
        <v>125</v>
      </c>
      <c r="B28" s="199" t="s">
        <v>441</v>
      </c>
      <c r="C28" s="200"/>
      <c r="F28" s="212"/>
    </row>
    <row r="29" spans="1:3" ht="13.5" thickBot="1">
      <c r="A29" s="171" t="s">
        <v>127</v>
      </c>
      <c r="B29" s="201" t="s">
        <v>442</v>
      </c>
      <c r="C29" s="202"/>
    </row>
    <row r="30" spans="1:3" ht="13.5" thickBot="1">
      <c r="A30" s="172" t="s">
        <v>135</v>
      </c>
      <c r="B30" s="195" t="s">
        <v>443</v>
      </c>
      <c r="C30" s="186">
        <f>+C31+C32+C33</f>
        <v>0</v>
      </c>
    </row>
    <row r="31" spans="1:3" ht="12.75">
      <c r="A31" s="173" t="s">
        <v>137</v>
      </c>
      <c r="B31" s="197" t="s">
        <v>157</v>
      </c>
      <c r="C31" s="198"/>
    </row>
    <row r="32" spans="1:3" ht="12.75">
      <c r="A32" s="173" t="s">
        <v>139</v>
      </c>
      <c r="B32" s="199" t="s">
        <v>25</v>
      </c>
      <c r="C32" s="200"/>
    </row>
    <row r="33" spans="1:3" ht="13.5" thickBot="1">
      <c r="A33" s="171" t="s">
        <v>140</v>
      </c>
      <c r="B33" s="201" t="s">
        <v>74</v>
      </c>
      <c r="C33" s="202"/>
    </row>
    <row r="34" spans="1:3" ht="13.5" thickBot="1">
      <c r="A34" s="172" t="s">
        <v>154</v>
      </c>
      <c r="B34" s="195" t="s">
        <v>26</v>
      </c>
      <c r="C34" s="196"/>
    </row>
    <row r="35" spans="1:3" ht="13.5" thickBot="1">
      <c r="A35" s="172" t="s">
        <v>304</v>
      </c>
      <c r="B35" s="195" t="s">
        <v>75</v>
      </c>
      <c r="C35" s="203"/>
    </row>
    <row r="36" spans="1:3" ht="13.5" thickBot="1">
      <c r="A36" s="165" t="s">
        <v>174</v>
      </c>
      <c r="B36" s="195" t="s">
        <v>444</v>
      </c>
      <c r="C36" s="204"/>
    </row>
    <row r="37" spans="1:3" ht="13.5" thickBot="1">
      <c r="A37" s="174" t="s">
        <v>313</v>
      </c>
      <c r="B37" s="195" t="s">
        <v>445</v>
      </c>
      <c r="C37" s="204">
        <f>+C38+C39+C40</f>
        <v>20434000</v>
      </c>
    </row>
    <row r="38" spans="1:3" ht="12.75">
      <c r="A38" s="173" t="s">
        <v>446</v>
      </c>
      <c r="B38" s="197" t="s">
        <v>375</v>
      </c>
      <c r="C38" s="198">
        <v>422000</v>
      </c>
    </row>
    <row r="39" spans="1:3" ht="12.75">
      <c r="A39" s="173" t="s">
        <v>447</v>
      </c>
      <c r="B39" s="199" t="s">
        <v>448</v>
      </c>
      <c r="C39" s="200"/>
    </row>
    <row r="40" spans="1:3" ht="13.5" thickBot="1">
      <c r="A40" s="171" t="s">
        <v>449</v>
      </c>
      <c r="B40" s="201" t="s">
        <v>450</v>
      </c>
      <c r="C40" s="202">
        <v>20012000</v>
      </c>
    </row>
    <row r="41" spans="1:3" ht="13.5" thickBot="1">
      <c r="A41" s="174" t="s">
        <v>315</v>
      </c>
      <c r="B41" s="175" t="s">
        <v>451</v>
      </c>
      <c r="C41" s="211">
        <f>+C36+C37</f>
        <v>20434000</v>
      </c>
    </row>
    <row r="42" spans="1:3" ht="12.75">
      <c r="A42" s="176"/>
      <c r="B42" s="125"/>
      <c r="C42" s="206"/>
    </row>
    <row r="43" spans="1:3" ht="13.5" thickBot="1">
      <c r="A43" s="177"/>
      <c r="B43" s="207"/>
      <c r="C43" s="208"/>
    </row>
    <row r="44" spans="1:3" ht="13.5" thickBot="1">
      <c r="A44" s="178"/>
      <c r="B44" s="126" t="s">
        <v>1</v>
      </c>
      <c r="C44" s="205"/>
    </row>
    <row r="45" spans="1:3" ht="13.5" thickBot="1">
      <c r="A45" s="172" t="s">
        <v>31</v>
      </c>
      <c r="B45" s="195" t="s">
        <v>452</v>
      </c>
      <c r="C45" s="186">
        <f>SUM(C46:C50)</f>
        <v>20434000</v>
      </c>
    </row>
    <row r="46" spans="1:3" ht="12.75">
      <c r="A46" s="171" t="s">
        <v>85</v>
      </c>
      <c r="B46" s="194" t="s">
        <v>238</v>
      </c>
      <c r="C46" s="198">
        <v>16436000</v>
      </c>
    </row>
    <row r="47" spans="1:3" ht="12.75">
      <c r="A47" s="171" t="s">
        <v>86</v>
      </c>
      <c r="B47" s="189" t="s">
        <v>239</v>
      </c>
      <c r="C47" s="209">
        <v>3313000</v>
      </c>
    </row>
    <row r="48" spans="1:3" ht="12.75">
      <c r="A48" s="171" t="s">
        <v>88</v>
      </c>
      <c r="B48" s="189" t="s">
        <v>240</v>
      </c>
      <c r="C48" s="209">
        <v>685000</v>
      </c>
    </row>
    <row r="49" spans="1:3" ht="12.75">
      <c r="A49" s="171" t="s">
        <v>90</v>
      </c>
      <c r="B49" s="189" t="s">
        <v>11</v>
      </c>
      <c r="C49" s="209"/>
    </row>
    <row r="50" spans="1:3" ht="13.5" thickBot="1">
      <c r="A50" s="171" t="s">
        <v>92</v>
      </c>
      <c r="B50" s="189" t="s">
        <v>29</v>
      </c>
      <c r="C50" s="209"/>
    </row>
    <row r="51" spans="1:3" ht="13.5" thickBot="1">
      <c r="A51" s="172" t="s">
        <v>34</v>
      </c>
      <c r="B51" s="195" t="s">
        <v>453</v>
      </c>
      <c r="C51" s="186">
        <f>SUM(C52:C54)</f>
        <v>0</v>
      </c>
    </row>
    <row r="52" spans="1:3" ht="12.75">
      <c r="A52" s="171" t="s">
        <v>97</v>
      </c>
      <c r="B52" s="194" t="s">
        <v>4</v>
      </c>
      <c r="C52" s="198"/>
    </row>
    <row r="53" spans="1:3" ht="12.75">
      <c r="A53" s="171" t="s">
        <v>99</v>
      </c>
      <c r="B53" s="189" t="s">
        <v>3</v>
      </c>
      <c r="C53" s="209"/>
    </row>
    <row r="54" spans="1:3" ht="12.75">
      <c r="A54" s="171" t="s">
        <v>101</v>
      </c>
      <c r="B54" s="189" t="s">
        <v>454</v>
      </c>
      <c r="C54" s="209"/>
    </row>
    <row r="55" spans="1:3" ht="13.5" thickBot="1">
      <c r="A55" s="171" t="s">
        <v>103</v>
      </c>
      <c r="B55" s="189" t="s">
        <v>455</v>
      </c>
      <c r="C55" s="209"/>
    </row>
    <row r="56" spans="1:3" ht="13.5" thickBot="1">
      <c r="A56" s="172" t="s">
        <v>109</v>
      </c>
      <c r="B56" s="195" t="s">
        <v>9</v>
      </c>
      <c r="C56" s="196"/>
    </row>
    <row r="57" spans="1:3" ht="13.5" thickBot="1">
      <c r="A57" s="172" t="s">
        <v>287</v>
      </c>
      <c r="B57" s="179" t="s">
        <v>456</v>
      </c>
      <c r="C57" s="210">
        <f>+C45+C51+C56</f>
        <v>20434000</v>
      </c>
    </row>
    <row r="58" spans="1:3" ht="13.5" thickBot="1">
      <c r="A58" s="180"/>
      <c r="B58" s="181"/>
      <c r="C58" s="182"/>
    </row>
    <row r="59" spans="1:3" ht="13.5" thickBot="1">
      <c r="A59" s="127" t="s">
        <v>421</v>
      </c>
      <c r="B59" s="183"/>
      <c r="C59" s="184">
        <v>6</v>
      </c>
    </row>
    <row r="60" spans="1:3" ht="13.5" thickBot="1">
      <c r="A60" s="127" t="s">
        <v>509</v>
      </c>
      <c r="B60" s="183"/>
      <c r="C60" s="184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C60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19.25390625" style="0" customWidth="1"/>
    <col min="2" max="2" width="55.25390625" style="0" customWidth="1"/>
    <col min="3" max="3" width="23.25390625" style="0" customWidth="1"/>
  </cols>
  <sheetData>
    <row r="2" ht="13.5" thickBot="1">
      <c r="C2" s="77" t="s">
        <v>537</v>
      </c>
    </row>
    <row r="3" spans="1:3" ht="12" customHeight="1">
      <c r="A3" s="155" t="s">
        <v>37</v>
      </c>
      <c r="B3" s="156" t="s">
        <v>516</v>
      </c>
      <c r="C3" s="157"/>
    </row>
    <row r="4" spans="1:3" ht="12" customHeight="1" thickBot="1">
      <c r="A4" s="158" t="s">
        <v>394</v>
      </c>
      <c r="B4" s="159" t="s">
        <v>536</v>
      </c>
      <c r="C4" s="160"/>
    </row>
    <row r="5" spans="1:3" ht="12" customHeight="1" thickBot="1">
      <c r="A5" s="111"/>
      <c r="B5" s="111"/>
      <c r="C5" s="161" t="s">
        <v>393</v>
      </c>
    </row>
    <row r="6" spans="1:3" ht="12" customHeight="1" thickBot="1">
      <c r="A6" s="162" t="s">
        <v>400</v>
      </c>
      <c r="B6" s="163" t="s">
        <v>401</v>
      </c>
      <c r="C6" s="164" t="s">
        <v>402</v>
      </c>
    </row>
    <row r="7" spans="1:3" ht="12" customHeight="1" thickBot="1">
      <c r="A7" s="165"/>
      <c r="B7" s="166" t="s">
        <v>82</v>
      </c>
      <c r="C7" s="167" t="s">
        <v>83</v>
      </c>
    </row>
    <row r="8" spans="1:3" ht="12" customHeight="1" thickBot="1">
      <c r="A8" s="168"/>
      <c r="B8" s="122" t="s">
        <v>0</v>
      </c>
      <c r="C8" s="169"/>
    </row>
    <row r="9" spans="1:3" ht="12" customHeight="1" thickBot="1">
      <c r="A9" s="165" t="s">
        <v>31</v>
      </c>
      <c r="B9" s="185" t="s">
        <v>434</v>
      </c>
      <c r="C9" s="186">
        <f>SUM(C10:C20)</f>
        <v>0</v>
      </c>
    </row>
    <row r="10" spans="1:3" ht="12" customHeight="1">
      <c r="A10" s="170" t="s">
        <v>85</v>
      </c>
      <c r="B10" s="187" t="s">
        <v>138</v>
      </c>
      <c r="C10" s="188"/>
    </row>
    <row r="11" spans="1:3" ht="12" customHeight="1">
      <c r="A11" s="171" t="s">
        <v>86</v>
      </c>
      <c r="B11" s="189" t="s">
        <v>17</v>
      </c>
      <c r="C11" s="190"/>
    </row>
    <row r="12" spans="1:3" ht="12" customHeight="1">
      <c r="A12" s="171" t="s">
        <v>88</v>
      </c>
      <c r="B12" s="189" t="s">
        <v>141</v>
      </c>
      <c r="C12" s="190"/>
    </row>
    <row r="13" spans="1:3" ht="12" customHeight="1">
      <c r="A13" s="171" t="s">
        <v>90</v>
      </c>
      <c r="B13" s="189" t="s">
        <v>18</v>
      </c>
      <c r="C13" s="190"/>
    </row>
    <row r="14" spans="1:3" ht="12" customHeight="1">
      <c r="A14" s="171" t="s">
        <v>92</v>
      </c>
      <c r="B14" s="189" t="s">
        <v>19</v>
      </c>
      <c r="C14" s="190"/>
    </row>
    <row r="15" spans="1:3" ht="12" customHeight="1">
      <c r="A15" s="171" t="s">
        <v>94</v>
      </c>
      <c r="B15" s="189" t="s">
        <v>20</v>
      </c>
      <c r="C15" s="190"/>
    </row>
    <row r="16" spans="1:3" ht="12" customHeight="1">
      <c r="A16" s="171" t="s">
        <v>243</v>
      </c>
      <c r="B16" s="191" t="s">
        <v>435</v>
      </c>
      <c r="C16" s="190"/>
    </row>
    <row r="17" spans="1:3" ht="12" customHeight="1">
      <c r="A17" s="171" t="s">
        <v>245</v>
      </c>
      <c r="B17" s="189" t="s">
        <v>22</v>
      </c>
      <c r="C17" s="192"/>
    </row>
    <row r="18" spans="1:3" ht="12" customHeight="1">
      <c r="A18" s="171" t="s">
        <v>247</v>
      </c>
      <c r="B18" s="189" t="s">
        <v>150</v>
      </c>
      <c r="C18" s="190"/>
    </row>
    <row r="19" spans="1:3" ht="12" customHeight="1">
      <c r="A19" s="171" t="s">
        <v>249</v>
      </c>
      <c r="B19" s="189" t="s">
        <v>152</v>
      </c>
      <c r="C19" s="193"/>
    </row>
    <row r="20" spans="1:3" ht="12" customHeight="1" thickBot="1">
      <c r="A20" s="171" t="s">
        <v>251</v>
      </c>
      <c r="B20" s="191" t="s">
        <v>23</v>
      </c>
      <c r="C20" s="193"/>
    </row>
    <row r="21" spans="1:3" ht="12" customHeight="1" thickBot="1">
      <c r="A21" s="165" t="s">
        <v>34</v>
      </c>
      <c r="B21" s="185" t="s">
        <v>436</v>
      </c>
      <c r="C21" s="186">
        <f>SUM(C22:C24)</f>
        <v>0</v>
      </c>
    </row>
    <row r="22" spans="1:3" ht="12" customHeight="1">
      <c r="A22" s="171" t="s">
        <v>97</v>
      </c>
      <c r="B22" s="194" t="s">
        <v>98</v>
      </c>
      <c r="C22" s="190"/>
    </row>
    <row r="23" spans="1:3" ht="12" customHeight="1">
      <c r="A23" s="171" t="s">
        <v>99</v>
      </c>
      <c r="B23" s="189" t="s">
        <v>437</v>
      </c>
      <c r="C23" s="190"/>
    </row>
    <row r="24" spans="1:3" ht="12" customHeight="1">
      <c r="A24" s="171" t="s">
        <v>101</v>
      </c>
      <c r="B24" s="189" t="s">
        <v>438</v>
      </c>
      <c r="C24" s="190"/>
    </row>
    <row r="25" spans="1:3" ht="12" customHeight="1" thickBot="1">
      <c r="A25" s="171" t="s">
        <v>103</v>
      </c>
      <c r="B25" s="189" t="s">
        <v>439</v>
      </c>
      <c r="C25" s="190"/>
    </row>
    <row r="26" spans="1:3" ht="12" customHeight="1" thickBot="1">
      <c r="A26" s="172" t="s">
        <v>109</v>
      </c>
      <c r="B26" s="195" t="s">
        <v>10</v>
      </c>
      <c r="C26" s="196"/>
    </row>
    <row r="27" spans="1:3" ht="12" customHeight="1" thickBot="1">
      <c r="A27" s="172" t="s">
        <v>287</v>
      </c>
      <c r="B27" s="195" t="s">
        <v>440</v>
      </c>
      <c r="C27" s="186">
        <f>+C28+C29</f>
        <v>0</v>
      </c>
    </row>
    <row r="28" spans="1:3" ht="12" customHeight="1">
      <c r="A28" s="173" t="s">
        <v>124</v>
      </c>
      <c r="B28" s="197" t="s">
        <v>437</v>
      </c>
      <c r="C28" s="198"/>
    </row>
    <row r="29" spans="1:3" ht="12" customHeight="1">
      <c r="A29" s="173" t="s">
        <v>125</v>
      </c>
      <c r="B29" s="199" t="s">
        <v>441</v>
      </c>
      <c r="C29" s="200"/>
    </row>
    <row r="30" spans="1:3" ht="12" customHeight="1" thickBot="1">
      <c r="A30" s="171" t="s">
        <v>127</v>
      </c>
      <c r="B30" s="201" t="s">
        <v>442</v>
      </c>
      <c r="C30" s="202"/>
    </row>
    <row r="31" spans="1:3" ht="12" customHeight="1" thickBot="1">
      <c r="A31" s="172" t="s">
        <v>135</v>
      </c>
      <c r="B31" s="195" t="s">
        <v>443</v>
      </c>
      <c r="C31" s="186">
        <f>+C32+C33+C34</f>
        <v>0</v>
      </c>
    </row>
    <row r="32" spans="1:3" ht="12" customHeight="1">
      <c r="A32" s="173" t="s">
        <v>137</v>
      </c>
      <c r="B32" s="197" t="s">
        <v>157</v>
      </c>
      <c r="C32" s="198"/>
    </row>
    <row r="33" spans="1:3" ht="12" customHeight="1">
      <c r="A33" s="173" t="s">
        <v>139</v>
      </c>
      <c r="B33" s="199" t="s">
        <v>25</v>
      </c>
      <c r="C33" s="200"/>
    </row>
    <row r="34" spans="1:3" ht="12" customHeight="1" thickBot="1">
      <c r="A34" s="171" t="s">
        <v>140</v>
      </c>
      <c r="B34" s="201" t="s">
        <v>74</v>
      </c>
      <c r="C34" s="202"/>
    </row>
    <row r="35" spans="1:3" ht="12" customHeight="1" thickBot="1">
      <c r="A35" s="172" t="s">
        <v>154</v>
      </c>
      <c r="B35" s="195" t="s">
        <v>26</v>
      </c>
      <c r="C35" s="196"/>
    </row>
    <row r="36" spans="1:3" ht="12" customHeight="1" thickBot="1">
      <c r="A36" s="172" t="s">
        <v>304</v>
      </c>
      <c r="B36" s="195" t="s">
        <v>75</v>
      </c>
      <c r="C36" s="203"/>
    </row>
    <row r="37" spans="1:3" ht="12" customHeight="1" thickBot="1">
      <c r="A37" s="165" t="s">
        <v>174</v>
      </c>
      <c r="B37" s="195" t="s">
        <v>444</v>
      </c>
      <c r="C37" s="204">
        <f>+C9+C21+C26+C27+C31+C35+C36</f>
        <v>0</v>
      </c>
    </row>
    <row r="38" spans="1:3" ht="12" customHeight="1" thickBot="1">
      <c r="A38" s="174" t="s">
        <v>313</v>
      </c>
      <c r="B38" s="195" t="s">
        <v>445</v>
      </c>
      <c r="C38" s="204">
        <f>+C39+C40+C41</f>
        <v>5267684</v>
      </c>
    </row>
    <row r="39" spans="1:3" ht="12" customHeight="1">
      <c r="A39" s="173" t="s">
        <v>446</v>
      </c>
      <c r="B39" s="197" t="s">
        <v>375</v>
      </c>
      <c r="C39" s="198"/>
    </row>
    <row r="40" spans="1:3" ht="12" customHeight="1">
      <c r="A40" s="173" t="s">
        <v>447</v>
      </c>
      <c r="B40" s="199" t="s">
        <v>448</v>
      </c>
      <c r="C40" s="200"/>
    </row>
    <row r="41" spans="1:3" ht="12" customHeight="1" thickBot="1">
      <c r="A41" s="171" t="s">
        <v>449</v>
      </c>
      <c r="B41" s="201" t="s">
        <v>450</v>
      </c>
      <c r="C41" s="202">
        <v>5267684</v>
      </c>
    </row>
    <row r="42" spans="1:3" ht="12" customHeight="1" thickBot="1">
      <c r="A42" s="174" t="s">
        <v>315</v>
      </c>
      <c r="B42" s="175" t="s">
        <v>451</v>
      </c>
      <c r="C42" s="211">
        <f>+C37+C38</f>
        <v>5267684</v>
      </c>
    </row>
    <row r="43" spans="1:3" ht="12" customHeight="1">
      <c r="A43" s="176"/>
      <c r="B43" s="125"/>
      <c r="C43" s="206"/>
    </row>
    <row r="44" spans="1:3" ht="12" customHeight="1" thickBot="1">
      <c r="A44" s="177"/>
      <c r="B44" s="207"/>
      <c r="C44" s="208"/>
    </row>
    <row r="45" spans="1:3" ht="12" customHeight="1" thickBot="1">
      <c r="A45" s="178"/>
      <c r="B45" s="126" t="s">
        <v>1</v>
      </c>
      <c r="C45" s="205"/>
    </row>
    <row r="46" spans="1:3" ht="12" customHeight="1" thickBot="1">
      <c r="A46" s="172" t="s">
        <v>31</v>
      </c>
      <c r="B46" s="195" t="s">
        <v>452</v>
      </c>
      <c r="C46" s="186">
        <f>SUM(C47:C51)</f>
        <v>5267684</v>
      </c>
    </row>
    <row r="47" spans="1:3" ht="12" customHeight="1">
      <c r="A47" s="171" t="s">
        <v>85</v>
      </c>
      <c r="B47" s="194" t="s">
        <v>238</v>
      </c>
      <c r="C47" s="198"/>
    </row>
    <row r="48" spans="1:3" ht="12" customHeight="1">
      <c r="A48" s="171" t="s">
        <v>86</v>
      </c>
      <c r="B48" s="189" t="s">
        <v>239</v>
      </c>
      <c r="C48" s="209"/>
    </row>
    <row r="49" spans="1:3" ht="12" customHeight="1">
      <c r="A49" s="171" t="s">
        <v>88</v>
      </c>
      <c r="B49" s="189" t="s">
        <v>240</v>
      </c>
      <c r="C49" s="209">
        <v>5267684</v>
      </c>
    </row>
    <row r="50" spans="1:3" ht="12" customHeight="1">
      <c r="A50" s="171" t="s">
        <v>90</v>
      </c>
      <c r="B50" s="189" t="s">
        <v>11</v>
      </c>
      <c r="C50" s="209">
        <v>0</v>
      </c>
    </row>
    <row r="51" spans="1:3" ht="12" customHeight="1" thickBot="1">
      <c r="A51" s="171" t="s">
        <v>92</v>
      </c>
      <c r="B51" s="189" t="s">
        <v>29</v>
      </c>
      <c r="C51" s="209"/>
    </row>
    <row r="52" spans="1:3" ht="12" customHeight="1" thickBot="1">
      <c r="A52" s="172" t="s">
        <v>34</v>
      </c>
      <c r="B52" s="195" t="s">
        <v>453</v>
      </c>
      <c r="C52" s="186">
        <f>SUM(C53:C55)</f>
        <v>0</v>
      </c>
    </row>
    <row r="53" spans="1:3" ht="12" customHeight="1">
      <c r="A53" s="171" t="s">
        <v>97</v>
      </c>
      <c r="B53" s="194" t="s">
        <v>4</v>
      </c>
      <c r="C53" s="198"/>
    </row>
    <row r="54" spans="1:3" ht="12" customHeight="1">
      <c r="A54" s="171" t="s">
        <v>99</v>
      </c>
      <c r="B54" s="189" t="s">
        <v>3</v>
      </c>
      <c r="C54" s="209"/>
    </row>
    <row r="55" spans="1:3" ht="12" customHeight="1">
      <c r="A55" s="171" t="s">
        <v>101</v>
      </c>
      <c r="B55" s="189" t="s">
        <v>454</v>
      </c>
      <c r="C55" s="209"/>
    </row>
    <row r="56" spans="1:3" ht="12" customHeight="1" thickBot="1">
      <c r="A56" s="171" t="s">
        <v>103</v>
      </c>
      <c r="B56" s="189" t="s">
        <v>455</v>
      </c>
      <c r="C56" s="209"/>
    </row>
    <row r="57" spans="1:3" ht="12" customHeight="1" thickBot="1">
      <c r="A57" s="172" t="s">
        <v>109</v>
      </c>
      <c r="B57" s="195" t="s">
        <v>9</v>
      </c>
      <c r="C57" s="196"/>
    </row>
    <row r="58" spans="1:3" ht="12" customHeight="1" thickBot="1">
      <c r="A58" s="172" t="s">
        <v>287</v>
      </c>
      <c r="B58" s="179" t="s">
        <v>456</v>
      </c>
      <c r="C58" s="210">
        <f>+C46+C52+C57</f>
        <v>5267684</v>
      </c>
    </row>
    <row r="59" spans="1:3" ht="12" customHeight="1" thickBot="1">
      <c r="A59" s="180"/>
      <c r="B59" s="181"/>
      <c r="C59" s="182"/>
    </row>
    <row r="60" spans="1:3" ht="12" customHeight="1" thickBot="1">
      <c r="A60" s="127" t="s">
        <v>421</v>
      </c>
      <c r="B60" s="183"/>
      <c r="C60" s="184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21.25390625" style="0" customWidth="1"/>
    <col min="2" max="2" width="53.75390625" style="0" customWidth="1"/>
    <col min="3" max="3" width="26.00390625" style="0" customWidth="1"/>
  </cols>
  <sheetData>
    <row r="1" ht="13.5" thickBot="1">
      <c r="C1" s="77" t="s">
        <v>537</v>
      </c>
    </row>
    <row r="2" spans="1:3" ht="24">
      <c r="A2" s="155" t="s">
        <v>37</v>
      </c>
      <c r="B2" s="156" t="s">
        <v>517</v>
      </c>
      <c r="C2" s="157"/>
    </row>
    <row r="3" spans="1:3" ht="13.5" thickBot="1">
      <c r="A3" s="158" t="s">
        <v>394</v>
      </c>
      <c r="B3" s="159" t="s">
        <v>433</v>
      </c>
      <c r="C3" s="160"/>
    </row>
    <row r="4" spans="1:3" ht="14.25" thickBot="1">
      <c r="A4" s="111"/>
      <c r="B4" s="111"/>
      <c r="C4" s="161" t="s">
        <v>393</v>
      </c>
    </row>
    <row r="5" spans="1:3" ht="13.5" thickBot="1">
      <c r="A5" s="162" t="s">
        <v>400</v>
      </c>
      <c r="B5" s="163" t="s">
        <v>401</v>
      </c>
      <c r="C5" s="164" t="s">
        <v>402</v>
      </c>
    </row>
    <row r="6" spans="1:3" ht="13.5" thickBot="1">
      <c r="A6" s="165"/>
      <c r="B6" s="166" t="s">
        <v>82</v>
      </c>
      <c r="C6" s="167" t="s">
        <v>83</v>
      </c>
    </row>
    <row r="7" spans="1:3" ht="13.5" thickBot="1">
      <c r="A7" s="168"/>
      <c r="B7" s="122" t="s">
        <v>0</v>
      </c>
      <c r="C7" s="169"/>
    </row>
    <row r="8" spans="1:3" ht="13.5" thickBot="1">
      <c r="A8" s="165" t="s">
        <v>31</v>
      </c>
      <c r="B8" s="185" t="s">
        <v>434</v>
      </c>
      <c r="C8" s="186">
        <f>SUM(C9:C19)</f>
        <v>7654000</v>
      </c>
    </row>
    <row r="9" spans="1:3" ht="12.75">
      <c r="A9" s="170" t="s">
        <v>85</v>
      </c>
      <c r="B9" s="187" t="s">
        <v>138</v>
      </c>
      <c r="C9" s="188"/>
    </row>
    <row r="10" spans="1:3" ht="12.75">
      <c r="A10" s="171" t="s">
        <v>86</v>
      </c>
      <c r="B10" s="189" t="s">
        <v>17</v>
      </c>
      <c r="C10" s="190">
        <v>3556000</v>
      </c>
    </row>
    <row r="11" spans="1:3" ht="12.75">
      <c r="A11" s="171" t="s">
        <v>88</v>
      </c>
      <c r="B11" s="189" t="s">
        <v>141</v>
      </c>
      <c r="C11" s="190"/>
    </row>
    <row r="12" spans="1:3" ht="12.75">
      <c r="A12" s="171" t="s">
        <v>90</v>
      </c>
      <c r="B12" s="189" t="s">
        <v>18</v>
      </c>
      <c r="C12" s="190"/>
    </row>
    <row r="13" spans="1:3" ht="12.75">
      <c r="A13" s="171" t="s">
        <v>92</v>
      </c>
      <c r="B13" s="189" t="s">
        <v>19</v>
      </c>
      <c r="C13" s="190">
        <v>4098000</v>
      </c>
    </row>
    <row r="14" spans="1:3" ht="12.75">
      <c r="A14" s="171" t="s">
        <v>94</v>
      </c>
      <c r="B14" s="189" t="s">
        <v>20</v>
      </c>
      <c r="C14" s="190"/>
    </row>
    <row r="15" spans="1:3" ht="12.75">
      <c r="A15" s="171" t="s">
        <v>243</v>
      </c>
      <c r="B15" s="191" t="s">
        <v>435</v>
      </c>
      <c r="C15" s="190"/>
    </row>
    <row r="16" spans="1:3" ht="12.75">
      <c r="A16" s="171" t="s">
        <v>245</v>
      </c>
      <c r="B16" s="189" t="s">
        <v>22</v>
      </c>
      <c r="C16" s="192"/>
    </row>
    <row r="17" spans="1:3" ht="12.75">
      <c r="A17" s="171" t="s">
        <v>247</v>
      </c>
      <c r="B17" s="189" t="s">
        <v>150</v>
      </c>
      <c r="C17" s="190"/>
    </row>
    <row r="18" spans="1:3" ht="12.75">
      <c r="A18" s="171" t="s">
        <v>249</v>
      </c>
      <c r="B18" s="189" t="s">
        <v>152</v>
      </c>
      <c r="C18" s="193"/>
    </row>
    <row r="19" spans="1:3" ht="13.5" thickBot="1">
      <c r="A19" s="171" t="s">
        <v>251</v>
      </c>
      <c r="B19" s="191" t="s">
        <v>23</v>
      </c>
      <c r="C19" s="193"/>
    </row>
    <row r="20" spans="1:3" ht="24.75" thickBot="1">
      <c r="A20" s="165" t="s">
        <v>34</v>
      </c>
      <c r="B20" s="185" t="s">
        <v>436</v>
      </c>
      <c r="C20" s="186">
        <f>SUM(C21:C23)</f>
        <v>2079000</v>
      </c>
    </row>
    <row r="21" spans="1:3" ht="12.75">
      <c r="A21" s="171" t="s">
        <v>97</v>
      </c>
      <c r="B21" s="194" t="s">
        <v>98</v>
      </c>
      <c r="C21" s="190"/>
    </row>
    <row r="22" spans="1:3" ht="12.75">
      <c r="A22" s="171" t="s">
        <v>99</v>
      </c>
      <c r="B22" s="189" t="s">
        <v>437</v>
      </c>
      <c r="C22" s="190"/>
    </row>
    <row r="23" spans="1:3" ht="12.75">
      <c r="A23" s="171" t="s">
        <v>101</v>
      </c>
      <c r="B23" s="189" t="s">
        <v>438</v>
      </c>
      <c r="C23" s="190">
        <v>2079000</v>
      </c>
    </row>
    <row r="24" spans="1:3" ht="13.5" thickBot="1">
      <c r="A24" s="171" t="s">
        <v>103</v>
      </c>
      <c r="B24" s="189" t="s">
        <v>439</v>
      </c>
      <c r="C24" s="190"/>
    </row>
    <row r="25" spans="1:3" ht="13.5" thickBot="1">
      <c r="A25" s="172" t="s">
        <v>109</v>
      </c>
      <c r="B25" s="195" t="s">
        <v>10</v>
      </c>
      <c r="C25" s="196"/>
    </row>
    <row r="26" spans="1:3" ht="24.75" thickBot="1">
      <c r="A26" s="172" t="s">
        <v>287</v>
      </c>
      <c r="B26" s="195" t="s">
        <v>440</v>
      </c>
      <c r="C26" s="186">
        <f>+C27+C28</f>
        <v>0</v>
      </c>
    </row>
    <row r="27" spans="1:3" ht="12.75">
      <c r="A27" s="173" t="s">
        <v>124</v>
      </c>
      <c r="B27" s="197" t="s">
        <v>437</v>
      </c>
      <c r="C27" s="198"/>
    </row>
    <row r="28" spans="1:3" ht="12.75">
      <c r="A28" s="173" t="s">
        <v>125</v>
      </c>
      <c r="B28" s="199" t="s">
        <v>441</v>
      </c>
      <c r="C28" s="200"/>
    </row>
    <row r="29" spans="1:3" ht="13.5" thickBot="1">
      <c r="A29" s="171" t="s">
        <v>127</v>
      </c>
      <c r="B29" s="201" t="s">
        <v>442</v>
      </c>
      <c r="C29" s="202"/>
    </row>
    <row r="30" spans="1:3" ht="13.5" thickBot="1">
      <c r="A30" s="172" t="s">
        <v>135</v>
      </c>
      <c r="B30" s="195" t="s">
        <v>443</v>
      </c>
      <c r="C30" s="186">
        <f>+C31+C32+C33</f>
        <v>0</v>
      </c>
    </row>
    <row r="31" spans="1:3" ht="12.75">
      <c r="A31" s="173" t="s">
        <v>137</v>
      </c>
      <c r="B31" s="197" t="s">
        <v>157</v>
      </c>
      <c r="C31" s="198"/>
    </row>
    <row r="32" spans="1:3" ht="12.75">
      <c r="A32" s="173" t="s">
        <v>139</v>
      </c>
      <c r="B32" s="199" t="s">
        <v>25</v>
      </c>
      <c r="C32" s="200"/>
    </row>
    <row r="33" spans="1:3" ht="13.5" thickBot="1">
      <c r="A33" s="171" t="s">
        <v>140</v>
      </c>
      <c r="B33" s="201" t="s">
        <v>74</v>
      </c>
      <c r="C33" s="202"/>
    </row>
    <row r="34" spans="1:3" ht="13.5" thickBot="1">
      <c r="A34" s="172" t="s">
        <v>154</v>
      </c>
      <c r="B34" s="195" t="s">
        <v>26</v>
      </c>
      <c r="C34" s="196"/>
    </row>
    <row r="35" spans="1:3" ht="13.5" thickBot="1">
      <c r="A35" s="172" t="s">
        <v>304</v>
      </c>
      <c r="B35" s="195" t="s">
        <v>75</v>
      </c>
      <c r="C35" s="203"/>
    </row>
    <row r="36" spans="1:3" ht="13.5" thickBot="1">
      <c r="A36" s="165" t="s">
        <v>174</v>
      </c>
      <c r="B36" s="195" t="s">
        <v>444</v>
      </c>
      <c r="C36" s="204">
        <f>C8+C20</f>
        <v>9733000</v>
      </c>
    </row>
    <row r="37" spans="1:3" ht="13.5" thickBot="1">
      <c r="A37" s="174" t="s">
        <v>313</v>
      </c>
      <c r="B37" s="195" t="s">
        <v>445</v>
      </c>
      <c r="C37" s="204">
        <f>C38+C40+C39</f>
        <v>17009102</v>
      </c>
    </row>
    <row r="38" spans="1:3" ht="12.75">
      <c r="A38" s="173" t="s">
        <v>446</v>
      </c>
      <c r="B38" s="197" t="s">
        <v>375</v>
      </c>
      <c r="C38" s="198">
        <v>1578000</v>
      </c>
    </row>
    <row r="39" spans="1:3" ht="12.75">
      <c r="A39" s="173" t="s">
        <v>447</v>
      </c>
      <c r="B39" s="199" t="s">
        <v>448</v>
      </c>
      <c r="C39" s="200"/>
    </row>
    <row r="40" spans="1:3" ht="13.5" thickBot="1">
      <c r="A40" s="171" t="s">
        <v>449</v>
      </c>
      <c r="B40" s="201" t="s">
        <v>450</v>
      </c>
      <c r="C40" s="202">
        <v>15431102</v>
      </c>
    </row>
    <row r="41" spans="1:3" ht="13.5" thickBot="1">
      <c r="A41" s="174" t="s">
        <v>315</v>
      </c>
      <c r="B41" s="175" t="s">
        <v>451</v>
      </c>
      <c r="C41" s="204">
        <f>C36+C37</f>
        <v>26742102</v>
      </c>
    </row>
    <row r="42" spans="1:3" ht="12.75">
      <c r="A42" s="176"/>
      <c r="B42" s="125"/>
      <c r="C42" s="206"/>
    </row>
    <row r="43" spans="1:3" ht="13.5" thickBot="1">
      <c r="A43" s="177"/>
      <c r="B43" s="207"/>
      <c r="C43" s="208"/>
    </row>
    <row r="44" spans="1:3" ht="13.5" thickBot="1">
      <c r="A44" s="178"/>
      <c r="B44" s="126" t="s">
        <v>1</v>
      </c>
      <c r="C44" s="205"/>
    </row>
    <row r="45" spans="1:3" ht="13.5" thickBot="1">
      <c r="A45" s="172" t="s">
        <v>31</v>
      </c>
      <c r="B45" s="195" t="s">
        <v>452</v>
      </c>
      <c r="C45" s="186">
        <f>C46+C47+C48+C50</f>
        <v>26742102</v>
      </c>
    </row>
    <row r="46" spans="1:3" ht="12.75">
      <c r="A46" s="171" t="s">
        <v>85</v>
      </c>
      <c r="B46" s="194" t="s">
        <v>238</v>
      </c>
      <c r="C46" s="198">
        <v>8213000</v>
      </c>
    </row>
    <row r="47" spans="1:3" ht="12.75">
      <c r="A47" s="171" t="s">
        <v>86</v>
      </c>
      <c r="B47" s="189" t="s">
        <v>239</v>
      </c>
      <c r="C47" s="209">
        <v>1688000</v>
      </c>
    </row>
    <row r="48" spans="1:3" ht="12.75">
      <c r="A48" s="171" t="s">
        <v>88</v>
      </c>
      <c r="B48" s="189" t="s">
        <v>240</v>
      </c>
      <c r="C48" s="209">
        <v>16841102</v>
      </c>
    </row>
    <row r="49" spans="1:3" ht="12.75">
      <c r="A49" s="171" t="s">
        <v>90</v>
      </c>
      <c r="B49" s="189" t="s">
        <v>11</v>
      </c>
      <c r="C49" s="209"/>
    </row>
    <row r="50" spans="1:3" ht="13.5" thickBot="1">
      <c r="A50" s="171" t="s">
        <v>92</v>
      </c>
      <c r="B50" s="189" t="s">
        <v>29</v>
      </c>
      <c r="C50" s="209"/>
    </row>
    <row r="51" spans="1:3" ht="13.5" thickBot="1">
      <c r="A51" s="172" t="s">
        <v>34</v>
      </c>
      <c r="B51" s="195" t="s">
        <v>453</v>
      </c>
      <c r="C51" s="186">
        <f>SUM(C52:C54)</f>
        <v>0</v>
      </c>
    </row>
    <row r="52" spans="1:3" ht="12.75">
      <c r="A52" s="171" t="s">
        <v>97</v>
      </c>
      <c r="B52" s="194" t="s">
        <v>4</v>
      </c>
      <c r="C52" s="198"/>
    </row>
    <row r="53" spans="1:3" ht="12.75">
      <c r="A53" s="171" t="s">
        <v>99</v>
      </c>
      <c r="B53" s="189" t="s">
        <v>3</v>
      </c>
      <c r="C53" s="209"/>
    </row>
    <row r="54" spans="1:3" ht="12.75">
      <c r="A54" s="171" t="s">
        <v>101</v>
      </c>
      <c r="B54" s="189" t="s">
        <v>454</v>
      </c>
      <c r="C54" s="209"/>
    </row>
    <row r="55" spans="1:3" ht="13.5" thickBot="1">
      <c r="A55" s="171" t="s">
        <v>103</v>
      </c>
      <c r="B55" s="189" t="s">
        <v>455</v>
      </c>
      <c r="C55" s="209"/>
    </row>
    <row r="56" spans="1:3" ht="13.5" thickBot="1">
      <c r="A56" s="172" t="s">
        <v>109</v>
      </c>
      <c r="B56" s="195" t="s">
        <v>9</v>
      </c>
      <c r="C56" s="196"/>
    </row>
    <row r="57" spans="1:3" ht="13.5" thickBot="1">
      <c r="A57" s="172" t="s">
        <v>287</v>
      </c>
      <c r="B57" s="179" t="s">
        <v>456</v>
      </c>
      <c r="C57" s="210">
        <f>C45+C51+C56</f>
        <v>26742102</v>
      </c>
    </row>
    <row r="58" spans="1:3" ht="13.5" thickBot="1">
      <c r="A58" s="180"/>
      <c r="B58" s="181"/>
      <c r="C58" s="182"/>
    </row>
    <row r="59" spans="1:3" ht="13.5" thickBot="1">
      <c r="A59" s="127" t="s">
        <v>421</v>
      </c>
      <c r="B59" s="183"/>
      <c r="C59" s="184">
        <v>4</v>
      </c>
    </row>
    <row r="60" spans="1:3" ht="13.5" thickBot="1">
      <c r="A60" s="127" t="s">
        <v>508</v>
      </c>
      <c r="B60" s="183"/>
      <c r="C60" s="184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C62"/>
  <sheetViews>
    <sheetView zoomScalePageLayoutView="0" workbookViewId="0" topLeftCell="A46">
      <selection activeCell="C61" sqref="C61"/>
    </sheetView>
  </sheetViews>
  <sheetFormatPr defaultColWidth="9.00390625" defaultRowHeight="12.75"/>
  <cols>
    <col min="1" max="1" width="26.00390625" style="0" customWidth="1"/>
    <col min="2" max="2" width="42.125" style="0" customWidth="1"/>
    <col min="3" max="3" width="24.00390625" style="0" customWidth="1"/>
  </cols>
  <sheetData>
    <row r="2" ht="12.75">
      <c r="B2" s="409" t="s">
        <v>518</v>
      </c>
    </row>
    <row r="3" ht="18" customHeight="1" thickBot="1">
      <c r="C3" s="77" t="s">
        <v>537</v>
      </c>
    </row>
    <row r="4" spans="1:3" ht="24">
      <c r="A4" s="155" t="s">
        <v>37</v>
      </c>
      <c r="B4" s="156" t="s">
        <v>513</v>
      </c>
      <c r="C4" s="157"/>
    </row>
    <row r="5" spans="1:3" ht="13.5" thickBot="1">
      <c r="A5" s="158" t="s">
        <v>394</v>
      </c>
      <c r="B5" s="159" t="s">
        <v>433</v>
      </c>
      <c r="C5" s="160"/>
    </row>
    <row r="6" spans="1:3" ht="14.25" thickBot="1">
      <c r="A6" s="111"/>
      <c r="B6" s="111"/>
      <c r="C6" s="161" t="s">
        <v>393</v>
      </c>
    </row>
    <row r="7" spans="1:3" ht="13.5" thickBot="1">
      <c r="A7" s="162" t="s">
        <v>400</v>
      </c>
      <c r="B7" s="163" t="s">
        <v>401</v>
      </c>
      <c r="C7" s="164" t="s">
        <v>402</v>
      </c>
    </row>
    <row r="8" spans="1:3" ht="13.5" thickBot="1">
      <c r="A8" s="165"/>
      <c r="B8" s="166" t="s">
        <v>82</v>
      </c>
      <c r="C8" s="167" t="s">
        <v>83</v>
      </c>
    </row>
    <row r="9" spans="1:3" ht="13.5" thickBot="1">
      <c r="A9" s="168"/>
      <c r="B9" s="122" t="s">
        <v>0</v>
      </c>
      <c r="C9" s="169"/>
    </row>
    <row r="10" spans="1:3" ht="13.5" thickBot="1">
      <c r="A10" s="165" t="s">
        <v>31</v>
      </c>
      <c r="B10" s="185" t="s">
        <v>434</v>
      </c>
      <c r="C10" s="186">
        <f>SUM(C11:C21)</f>
        <v>7654000</v>
      </c>
    </row>
    <row r="11" spans="1:3" ht="12.75">
      <c r="A11" s="170" t="s">
        <v>85</v>
      </c>
      <c r="B11" s="187" t="s">
        <v>138</v>
      </c>
      <c r="C11" s="188"/>
    </row>
    <row r="12" spans="1:3" ht="12.75">
      <c r="A12" s="171" t="s">
        <v>86</v>
      </c>
      <c r="B12" s="189" t="s">
        <v>17</v>
      </c>
      <c r="C12" s="190">
        <v>3556000</v>
      </c>
    </row>
    <row r="13" spans="1:3" ht="12.75">
      <c r="A13" s="171" t="s">
        <v>88</v>
      </c>
      <c r="B13" s="189" t="s">
        <v>141</v>
      </c>
      <c r="C13" s="190"/>
    </row>
    <row r="14" spans="1:3" ht="12.75">
      <c r="A14" s="171" t="s">
        <v>90</v>
      </c>
      <c r="B14" s="189" t="s">
        <v>18</v>
      </c>
      <c r="C14" s="190"/>
    </row>
    <row r="15" spans="1:3" ht="12.75">
      <c r="A15" s="171" t="s">
        <v>92</v>
      </c>
      <c r="B15" s="189" t="s">
        <v>19</v>
      </c>
      <c r="C15" s="190">
        <v>4098000</v>
      </c>
    </row>
    <row r="16" spans="1:3" ht="12.75">
      <c r="A16" s="171" t="s">
        <v>94</v>
      </c>
      <c r="B16" s="189" t="s">
        <v>20</v>
      </c>
      <c r="C16" s="190"/>
    </row>
    <row r="17" spans="1:3" ht="12.75">
      <c r="A17" s="171" t="s">
        <v>243</v>
      </c>
      <c r="B17" s="191" t="s">
        <v>435</v>
      </c>
      <c r="C17" s="190"/>
    </row>
    <row r="18" spans="1:3" ht="12.75">
      <c r="A18" s="171" t="s">
        <v>245</v>
      </c>
      <c r="B18" s="189" t="s">
        <v>22</v>
      </c>
      <c r="C18" s="192"/>
    </row>
    <row r="19" spans="1:3" ht="12.75">
      <c r="A19" s="171" t="s">
        <v>247</v>
      </c>
      <c r="B19" s="189" t="s">
        <v>150</v>
      </c>
      <c r="C19" s="190"/>
    </row>
    <row r="20" spans="1:3" ht="12.75">
      <c r="A20" s="171" t="s">
        <v>249</v>
      </c>
      <c r="B20" s="189" t="s">
        <v>152</v>
      </c>
      <c r="C20" s="193"/>
    </row>
    <row r="21" spans="1:3" ht="13.5" thickBot="1">
      <c r="A21" s="171" t="s">
        <v>251</v>
      </c>
      <c r="B21" s="191" t="s">
        <v>23</v>
      </c>
      <c r="C21" s="193"/>
    </row>
    <row r="22" spans="1:3" ht="24.75" thickBot="1">
      <c r="A22" s="165" t="s">
        <v>34</v>
      </c>
      <c r="B22" s="185" t="s">
        <v>436</v>
      </c>
      <c r="C22" s="186">
        <f>SUM(C23:C25)</f>
        <v>2079000</v>
      </c>
    </row>
    <row r="23" spans="1:3" ht="12.75">
      <c r="A23" s="171" t="s">
        <v>97</v>
      </c>
      <c r="B23" s="194" t="s">
        <v>98</v>
      </c>
      <c r="C23" s="190"/>
    </row>
    <row r="24" spans="1:3" ht="24">
      <c r="A24" s="171" t="s">
        <v>99</v>
      </c>
      <c r="B24" s="189" t="s">
        <v>437</v>
      </c>
      <c r="C24" s="190"/>
    </row>
    <row r="25" spans="1:3" ht="24">
      <c r="A25" s="171" t="s">
        <v>101</v>
      </c>
      <c r="B25" s="189" t="s">
        <v>438</v>
      </c>
      <c r="C25" s="190">
        <v>2079000</v>
      </c>
    </row>
    <row r="26" spans="1:3" ht="13.5" thickBot="1">
      <c r="A26" s="171" t="s">
        <v>103</v>
      </c>
      <c r="B26" s="189" t="s">
        <v>439</v>
      </c>
      <c r="C26" s="190"/>
    </row>
    <row r="27" spans="1:3" ht="13.5" thickBot="1">
      <c r="A27" s="172" t="s">
        <v>109</v>
      </c>
      <c r="B27" s="195" t="s">
        <v>10</v>
      </c>
      <c r="C27" s="196"/>
    </row>
    <row r="28" spans="1:3" ht="24.75" thickBot="1">
      <c r="A28" s="172" t="s">
        <v>287</v>
      </c>
      <c r="B28" s="195" t="s">
        <v>440</v>
      </c>
      <c r="C28" s="186">
        <f>+C29+C30</f>
        <v>0</v>
      </c>
    </row>
    <row r="29" spans="1:3" ht="24">
      <c r="A29" s="173" t="s">
        <v>124</v>
      </c>
      <c r="B29" s="197" t="s">
        <v>437</v>
      </c>
      <c r="C29" s="198"/>
    </row>
    <row r="30" spans="1:3" ht="24">
      <c r="A30" s="173" t="s">
        <v>125</v>
      </c>
      <c r="B30" s="199" t="s">
        <v>441</v>
      </c>
      <c r="C30" s="200"/>
    </row>
    <row r="31" spans="1:3" ht="13.5" thickBot="1">
      <c r="A31" s="171" t="s">
        <v>127</v>
      </c>
      <c r="B31" s="201" t="s">
        <v>442</v>
      </c>
      <c r="C31" s="202"/>
    </row>
    <row r="32" spans="1:3" ht="13.5" thickBot="1">
      <c r="A32" s="172" t="s">
        <v>135</v>
      </c>
      <c r="B32" s="195" t="s">
        <v>443</v>
      </c>
      <c r="C32" s="186">
        <f>+C33+C34+C35</f>
        <v>0</v>
      </c>
    </row>
    <row r="33" spans="1:3" ht="12.75">
      <c r="A33" s="173" t="s">
        <v>137</v>
      </c>
      <c r="B33" s="197" t="s">
        <v>157</v>
      </c>
      <c r="C33" s="198"/>
    </row>
    <row r="34" spans="1:3" ht="12.75">
      <c r="A34" s="173" t="s">
        <v>139</v>
      </c>
      <c r="B34" s="199" t="s">
        <v>25</v>
      </c>
      <c r="C34" s="200"/>
    </row>
    <row r="35" spans="1:3" ht="13.5" thickBot="1">
      <c r="A35" s="171" t="s">
        <v>140</v>
      </c>
      <c r="B35" s="201" t="s">
        <v>74</v>
      </c>
      <c r="C35" s="202"/>
    </row>
    <row r="36" spans="1:3" ht="13.5" thickBot="1">
      <c r="A36" s="172" t="s">
        <v>154</v>
      </c>
      <c r="B36" s="195" t="s">
        <v>26</v>
      </c>
      <c r="C36" s="196"/>
    </row>
    <row r="37" spans="1:3" ht="13.5" thickBot="1">
      <c r="A37" s="172" t="s">
        <v>304</v>
      </c>
      <c r="B37" s="195" t="s">
        <v>75</v>
      </c>
      <c r="C37" s="203"/>
    </row>
    <row r="38" spans="1:3" ht="24.75" thickBot="1">
      <c r="A38" s="165" t="s">
        <v>174</v>
      </c>
      <c r="B38" s="195" t="s">
        <v>444</v>
      </c>
      <c r="C38" s="204">
        <f>+C10+C22+C27+C28+C32+C36+C37</f>
        <v>9733000</v>
      </c>
    </row>
    <row r="39" spans="1:3" ht="13.5" thickBot="1">
      <c r="A39" s="174" t="s">
        <v>313</v>
      </c>
      <c r="B39" s="195" t="s">
        <v>445</v>
      </c>
      <c r="C39" s="204">
        <f>+C40+C41+C42</f>
        <v>42710786</v>
      </c>
    </row>
    <row r="40" spans="1:3" ht="12.75">
      <c r="A40" s="173" t="s">
        <v>446</v>
      </c>
      <c r="B40" s="197" t="s">
        <v>375</v>
      </c>
      <c r="C40" s="198">
        <v>2000000</v>
      </c>
    </row>
    <row r="41" spans="1:3" ht="12.75">
      <c r="A41" s="173" t="s">
        <v>447</v>
      </c>
      <c r="B41" s="199" t="s">
        <v>448</v>
      </c>
      <c r="C41" s="200"/>
    </row>
    <row r="42" spans="1:3" ht="24.75" thickBot="1">
      <c r="A42" s="171" t="s">
        <v>449</v>
      </c>
      <c r="B42" s="201" t="s">
        <v>450</v>
      </c>
      <c r="C42" s="202">
        <v>40710786</v>
      </c>
    </row>
    <row r="43" spans="1:3" ht="13.5" thickBot="1">
      <c r="A43" s="174" t="s">
        <v>315</v>
      </c>
      <c r="B43" s="175" t="s">
        <v>451</v>
      </c>
      <c r="C43" s="211">
        <f>+C38+C39</f>
        <v>52443786</v>
      </c>
    </row>
    <row r="44" spans="1:3" ht="12.75">
      <c r="A44" s="176"/>
      <c r="B44" s="125"/>
      <c r="C44" s="206"/>
    </row>
    <row r="45" spans="1:3" ht="13.5" thickBot="1">
      <c r="A45" s="177"/>
      <c r="B45" s="207"/>
      <c r="C45" s="208"/>
    </row>
    <row r="46" spans="1:3" ht="13.5" thickBot="1">
      <c r="A46" s="178"/>
      <c r="B46" s="126" t="s">
        <v>1</v>
      </c>
      <c r="C46" s="205"/>
    </row>
    <row r="47" spans="1:3" ht="13.5" thickBot="1">
      <c r="A47" s="172" t="s">
        <v>31</v>
      </c>
      <c r="B47" s="195" t="s">
        <v>452</v>
      </c>
      <c r="C47" s="186">
        <f>SUM(C48:C52)</f>
        <v>52443786</v>
      </c>
    </row>
    <row r="48" spans="1:3" ht="12.75">
      <c r="A48" s="171" t="s">
        <v>85</v>
      </c>
      <c r="B48" s="194" t="s">
        <v>238</v>
      </c>
      <c r="C48" s="198">
        <v>24649000</v>
      </c>
    </row>
    <row r="49" spans="1:3" ht="24">
      <c r="A49" s="171" t="s">
        <v>86</v>
      </c>
      <c r="B49" s="189" t="s">
        <v>239</v>
      </c>
      <c r="C49" s="209">
        <v>5001000</v>
      </c>
    </row>
    <row r="50" spans="1:3" ht="12.75">
      <c r="A50" s="171" t="s">
        <v>88</v>
      </c>
      <c r="B50" s="189" t="s">
        <v>240</v>
      </c>
      <c r="C50" s="209">
        <v>22793786</v>
      </c>
    </row>
    <row r="51" spans="1:3" ht="12.75">
      <c r="A51" s="171" t="s">
        <v>90</v>
      </c>
      <c r="B51" s="189" t="s">
        <v>11</v>
      </c>
      <c r="C51" s="209"/>
    </row>
    <row r="52" spans="1:3" ht="13.5" thickBot="1">
      <c r="A52" s="171" t="s">
        <v>92</v>
      </c>
      <c r="B52" s="189" t="s">
        <v>29</v>
      </c>
      <c r="C52" s="209"/>
    </row>
    <row r="53" spans="1:3" ht="13.5" thickBot="1">
      <c r="A53" s="172" t="s">
        <v>34</v>
      </c>
      <c r="B53" s="195" t="s">
        <v>453</v>
      </c>
      <c r="C53" s="186">
        <f>SUM(C54:C56)</f>
        <v>0</v>
      </c>
    </row>
    <row r="54" spans="1:3" ht="12.75">
      <c r="A54" s="171" t="s">
        <v>97</v>
      </c>
      <c r="B54" s="194" t="s">
        <v>4</v>
      </c>
      <c r="C54" s="198"/>
    </row>
    <row r="55" spans="1:3" ht="12.75">
      <c r="A55" s="171" t="s">
        <v>99</v>
      </c>
      <c r="B55" s="189" t="s">
        <v>3</v>
      </c>
      <c r="C55" s="209"/>
    </row>
    <row r="56" spans="1:3" ht="12.75">
      <c r="A56" s="171" t="s">
        <v>101</v>
      </c>
      <c r="B56" s="189" t="s">
        <v>454</v>
      </c>
      <c r="C56" s="209"/>
    </row>
    <row r="57" spans="1:3" ht="24.75" thickBot="1">
      <c r="A57" s="171" t="s">
        <v>103</v>
      </c>
      <c r="B57" s="189" t="s">
        <v>455</v>
      </c>
      <c r="C57" s="209"/>
    </row>
    <row r="58" spans="1:3" ht="13.5" thickBot="1">
      <c r="A58" s="172" t="s">
        <v>109</v>
      </c>
      <c r="B58" s="195" t="s">
        <v>9</v>
      </c>
      <c r="C58" s="196"/>
    </row>
    <row r="59" spans="1:3" ht="13.5" thickBot="1">
      <c r="A59" s="172" t="s">
        <v>287</v>
      </c>
      <c r="B59" s="179" t="s">
        <v>456</v>
      </c>
      <c r="C59" s="210">
        <f>+C47+C53+C58</f>
        <v>52443786</v>
      </c>
    </row>
    <row r="60" spans="1:3" ht="13.5" thickBot="1">
      <c r="A60" s="180"/>
      <c r="B60" s="181"/>
      <c r="C60" s="182"/>
    </row>
    <row r="61" spans="1:3" ht="13.5" thickBot="1">
      <c r="A61" s="127" t="s">
        <v>421</v>
      </c>
      <c r="B61" s="183"/>
      <c r="C61" s="184">
        <v>10</v>
      </c>
    </row>
    <row r="62" spans="1:3" ht="13.5" thickBot="1">
      <c r="A62" s="127" t="s">
        <v>509</v>
      </c>
      <c r="B62" s="183"/>
      <c r="C62" s="184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73"/>
  <sheetViews>
    <sheetView zoomScalePageLayoutView="0" workbookViewId="0" topLeftCell="A1">
      <selection activeCell="D3" sqref="D3:F3"/>
    </sheetView>
  </sheetViews>
  <sheetFormatPr defaultColWidth="9.00390625" defaultRowHeight="12.75"/>
  <cols>
    <col min="3" max="3" width="58.00390625" style="0" customWidth="1"/>
    <col min="4" max="4" width="41.375" style="0" customWidth="1"/>
  </cols>
  <sheetData>
    <row r="2" spans="2:4" ht="15.75">
      <c r="B2" s="433" t="s">
        <v>235</v>
      </c>
      <c r="C2" s="433"/>
      <c r="D2" s="433"/>
    </row>
    <row r="3" spans="2:6" ht="15.75">
      <c r="B3" s="81"/>
      <c r="C3" s="81"/>
      <c r="D3" s="435" t="s">
        <v>613</v>
      </c>
      <c r="E3" s="435"/>
      <c r="F3" s="435"/>
    </row>
    <row r="4" spans="2:4" ht="13.5" thickBot="1">
      <c r="B4" s="436" t="s">
        <v>236</v>
      </c>
      <c r="C4" s="436"/>
      <c r="D4" s="243" t="s">
        <v>79</v>
      </c>
    </row>
    <row r="5" spans="2:4" ht="24.75" thickBot="1">
      <c r="B5" s="83" t="s">
        <v>80</v>
      </c>
      <c r="C5" s="84" t="s">
        <v>237</v>
      </c>
      <c r="D5" s="85" t="s">
        <v>519</v>
      </c>
    </row>
    <row r="6" spans="2:4" ht="13.5" thickBot="1">
      <c r="B6" s="83"/>
      <c r="C6" s="84" t="s">
        <v>82</v>
      </c>
      <c r="D6" s="85" t="s">
        <v>83</v>
      </c>
    </row>
    <row r="7" spans="2:4" ht="13.5" thickBot="1">
      <c r="B7" s="244" t="s">
        <v>31</v>
      </c>
      <c r="C7" s="245" t="s">
        <v>457</v>
      </c>
      <c r="D7" s="246">
        <f>D8+D9+D10+D11+D12+D25</f>
        <v>137433448</v>
      </c>
    </row>
    <row r="8" spans="2:4" ht="12.75">
      <c r="B8" s="247" t="s">
        <v>85</v>
      </c>
      <c r="C8" s="187" t="s">
        <v>238</v>
      </c>
      <c r="D8" s="248">
        <v>52775000</v>
      </c>
    </row>
    <row r="9" spans="2:4" ht="12.75">
      <c r="B9" s="219" t="s">
        <v>86</v>
      </c>
      <c r="C9" s="189" t="s">
        <v>239</v>
      </c>
      <c r="D9" s="221">
        <v>31659491</v>
      </c>
    </row>
    <row r="10" spans="2:4" ht="12.75">
      <c r="B10" s="219" t="s">
        <v>88</v>
      </c>
      <c r="C10" s="189" t="s">
        <v>240</v>
      </c>
      <c r="D10" s="226">
        <v>35781448</v>
      </c>
    </row>
    <row r="11" spans="2:4" ht="12.75">
      <c r="B11" s="219" t="s">
        <v>90</v>
      </c>
      <c r="C11" s="249" t="s">
        <v>11</v>
      </c>
      <c r="D11" s="226">
        <v>5074000</v>
      </c>
    </row>
    <row r="12" spans="2:4" ht="12.75">
      <c r="B12" s="219" t="s">
        <v>241</v>
      </c>
      <c r="C12" s="129" t="s">
        <v>29</v>
      </c>
      <c r="D12" s="226">
        <v>11643509</v>
      </c>
    </row>
    <row r="13" spans="2:4" ht="12.75">
      <c r="B13" s="219" t="s">
        <v>94</v>
      </c>
      <c r="C13" s="189" t="s">
        <v>242</v>
      </c>
      <c r="D13" s="226">
        <v>274000</v>
      </c>
    </row>
    <row r="14" spans="2:4" ht="12.75">
      <c r="B14" s="219" t="s">
        <v>243</v>
      </c>
      <c r="C14" s="250" t="s">
        <v>244</v>
      </c>
      <c r="D14" s="226"/>
    </row>
    <row r="15" spans="2:4" ht="12.75">
      <c r="B15" s="219" t="s">
        <v>245</v>
      </c>
      <c r="C15" s="250" t="s">
        <v>246</v>
      </c>
      <c r="D15" s="226"/>
    </row>
    <row r="16" spans="2:4" ht="12.75">
      <c r="B16" s="219" t="s">
        <v>247</v>
      </c>
      <c r="C16" s="251" t="s">
        <v>248</v>
      </c>
      <c r="D16" s="226"/>
    </row>
    <row r="17" spans="2:4" ht="12.75">
      <c r="B17" s="219" t="s">
        <v>249</v>
      </c>
      <c r="C17" s="252" t="s">
        <v>250</v>
      </c>
      <c r="D17" s="226"/>
    </row>
    <row r="18" spans="2:4" ht="24">
      <c r="B18" s="219" t="s">
        <v>251</v>
      </c>
      <c r="C18" s="252" t="s">
        <v>252</v>
      </c>
      <c r="D18" s="226"/>
    </row>
    <row r="19" spans="2:4" ht="12.75">
      <c r="B19" s="219" t="s">
        <v>253</v>
      </c>
      <c r="C19" s="251" t="s">
        <v>254</v>
      </c>
      <c r="D19" s="226">
        <v>8223505</v>
      </c>
    </row>
    <row r="20" spans="2:4" ht="12.75">
      <c r="B20" s="219" t="s">
        <v>255</v>
      </c>
      <c r="C20" s="251" t="s">
        <v>256</v>
      </c>
      <c r="D20" s="226">
        <v>3420000</v>
      </c>
    </row>
    <row r="21" spans="2:4" ht="24">
      <c r="B21" s="219" t="s">
        <v>257</v>
      </c>
      <c r="C21" s="252" t="s">
        <v>258</v>
      </c>
      <c r="D21" s="226"/>
    </row>
    <row r="22" spans="2:4" ht="12.75">
      <c r="B22" s="253" t="s">
        <v>259</v>
      </c>
      <c r="C22" s="250" t="s">
        <v>260</v>
      </c>
      <c r="D22" s="226"/>
    </row>
    <row r="23" spans="2:4" ht="12.75">
      <c r="B23" s="219" t="s">
        <v>261</v>
      </c>
      <c r="C23" s="250" t="s">
        <v>262</v>
      </c>
      <c r="D23" s="226"/>
    </row>
    <row r="24" spans="2:4" ht="12.75">
      <c r="B24" s="223" t="s">
        <v>263</v>
      </c>
      <c r="C24" s="250" t="s">
        <v>264</v>
      </c>
      <c r="D24" s="226"/>
    </row>
    <row r="25" spans="2:4" ht="12.75">
      <c r="B25" s="219" t="s">
        <v>265</v>
      </c>
      <c r="C25" s="249" t="s">
        <v>5</v>
      </c>
      <c r="D25" s="221">
        <f>D26</f>
        <v>500000</v>
      </c>
    </row>
    <row r="26" spans="2:4" ht="12.75">
      <c r="B26" s="219" t="s">
        <v>266</v>
      </c>
      <c r="C26" s="189" t="s">
        <v>267</v>
      </c>
      <c r="D26" s="221">
        <v>500000</v>
      </c>
    </row>
    <row r="27" spans="2:4" ht="13.5" thickBot="1">
      <c r="B27" s="254" t="s">
        <v>268</v>
      </c>
      <c r="C27" s="255" t="s">
        <v>269</v>
      </c>
      <c r="D27" s="256"/>
    </row>
    <row r="28" spans="2:4" ht="13.5" thickBot="1">
      <c r="B28" s="257" t="s">
        <v>34</v>
      </c>
      <c r="C28" s="258" t="s">
        <v>423</v>
      </c>
      <c r="D28" s="259">
        <f>+D29+D32+D33</f>
        <v>99848000</v>
      </c>
    </row>
    <row r="29" spans="2:4" ht="12.75">
      <c r="B29" s="216" t="s">
        <v>97</v>
      </c>
      <c r="C29" s="189" t="s">
        <v>4</v>
      </c>
      <c r="D29" s="218"/>
    </row>
    <row r="30" spans="2:4" ht="12.75">
      <c r="B30" s="216" t="s">
        <v>99</v>
      </c>
      <c r="C30" s="260" t="s">
        <v>270</v>
      </c>
      <c r="D30" s="218"/>
    </row>
    <row r="31" spans="2:4" ht="12.75">
      <c r="B31" s="216" t="s">
        <v>101</v>
      </c>
      <c r="C31" s="277" t="s">
        <v>3</v>
      </c>
      <c r="D31" s="221"/>
    </row>
    <row r="32" spans="2:4" ht="12.75">
      <c r="B32" s="216" t="s">
        <v>103</v>
      </c>
      <c r="C32" s="260" t="s">
        <v>271</v>
      </c>
      <c r="D32" s="261">
        <v>53750000</v>
      </c>
    </row>
    <row r="33" spans="2:4" ht="12.75">
      <c r="B33" s="216" t="s">
        <v>105</v>
      </c>
      <c r="C33" s="224" t="s">
        <v>272</v>
      </c>
      <c r="D33" s="261">
        <v>46098000</v>
      </c>
    </row>
    <row r="34" spans="2:4" ht="12.75">
      <c r="B34" s="216" t="s">
        <v>107</v>
      </c>
      <c r="C34" s="222" t="s">
        <v>273</v>
      </c>
      <c r="D34" s="261"/>
    </row>
    <row r="35" spans="2:4" ht="24">
      <c r="B35" s="216" t="s">
        <v>274</v>
      </c>
      <c r="C35" s="262" t="s">
        <v>275</v>
      </c>
      <c r="D35" s="261"/>
    </row>
    <row r="36" spans="2:4" ht="24">
      <c r="B36" s="216" t="s">
        <v>276</v>
      </c>
      <c r="C36" s="252" t="s">
        <v>252</v>
      </c>
      <c r="D36" s="261"/>
    </row>
    <row r="37" spans="2:4" ht="12.75">
      <c r="B37" s="216" t="s">
        <v>277</v>
      </c>
      <c r="C37" s="252" t="s">
        <v>278</v>
      </c>
      <c r="D37" s="261"/>
    </row>
    <row r="38" spans="2:4" ht="12.75">
      <c r="B38" s="216" t="s">
        <v>279</v>
      </c>
      <c r="C38" s="252" t="s">
        <v>280</v>
      </c>
      <c r="D38" s="261"/>
    </row>
    <row r="39" spans="2:4" ht="24">
      <c r="B39" s="216" t="s">
        <v>281</v>
      </c>
      <c r="C39" s="252" t="s">
        <v>258</v>
      </c>
      <c r="D39" s="261"/>
    </row>
    <row r="40" spans="2:4" ht="12.75">
      <c r="B40" s="216" t="s">
        <v>282</v>
      </c>
      <c r="C40" s="252" t="s">
        <v>283</v>
      </c>
      <c r="D40" s="261"/>
    </row>
    <row r="41" spans="2:4" ht="13.5" thickBot="1">
      <c r="B41" s="253" t="s">
        <v>284</v>
      </c>
      <c r="C41" s="252" t="s">
        <v>285</v>
      </c>
      <c r="D41" s="263"/>
    </row>
    <row r="42" spans="2:4" ht="13.5" thickBot="1">
      <c r="B42" s="213" t="s">
        <v>109</v>
      </c>
      <c r="C42" s="195" t="s">
        <v>286</v>
      </c>
      <c r="D42" s="215">
        <f>D7+D28</f>
        <v>237281448</v>
      </c>
    </row>
    <row r="43" spans="2:4" ht="13.5" thickBot="1">
      <c r="B43" s="213" t="s">
        <v>287</v>
      </c>
      <c r="C43" s="195" t="s">
        <v>288</v>
      </c>
      <c r="D43" s="215">
        <f>+D44+D45+D46</f>
        <v>10000000</v>
      </c>
    </row>
    <row r="44" spans="2:4" ht="12.75">
      <c r="B44" s="216" t="s">
        <v>124</v>
      </c>
      <c r="C44" s="260" t="s">
        <v>289</v>
      </c>
      <c r="D44" s="261"/>
    </row>
    <row r="45" spans="2:4" ht="12.75">
      <c r="B45" s="216" t="s">
        <v>125</v>
      </c>
      <c r="C45" s="260" t="s">
        <v>290</v>
      </c>
      <c r="D45" s="261">
        <v>10000000</v>
      </c>
    </row>
    <row r="46" spans="2:4" ht="13.5" thickBot="1">
      <c r="B46" s="253" t="s">
        <v>127</v>
      </c>
      <c r="C46" s="260" t="s">
        <v>291</v>
      </c>
      <c r="D46" s="261"/>
    </row>
    <row r="47" spans="2:4" ht="13.5" thickBot="1">
      <c r="B47" s="213" t="s">
        <v>135</v>
      </c>
      <c r="C47" s="195" t="s">
        <v>292</v>
      </c>
      <c r="D47" s="215">
        <f>SUM(D48:D53)</f>
        <v>0</v>
      </c>
    </row>
    <row r="48" spans="2:4" ht="12.75">
      <c r="B48" s="216" t="s">
        <v>137</v>
      </c>
      <c r="C48" s="194" t="s">
        <v>293</v>
      </c>
      <c r="D48" s="261"/>
    </row>
    <row r="49" spans="2:4" ht="12.75">
      <c r="B49" s="216" t="s">
        <v>139</v>
      </c>
      <c r="C49" s="194" t="s">
        <v>294</v>
      </c>
      <c r="D49" s="261"/>
    </row>
    <row r="50" spans="2:4" ht="12.75">
      <c r="B50" s="216" t="s">
        <v>140</v>
      </c>
      <c r="C50" s="194" t="s">
        <v>295</v>
      </c>
      <c r="D50" s="261"/>
    </row>
    <row r="51" spans="2:4" ht="12.75">
      <c r="B51" s="216" t="s">
        <v>142</v>
      </c>
      <c r="C51" s="194" t="s">
        <v>296</v>
      </c>
      <c r="D51" s="261"/>
    </row>
    <row r="52" spans="2:4" ht="12.75">
      <c r="B52" s="216" t="s">
        <v>143</v>
      </c>
      <c r="C52" s="194" t="s">
        <v>297</v>
      </c>
      <c r="D52" s="261"/>
    </row>
    <row r="53" spans="2:4" ht="13.5" thickBot="1">
      <c r="B53" s="253" t="s">
        <v>144</v>
      </c>
      <c r="C53" s="194" t="s">
        <v>298</v>
      </c>
      <c r="D53" s="261"/>
    </row>
    <row r="54" spans="2:4" ht="13.5" thickBot="1">
      <c r="B54" s="213" t="s">
        <v>154</v>
      </c>
      <c r="C54" s="195" t="s">
        <v>299</v>
      </c>
      <c r="D54" s="228">
        <f>+D55+D56+D57+D58</f>
        <v>43592789</v>
      </c>
    </row>
    <row r="55" spans="2:4" ht="12.75">
      <c r="B55" s="216" t="s">
        <v>156</v>
      </c>
      <c r="C55" s="194" t="s">
        <v>300</v>
      </c>
      <c r="D55" s="261">
        <v>40710726</v>
      </c>
    </row>
    <row r="56" spans="2:4" ht="12.75">
      <c r="B56" s="216" t="s">
        <v>158</v>
      </c>
      <c r="C56" s="194" t="s">
        <v>301</v>
      </c>
      <c r="D56" s="261">
        <v>2882063</v>
      </c>
    </row>
    <row r="57" spans="2:4" ht="12.75">
      <c r="B57" s="216" t="s">
        <v>159</v>
      </c>
      <c r="C57" s="194" t="s">
        <v>302</v>
      </c>
      <c r="D57" s="261"/>
    </row>
    <row r="58" spans="2:4" ht="13.5" thickBot="1">
      <c r="B58" s="253" t="s">
        <v>160</v>
      </c>
      <c r="C58" s="191" t="s">
        <v>303</v>
      </c>
      <c r="D58" s="261"/>
    </row>
    <row r="59" spans="2:4" ht="13.5" thickBot="1">
      <c r="B59" s="213" t="s">
        <v>304</v>
      </c>
      <c r="C59" s="195" t="s">
        <v>305</v>
      </c>
      <c r="D59" s="264">
        <f>SUM(D60:D64)</f>
        <v>0</v>
      </c>
    </row>
    <row r="60" spans="2:4" ht="12.75">
      <c r="B60" s="216" t="s">
        <v>166</v>
      </c>
      <c r="C60" s="194" t="s">
        <v>306</v>
      </c>
      <c r="D60" s="261"/>
    </row>
    <row r="61" spans="2:4" ht="12.75">
      <c r="B61" s="216" t="s">
        <v>168</v>
      </c>
      <c r="C61" s="194" t="s">
        <v>307</v>
      </c>
      <c r="D61" s="261"/>
    </row>
    <row r="62" spans="2:4" ht="12.75">
      <c r="B62" s="216" t="s">
        <v>170</v>
      </c>
      <c r="C62" s="194" t="s">
        <v>308</v>
      </c>
      <c r="D62" s="261"/>
    </row>
    <row r="63" spans="2:4" ht="12.75">
      <c r="B63" s="216" t="s">
        <v>172</v>
      </c>
      <c r="C63" s="194" t="s">
        <v>309</v>
      </c>
      <c r="D63" s="261"/>
    </row>
    <row r="64" spans="2:4" ht="13.5" thickBot="1">
      <c r="B64" s="216" t="s">
        <v>310</v>
      </c>
      <c r="C64" s="194" t="s">
        <v>311</v>
      </c>
      <c r="D64" s="261"/>
    </row>
    <row r="65" spans="2:4" ht="13.5" thickBot="1">
      <c r="B65" s="213" t="s">
        <v>174</v>
      </c>
      <c r="C65" s="195" t="s">
        <v>312</v>
      </c>
      <c r="D65" s="265"/>
    </row>
    <row r="66" spans="2:4" ht="13.5" thickBot="1">
      <c r="B66" s="213" t="s">
        <v>313</v>
      </c>
      <c r="C66" s="195" t="s">
        <v>314</v>
      </c>
      <c r="D66" s="265"/>
    </row>
    <row r="67" spans="2:4" ht="13.5" thickBot="1">
      <c r="B67" s="213" t="s">
        <v>315</v>
      </c>
      <c r="C67" s="195" t="s">
        <v>316</v>
      </c>
      <c r="D67" s="89">
        <f>+D43+D47+D54+D59+D65+D66</f>
        <v>53592789</v>
      </c>
    </row>
    <row r="68" spans="2:4" ht="13.5" thickBot="1">
      <c r="B68" s="266" t="s">
        <v>317</v>
      </c>
      <c r="C68" s="90" t="s">
        <v>318</v>
      </c>
      <c r="D68" s="89">
        <f>+D42+D67</f>
        <v>290874237</v>
      </c>
    </row>
    <row r="69" spans="2:4" ht="15.75">
      <c r="B69" s="91"/>
      <c r="C69" s="91"/>
      <c r="D69" s="92"/>
    </row>
    <row r="70" spans="2:4" ht="15.75">
      <c r="B70" s="437"/>
      <c r="C70" s="437"/>
      <c r="D70" s="437"/>
    </row>
    <row r="71" spans="2:4" ht="13.5">
      <c r="B71" s="438"/>
      <c r="C71" s="438"/>
      <c r="D71" s="93"/>
    </row>
    <row r="72" spans="2:4" ht="12.75">
      <c r="B72" s="94"/>
      <c r="C72" s="95"/>
      <c r="D72" s="96"/>
    </row>
    <row r="73" spans="2:4" ht="12.75">
      <c r="B73" s="94"/>
      <c r="C73" s="95"/>
      <c r="D73" s="96"/>
    </row>
  </sheetData>
  <sheetProtection/>
  <mergeCells count="5">
    <mergeCell ref="B2:D2"/>
    <mergeCell ref="B4:C4"/>
    <mergeCell ref="B70:D70"/>
    <mergeCell ref="B71:C71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">
      <selection activeCell="D3" sqref="D3"/>
    </sheetView>
  </sheetViews>
  <sheetFormatPr defaultColWidth="9.00390625" defaultRowHeight="12.75"/>
  <cols>
    <col min="2" max="2" width="55.75390625" style="0" customWidth="1"/>
    <col min="3" max="3" width="15.625" style="0" customWidth="1"/>
    <col min="4" max="4" width="46.625" style="0" customWidth="1"/>
    <col min="5" max="5" width="16.625" style="0" customWidth="1"/>
    <col min="8" max="8" width="10.00390625" style="0" bestFit="1" customWidth="1"/>
  </cols>
  <sheetData>
    <row r="2" spans="1:5" ht="31.5">
      <c r="A2" s="97"/>
      <c r="B2" s="98" t="s">
        <v>319</v>
      </c>
      <c r="C2" s="99"/>
      <c r="D2" s="99"/>
      <c r="E2" s="99"/>
    </row>
    <row r="3" spans="1:6" ht="15.75">
      <c r="A3" s="97"/>
      <c r="B3" s="98"/>
      <c r="C3" s="99"/>
      <c r="D3" s="77" t="s">
        <v>615</v>
      </c>
      <c r="E3" s="77"/>
      <c r="F3" s="77"/>
    </row>
    <row r="4" spans="1:5" ht="14.25" thickBot="1">
      <c r="A4" s="97"/>
      <c r="B4" s="100"/>
      <c r="C4" s="97"/>
      <c r="D4" s="97"/>
      <c r="E4" s="101" t="s">
        <v>393</v>
      </c>
    </row>
    <row r="5" spans="1:5" ht="13.5" thickBot="1">
      <c r="A5" s="439" t="s">
        <v>80</v>
      </c>
      <c r="B5" s="278" t="s">
        <v>0</v>
      </c>
      <c r="C5" s="279"/>
      <c r="D5" s="278" t="s">
        <v>1</v>
      </c>
      <c r="E5" s="280"/>
    </row>
    <row r="6" spans="1:5" ht="24.75" thickBot="1">
      <c r="A6" s="440"/>
      <c r="B6" s="281" t="s">
        <v>30</v>
      </c>
      <c r="C6" s="282" t="s">
        <v>519</v>
      </c>
      <c r="D6" s="281" t="s">
        <v>30</v>
      </c>
      <c r="E6" s="282" t="s">
        <v>519</v>
      </c>
    </row>
    <row r="7" spans="1:5" ht="13.5" thickBot="1">
      <c r="A7" s="283"/>
      <c r="B7" s="284" t="s">
        <v>82</v>
      </c>
      <c r="C7" s="285" t="s">
        <v>83</v>
      </c>
      <c r="D7" s="284" t="s">
        <v>320</v>
      </c>
      <c r="E7" s="286" t="s">
        <v>321</v>
      </c>
    </row>
    <row r="8" spans="1:5" ht="12.75">
      <c r="A8" s="287" t="s">
        <v>31</v>
      </c>
      <c r="B8" s="288" t="s">
        <v>73</v>
      </c>
      <c r="C8" s="289">
        <v>80723174</v>
      </c>
      <c r="D8" s="288" t="s">
        <v>2</v>
      </c>
      <c r="E8" s="248">
        <v>52775000</v>
      </c>
    </row>
    <row r="9" spans="1:5" ht="24">
      <c r="A9" s="290" t="s">
        <v>34</v>
      </c>
      <c r="B9" s="291" t="s">
        <v>12</v>
      </c>
      <c r="C9" s="221">
        <v>75179000</v>
      </c>
      <c r="D9" s="291" t="s">
        <v>239</v>
      </c>
      <c r="E9" s="221">
        <v>31659491</v>
      </c>
    </row>
    <row r="10" spans="1:5" ht="13.5" thickBot="1">
      <c r="A10" s="290" t="s">
        <v>109</v>
      </c>
      <c r="B10" s="291" t="s">
        <v>322</v>
      </c>
      <c r="C10" s="292"/>
      <c r="D10" s="291" t="s">
        <v>323</v>
      </c>
      <c r="E10" s="226">
        <v>35781448</v>
      </c>
    </row>
    <row r="11" spans="1:5" ht="13.5" thickBot="1">
      <c r="A11" s="290" t="s">
        <v>287</v>
      </c>
      <c r="B11" s="291" t="s">
        <v>10</v>
      </c>
      <c r="C11" s="432">
        <v>19780000</v>
      </c>
      <c r="D11" s="291" t="s">
        <v>11</v>
      </c>
      <c r="E11" s="226">
        <v>5074000</v>
      </c>
    </row>
    <row r="12" spans="1:5" ht="12.75">
      <c r="A12" s="290" t="s">
        <v>135</v>
      </c>
      <c r="B12" s="294" t="s">
        <v>16</v>
      </c>
      <c r="C12" s="292">
        <v>12462000</v>
      </c>
      <c r="D12" s="291" t="s">
        <v>29</v>
      </c>
      <c r="E12" s="226">
        <v>11643509</v>
      </c>
    </row>
    <row r="13" spans="1:5" ht="12.75">
      <c r="A13" s="290" t="s">
        <v>154</v>
      </c>
      <c r="B13" s="291" t="s">
        <v>26</v>
      </c>
      <c r="C13" s="295"/>
      <c r="D13" s="291" t="s">
        <v>5</v>
      </c>
      <c r="E13" s="293">
        <v>500000</v>
      </c>
    </row>
    <row r="14" spans="1:5" ht="12.75">
      <c r="A14" s="290" t="s">
        <v>304</v>
      </c>
      <c r="B14" s="291" t="s">
        <v>324</v>
      </c>
      <c r="C14" s="292"/>
      <c r="D14" s="296"/>
      <c r="E14" s="293"/>
    </row>
    <row r="15" spans="1:5" ht="12.75">
      <c r="A15" s="290" t="s">
        <v>174</v>
      </c>
      <c r="B15" s="296"/>
      <c r="C15" s="292"/>
      <c r="D15" s="296"/>
      <c r="E15" s="293"/>
    </row>
    <row r="16" spans="1:5" ht="12.75">
      <c r="A16" s="290" t="s">
        <v>313</v>
      </c>
      <c r="B16" s="297"/>
      <c r="C16" s="295"/>
      <c r="D16" s="296"/>
      <c r="E16" s="293"/>
    </row>
    <row r="17" spans="1:5" ht="12.75">
      <c r="A17" s="290" t="s">
        <v>315</v>
      </c>
      <c r="B17" s="296"/>
      <c r="C17" s="292"/>
      <c r="D17" s="296"/>
      <c r="E17" s="293"/>
    </row>
    <row r="18" spans="1:5" ht="12.75">
      <c r="A18" s="290" t="s">
        <v>317</v>
      </c>
      <c r="B18" s="296"/>
      <c r="C18" s="292"/>
      <c r="D18" s="296"/>
      <c r="E18" s="293"/>
    </row>
    <row r="19" spans="1:5" ht="13.5" thickBot="1">
      <c r="A19" s="290" t="s">
        <v>325</v>
      </c>
      <c r="B19" s="298"/>
      <c r="C19" s="299"/>
      <c r="D19" s="296"/>
      <c r="E19" s="300"/>
    </row>
    <row r="20" spans="1:5" ht="13.5" thickBot="1">
      <c r="A20" s="301" t="s">
        <v>326</v>
      </c>
      <c r="B20" s="302" t="s">
        <v>327</v>
      </c>
      <c r="C20" s="303">
        <f>SUM(C8:C19)</f>
        <v>188144174</v>
      </c>
      <c r="D20" s="302" t="s">
        <v>328</v>
      </c>
      <c r="E20" s="304">
        <f>SUM(E8:E19)</f>
        <v>137433448</v>
      </c>
    </row>
    <row r="21" spans="1:5" ht="12.75">
      <c r="A21" s="305" t="s">
        <v>329</v>
      </c>
      <c r="B21" s="306" t="s">
        <v>330</v>
      </c>
      <c r="C21" s="307"/>
      <c r="D21" s="291" t="s">
        <v>331</v>
      </c>
      <c r="E21" s="308"/>
    </row>
    <row r="22" spans="1:5" ht="12.75">
      <c r="A22" s="290" t="s">
        <v>332</v>
      </c>
      <c r="B22" s="291" t="s">
        <v>333</v>
      </c>
      <c r="C22" s="292"/>
      <c r="D22" s="291" t="s">
        <v>334</v>
      </c>
      <c r="E22" s="293">
        <v>10000000</v>
      </c>
    </row>
    <row r="23" spans="1:5" ht="12.75">
      <c r="A23" s="290" t="s">
        <v>335</v>
      </c>
      <c r="B23" s="291" t="s">
        <v>336</v>
      </c>
      <c r="C23" s="292"/>
      <c r="D23" s="291" t="s">
        <v>337</v>
      </c>
      <c r="E23" s="293"/>
    </row>
    <row r="24" spans="1:5" ht="12.75">
      <c r="A24" s="290" t="s">
        <v>338</v>
      </c>
      <c r="B24" s="291" t="s">
        <v>339</v>
      </c>
      <c r="C24" s="292"/>
      <c r="D24" s="291" t="s">
        <v>340</v>
      </c>
      <c r="E24" s="293"/>
    </row>
    <row r="25" spans="1:5" ht="12.75">
      <c r="A25" s="290" t="s">
        <v>341</v>
      </c>
      <c r="B25" s="291" t="s">
        <v>342</v>
      </c>
      <c r="C25" s="292">
        <v>2882063</v>
      </c>
      <c r="D25" s="306" t="s">
        <v>343</v>
      </c>
      <c r="E25" s="293"/>
    </row>
    <row r="26" spans="1:5" ht="12.75">
      <c r="A26" s="290" t="s">
        <v>344</v>
      </c>
      <c r="B26" s="291" t="s">
        <v>345</v>
      </c>
      <c r="C26" s="309"/>
      <c r="D26" s="291" t="s">
        <v>346</v>
      </c>
      <c r="E26" s="293"/>
    </row>
    <row r="27" spans="1:5" ht="12.75">
      <c r="A27" s="305" t="s">
        <v>347</v>
      </c>
      <c r="B27" s="306" t="s">
        <v>348</v>
      </c>
      <c r="C27" s="310"/>
      <c r="D27" s="288" t="s">
        <v>302</v>
      </c>
      <c r="E27" s="308"/>
    </row>
    <row r="28" spans="1:5" ht="12.75">
      <c r="A28" s="290" t="s">
        <v>349</v>
      </c>
      <c r="B28" s="291" t="s">
        <v>350</v>
      </c>
      <c r="C28" s="292"/>
      <c r="D28" s="291" t="s">
        <v>312</v>
      </c>
      <c r="E28" s="293"/>
    </row>
    <row r="29" spans="1:5" ht="24">
      <c r="A29" s="290" t="s">
        <v>351</v>
      </c>
      <c r="B29" s="291" t="s">
        <v>228</v>
      </c>
      <c r="C29" s="292"/>
      <c r="D29" s="311" t="s">
        <v>301</v>
      </c>
      <c r="E29" s="293">
        <v>2882063</v>
      </c>
    </row>
    <row r="30" spans="1:5" ht="13.5" thickBot="1">
      <c r="A30" s="305" t="s">
        <v>352</v>
      </c>
      <c r="B30" s="306" t="s">
        <v>230</v>
      </c>
      <c r="C30" s="310">
        <f>SUM(C21:C29)</f>
        <v>2882063</v>
      </c>
      <c r="D30" s="312" t="s">
        <v>300</v>
      </c>
      <c r="E30" s="261">
        <v>40710726</v>
      </c>
    </row>
    <row r="31" spans="1:5" ht="24.75" thickBot="1">
      <c r="A31" s="301" t="s">
        <v>353</v>
      </c>
      <c r="B31" s="302" t="s">
        <v>354</v>
      </c>
      <c r="C31" s="303">
        <f>+C21+C26+C29+C30</f>
        <v>2882063</v>
      </c>
      <c r="D31" s="302" t="s">
        <v>355</v>
      </c>
      <c r="E31" s="304">
        <f>SUM(E21:E30)</f>
        <v>53592789</v>
      </c>
    </row>
    <row r="32" spans="1:5" ht="13.5" thickBot="1">
      <c r="A32" s="301" t="s">
        <v>356</v>
      </c>
      <c r="B32" s="302" t="s">
        <v>357</v>
      </c>
      <c r="C32" s="313">
        <f>+C20+C31</f>
        <v>191026237</v>
      </c>
      <c r="D32" s="302" t="s">
        <v>358</v>
      </c>
      <c r="E32" s="313">
        <f>+E20+E31</f>
        <v>191026237</v>
      </c>
    </row>
    <row r="33" spans="1:5" ht="13.5" thickBot="1">
      <c r="A33" s="301" t="s">
        <v>359</v>
      </c>
      <c r="B33" s="302" t="s">
        <v>360</v>
      </c>
      <c r="C33" s="313" t="str">
        <f>IF(C20-E20&lt;0,E20-C20,"-")</f>
        <v>-</v>
      </c>
      <c r="D33" s="302" t="s">
        <v>361</v>
      </c>
      <c r="E33" s="313"/>
    </row>
    <row r="34" spans="1:5" ht="13.5" thickBot="1">
      <c r="A34" s="301" t="s">
        <v>362</v>
      </c>
      <c r="B34" s="302" t="s">
        <v>363</v>
      </c>
      <c r="C34" s="313" t="str">
        <f>IF(C20+C31-E32&lt;0,E32-(C20+C31),"-")</f>
        <v>-</v>
      </c>
      <c r="D34" s="302" t="s">
        <v>364</v>
      </c>
      <c r="E34" s="313"/>
    </row>
    <row r="35" spans="1:5" ht="12.75">
      <c r="A35" s="314"/>
      <c r="B35" s="314"/>
      <c r="C35" s="314"/>
      <c r="D35" s="314"/>
      <c r="E35" s="314"/>
    </row>
    <row r="36" spans="1:5" ht="12.75">
      <c r="A36" s="314"/>
      <c r="B36" s="314"/>
      <c r="C36" s="314"/>
      <c r="D36" s="314"/>
      <c r="E36" s="314"/>
    </row>
  </sheetData>
  <sheetProtection/>
  <mergeCells count="1">
    <mergeCell ref="A5: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36"/>
  <sheetViews>
    <sheetView zoomScalePageLayoutView="0" workbookViewId="0" topLeftCell="B3">
      <selection activeCell="D5" sqref="D5"/>
    </sheetView>
  </sheetViews>
  <sheetFormatPr defaultColWidth="9.00390625" defaultRowHeight="12.75"/>
  <cols>
    <col min="2" max="2" width="46.25390625" style="0" customWidth="1"/>
    <col min="3" max="3" width="23.25390625" style="0" customWidth="1"/>
    <col min="4" max="4" width="41.625" style="0" customWidth="1"/>
    <col min="5" max="5" width="25.125" style="0" customWidth="1"/>
  </cols>
  <sheetData>
    <row r="3" spans="1:5" ht="31.5">
      <c r="A3" s="97"/>
      <c r="B3" s="98" t="s">
        <v>365</v>
      </c>
      <c r="C3" s="99"/>
      <c r="D3" s="99"/>
      <c r="E3" s="99"/>
    </row>
    <row r="4" spans="1:4" ht="15.75">
      <c r="A4" s="97"/>
      <c r="B4" s="98"/>
      <c r="C4" s="99"/>
      <c r="D4" s="99"/>
    </row>
    <row r="5" spans="1:6" ht="13.5" thickBot="1">
      <c r="A5" s="97"/>
      <c r="B5" s="100"/>
      <c r="C5" s="97"/>
      <c r="D5" s="77" t="s">
        <v>616</v>
      </c>
      <c r="E5" s="77"/>
      <c r="F5" s="77"/>
    </row>
    <row r="6" spans="1:5" ht="13.5" thickBot="1">
      <c r="A6" s="441" t="s">
        <v>80</v>
      </c>
      <c r="B6" s="278" t="s">
        <v>0</v>
      </c>
      <c r="C6" s="279"/>
      <c r="D6" s="278" t="s">
        <v>1</v>
      </c>
      <c r="E6" s="280"/>
    </row>
    <row r="7" spans="1:5" ht="13.5" thickBot="1">
      <c r="A7" s="442"/>
      <c r="B7" s="281" t="s">
        <v>30</v>
      </c>
      <c r="C7" s="282" t="s">
        <v>519</v>
      </c>
      <c r="D7" s="281" t="s">
        <v>30</v>
      </c>
      <c r="E7" s="282" t="s">
        <v>519</v>
      </c>
    </row>
    <row r="8" spans="1:5" ht="13.5" thickBot="1">
      <c r="A8" s="283"/>
      <c r="B8" s="284" t="s">
        <v>82</v>
      </c>
      <c r="C8" s="285" t="s">
        <v>83</v>
      </c>
      <c r="D8" s="284" t="s">
        <v>320</v>
      </c>
      <c r="E8" s="286" t="s">
        <v>321</v>
      </c>
    </row>
    <row r="9" spans="1:5" ht="24">
      <c r="A9" s="287" t="s">
        <v>31</v>
      </c>
      <c r="B9" s="288" t="s">
        <v>13</v>
      </c>
      <c r="C9" s="289"/>
      <c r="D9" s="288" t="s">
        <v>4</v>
      </c>
      <c r="E9" s="315"/>
    </row>
    <row r="10" spans="1:5" ht="12.75">
      <c r="A10" s="290" t="s">
        <v>34</v>
      </c>
      <c r="B10" s="291" t="s">
        <v>366</v>
      </c>
      <c r="C10" s="292"/>
      <c r="D10" s="291" t="s">
        <v>367</v>
      </c>
      <c r="E10" s="293"/>
    </row>
    <row r="11" spans="1:5" ht="12.75">
      <c r="A11" s="290" t="s">
        <v>109</v>
      </c>
      <c r="B11" s="291" t="s">
        <v>24</v>
      </c>
      <c r="C11" s="292">
        <v>24820000</v>
      </c>
      <c r="D11" s="291" t="s">
        <v>3</v>
      </c>
      <c r="E11" s="293">
        <v>99848000</v>
      </c>
    </row>
    <row r="12" spans="1:5" ht="12.75">
      <c r="A12" s="290" t="s">
        <v>287</v>
      </c>
      <c r="B12" s="291" t="s">
        <v>368</v>
      </c>
      <c r="C12" s="292"/>
      <c r="D12" s="291" t="s">
        <v>369</v>
      </c>
      <c r="E12" s="293"/>
    </row>
    <row r="13" spans="1:11" ht="12.75">
      <c r="A13" s="290" t="s">
        <v>135</v>
      </c>
      <c r="B13" s="291" t="s">
        <v>370</v>
      </c>
      <c r="C13" s="292"/>
      <c r="D13" s="291" t="s">
        <v>272</v>
      </c>
      <c r="E13" s="293"/>
      <c r="I13" s="77"/>
      <c r="J13" s="77"/>
      <c r="K13" s="77"/>
    </row>
    <row r="14" spans="1:11" ht="12.75">
      <c r="A14" s="290" t="s">
        <v>154</v>
      </c>
      <c r="B14" s="291" t="s">
        <v>371</v>
      </c>
      <c r="C14" s="295">
        <v>5028000</v>
      </c>
      <c r="D14" s="316"/>
      <c r="E14" s="293"/>
      <c r="I14" s="77"/>
      <c r="J14" s="77"/>
      <c r="K14" s="77"/>
    </row>
    <row r="15" spans="1:5" ht="12.75">
      <c r="A15" s="290" t="s">
        <v>304</v>
      </c>
      <c r="B15" s="296"/>
      <c r="C15" s="292"/>
      <c r="D15" s="316"/>
      <c r="E15" s="293"/>
    </row>
    <row r="16" spans="1:5" ht="12.75">
      <c r="A16" s="290" t="s">
        <v>174</v>
      </c>
      <c r="B16" s="296"/>
      <c r="C16" s="292"/>
      <c r="D16" s="316"/>
      <c r="E16" s="293"/>
    </row>
    <row r="17" spans="1:5" ht="12.75">
      <c r="A17" s="290" t="s">
        <v>313</v>
      </c>
      <c r="B17" s="317"/>
      <c r="C17" s="295"/>
      <c r="D17" s="316"/>
      <c r="E17" s="293"/>
    </row>
    <row r="18" spans="1:5" ht="12.75">
      <c r="A18" s="290" t="s">
        <v>315</v>
      </c>
      <c r="B18" s="296"/>
      <c r="C18" s="295"/>
      <c r="D18" s="316"/>
      <c r="E18" s="293"/>
    </row>
    <row r="19" spans="1:5" ht="13.5" thickBot="1">
      <c r="A19" s="305" t="s">
        <v>317</v>
      </c>
      <c r="B19" s="318"/>
      <c r="C19" s="319"/>
      <c r="D19" s="306" t="s">
        <v>5</v>
      </c>
      <c r="E19" s="308"/>
    </row>
    <row r="20" spans="1:5" ht="24.75" thickBot="1">
      <c r="A20" s="301" t="s">
        <v>325</v>
      </c>
      <c r="B20" s="302" t="s">
        <v>372</v>
      </c>
      <c r="C20" s="303">
        <f>+C9+C11+C12+C14+C15+C16+C17+C18+C19</f>
        <v>29848000</v>
      </c>
      <c r="D20" s="302" t="s">
        <v>373</v>
      </c>
      <c r="E20" s="304">
        <f>+E9+E11+E13+E14+E15+E16+E17+E18+E19</f>
        <v>99848000</v>
      </c>
    </row>
    <row r="21" spans="1:5" ht="12.75">
      <c r="A21" s="287" t="s">
        <v>326</v>
      </c>
      <c r="B21" s="320" t="s">
        <v>374</v>
      </c>
      <c r="C21" s="321">
        <f>+C22+C23+C24+C25+C26</f>
        <v>60000000</v>
      </c>
      <c r="D21" s="291" t="s">
        <v>331</v>
      </c>
      <c r="E21" s="315"/>
    </row>
    <row r="22" spans="1:5" ht="12.75">
      <c r="A22" s="290" t="s">
        <v>329</v>
      </c>
      <c r="B22" s="322" t="s">
        <v>375</v>
      </c>
      <c r="C22" s="292">
        <v>60000000</v>
      </c>
      <c r="D22" s="291" t="s">
        <v>376</v>
      </c>
      <c r="E22" s="293"/>
    </row>
    <row r="23" spans="1:5" ht="12.75">
      <c r="A23" s="287" t="s">
        <v>332</v>
      </c>
      <c r="B23" s="322" t="s">
        <v>377</v>
      </c>
      <c r="C23" s="292"/>
      <c r="D23" s="291" t="s">
        <v>337</v>
      </c>
      <c r="E23" s="293"/>
    </row>
    <row r="24" spans="1:5" ht="12.75">
      <c r="A24" s="290" t="s">
        <v>335</v>
      </c>
      <c r="B24" s="322" t="s">
        <v>378</v>
      </c>
      <c r="C24" s="292"/>
      <c r="D24" s="291" t="s">
        <v>340</v>
      </c>
      <c r="E24" s="293"/>
    </row>
    <row r="25" spans="1:5" ht="12.75">
      <c r="A25" s="287" t="s">
        <v>338</v>
      </c>
      <c r="B25" s="322" t="s">
        <v>379</v>
      </c>
      <c r="C25" s="292"/>
      <c r="D25" s="306" t="s">
        <v>343</v>
      </c>
      <c r="E25" s="293"/>
    </row>
    <row r="26" spans="1:5" ht="24">
      <c r="A26" s="290" t="s">
        <v>341</v>
      </c>
      <c r="B26" s="323" t="s">
        <v>380</v>
      </c>
      <c r="C26" s="292"/>
      <c r="D26" s="291" t="s">
        <v>381</v>
      </c>
      <c r="E26" s="293"/>
    </row>
    <row r="27" spans="1:5" ht="12.75">
      <c r="A27" s="287" t="s">
        <v>344</v>
      </c>
      <c r="B27" s="324" t="s">
        <v>382</v>
      </c>
      <c r="C27" s="309">
        <f>+C28+C29+C30+C31+C32</f>
        <v>10000000</v>
      </c>
      <c r="D27" s="288" t="s">
        <v>383</v>
      </c>
      <c r="E27" s="293"/>
    </row>
    <row r="28" spans="1:5" ht="12.75">
      <c r="A28" s="290" t="s">
        <v>347</v>
      </c>
      <c r="B28" s="323" t="s">
        <v>76</v>
      </c>
      <c r="C28" s="292"/>
      <c r="D28" s="288" t="s">
        <v>303</v>
      </c>
      <c r="E28" s="293"/>
    </row>
    <row r="29" spans="1:5" ht="12.75">
      <c r="A29" s="287" t="s">
        <v>349</v>
      </c>
      <c r="B29" s="323" t="s">
        <v>384</v>
      </c>
      <c r="C29" s="292">
        <v>10000000</v>
      </c>
      <c r="D29" s="325"/>
      <c r="E29" s="293"/>
    </row>
    <row r="30" spans="1:5" ht="12.75">
      <c r="A30" s="290" t="s">
        <v>351</v>
      </c>
      <c r="B30" s="322" t="s">
        <v>385</v>
      </c>
      <c r="C30" s="292"/>
      <c r="D30" s="325"/>
      <c r="E30" s="293"/>
    </row>
    <row r="31" spans="1:5" ht="12.75">
      <c r="A31" s="287" t="s">
        <v>352</v>
      </c>
      <c r="B31" s="326" t="s">
        <v>386</v>
      </c>
      <c r="C31" s="292"/>
      <c r="D31" s="296"/>
      <c r="E31" s="293"/>
    </row>
    <row r="32" spans="1:5" ht="13.5" thickBot="1">
      <c r="A32" s="290" t="s">
        <v>353</v>
      </c>
      <c r="B32" s="327" t="s">
        <v>387</v>
      </c>
      <c r="C32" s="292"/>
      <c r="D32" s="325"/>
      <c r="E32" s="293"/>
    </row>
    <row r="33" spans="1:5" ht="36.75" thickBot="1">
      <c r="A33" s="301" t="s">
        <v>356</v>
      </c>
      <c r="B33" s="302" t="s">
        <v>388</v>
      </c>
      <c r="C33" s="303">
        <f>+C21+C27</f>
        <v>70000000</v>
      </c>
      <c r="D33" s="302" t="s">
        <v>389</v>
      </c>
      <c r="E33" s="304">
        <f>SUM(E21:E32)</f>
        <v>0</v>
      </c>
    </row>
    <row r="34" spans="1:5" ht="13.5" thickBot="1">
      <c r="A34" s="301" t="s">
        <v>359</v>
      </c>
      <c r="B34" s="302" t="s">
        <v>390</v>
      </c>
      <c r="C34" s="313">
        <f>+C20+C33</f>
        <v>99848000</v>
      </c>
      <c r="D34" s="302" t="s">
        <v>391</v>
      </c>
      <c r="E34" s="313">
        <f>+E20+E33</f>
        <v>99848000</v>
      </c>
    </row>
    <row r="35" spans="1:5" ht="13.5" thickBot="1">
      <c r="A35" s="301" t="s">
        <v>362</v>
      </c>
      <c r="B35" s="302" t="s">
        <v>360</v>
      </c>
      <c r="C35" s="313">
        <f>E34-C34</f>
        <v>0</v>
      </c>
      <c r="D35" s="302" t="s">
        <v>361</v>
      </c>
      <c r="E35" s="313" t="str">
        <f>IF(C20-E20&gt;0,C20-E20,"-")</f>
        <v>-</v>
      </c>
    </row>
    <row r="36" spans="1:5" ht="13.5" thickBot="1">
      <c r="A36" s="301" t="s">
        <v>392</v>
      </c>
      <c r="B36" s="302" t="s">
        <v>363</v>
      </c>
      <c r="C36" s="313" t="str">
        <f>IF(C20+C33-E29&lt;0,E29-(C20+C33),"-")</f>
        <v>-</v>
      </c>
      <c r="D36" s="302" t="s">
        <v>364</v>
      </c>
      <c r="E36" s="313"/>
    </row>
  </sheetData>
  <sheetProtection/>
  <mergeCells count="1">
    <mergeCell ref="A6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8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7.875" style="0" customWidth="1"/>
    <col min="2" max="2" width="67.875" style="0" customWidth="1"/>
    <col min="3" max="3" width="18.75390625" style="0" customWidth="1"/>
    <col min="4" max="4" width="19.75390625" style="0" customWidth="1"/>
    <col min="5" max="5" width="18.75390625" style="0" customWidth="1"/>
  </cols>
  <sheetData>
    <row r="1" spans="1:5" ht="63.75" customHeight="1" thickBot="1">
      <c r="A1" s="104"/>
      <c r="B1" s="411" t="s">
        <v>617</v>
      </c>
      <c r="C1" s="411"/>
      <c r="D1" s="411"/>
      <c r="E1" s="411"/>
    </row>
    <row r="2" spans="1:5" ht="13.5" thickBot="1">
      <c r="A2" s="105" t="s">
        <v>30</v>
      </c>
      <c r="B2" s="443" t="s">
        <v>510</v>
      </c>
      <c r="C2" s="444"/>
      <c r="D2" s="444"/>
      <c r="E2" s="445"/>
    </row>
    <row r="3" spans="1:5" ht="13.5" thickBot="1">
      <c r="A3" s="106" t="s">
        <v>394</v>
      </c>
      <c r="B3" s="107"/>
      <c r="C3" s="108" t="s">
        <v>7</v>
      </c>
      <c r="D3" s="109" t="s">
        <v>395</v>
      </c>
      <c r="E3" s="109" t="s">
        <v>396</v>
      </c>
    </row>
    <row r="4" spans="1:5" ht="13.5" thickBot="1">
      <c r="A4" s="110"/>
      <c r="B4" s="111"/>
      <c r="C4" s="112" t="s">
        <v>397</v>
      </c>
      <c r="D4" s="113" t="s">
        <v>398</v>
      </c>
      <c r="E4" s="114" t="s">
        <v>399</v>
      </c>
    </row>
    <row r="5" spans="1:5" ht="13.5" thickBot="1">
      <c r="A5" s="105" t="s">
        <v>400</v>
      </c>
      <c r="B5" s="115" t="s">
        <v>401</v>
      </c>
      <c r="C5" s="116" t="s">
        <v>402</v>
      </c>
      <c r="D5" s="117" t="s">
        <v>402</v>
      </c>
      <c r="E5" s="105" t="s">
        <v>402</v>
      </c>
    </row>
    <row r="6" spans="1:5" ht="13.5" thickBot="1">
      <c r="A6" s="118"/>
      <c r="B6" s="119" t="s">
        <v>82</v>
      </c>
      <c r="C6" s="118" t="s">
        <v>83</v>
      </c>
      <c r="D6" s="120" t="s">
        <v>320</v>
      </c>
      <c r="E6" s="120" t="s">
        <v>321</v>
      </c>
    </row>
    <row r="7" spans="1:5" ht="16.5" thickBot="1">
      <c r="A7" s="121"/>
      <c r="B7" s="122" t="s">
        <v>0</v>
      </c>
      <c r="C7" s="123"/>
      <c r="D7" s="124"/>
      <c r="E7" s="124"/>
    </row>
    <row r="8" spans="1:5" ht="13.5" thickBot="1">
      <c r="A8" s="328" t="s">
        <v>31</v>
      </c>
      <c r="B8" s="329" t="s">
        <v>84</v>
      </c>
      <c r="C8" s="330">
        <f>+C9+C10+C11+C12+C13+C14</f>
        <v>80723174</v>
      </c>
      <c r="D8" s="331"/>
      <c r="E8" s="331"/>
    </row>
    <row r="9" spans="1:5" ht="12.75">
      <c r="A9" s="332" t="s">
        <v>85</v>
      </c>
      <c r="B9" s="333" t="s">
        <v>72</v>
      </c>
      <c r="C9" s="218">
        <v>26280192</v>
      </c>
      <c r="D9" s="335"/>
      <c r="E9" s="335"/>
    </row>
    <row r="10" spans="1:5" ht="12.75">
      <c r="A10" s="336" t="s">
        <v>86</v>
      </c>
      <c r="B10" s="337" t="s">
        <v>87</v>
      </c>
      <c r="C10" s="221">
        <v>25279680</v>
      </c>
      <c r="D10" s="339"/>
      <c r="E10" s="339"/>
    </row>
    <row r="11" spans="1:5" ht="12.75">
      <c r="A11" s="336" t="s">
        <v>88</v>
      </c>
      <c r="B11" s="337" t="s">
        <v>89</v>
      </c>
      <c r="C11" s="221">
        <v>27363302</v>
      </c>
      <c r="D11" s="339"/>
      <c r="E11" s="339"/>
    </row>
    <row r="12" spans="1:5" ht="12.75">
      <c r="A12" s="336" t="s">
        <v>90</v>
      </c>
      <c r="B12" s="337" t="s">
        <v>91</v>
      </c>
      <c r="C12" s="221">
        <v>1800000</v>
      </c>
      <c r="D12" s="339"/>
      <c r="E12" s="339"/>
    </row>
    <row r="13" spans="1:5" ht="12.75">
      <c r="A13" s="336" t="s">
        <v>92</v>
      </c>
      <c r="B13" s="337" t="s">
        <v>403</v>
      </c>
      <c r="C13" s="221"/>
      <c r="D13" s="339"/>
      <c r="E13" s="339"/>
    </row>
    <row r="14" spans="1:5" ht="13.5" thickBot="1">
      <c r="A14" s="340" t="s">
        <v>94</v>
      </c>
      <c r="B14" s="341" t="s">
        <v>95</v>
      </c>
      <c r="C14" s="338"/>
      <c r="D14" s="342"/>
      <c r="E14" s="342"/>
    </row>
    <row r="15" spans="1:5" ht="13.5" thickBot="1">
      <c r="A15" s="328" t="s">
        <v>34</v>
      </c>
      <c r="B15" s="343" t="s">
        <v>96</v>
      </c>
      <c r="C15" s="330">
        <f>+C16+C17+C18+C19+C20</f>
        <v>75179000</v>
      </c>
      <c r="D15" s="344"/>
      <c r="E15" s="344"/>
    </row>
    <row r="16" spans="1:5" ht="12.75">
      <c r="A16" s="332" t="s">
        <v>97</v>
      </c>
      <c r="B16" s="333" t="s">
        <v>98</v>
      </c>
      <c r="C16" s="334"/>
      <c r="D16" s="335"/>
      <c r="E16" s="335"/>
    </row>
    <row r="17" spans="1:5" ht="12.75">
      <c r="A17" s="336" t="s">
        <v>99</v>
      </c>
      <c r="B17" s="337" t="s">
        <v>100</v>
      </c>
      <c r="C17" s="338"/>
      <c r="D17" s="345"/>
      <c r="E17" s="345"/>
    </row>
    <row r="18" spans="1:5" ht="12.75">
      <c r="A18" s="336" t="s">
        <v>101</v>
      </c>
      <c r="B18" s="337" t="s">
        <v>102</v>
      </c>
      <c r="C18" s="338"/>
      <c r="D18" s="345"/>
      <c r="E18" s="345"/>
    </row>
    <row r="19" spans="1:5" ht="12.75">
      <c r="A19" s="336" t="s">
        <v>103</v>
      </c>
      <c r="B19" s="337" t="s">
        <v>104</v>
      </c>
      <c r="C19" s="338"/>
      <c r="D19" s="345"/>
      <c r="E19" s="345"/>
    </row>
    <row r="20" spans="1:5" ht="12.75">
      <c r="A20" s="336" t="s">
        <v>105</v>
      </c>
      <c r="B20" s="337" t="s">
        <v>106</v>
      </c>
      <c r="C20" s="221">
        <v>75179000</v>
      </c>
      <c r="D20" s="405"/>
      <c r="E20" s="345"/>
    </row>
    <row r="21" spans="1:5" ht="13.5" thickBot="1">
      <c r="A21" s="340" t="s">
        <v>107</v>
      </c>
      <c r="B21" s="341" t="s">
        <v>108</v>
      </c>
      <c r="C21" s="346"/>
      <c r="D21" s="347"/>
      <c r="E21" s="347"/>
    </row>
    <row r="22" spans="1:5" ht="13.5" thickBot="1">
      <c r="A22" s="328" t="s">
        <v>109</v>
      </c>
      <c r="B22" s="329" t="s">
        <v>110</v>
      </c>
      <c r="C22" s="330">
        <f>+C23+C24+C25+C26+C27</f>
        <v>0</v>
      </c>
      <c r="D22" s="348"/>
      <c r="E22" s="348"/>
    </row>
    <row r="23" spans="1:5" ht="12.75">
      <c r="A23" s="332" t="s">
        <v>111</v>
      </c>
      <c r="B23" s="333" t="s">
        <v>14</v>
      </c>
      <c r="C23" s="334"/>
      <c r="D23" s="349"/>
      <c r="E23" s="349"/>
    </row>
    <row r="24" spans="1:5" ht="12.75">
      <c r="A24" s="336" t="s">
        <v>112</v>
      </c>
      <c r="B24" s="337" t="s">
        <v>113</v>
      </c>
      <c r="C24" s="338"/>
      <c r="D24" s="345"/>
      <c r="E24" s="345"/>
    </row>
    <row r="25" spans="1:5" ht="12.75">
      <c r="A25" s="336" t="s">
        <v>114</v>
      </c>
      <c r="B25" s="337" t="s">
        <v>115</v>
      </c>
      <c r="C25" s="338"/>
      <c r="D25" s="339"/>
      <c r="E25" s="339"/>
    </row>
    <row r="26" spans="1:5" ht="12.75">
      <c r="A26" s="336" t="s">
        <v>116</v>
      </c>
      <c r="B26" s="337" t="s">
        <v>117</v>
      </c>
      <c r="C26" s="338"/>
      <c r="D26" s="339"/>
      <c r="E26" s="339"/>
    </row>
    <row r="27" spans="1:5" ht="12.75">
      <c r="A27" s="336" t="s">
        <v>118</v>
      </c>
      <c r="B27" s="337" t="s">
        <v>119</v>
      </c>
      <c r="C27" s="338"/>
      <c r="D27" s="339"/>
      <c r="E27" s="339"/>
    </row>
    <row r="28" spans="1:5" ht="13.5" thickBot="1">
      <c r="A28" s="340" t="s">
        <v>120</v>
      </c>
      <c r="B28" s="341" t="s">
        <v>121</v>
      </c>
      <c r="C28" s="346"/>
      <c r="D28" s="347"/>
      <c r="E28" s="347"/>
    </row>
    <row r="29" spans="1:5" ht="13.5" thickBot="1">
      <c r="A29" s="328" t="s">
        <v>122</v>
      </c>
      <c r="B29" s="329" t="s">
        <v>404</v>
      </c>
      <c r="C29" s="330">
        <f>SUM(C30:C36)</f>
        <v>19780000</v>
      </c>
      <c r="D29" s="330">
        <f>SUM(D30:D36)</f>
        <v>520000</v>
      </c>
      <c r="E29" s="330">
        <f>SUM(E30:E36)</f>
        <v>4074529</v>
      </c>
    </row>
    <row r="30" spans="1:5" ht="12.75">
      <c r="A30" s="332" t="s">
        <v>124</v>
      </c>
      <c r="B30" s="333" t="s">
        <v>606</v>
      </c>
      <c r="C30" s="218">
        <v>3000000</v>
      </c>
      <c r="D30" s="349"/>
      <c r="E30" s="349"/>
    </row>
    <row r="31" spans="1:5" ht="12.75">
      <c r="A31" s="336" t="s">
        <v>125</v>
      </c>
      <c r="B31" s="337" t="s">
        <v>126</v>
      </c>
      <c r="C31" s="221"/>
      <c r="D31" s="339"/>
      <c r="E31" s="339"/>
    </row>
    <row r="32" spans="1:5" ht="12.75">
      <c r="A32" s="336" t="s">
        <v>127</v>
      </c>
      <c r="B32" s="337" t="s">
        <v>15</v>
      </c>
      <c r="C32" s="221">
        <v>10000000</v>
      </c>
      <c r="D32" s="405">
        <v>520000</v>
      </c>
      <c r="E32" s="405">
        <v>4074529</v>
      </c>
    </row>
    <row r="33" spans="1:5" ht="12.75">
      <c r="A33" s="336" t="s">
        <v>128</v>
      </c>
      <c r="B33" s="337" t="s">
        <v>6</v>
      </c>
      <c r="C33" s="221">
        <v>400000</v>
      </c>
      <c r="D33" s="339"/>
      <c r="E33" s="339"/>
    </row>
    <row r="34" spans="1:5" ht="12.75">
      <c r="A34" s="336" t="s">
        <v>129</v>
      </c>
      <c r="B34" s="337" t="s">
        <v>130</v>
      </c>
      <c r="C34" s="221">
        <v>2700000</v>
      </c>
      <c r="D34" s="339"/>
      <c r="E34" s="339"/>
    </row>
    <row r="35" spans="1:5" ht="12.75">
      <c r="A35" s="336" t="s">
        <v>131</v>
      </c>
      <c r="B35" s="337" t="s">
        <v>512</v>
      </c>
      <c r="C35" s="221">
        <v>300000</v>
      </c>
      <c r="D35" s="339"/>
      <c r="E35" s="339"/>
    </row>
    <row r="36" spans="1:5" ht="13.5" thickBot="1">
      <c r="A36" s="340" t="s">
        <v>133</v>
      </c>
      <c r="B36" s="350" t="s">
        <v>134</v>
      </c>
      <c r="C36" s="346">
        <v>3380000</v>
      </c>
      <c r="D36" s="347"/>
      <c r="E36" s="347"/>
    </row>
    <row r="37" spans="1:5" ht="13.5" thickBot="1">
      <c r="A37" s="328" t="s">
        <v>135</v>
      </c>
      <c r="B37" s="329" t="s">
        <v>136</v>
      </c>
      <c r="C37" s="330">
        <f>SUM(C38:C48)</f>
        <v>17490000</v>
      </c>
      <c r="D37" s="348"/>
      <c r="E37" s="348"/>
    </row>
    <row r="38" spans="1:5" ht="12.75">
      <c r="A38" s="332" t="s">
        <v>137</v>
      </c>
      <c r="B38" s="333" t="s">
        <v>138</v>
      </c>
      <c r="C38" s="218"/>
      <c r="D38" s="349"/>
      <c r="E38" s="349"/>
    </row>
    <row r="39" spans="1:5" ht="12.75">
      <c r="A39" s="336" t="s">
        <v>139</v>
      </c>
      <c r="B39" s="337" t="s">
        <v>17</v>
      </c>
      <c r="C39" s="221">
        <v>1518000</v>
      </c>
      <c r="D39" s="339"/>
      <c r="E39" s="339"/>
    </row>
    <row r="40" spans="1:5" ht="12.75">
      <c r="A40" s="336" t="s">
        <v>140</v>
      </c>
      <c r="B40" s="337" t="s">
        <v>141</v>
      </c>
      <c r="C40" s="221">
        <v>2635000</v>
      </c>
      <c r="D40" s="339"/>
      <c r="E40" s="339"/>
    </row>
    <row r="41" spans="1:5" ht="12.75">
      <c r="A41" s="336" t="s">
        <v>142</v>
      </c>
      <c r="B41" s="337" t="s">
        <v>18</v>
      </c>
      <c r="C41" s="221"/>
      <c r="D41" s="339"/>
      <c r="E41" s="339"/>
    </row>
    <row r="42" spans="1:5" ht="12.75">
      <c r="A42" s="336" t="s">
        <v>143</v>
      </c>
      <c r="B42" s="337" t="s">
        <v>19</v>
      </c>
      <c r="C42" s="221">
        <v>2315000</v>
      </c>
      <c r="D42" s="339"/>
      <c r="E42" s="339"/>
    </row>
    <row r="43" spans="1:5" ht="12.75">
      <c r="A43" s="336" t="s">
        <v>144</v>
      </c>
      <c r="B43" s="337" t="s">
        <v>145</v>
      </c>
      <c r="C43" s="221">
        <v>972000</v>
      </c>
      <c r="D43" s="339"/>
      <c r="E43" s="339"/>
    </row>
    <row r="44" spans="1:5" ht="12.75">
      <c r="A44" s="336" t="s">
        <v>146</v>
      </c>
      <c r="B44" s="337" t="s">
        <v>21</v>
      </c>
      <c r="C44" s="221"/>
      <c r="D44" s="339"/>
      <c r="E44" s="339"/>
    </row>
    <row r="45" spans="1:5" ht="12.75">
      <c r="A45" s="336" t="s">
        <v>147</v>
      </c>
      <c r="B45" s="337" t="s">
        <v>148</v>
      </c>
      <c r="C45" s="221">
        <v>150000</v>
      </c>
      <c r="D45" s="339"/>
      <c r="E45" s="339"/>
    </row>
    <row r="46" spans="1:5" ht="12.75">
      <c r="A46" s="336" t="s">
        <v>149</v>
      </c>
      <c r="B46" s="337" t="s">
        <v>150</v>
      </c>
      <c r="C46" s="230"/>
      <c r="D46" s="339"/>
      <c r="E46" s="339"/>
    </row>
    <row r="47" spans="1:5" ht="12.75">
      <c r="A47" s="340" t="s">
        <v>151</v>
      </c>
      <c r="B47" s="341" t="s">
        <v>152</v>
      </c>
      <c r="C47" s="231"/>
      <c r="D47" s="339"/>
      <c r="E47" s="339"/>
    </row>
    <row r="48" spans="1:5" ht="13.5" thickBot="1">
      <c r="A48" s="340" t="s">
        <v>153</v>
      </c>
      <c r="B48" s="341" t="s">
        <v>23</v>
      </c>
      <c r="C48" s="231">
        <v>9900000</v>
      </c>
      <c r="D48" s="347"/>
      <c r="E48" s="347"/>
    </row>
    <row r="49" spans="1:5" ht="13.5" thickBot="1">
      <c r="A49" s="328" t="s">
        <v>154</v>
      </c>
      <c r="B49" s="329" t="s">
        <v>155</v>
      </c>
      <c r="C49" s="330">
        <f>SUM(C50:C54)</f>
        <v>0</v>
      </c>
      <c r="D49" s="348"/>
      <c r="E49" s="348"/>
    </row>
    <row r="50" spans="1:5" ht="12.75">
      <c r="A50" s="332" t="s">
        <v>156</v>
      </c>
      <c r="B50" s="333" t="s">
        <v>157</v>
      </c>
      <c r="C50" s="334"/>
      <c r="D50" s="349"/>
      <c r="E50" s="349"/>
    </row>
    <row r="51" spans="1:5" ht="12.75">
      <c r="A51" s="336" t="s">
        <v>158</v>
      </c>
      <c r="B51" s="337" t="s">
        <v>25</v>
      </c>
      <c r="C51" s="338"/>
      <c r="D51" s="339"/>
      <c r="E51" s="339"/>
    </row>
    <row r="52" spans="1:5" ht="12.75">
      <c r="A52" s="336" t="s">
        <v>159</v>
      </c>
      <c r="B52" s="337" t="s">
        <v>74</v>
      </c>
      <c r="C52" s="338"/>
      <c r="D52" s="339"/>
      <c r="E52" s="339"/>
    </row>
    <row r="53" spans="1:5" ht="12.75">
      <c r="A53" s="336" t="s">
        <v>160</v>
      </c>
      <c r="B53" s="337" t="s">
        <v>161</v>
      </c>
      <c r="C53" s="338"/>
      <c r="D53" s="339"/>
      <c r="E53" s="339"/>
    </row>
    <row r="54" spans="1:5" ht="13.5" thickBot="1">
      <c r="A54" s="340" t="s">
        <v>162</v>
      </c>
      <c r="B54" s="341" t="s">
        <v>163</v>
      </c>
      <c r="C54" s="346"/>
      <c r="D54" s="347"/>
      <c r="E54" s="347"/>
    </row>
    <row r="55" spans="1:5" ht="13.5" thickBot="1">
      <c r="A55" s="328" t="s">
        <v>164</v>
      </c>
      <c r="B55" s="329" t="s">
        <v>165</v>
      </c>
      <c r="C55" s="330">
        <f>SUM(C56:C58)</f>
        <v>0</v>
      </c>
      <c r="D55" s="348"/>
      <c r="E55" s="348"/>
    </row>
    <row r="56" spans="1:5" ht="12.75">
      <c r="A56" s="332" t="s">
        <v>166</v>
      </c>
      <c r="B56" s="333" t="s">
        <v>167</v>
      </c>
      <c r="C56" s="334"/>
      <c r="D56" s="349"/>
      <c r="E56" s="349"/>
    </row>
    <row r="57" spans="1:5" ht="12.75">
      <c r="A57" s="336" t="s">
        <v>168</v>
      </c>
      <c r="B57" s="337" t="s">
        <v>169</v>
      </c>
      <c r="C57" s="338"/>
      <c r="D57" s="339"/>
      <c r="E57" s="339"/>
    </row>
    <row r="58" spans="1:5" ht="12.75">
      <c r="A58" s="336" t="s">
        <v>170</v>
      </c>
      <c r="B58" s="337" t="s">
        <v>171</v>
      </c>
      <c r="C58" s="338"/>
      <c r="D58" s="339"/>
      <c r="E58" s="339"/>
    </row>
    <row r="59" spans="1:5" ht="13.5" thickBot="1">
      <c r="A59" s="340" t="s">
        <v>172</v>
      </c>
      <c r="B59" s="341" t="s">
        <v>173</v>
      </c>
      <c r="C59" s="346"/>
      <c r="D59" s="347"/>
      <c r="E59" s="347"/>
    </row>
    <row r="60" spans="1:5" ht="13.5" thickBot="1">
      <c r="A60" s="328" t="s">
        <v>174</v>
      </c>
      <c r="B60" s="343" t="s">
        <v>175</v>
      </c>
      <c r="C60" s="330">
        <f>SUM(C61:C63)</f>
        <v>24820000</v>
      </c>
      <c r="D60" s="348"/>
      <c r="E60" s="348"/>
    </row>
    <row r="61" spans="1:5" ht="12.75">
      <c r="A61" s="332" t="s">
        <v>176</v>
      </c>
      <c r="B61" s="333" t="s">
        <v>177</v>
      </c>
      <c r="C61" s="338"/>
      <c r="D61" s="349"/>
      <c r="E61" s="349"/>
    </row>
    <row r="62" spans="1:5" ht="12.75">
      <c r="A62" s="336" t="s">
        <v>178</v>
      </c>
      <c r="B62" s="337" t="s">
        <v>179</v>
      </c>
      <c r="C62" s="338"/>
      <c r="D62" s="339"/>
      <c r="E62" s="339"/>
    </row>
    <row r="63" spans="1:5" ht="12.75">
      <c r="A63" s="336" t="s">
        <v>180</v>
      </c>
      <c r="B63" s="337" t="s">
        <v>181</v>
      </c>
      <c r="C63" s="218">
        <v>24820000</v>
      </c>
      <c r="D63" s="339"/>
      <c r="E63" s="339"/>
    </row>
    <row r="64" spans="1:5" ht="13.5" thickBot="1">
      <c r="A64" s="340" t="s">
        <v>182</v>
      </c>
      <c r="B64" s="341" t="s">
        <v>183</v>
      </c>
      <c r="C64" s="338"/>
      <c r="D64" s="347"/>
      <c r="E64" s="347"/>
    </row>
    <row r="65" spans="1:5" ht="13.5" thickBot="1">
      <c r="A65" s="328" t="s">
        <v>313</v>
      </c>
      <c r="B65" s="329" t="s">
        <v>185</v>
      </c>
      <c r="C65" s="330">
        <f>+C8+C15+C22+C29+C37+C49+C55+C60</f>
        <v>217992174</v>
      </c>
      <c r="D65" s="330">
        <f>+D8+D15+D22+D29+D37+D49+D55+D60</f>
        <v>520000</v>
      </c>
      <c r="E65" s="330">
        <f>+E8+E15+E22+E29+E37+E49+E55+E60</f>
        <v>4074529</v>
      </c>
    </row>
    <row r="66" spans="1:5" ht="13.5" thickBot="1">
      <c r="A66" s="351" t="s">
        <v>405</v>
      </c>
      <c r="B66" s="343" t="s">
        <v>187</v>
      </c>
      <c r="C66" s="330">
        <f>SUM(C67:C69)</f>
        <v>10000000</v>
      </c>
      <c r="D66" s="348"/>
      <c r="E66" s="348"/>
    </row>
    <row r="67" spans="1:5" ht="12.75">
      <c r="A67" s="332" t="s">
        <v>188</v>
      </c>
      <c r="B67" s="333" t="s">
        <v>189</v>
      </c>
      <c r="C67" s="338"/>
      <c r="D67" s="349"/>
      <c r="E67" s="349"/>
    </row>
    <row r="68" spans="1:5" ht="12.75">
      <c r="A68" s="336" t="s">
        <v>190</v>
      </c>
      <c r="B68" s="337" t="s">
        <v>191</v>
      </c>
      <c r="C68" s="338">
        <v>10000000</v>
      </c>
      <c r="D68" s="339"/>
      <c r="E68" s="339"/>
    </row>
    <row r="69" spans="1:5" ht="13.5" thickBot="1">
      <c r="A69" s="340" t="s">
        <v>192</v>
      </c>
      <c r="B69" s="352" t="s">
        <v>406</v>
      </c>
      <c r="C69" s="338"/>
      <c r="D69" s="347"/>
      <c r="E69" s="347"/>
    </row>
    <row r="70" spans="1:5" ht="13.5" thickBot="1">
      <c r="A70" s="351" t="s">
        <v>194</v>
      </c>
      <c r="B70" s="343" t="s">
        <v>195</v>
      </c>
      <c r="C70" s="330">
        <f>SUM(C71:C74)</f>
        <v>0</v>
      </c>
      <c r="D70" s="348"/>
      <c r="E70" s="348"/>
    </row>
    <row r="71" spans="1:5" ht="12.75">
      <c r="A71" s="332" t="s">
        <v>196</v>
      </c>
      <c r="B71" s="333" t="s">
        <v>197</v>
      </c>
      <c r="C71" s="338"/>
      <c r="D71" s="349"/>
      <c r="E71" s="349"/>
    </row>
    <row r="72" spans="1:5" ht="12.75">
      <c r="A72" s="336" t="s">
        <v>198</v>
      </c>
      <c r="B72" s="337" t="s">
        <v>199</v>
      </c>
      <c r="C72" s="338"/>
      <c r="D72" s="339"/>
      <c r="E72" s="339"/>
    </row>
    <row r="73" spans="1:5" ht="12.75">
      <c r="A73" s="336" t="s">
        <v>200</v>
      </c>
      <c r="B73" s="337" t="s">
        <v>201</v>
      </c>
      <c r="C73" s="338"/>
      <c r="D73" s="339"/>
      <c r="E73" s="339"/>
    </row>
    <row r="74" spans="1:5" ht="13.5" thickBot="1">
      <c r="A74" s="340" t="s">
        <v>202</v>
      </c>
      <c r="B74" s="341" t="s">
        <v>203</v>
      </c>
      <c r="C74" s="338"/>
      <c r="D74" s="347"/>
      <c r="E74" s="347"/>
    </row>
    <row r="75" spans="1:5" ht="13.5" thickBot="1">
      <c r="A75" s="351" t="s">
        <v>204</v>
      </c>
      <c r="B75" s="343" t="s">
        <v>205</v>
      </c>
      <c r="C75" s="330">
        <f>SUM(C76:C77)</f>
        <v>60000000</v>
      </c>
      <c r="D75" s="353">
        <f>SUM(D76:D77)</f>
        <v>0</v>
      </c>
      <c r="E75" s="353">
        <f>SUM(E76:E77)</f>
        <v>0</v>
      </c>
    </row>
    <row r="76" spans="1:5" ht="12.75">
      <c r="A76" s="332" t="s">
        <v>206</v>
      </c>
      <c r="B76" s="333" t="s">
        <v>27</v>
      </c>
      <c r="C76" s="338">
        <v>60000000</v>
      </c>
      <c r="D76" s="354"/>
      <c r="E76" s="354"/>
    </row>
    <row r="77" spans="1:5" ht="13.5" thickBot="1">
      <c r="A77" s="340" t="s">
        <v>207</v>
      </c>
      <c r="B77" s="341" t="s">
        <v>208</v>
      </c>
      <c r="C77" s="338"/>
      <c r="D77" s="347"/>
      <c r="E77" s="347"/>
    </row>
    <row r="78" spans="1:5" ht="13.5" thickBot="1">
      <c r="A78" s="351" t="s">
        <v>209</v>
      </c>
      <c r="B78" s="343" t="s">
        <v>210</v>
      </c>
      <c r="C78" s="330">
        <f>SUM(C79:C81)</f>
        <v>2882063</v>
      </c>
      <c r="D78" s="344"/>
      <c r="E78" s="344"/>
    </row>
    <row r="79" spans="1:5" ht="12.75">
      <c r="A79" s="332" t="s">
        <v>211</v>
      </c>
      <c r="B79" s="333" t="s">
        <v>212</v>
      </c>
      <c r="C79" s="338">
        <v>2882063</v>
      </c>
      <c r="D79" s="349"/>
      <c r="E79" s="349"/>
    </row>
    <row r="80" spans="1:5" ht="12.75">
      <c r="A80" s="336" t="s">
        <v>213</v>
      </c>
      <c r="B80" s="337" t="s">
        <v>214</v>
      </c>
      <c r="C80" s="338"/>
      <c r="D80" s="339"/>
      <c r="E80" s="339"/>
    </row>
    <row r="81" spans="1:5" ht="13.5" thickBot="1">
      <c r="A81" s="340" t="s">
        <v>215</v>
      </c>
      <c r="B81" s="341" t="s">
        <v>216</v>
      </c>
      <c r="C81" s="338"/>
      <c r="D81" s="347"/>
      <c r="E81" s="347"/>
    </row>
    <row r="82" spans="1:5" ht="13.5" thickBot="1">
      <c r="A82" s="351" t="s">
        <v>217</v>
      </c>
      <c r="B82" s="343" t="s">
        <v>218</v>
      </c>
      <c r="C82" s="330">
        <f>SUM(C83:C86)</f>
        <v>0</v>
      </c>
      <c r="D82" s="348"/>
      <c r="E82" s="348"/>
    </row>
    <row r="83" spans="1:5" ht="12.75">
      <c r="A83" s="355" t="s">
        <v>219</v>
      </c>
      <c r="B83" s="333" t="s">
        <v>220</v>
      </c>
      <c r="C83" s="338"/>
      <c r="D83" s="349"/>
      <c r="E83" s="349"/>
    </row>
    <row r="84" spans="1:5" ht="12.75">
      <c r="A84" s="356" t="s">
        <v>221</v>
      </c>
      <c r="B84" s="337" t="s">
        <v>222</v>
      </c>
      <c r="C84" s="338"/>
      <c r="D84" s="339"/>
      <c r="E84" s="339"/>
    </row>
    <row r="85" spans="1:5" ht="12.75">
      <c r="A85" s="356" t="s">
        <v>223</v>
      </c>
      <c r="B85" s="337" t="s">
        <v>224</v>
      </c>
      <c r="C85" s="338"/>
      <c r="D85" s="339"/>
      <c r="E85" s="339"/>
    </row>
    <row r="86" spans="1:5" ht="13.5" thickBot="1">
      <c r="A86" s="357" t="s">
        <v>225</v>
      </c>
      <c r="B86" s="341" t="s">
        <v>226</v>
      </c>
      <c r="C86" s="338"/>
      <c r="D86" s="342"/>
      <c r="E86" s="342"/>
    </row>
    <row r="87" spans="1:5" ht="13.5" thickBot="1">
      <c r="A87" s="351" t="s">
        <v>227</v>
      </c>
      <c r="B87" s="343" t="s">
        <v>228</v>
      </c>
      <c r="C87" s="358"/>
      <c r="D87" s="344"/>
      <c r="E87" s="344"/>
    </row>
    <row r="88" spans="1:5" ht="13.5" thickBot="1">
      <c r="A88" s="351" t="s">
        <v>407</v>
      </c>
      <c r="B88" s="343" t="s">
        <v>230</v>
      </c>
      <c r="C88" s="358"/>
      <c r="D88" s="359"/>
      <c r="E88" s="359"/>
    </row>
    <row r="89" spans="1:5" ht="13.5" thickBot="1">
      <c r="A89" s="351" t="s">
        <v>408</v>
      </c>
      <c r="B89" s="360" t="s">
        <v>232</v>
      </c>
      <c r="C89" s="330">
        <f>+C66+C70+C75+C78+C82+C88+C87</f>
        <v>72882063</v>
      </c>
      <c r="D89" s="330">
        <f>+D66+D70+D75+D78+D82+D88+D87</f>
        <v>0</v>
      </c>
      <c r="E89" s="330">
        <f>+E66+E70+E75+E78+E82+E88+E87</f>
        <v>0</v>
      </c>
    </row>
    <row r="90" spans="1:5" ht="13.5" thickBot="1">
      <c r="A90" s="361" t="s">
        <v>409</v>
      </c>
      <c r="B90" s="362" t="s">
        <v>410</v>
      </c>
      <c r="C90" s="330">
        <f>+C65+C89</f>
        <v>290874237</v>
      </c>
      <c r="D90" s="330">
        <f>+D65+D89</f>
        <v>520000</v>
      </c>
      <c r="E90" s="330">
        <f>+E65+E89</f>
        <v>4074529</v>
      </c>
    </row>
    <row r="91" spans="1:5" ht="13.5" thickBot="1">
      <c r="A91" s="363"/>
      <c r="B91" s="364"/>
      <c r="C91" s="365"/>
      <c r="D91" s="349"/>
      <c r="E91" s="349"/>
    </row>
    <row r="92" spans="1:5" ht="13.5" thickBot="1">
      <c r="A92" s="366"/>
      <c r="B92" s="367" t="s">
        <v>1</v>
      </c>
      <c r="C92" s="368"/>
      <c r="D92" s="369"/>
      <c r="E92" s="369"/>
    </row>
    <row r="93" spans="1:5" ht="13.5" thickBot="1">
      <c r="A93" s="370" t="s">
        <v>31</v>
      </c>
      <c r="B93" s="371" t="s">
        <v>458</v>
      </c>
      <c r="C93" s="372">
        <f>+C94+C95+C96+C97+C98+C111</f>
        <v>137433448</v>
      </c>
      <c r="D93" s="372">
        <f>+D94+D95+D96+D97+D98+D111</f>
        <v>520000</v>
      </c>
      <c r="E93" s="372">
        <f>+E94+E95+E96+E97+E98+E111</f>
        <v>4074529</v>
      </c>
    </row>
    <row r="94" spans="1:5" ht="12.75">
      <c r="A94" s="373" t="s">
        <v>85</v>
      </c>
      <c r="B94" s="374" t="s">
        <v>238</v>
      </c>
      <c r="C94" s="375">
        <v>52775000</v>
      </c>
      <c r="D94" s="349"/>
      <c r="E94" s="349"/>
    </row>
    <row r="95" spans="1:5" ht="12.75">
      <c r="A95" s="336" t="s">
        <v>86</v>
      </c>
      <c r="B95" s="376" t="s">
        <v>239</v>
      </c>
      <c r="C95" s="338">
        <v>31659491</v>
      </c>
      <c r="D95" s="339"/>
      <c r="E95" s="339"/>
    </row>
    <row r="96" spans="1:5" ht="12.75">
      <c r="A96" s="336" t="s">
        <v>88</v>
      </c>
      <c r="B96" s="376" t="s">
        <v>240</v>
      </c>
      <c r="C96" s="346">
        <v>35781448</v>
      </c>
      <c r="D96" s="339"/>
      <c r="E96" s="339"/>
    </row>
    <row r="97" spans="1:5" ht="12.75">
      <c r="A97" s="336" t="s">
        <v>90</v>
      </c>
      <c r="B97" s="376" t="s">
        <v>11</v>
      </c>
      <c r="C97" s="346">
        <v>5074000</v>
      </c>
      <c r="D97" s="339"/>
      <c r="E97" s="339"/>
    </row>
    <row r="98" spans="1:5" ht="12.75">
      <c r="A98" s="336" t="s">
        <v>241</v>
      </c>
      <c r="B98" s="377" t="s">
        <v>29</v>
      </c>
      <c r="C98" s="346">
        <v>11643509</v>
      </c>
      <c r="D98" s="346">
        <f>D104+D105+D106+D110</f>
        <v>520000</v>
      </c>
      <c r="E98" s="346">
        <v>4074529</v>
      </c>
    </row>
    <row r="99" spans="1:5" ht="12.75">
      <c r="A99" s="336" t="s">
        <v>94</v>
      </c>
      <c r="B99" s="376" t="s">
        <v>411</v>
      </c>
      <c r="C99" s="346"/>
      <c r="D99" s="339"/>
      <c r="E99" s="339"/>
    </row>
    <row r="100" spans="1:5" ht="12.75">
      <c r="A100" s="336" t="s">
        <v>243</v>
      </c>
      <c r="B100" s="378" t="s">
        <v>244</v>
      </c>
      <c r="C100" s="346"/>
      <c r="D100" s="339"/>
      <c r="E100" s="339"/>
    </row>
    <row r="101" spans="1:5" ht="12.75">
      <c r="A101" s="336" t="s">
        <v>245</v>
      </c>
      <c r="B101" s="378" t="s">
        <v>246</v>
      </c>
      <c r="C101" s="346"/>
      <c r="D101" s="339"/>
      <c r="E101" s="339"/>
    </row>
    <row r="102" spans="1:5" ht="12.75">
      <c r="A102" s="336" t="s">
        <v>247</v>
      </c>
      <c r="B102" s="378" t="s">
        <v>248</v>
      </c>
      <c r="C102" s="346"/>
      <c r="D102" s="339"/>
      <c r="E102" s="339"/>
    </row>
    <row r="103" spans="1:5" ht="12.75">
      <c r="A103" s="336" t="s">
        <v>249</v>
      </c>
      <c r="B103" s="379" t="s">
        <v>250</v>
      </c>
      <c r="C103" s="346"/>
      <c r="D103" s="339"/>
      <c r="E103" s="339"/>
    </row>
    <row r="104" spans="1:5" ht="12.75">
      <c r="A104" s="336" t="s">
        <v>251</v>
      </c>
      <c r="B104" s="379" t="s">
        <v>252</v>
      </c>
      <c r="C104" s="346"/>
      <c r="D104" s="339"/>
      <c r="E104" s="339"/>
    </row>
    <row r="105" spans="1:5" ht="12.75">
      <c r="A105" s="336" t="s">
        <v>253</v>
      </c>
      <c r="B105" s="378" t="s">
        <v>254</v>
      </c>
      <c r="C105" s="346">
        <v>8223509</v>
      </c>
      <c r="D105" s="339"/>
      <c r="E105" s="410">
        <v>4074529</v>
      </c>
    </row>
    <row r="106" spans="1:5" ht="12.75">
      <c r="A106" s="336" t="s">
        <v>255</v>
      </c>
      <c r="B106" s="378" t="s">
        <v>256</v>
      </c>
      <c r="C106" s="346"/>
      <c r="D106" s="339"/>
      <c r="E106" s="339"/>
    </row>
    <row r="107" spans="1:5" ht="12.75">
      <c r="A107" s="336" t="s">
        <v>257</v>
      </c>
      <c r="B107" s="379" t="s">
        <v>258</v>
      </c>
      <c r="C107" s="346"/>
      <c r="D107" s="339"/>
      <c r="E107" s="339"/>
    </row>
    <row r="108" spans="1:5" ht="12.75">
      <c r="A108" s="380" t="s">
        <v>259</v>
      </c>
      <c r="B108" s="381" t="s">
        <v>260</v>
      </c>
      <c r="C108" s="346"/>
      <c r="D108" s="339"/>
      <c r="E108" s="339"/>
    </row>
    <row r="109" spans="1:5" ht="12.75">
      <c r="A109" s="336" t="s">
        <v>261</v>
      </c>
      <c r="B109" s="381" t="s">
        <v>262</v>
      </c>
      <c r="C109" s="346"/>
      <c r="D109" s="339"/>
      <c r="E109" s="339"/>
    </row>
    <row r="110" spans="1:5" ht="12.75">
      <c r="A110" s="336" t="s">
        <v>263</v>
      </c>
      <c r="B110" s="379" t="s">
        <v>264</v>
      </c>
      <c r="C110" s="346">
        <v>3420000</v>
      </c>
      <c r="D110" s="405">
        <v>520000</v>
      </c>
      <c r="E110" s="339"/>
    </row>
    <row r="111" spans="1:5" ht="12.75">
      <c r="A111" s="336" t="s">
        <v>265</v>
      </c>
      <c r="B111" s="376" t="s">
        <v>5</v>
      </c>
      <c r="C111" s="338">
        <v>500000</v>
      </c>
      <c r="D111" s="339"/>
      <c r="E111" s="339"/>
    </row>
    <row r="112" spans="1:5" ht="12.75">
      <c r="A112" s="340" t="s">
        <v>266</v>
      </c>
      <c r="B112" s="376" t="s">
        <v>412</v>
      </c>
      <c r="C112" s="338">
        <v>500000</v>
      </c>
      <c r="D112" s="339"/>
      <c r="E112" s="339"/>
    </row>
    <row r="113" spans="1:5" ht="13.5" thickBot="1">
      <c r="A113" s="382" t="s">
        <v>268</v>
      </c>
      <c r="B113" s="383" t="s">
        <v>413</v>
      </c>
      <c r="C113" s="384"/>
      <c r="D113" s="347"/>
      <c r="E113" s="347"/>
    </row>
    <row r="114" spans="1:5" ht="13.5" thickBot="1">
      <c r="A114" s="328" t="s">
        <v>34</v>
      </c>
      <c r="B114" s="385" t="s">
        <v>459</v>
      </c>
      <c r="C114" s="330">
        <f>+C115+C117+C119</f>
        <v>99848000</v>
      </c>
      <c r="D114" s="348"/>
      <c r="E114" s="348"/>
    </row>
    <row r="115" spans="1:5" ht="12.75">
      <c r="A115" s="332" t="s">
        <v>97</v>
      </c>
      <c r="B115" s="376" t="s">
        <v>4</v>
      </c>
      <c r="C115" s="334"/>
      <c r="D115" s="349"/>
      <c r="E115" s="349"/>
    </row>
    <row r="116" spans="1:5" ht="12.75">
      <c r="A116" s="332" t="s">
        <v>99</v>
      </c>
      <c r="B116" s="386" t="s">
        <v>270</v>
      </c>
      <c r="C116" s="334"/>
      <c r="D116" s="339"/>
      <c r="E116" s="339"/>
    </row>
    <row r="117" spans="1:5" ht="12.75">
      <c r="A117" s="332" t="s">
        <v>101</v>
      </c>
      <c r="B117" s="386" t="s">
        <v>3</v>
      </c>
      <c r="C117" s="338">
        <v>99848000</v>
      </c>
      <c r="D117" s="339"/>
      <c r="E117" s="339"/>
    </row>
    <row r="118" spans="1:5" ht="12.75">
      <c r="A118" s="332" t="s">
        <v>103</v>
      </c>
      <c r="B118" s="386" t="s">
        <v>271</v>
      </c>
      <c r="C118" s="338"/>
      <c r="D118" s="339"/>
      <c r="E118" s="339"/>
    </row>
    <row r="119" spans="1:5" ht="12.75">
      <c r="A119" s="332" t="s">
        <v>105</v>
      </c>
      <c r="B119" s="387" t="s">
        <v>272</v>
      </c>
      <c r="C119" s="338"/>
      <c r="D119" s="339"/>
      <c r="E119" s="339"/>
    </row>
    <row r="120" spans="1:5" ht="12.75">
      <c r="A120" s="332" t="s">
        <v>107</v>
      </c>
      <c r="B120" s="388" t="s">
        <v>273</v>
      </c>
      <c r="C120" s="338"/>
      <c r="D120" s="339"/>
      <c r="E120" s="339"/>
    </row>
    <row r="121" spans="1:5" ht="12.75">
      <c r="A121" s="332" t="s">
        <v>274</v>
      </c>
      <c r="B121" s="389" t="s">
        <v>275</v>
      </c>
      <c r="C121" s="338"/>
      <c r="D121" s="339"/>
      <c r="E121" s="339"/>
    </row>
    <row r="122" spans="1:5" ht="12.75">
      <c r="A122" s="332" t="s">
        <v>276</v>
      </c>
      <c r="B122" s="379" t="s">
        <v>252</v>
      </c>
      <c r="C122" s="338"/>
      <c r="D122" s="339"/>
      <c r="E122" s="339"/>
    </row>
    <row r="123" spans="1:5" ht="12.75">
      <c r="A123" s="332" t="s">
        <v>277</v>
      </c>
      <c r="B123" s="379" t="s">
        <v>278</v>
      </c>
      <c r="C123" s="338"/>
      <c r="D123" s="339"/>
      <c r="E123" s="339"/>
    </row>
    <row r="124" spans="1:5" ht="12.75">
      <c r="A124" s="332" t="s">
        <v>279</v>
      </c>
      <c r="B124" s="379" t="s">
        <v>280</v>
      </c>
      <c r="C124" s="338"/>
      <c r="D124" s="339"/>
      <c r="E124" s="339"/>
    </row>
    <row r="125" spans="1:5" ht="12.75">
      <c r="A125" s="332" t="s">
        <v>281</v>
      </c>
      <c r="B125" s="379" t="s">
        <v>258</v>
      </c>
      <c r="C125" s="338"/>
      <c r="D125" s="339"/>
      <c r="E125" s="339"/>
    </row>
    <row r="126" spans="1:5" ht="12.75">
      <c r="A126" s="332" t="s">
        <v>282</v>
      </c>
      <c r="B126" s="379" t="s">
        <v>283</v>
      </c>
      <c r="C126" s="338"/>
      <c r="D126" s="339"/>
      <c r="E126" s="339"/>
    </row>
    <row r="127" spans="1:5" ht="13.5" thickBot="1">
      <c r="A127" s="380" t="s">
        <v>284</v>
      </c>
      <c r="B127" s="379" t="s">
        <v>285</v>
      </c>
      <c r="C127" s="346"/>
      <c r="D127" s="347"/>
      <c r="E127" s="347"/>
    </row>
    <row r="128" spans="1:5" ht="13.5" thickBot="1">
      <c r="A128" s="328" t="s">
        <v>109</v>
      </c>
      <c r="B128" s="329" t="s">
        <v>286</v>
      </c>
      <c r="C128" s="330">
        <f>+C93+C114</f>
        <v>237281448</v>
      </c>
      <c r="D128" s="330">
        <f>+D93+D114</f>
        <v>520000</v>
      </c>
      <c r="E128" s="330">
        <f>+E93+E114</f>
        <v>4074529</v>
      </c>
    </row>
    <row r="129" spans="1:5" ht="13.5" thickBot="1">
      <c r="A129" s="328" t="s">
        <v>287</v>
      </c>
      <c r="B129" s="329" t="s">
        <v>288</v>
      </c>
      <c r="C129" s="330">
        <f>+C130+C131+C132</f>
        <v>10000000</v>
      </c>
      <c r="D129" s="348"/>
      <c r="E129" s="348"/>
    </row>
    <row r="130" spans="1:5" ht="12.75">
      <c r="A130" s="332" t="s">
        <v>124</v>
      </c>
      <c r="B130" s="390" t="s">
        <v>414</v>
      </c>
      <c r="C130" s="338"/>
      <c r="D130" s="335"/>
      <c r="E130" s="335"/>
    </row>
    <row r="131" spans="1:5" ht="12.75">
      <c r="A131" s="332" t="s">
        <v>125</v>
      </c>
      <c r="B131" s="390" t="s">
        <v>290</v>
      </c>
      <c r="C131" s="338">
        <v>10000000</v>
      </c>
      <c r="D131" s="339"/>
      <c r="E131" s="339"/>
    </row>
    <row r="132" spans="1:5" ht="13.5" thickBot="1">
      <c r="A132" s="380" t="s">
        <v>127</v>
      </c>
      <c r="B132" s="377" t="s">
        <v>415</v>
      </c>
      <c r="C132" s="338"/>
      <c r="D132" s="347"/>
      <c r="E132" s="347"/>
    </row>
    <row r="133" spans="1:5" ht="13.5" thickBot="1">
      <c r="A133" s="328" t="s">
        <v>135</v>
      </c>
      <c r="B133" s="329" t="s">
        <v>292</v>
      </c>
      <c r="C133" s="330">
        <f>+C134+C135+C136+C137+C138+C139</f>
        <v>0</v>
      </c>
      <c r="D133" s="348"/>
      <c r="E133" s="348"/>
    </row>
    <row r="134" spans="1:5" ht="12.75">
      <c r="A134" s="332" t="s">
        <v>137</v>
      </c>
      <c r="B134" s="390" t="s">
        <v>293</v>
      </c>
      <c r="C134" s="338"/>
      <c r="D134" s="349"/>
      <c r="E134" s="349"/>
    </row>
    <row r="135" spans="1:5" ht="12.75">
      <c r="A135" s="332" t="s">
        <v>139</v>
      </c>
      <c r="B135" s="390" t="s">
        <v>294</v>
      </c>
      <c r="C135" s="338"/>
      <c r="D135" s="339"/>
      <c r="E135" s="339"/>
    </row>
    <row r="136" spans="1:5" ht="12.75">
      <c r="A136" s="332" t="s">
        <v>140</v>
      </c>
      <c r="B136" s="390" t="s">
        <v>295</v>
      </c>
      <c r="C136" s="338"/>
      <c r="D136" s="339"/>
      <c r="E136" s="339"/>
    </row>
    <row r="137" spans="1:9" ht="12.75">
      <c r="A137" s="332" t="s">
        <v>142</v>
      </c>
      <c r="B137" s="390" t="s">
        <v>416</v>
      </c>
      <c r="C137" s="338"/>
      <c r="D137" s="339"/>
      <c r="E137" s="339"/>
      <c r="I137" s="128"/>
    </row>
    <row r="138" spans="1:5" ht="12.75">
      <c r="A138" s="332" t="s">
        <v>143</v>
      </c>
      <c r="B138" s="390" t="s">
        <v>297</v>
      </c>
      <c r="C138" s="338"/>
      <c r="D138" s="339"/>
      <c r="E138" s="339"/>
    </row>
    <row r="139" spans="1:5" ht="13.5" thickBot="1">
      <c r="A139" s="380" t="s">
        <v>144</v>
      </c>
      <c r="B139" s="377" t="s">
        <v>298</v>
      </c>
      <c r="C139" s="338"/>
      <c r="D139" s="342"/>
      <c r="E139" s="342"/>
    </row>
    <row r="140" spans="1:5" ht="13.5" thickBot="1">
      <c r="A140" s="328" t="s">
        <v>154</v>
      </c>
      <c r="B140" s="329" t="s">
        <v>417</v>
      </c>
      <c r="C140" s="330">
        <f>+C141+C142+C144+C145+C143</f>
        <v>43592789</v>
      </c>
      <c r="D140" s="348"/>
      <c r="E140" s="348"/>
    </row>
    <row r="141" spans="1:5" ht="12.75">
      <c r="A141" s="332" t="s">
        <v>156</v>
      </c>
      <c r="B141" s="390" t="s">
        <v>418</v>
      </c>
      <c r="C141" s="338"/>
      <c r="D141" s="349"/>
      <c r="E141" s="349"/>
    </row>
    <row r="142" spans="1:5" ht="12.75">
      <c r="A142" s="332" t="s">
        <v>158</v>
      </c>
      <c r="B142" s="390" t="s">
        <v>301</v>
      </c>
      <c r="C142" s="338">
        <v>2882063</v>
      </c>
      <c r="D142" s="339"/>
      <c r="E142" s="339"/>
    </row>
    <row r="143" spans="1:5" ht="12.75">
      <c r="A143" s="332" t="s">
        <v>159</v>
      </c>
      <c r="B143" s="390" t="s">
        <v>419</v>
      </c>
      <c r="C143" s="338">
        <v>40710726</v>
      </c>
      <c r="D143" s="345"/>
      <c r="E143" s="345"/>
    </row>
    <row r="144" spans="1:5" ht="12.75">
      <c r="A144" s="332" t="s">
        <v>160</v>
      </c>
      <c r="B144" s="390" t="s">
        <v>302</v>
      </c>
      <c r="C144" s="338"/>
      <c r="D144" s="345"/>
      <c r="E144" s="345"/>
    </row>
    <row r="145" spans="1:5" ht="13.5" thickBot="1">
      <c r="A145" s="380" t="s">
        <v>162</v>
      </c>
      <c r="B145" s="377" t="s">
        <v>303</v>
      </c>
      <c r="C145" s="338"/>
      <c r="D145" s="342"/>
      <c r="E145" s="342"/>
    </row>
    <row r="146" spans="1:5" ht="13.5" thickBot="1">
      <c r="A146" s="328" t="s">
        <v>304</v>
      </c>
      <c r="B146" s="329" t="s">
        <v>305</v>
      </c>
      <c r="C146" s="391">
        <f>+C147+C148+C149+C150+C151</f>
        <v>0</v>
      </c>
      <c r="D146" s="344"/>
      <c r="E146" s="344"/>
    </row>
    <row r="147" spans="1:5" ht="12.75">
      <c r="A147" s="332" t="s">
        <v>166</v>
      </c>
      <c r="B147" s="390" t="s">
        <v>306</v>
      </c>
      <c r="C147" s="338"/>
      <c r="D147" s="335"/>
      <c r="E147" s="335"/>
    </row>
    <row r="148" spans="1:5" ht="12.75">
      <c r="A148" s="332" t="s">
        <v>168</v>
      </c>
      <c r="B148" s="390" t="s">
        <v>307</v>
      </c>
      <c r="C148" s="338"/>
      <c r="D148" s="345"/>
      <c r="E148" s="345"/>
    </row>
    <row r="149" spans="1:5" ht="12.75">
      <c r="A149" s="332" t="s">
        <v>170</v>
      </c>
      <c r="B149" s="390" t="s">
        <v>308</v>
      </c>
      <c r="C149" s="338"/>
      <c r="D149" s="345"/>
      <c r="E149" s="345"/>
    </row>
    <row r="150" spans="1:5" ht="12.75">
      <c r="A150" s="332" t="s">
        <v>172</v>
      </c>
      <c r="B150" s="390" t="s">
        <v>420</v>
      </c>
      <c r="C150" s="338"/>
      <c r="D150" s="339"/>
      <c r="E150" s="339"/>
    </row>
    <row r="151" spans="1:5" ht="13.5" thickBot="1">
      <c r="A151" s="380" t="s">
        <v>310</v>
      </c>
      <c r="B151" s="377" t="s">
        <v>311</v>
      </c>
      <c r="C151" s="346"/>
      <c r="D151" s="347"/>
      <c r="E151" s="347"/>
    </row>
    <row r="152" spans="1:5" ht="13.5" thickBot="1">
      <c r="A152" s="392" t="s">
        <v>174</v>
      </c>
      <c r="B152" s="329" t="s">
        <v>312</v>
      </c>
      <c r="C152" s="391"/>
      <c r="D152" s="348"/>
      <c r="E152" s="348"/>
    </row>
    <row r="153" spans="1:5" ht="13.5" thickBot="1">
      <c r="A153" s="392" t="s">
        <v>313</v>
      </c>
      <c r="B153" s="329" t="s">
        <v>314</v>
      </c>
      <c r="C153" s="391"/>
      <c r="D153" s="348"/>
      <c r="E153" s="348"/>
    </row>
    <row r="154" spans="1:5" ht="13.5" thickBot="1">
      <c r="A154" s="328" t="s">
        <v>315</v>
      </c>
      <c r="B154" s="329" t="s">
        <v>316</v>
      </c>
      <c r="C154" s="393">
        <f>+C129+C133+C140+C146+C152+C153</f>
        <v>53592789</v>
      </c>
      <c r="D154" s="348"/>
      <c r="E154" s="348"/>
    </row>
    <row r="155" spans="1:5" ht="13.5" thickBot="1">
      <c r="A155" s="394" t="s">
        <v>317</v>
      </c>
      <c r="B155" s="395" t="s">
        <v>318</v>
      </c>
      <c r="C155" s="393">
        <f>+C128+C154</f>
        <v>290874237</v>
      </c>
      <c r="D155" s="393">
        <f>+D128+D154</f>
        <v>520000</v>
      </c>
      <c r="E155" s="393">
        <f>+E128+E154</f>
        <v>4074529</v>
      </c>
    </row>
    <row r="156" spans="1:5" ht="13.5" thickBot="1">
      <c r="A156" s="396"/>
      <c r="B156" s="397"/>
      <c r="C156" s="398"/>
      <c r="D156" s="399"/>
      <c r="E156" s="399"/>
    </row>
    <row r="157" spans="1:5" ht="13.5" thickBot="1">
      <c r="A157" s="400" t="s">
        <v>421</v>
      </c>
      <c r="B157" s="401"/>
      <c r="C157" s="402">
        <v>5</v>
      </c>
      <c r="D157" s="348"/>
      <c r="E157" s="348"/>
    </row>
    <row r="158" spans="1:5" ht="13.5" thickBot="1">
      <c r="A158" s="400" t="s">
        <v>422</v>
      </c>
      <c r="B158" s="401"/>
      <c r="C158" s="402">
        <v>41</v>
      </c>
      <c r="D158" s="348"/>
      <c r="E158" s="348"/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6"/>
  <sheetViews>
    <sheetView zoomScalePageLayoutView="0" workbookViewId="0" topLeftCell="A1">
      <selection activeCell="F2" sqref="F2:H2"/>
    </sheetView>
  </sheetViews>
  <sheetFormatPr defaultColWidth="9.00390625" defaultRowHeight="12.75"/>
  <cols>
    <col min="2" max="2" width="43.125" style="0" customWidth="1"/>
    <col min="3" max="3" width="18.625" style="0" customWidth="1"/>
    <col min="4" max="4" width="21.25390625" style="0" customWidth="1"/>
    <col min="5" max="5" width="9.25390625" style="0" customWidth="1"/>
    <col min="6" max="6" width="14.625" style="0" customWidth="1"/>
    <col min="7" max="7" width="17.875" style="0" customWidth="1"/>
  </cols>
  <sheetData>
    <row r="2" spans="6:8" ht="12.75">
      <c r="F2" s="435" t="s">
        <v>618</v>
      </c>
      <c r="G2" s="435"/>
      <c r="H2" s="435"/>
    </row>
    <row r="3" spans="2:7" ht="15.75">
      <c r="B3" s="446" t="s">
        <v>610</v>
      </c>
      <c r="C3" s="446"/>
      <c r="D3" s="446"/>
      <c r="E3" s="446"/>
      <c r="F3" s="446"/>
      <c r="G3" s="446"/>
    </row>
    <row r="4" spans="2:7" ht="14.25" thickBot="1">
      <c r="B4" s="100"/>
      <c r="C4" s="97"/>
      <c r="D4" s="97"/>
      <c r="E4" s="97"/>
      <c r="F4" s="97"/>
      <c r="G4" s="130" t="s">
        <v>393</v>
      </c>
    </row>
    <row r="5" spans="2:7" ht="24.75" thickBot="1">
      <c r="B5" s="102" t="s">
        <v>424</v>
      </c>
      <c r="C5" s="103" t="s">
        <v>425</v>
      </c>
      <c r="D5" s="103" t="s">
        <v>426</v>
      </c>
      <c r="E5" s="103" t="str">
        <f>+'[1]6.sz.mell.'!E4</f>
        <v>E</v>
      </c>
      <c r="F5" s="103" t="str">
        <f>+'[1]6.sz.mell.'!F4</f>
        <v>F=(B-D-E)</v>
      </c>
      <c r="G5" s="131" t="s">
        <v>535</v>
      </c>
    </row>
    <row r="6" spans="2:7" ht="13.5" thickBot="1">
      <c r="B6" s="414" t="s">
        <v>82</v>
      </c>
      <c r="C6" s="132" t="s">
        <v>83</v>
      </c>
      <c r="D6" s="132" t="s">
        <v>320</v>
      </c>
      <c r="E6" s="132" t="s">
        <v>321</v>
      </c>
      <c r="F6" s="132" t="s">
        <v>427</v>
      </c>
      <c r="G6" s="133" t="s">
        <v>428</v>
      </c>
    </row>
    <row r="7" spans="2:7" ht="12.75">
      <c r="B7" s="415" t="s">
        <v>523</v>
      </c>
      <c r="C7" s="413">
        <v>27577000</v>
      </c>
      <c r="D7" s="134"/>
      <c r="E7" s="135"/>
      <c r="F7" s="135">
        <f>SUM(C7:E7)</f>
        <v>27577000</v>
      </c>
      <c r="G7" s="136"/>
    </row>
    <row r="8" spans="2:7" ht="12.75">
      <c r="B8" s="415" t="s">
        <v>524</v>
      </c>
      <c r="C8" s="412">
        <v>5500000</v>
      </c>
      <c r="D8" s="134"/>
      <c r="E8" s="135"/>
      <c r="F8" s="135">
        <f>SUM(C8:E8)</f>
        <v>5500000</v>
      </c>
      <c r="G8" s="136"/>
    </row>
    <row r="9" spans="2:7" ht="12.75">
      <c r="B9" s="415" t="s">
        <v>525</v>
      </c>
      <c r="C9" s="412">
        <v>4800000</v>
      </c>
      <c r="D9" s="134"/>
      <c r="E9" s="135"/>
      <c r="F9" s="135">
        <f>SUM(C9:E9)</f>
        <v>4800000</v>
      </c>
      <c r="G9" s="136"/>
    </row>
    <row r="10" spans="2:7" ht="12.75">
      <c r="B10" s="415" t="s">
        <v>526</v>
      </c>
      <c r="C10" s="412">
        <v>500000</v>
      </c>
      <c r="D10" s="134"/>
      <c r="E10" s="135"/>
      <c r="F10" s="135">
        <f>SUM(C10:E10)</f>
        <v>500000</v>
      </c>
      <c r="G10" s="136"/>
    </row>
    <row r="11" spans="2:7" ht="12.75">
      <c r="B11" s="415" t="s">
        <v>527</v>
      </c>
      <c r="C11" s="412">
        <v>2550000</v>
      </c>
      <c r="D11" s="134"/>
      <c r="E11" s="135"/>
      <c r="F11" s="135">
        <f>SUM(C11:E11)</f>
        <v>2550000</v>
      </c>
      <c r="G11" s="136"/>
    </row>
    <row r="12" spans="2:7" ht="12.75">
      <c r="B12" s="415" t="s">
        <v>528</v>
      </c>
      <c r="C12" s="412">
        <v>46750000</v>
      </c>
      <c r="D12" s="134"/>
      <c r="E12" s="135"/>
      <c r="F12" s="135">
        <f aca="true" t="shared" si="0" ref="F12:F18">SUM(C12:E12)</f>
        <v>46750000</v>
      </c>
      <c r="G12" s="136">
        <f aca="true" t="shared" si="1" ref="G12:G18">C12-E12-F12</f>
        <v>0</v>
      </c>
    </row>
    <row r="13" spans="2:7" ht="12.75">
      <c r="B13" s="415" t="s">
        <v>529</v>
      </c>
      <c r="C13" s="412">
        <v>7000000</v>
      </c>
      <c r="D13" s="134"/>
      <c r="E13" s="135"/>
      <c r="F13" s="135">
        <f t="shared" si="0"/>
        <v>7000000</v>
      </c>
      <c r="G13" s="136">
        <f t="shared" si="1"/>
        <v>0</v>
      </c>
    </row>
    <row r="14" spans="2:7" ht="12.75">
      <c r="B14" s="415" t="s">
        <v>530</v>
      </c>
      <c r="C14" s="412">
        <v>1000000</v>
      </c>
      <c r="D14" s="134"/>
      <c r="E14" s="135"/>
      <c r="F14" s="135">
        <f t="shared" si="0"/>
        <v>1000000</v>
      </c>
      <c r="G14" s="136">
        <f t="shared" si="1"/>
        <v>0</v>
      </c>
    </row>
    <row r="15" spans="2:7" ht="12.75">
      <c r="B15" s="415" t="s">
        <v>531</v>
      </c>
      <c r="C15" s="412">
        <v>1500000</v>
      </c>
      <c r="D15" s="134"/>
      <c r="E15" s="135"/>
      <c r="F15" s="135">
        <f t="shared" si="0"/>
        <v>1500000</v>
      </c>
      <c r="G15" s="136">
        <f t="shared" si="1"/>
        <v>0</v>
      </c>
    </row>
    <row r="16" spans="2:7" ht="12.75">
      <c r="B16" s="415" t="s">
        <v>532</v>
      </c>
      <c r="C16" s="412">
        <v>1000000</v>
      </c>
      <c r="D16" s="134"/>
      <c r="E16" s="135"/>
      <c r="F16" s="135">
        <f t="shared" si="0"/>
        <v>1000000</v>
      </c>
      <c r="G16" s="136">
        <f t="shared" si="1"/>
        <v>0</v>
      </c>
    </row>
    <row r="17" spans="2:7" ht="12.75">
      <c r="B17" s="415" t="s">
        <v>533</v>
      </c>
      <c r="C17" s="412">
        <v>1651000</v>
      </c>
      <c r="D17" s="134"/>
      <c r="E17" s="135"/>
      <c r="F17" s="135">
        <f t="shared" si="0"/>
        <v>1651000</v>
      </c>
      <c r="G17" s="136">
        <f t="shared" si="1"/>
        <v>0</v>
      </c>
    </row>
    <row r="18" spans="2:7" ht="12.75">
      <c r="B18" s="415" t="s">
        <v>534</v>
      </c>
      <c r="C18" s="412">
        <v>20000</v>
      </c>
      <c r="D18" s="134"/>
      <c r="E18" s="135"/>
      <c r="F18" s="135">
        <f t="shared" si="0"/>
        <v>20000</v>
      </c>
      <c r="G18" s="136">
        <f t="shared" si="1"/>
        <v>0</v>
      </c>
    </row>
    <row r="19" spans="2:7" ht="12.75">
      <c r="B19" s="137"/>
      <c r="C19" s="135"/>
      <c r="D19" s="134"/>
      <c r="E19" s="135"/>
      <c r="F19" s="135"/>
      <c r="G19" s="136">
        <f aca="true" t="shared" si="2" ref="G19:G25">C19-E19-F19</f>
        <v>0</v>
      </c>
    </row>
    <row r="20" spans="2:7" ht="12.75">
      <c r="B20" s="137"/>
      <c r="C20" s="135"/>
      <c r="D20" s="134"/>
      <c r="E20" s="135"/>
      <c r="F20" s="135"/>
      <c r="G20" s="136">
        <f t="shared" si="2"/>
        <v>0</v>
      </c>
    </row>
    <row r="21" spans="2:7" ht="12.75">
      <c r="B21" s="137"/>
      <c r="C21" s="135"/>
      <c r="D21" s="134"/>
      <c r="E21" s="135"/>
      <c r="F21" s="135"/>
      <c r="G21" s="136">
        <f t="shared" si="2"/>
        <v>0</v>
      </c>
    </row>
    <row r="22" spans="2:7" ht="12.75">
      <c r="B22" s="137"/>
      <c r="C22" s="135"/>
      <c r="D22" s="134"/>
      <c r="E22" s="135"/>
      <c r="F22" s="135"/>
      <c r="G22" s="136">
        <f t="shared" si="2"/>
        <v>0</v>
      </c>
    </row>
    <row r="23" spans="2:7" ht="12.75">
      <c r="B23" s="137"/>
      <c r="C23" s="135"/>
      <c r="D23" s="134"/>
      <c r="E23" s="135"/>
      <c r="F23" s="135"/>
      <c r="G23" s="136">
        <f t="shared" si="2"/>
        <v>0</v>
      </c>
    </row>
    <row r="24" spans="2:7" ht="12.75">
      <c r="B24" s="137"/>
      <c r="C24" s="135"/>
      <c r="D24" s="134"/>
      <c r="E24" s="135"/>
      <c r="F24" s="135"/>
      <c r="G24" s="136">
        <f t="shared" si="2"/>
        <v>0</v>
      </c>
    </row>
    <row r="25" spans="2:7" ht="13.5" thickBot="1">
      <c r="B25" s="138"/>
      <c r="C25" s="139"/>
      <c r="D25" s="140"/>
      <c r="E25" s="139"/>
      <c r="F25" s="139"/>
      <c r="G25" s="141">
        <f t="shared" si="2"/>
        <v>0</v>
      </c>
    </row>
    <row r="26" spans="2:7" ht="13.5" thickBot="1">
      <c r="B26" s="142" t="s">
        <v>429</v>
      </c>
      <c r="C26" s="143">
        <f>SUM(C7:C25)</f>
        <v>99848000</v>
      </c>
      <c r="D26" s="144"/>
      <c r="E26" s="143">
        <f>SUM(E7:E25)</f>
        <v>0</v>
      </c>
      <c r="F26" s="143">
        <f>SUM(F7:F25)</f>
        <v>99848000</v>
      </c>
      <c r="G26" s="145">
        <f>SUM(G7:G25)</f>
        <v>0</v>
      </c>
    </row>
  </sheetData>
  <sheetProtection/>
  <mergeCells count="2">
    <mergeCell ref="B3:G3"/>
    <mergeCell ref="F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I31"/>
  <sheetViews>
    <sheetView zoomScalePageLayoutView="0" workbookViewId="0" topLeftCell="B2">
      <selection activeCell="G4" sqref="G4:I4"/>
    </sheetView>
  </sheetViews>
  <sheetFormatPr defaultColWidth="9.00390625" defaultRowHeight="12.75"/>
  <cols>
    <col min="5" max="5" width="55.00390625" style="0" customWidth="1"/>
    <col min="6" max="6" width="11.875" style="0" customWidth="1"/>
    <col min="7" max="8" width="14.125" style="0" customWidth="1"/>
    <col min="9" max="9" width="14.625" style="0" customWidth="1"/>
  </cols>
  <sheetData>
    <row r="4" spans="2:9" ht="12.75">
      <c r="B4" s="465" t="s">
        <v>70</v>
      </c>
      <c r="C4" s="465"/>
      <c r="D4" s="465"/>
      <c r="E4" s="465"/>
      <c r="G4" s="435" t="s">
        <v>619</v>
      </c>
      <c r="H4" s="435"/>
      <c r="I4" s="435"/>
    </row>
    <row r="5" spans="2:5" ht="12.75">
      <c r="B5" s="465"/>
      <c r="C5" s="465"/>
      <c r="D5" s="465"/>
      <c r="E5" s="465"/>
    </row>
    <row r="6" spans="2:5" ht="12.75">
      <c r="B6" s="465" t="s">
        <v>609</v>
      </c>
      <c r="C6" s="465"/>
      <c r="D6" s="465"/>
      <c r="E6" s="465"/>
    </row>
    <row r="7" spans="2:9" ht="12.75">
      <c r="B7" s="42"/>
      <c r="C7" s="42"/>
      <c r="D7" s="42"/>
      <c r="E7" s="42"/>
      <c r="I7" s="30"/>
    </row>
    <row r="8" ht="12.75">
      <c r="I8" s="404" t="s">
        <v>79</v>
      </c>
    </row>
    <row r="9" spans="2:9" ht="12.75">
      <c r="B9" s="466"/>
      <c r="C9" s="467" t="s">
        <v>30</v>
      </c>
      <c r="D9" s="467"/>
      <c r="E9" s="467"/>
      <c r="F9" s="468" t="s">
        <v>7</v>
      </c>
      <c r="G9" s="468" t="s">
        <v>8</v>
      </c>
      <c r="H9" s="78"/>
      <c r="I9" s="468" t="s">
        <v>514</v>
      </c>
    </row>
    <row r="10" spans="2:9" ht="22.5">
      <c r="B10" s="466"/>
      <c r="C10" s="467"/>
      <c r="D10" s="467"/>
      <c r="E10" s="467"/>
      <c r="F10" s="469"/>
      <c r="G10" s="469"/>
      <c r="H10" s="79" t="s">
        <v>396</v>
      </c>
      <c r="I10" s="469"/>
    </row>
    <row r="11" spans="2:9" ht="12.75">
      <c r="B11" s="466"/>
      <c r="C11" s="467"/>
      <c r="D11" s="467"/>
      <c r="E11" s="467"/>
      <c r="F11" s="470"/>
      <c r="G11" s="470"/>
      <c r="H11" s="80"/>
      <c r="I11" s="470"/>
    </row>
    <row r="12" spans="2:9" ht="12.75">
      <c r="B12" s="267"/>
      <c r="C12" s="453"/>
      <c r="D12" s="454"/>
      <c r="E12" s="455"/>
      <c r="F12" s="268"/>
      <c r="G12" s="267"/>
      <c r="H12" s="267"/>
      <c r="I12" s="267"/>
    </row>
    <row r="13" spans="2:9" ht="12.75">
      <c r="B13" s="269" t="s">
        <v>31</v>
      </c>
      <c r="C13" s="456" t="s">
        <v>32</v>
      </c>
      <c r="D13" s="457"/>
      <c r="E13" s="458"/>
      <c r="F13" s="270">
        <f>F14</f>
        <v>2900000</v>
      </c>
      <c r="G13" s="270">
        <f>G16+G17+G19+G18</f>
        <v>520000</v>
      </c>
      <c r="H13" s="270"/>
      <c r="I13" s="270">
        <f>SUM(F13:H13)</f>
        <v>3420000</v>
      </c>
    </row>
    <row r="14" spans="2:9" ht="12.75">
      <c r="B14" s="269"/>
      <c r="C14" s="459" t="s">
        <v>48</v>
      </c>
      <c r="D14" s="460"/>
      <c r="E14" s="461"/>
      <c r="F14" s="268">
        <v>2900000</v>
      </c>
      <c r="G14" s="268"/>
      <c r="H14" s="268"/>
      <c r="I14" s="268"/>
    </row>
    <row r="15" spans="2:9" ht="12.75">
      <c r="B15" s="267"/>
      <c r="C15" s="462" t="s">
        <v>33</v>
      </c>
      <c r="D15" s="463"/>
      <c r="E15" s="464"/>
      <c r="F15" s="270"/>
      <c r="G15" s="268"/>
      <c r="H15" s="268"/>
      <c r="I15" s="268"/>
    </row>
    <row r="16" spans="2:9" ht="12.75">
      <c r="B16" s="267"/>
      <c r="C16" s="448" t="s">
        <v>607</v>
      </c>
      <c r="D16" s="449"/>
      <c r="E16" s="450"/>
      <c r="F16" s="268"/>
      <c r="G16" s="268">
        <v>150000</v>
      </c>
      <c r="H16" s="268"/>
      <c r="I16" s="268"/>
    </row>
    <row r="17" spans="2:9" ht="12.75">
      <c r="B17" s="267"/>
      <c r="C17" s="448" t="s">
        <v>506</v>
      </c>
      <c r="D17" s="449"/>
      <c r="E17" s="450"/>
      <c r="F17" s="268"/>
      <c r="G17" s="268">
        <v>120000</v>
      </c>
      <c r="H17" s="268"/>
      <c r="I17" s="268"/>
    </row>
    <row r="18" spans="2:9" ht="12.75">
      <c r="B18" s="267"/>
      <c r="C18" s="406" t="s">
        <v>507</v>
      </c>
      <c r="D18" s="407"/>
      <c r="E18" s="408"/>
      <c r="F18" s="268"/>
      <c r="G18" s="268">
        <v>100000</v>
      </c>
      <c r="H18" s="268"/>
      <c r="I18" s="268"/>
    </row>
    <row r="19" spans="2:9" ht="12.75">
      <c r="B19" s="267"/>
      <c r="C19" s="448" t="s">
        <v>430</v>
      </c>
      <c r="D19" s="449"/>
      <c r="E19" s="450"/>
      <c r="F19" s="268"/>
      <c r="G19" s="268">
        <v>150000</v>
      </c>
      <c r="H19" s="268"/>
      <c r="I19" s="268"/>
    </row>
    <row r="20" spans="2:9" ht="12.75">
      <c r="B20" s="269" t="s">
        <v>34</v>
      </c>
      <c r="C20" s="452" t="s">
        <v>35</v>
      </c>
      <c r="D20" s="452"/>
      <c r="E20" s="452"/>
      <c r="F20" s="270">
        <f>F21+F22+F23+F24++F26+F27+F28+F25+F29+F30</f>
        <v>4149000</v>
      </c>
      <c r="G20" s="270"/>
      <c r="H20" s="270">
        <v>4074509</v>
      </c>
      <c r="I20" s="270">
        <f>SUM(F20:H20)</f>
        <v>8223509</v>
      </c>
    </row>
    <row r="21" spans="2:9" ht="12.75">
      <c r="B21" s="269"/>
      <c r="C21" s="448" t="s">
        <v>40</v>
      </c>
      <c r="D21" s="449"/>
      <c r="E21" s="450"/>
      <c r="F21" s="268">
        <v>756000</v>
      </c>
      <c r="G21" s="268"/>
      <c r="H21" s="268"/>
      <c r="I21" s="268"/>
    </row>
    <row r="22" spans="2:9" ht="12.75">
      <c r="B22" s="269"/>
      <c r="C22" s="448" t="s">
        <v>71</v>
      </c>
      <c r="D22" s="449"/>
      <c r="E22" s="450"/>
      <c r="F22" s="271">
        <v>2079000</v>
      </c>
      <c r="G22" s="271"/>
      <c r="H22" s="271"/>
      <c r="I22" s="271"/>
    </row>
    <row r="23" spans="2:9" ht="12.75">
      <c r="B23" s="269"/>
      <c r="C23" s="448" t="s">
        <v>49</v>
      </c>
      <c r="D23" s="449"/>
      <c r="E23" s="450"/>
      <c r="F23" s="271">
        <v>593000</v>
      </c>
      <c r="G23" s="271"/>
      <c r="H23" s="271"/>
      <c r="I23" s="271"/>
    </row>
    <row r="24" spans="2:9" ht="12.75">
      <c r="B24" s="269"/>
      <c r="C24" s="448" t="s">
        <v>51</v>
      </c>
      <c r="D24" s="449"/>
      <c r="E24" s="450"/>
      <c r="F24" s="268">
        <v>120000</v>
      </c>
      <c r="G24" s="268"/>
      <c r="H24" s="268"/>
      <c r="I24" s="268"/>
    </row>
    <row r="25" spans="2:9" ht="12.75">
      <c r="B25" s="269"/>
      <c r="C25" s="451" t="s">
        <v>50</v>
      </c>
      <c r="D25" s="451"/>
      <c r="E25" s="451"/>
      <c r="F25" s="268">
        <v>40000</v>
      </c>
      <c r="G25" s="268"/>
      <c r="H25" s="268"/>
      <c r="I25" s="268"/>
    </row>
    <row r="26" spans="2:9" ht="12.75">
      <c r="B26" s="269"/>
      <c r="C26" s="448" t="s">
        <v>520</v>
      </c>
      <c r="D26" s="449"/>
      <c r="E26" s="450"/>
      <c r="F26" s="268">
        <v>12000</v>
      </c>
      <c r="G26" s="268"/>
      <c r="H26" s="268"/>
      <c r="I26" s="268"/>
    </row>
    <row r="27" spans="2:9" ht="12.75">
      <c r="B27" s="269"/>
      <c r="C27" s="448" t="s">
        <v>431</v>
      </c>
      <c r="D27" s="449"/>
      <c r="E27" s="450"/>
      <c r="F27" s="268"/>
      <c r="G27" s="268"/>
      <c r="H27" s="268">
        <v>4074529</v>
      </c>
      <c r="I27" s="270"/>
    </row>
    <row r="28" spans="2:9" ht="12.75">
      <c r="B28" s="272"/>
      <c r="C28" s="448" t="s">
        <v>521</v>
      </c>
      <c r="D28" s="449"/>
      <c r="E28" s="450"/>
      <c r="F28" s="268">
        <v>25000</v>
      </c>
      <c r="G28" s="268"/>
      <c r="H28" s="268"/>
      <c r="I28" s="268"/>
    </row>
    <row r="29" spans="2:9" ht="12.75">
      <c r="B29" s="273"/>
      <c r="C29" s="448" t="s">
        <v>522</v>
      </c>
      <c r="D29" s="449"/>
      <c r="E29" s="450"/>
      <c r="F29" s="268">
        <v>250000</v>
      </c>
      <c r="G29" s="268"/>
      <c r="H29" s="268"/>
      <c r="I29" s="268"/>
    </row>
    <row r="30" spans="2:9" ht="12.75">
      <c r="B30" s="416"/>
      <c r="C30" s="417" t="s">
        <v>608</v>
      </c>
      <c r="D30" s="418"/>
      <c r="E30" s="419"/>
      <c r="F30" s="420">
        <v>274000</v>
      </c>
      <c r="G30" s="420"/>
      <c r="H30" s="420"/>
      <c r="I30" s="420"/>
    </row>
    <row r="31" spans="2:9" ht="12.75">
      <c r="B31" s="274"/>
      <c r="C31" s="447" t="s">
        <v>36</v>
      </c>
      <c r="D31" s="447"/>
      <c r="E31" s="447"/>
      <c r="F31" s="275">
        <f>F13+F20</f>
        <v>7049000</v>
      </c>
      <c r="G31" s="275">
        <f>G13</f>
        <v>520000</v>
      </c>
      <c r="H31" s="275">
        <f>H27</f>
        <v>4074529</v>
      </c>
      <c r="I31" s="275">
        <f>SUM(I13:I29)</f>
        <v>11643509</v>
      </c>
    </row>
  </sheetData>
  <sheetProtection/>
  <mergeCells count="26">
    <mergeCell ref="G4:I4"/>
    <mergeCell ref="B6:E6"/>
    <mergeCell ref="B9:B11"/>
    <mergeCell ref="C9:E11"/>
    <mergeCell ref="F9:F11"/>
    <mergeCell ref="G9:G11"/>
    <mergeCell ref="I9:I11"/>
    <mergeCell ref="C12:E12"/>
    <mergeCell ref="C13:E13"/>
    <mergeCell ref="C14:E14"/>
    <mergeCell ref="C15:E15"/>
    <mergeCell ref="C16:E16"/>
    <mergeCell ref="B4:E5"/>
    <mergeCell ref="C17:E17"/>
    <mergeCell ref="C19:E19"/>
    <mergeCell ref="C20:E20"/>
    <mergeCell ref="C21:E21"/>
    <mergeCell ref="C22:E22"/>
    <mergeCell ref="C23:E23"/>
    <mergeCell ref="C31:E31"/>
    <mergeCell ref="C24:E24"/>
    <mergeCell ref="C25:E25"/>
    <mergeCell ref="C26:E26"/>
    <mergeCell ref="C27:E27"/>
    <mergeCell ref="C28:E28"/>
    <mergeCell ref="C29:E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0">
      <selection activeCell="J40" sqref="J40"/>
    </sheetView>
  </sheetViews>
  <sheetFormatPr defaultColWidth="9.00390625" defaultRowHeight="12.75"/>
  <cols>
    <col min="3" max="3" width="53.75390625" style="0" customWidth="1"/>
    <col min="4" max="4" width="9.125" style="0" customWidth="1"/>
    <col min="7" max="7" width="19.753906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3.5" customHeight="1">
      <c r="A2" s="475"/>
      <c r="B2" s="475"/>
      <c r="C2" s="475"/>
      <c r="D2" s="475"/>
      <c r="E2" s="475"/>
      <c r="F2" s="475"/>
      <c r="G2" s="475"/>
    </row>
    <row r="3" spans="1:7" ht="13.5" customHeight="1">
      <c r="A3" s="474" t="s">
        <v>605</v>
      </c>
      <c r="B3" s="474"/>
      <c r="C3" s="474"/>
      <c r="D3" s="474"/>
      <c r="E3" s="474"/>
      <c r="F3" s="435" t="s">
        <v>620</v>
      </c>
      <c r="G3" s="435"/>
    </row>
    <row r="4" spans="1:7" ht="13.5" customHeight="1">
      <c r="A4" s="474"/>
      <c r="B4" s="474"/>
      <c r="C4" s="474"/>
      <c r="D4" s="474"/>
      <c r="E4" s="474"/>
      <c r="F4" s="431"/>
      <c r="G4" s="1" t="s">
        <v>39</v>
      </c>
    </row>
    <row r="5" spans="1:7" ht="13.5" customHeight="1">
      <c r="A5" s="424" t="s">
        <v>545</v>
      </c>
      <c r="B5" s="424" t="s">
        <v>481</v>
      </c>
      <c r="C5" s="424" t="s">
        <v>546</v>
      </c>
      <c r="D5" s="424" t="s">
        <v>482</v>
      </c>
      <c r="E5" s="424" t="s">
        <v>484</v>
      </c>
      <c r="F5" s="424" t="s">
        <v>483</v>
      </c>
      <c r="G5" s="424" t="s">
        <v>547</v>
      </c>
    </row>
    <row r="6" spans="1:7" ht="12.75" customHeight="1">
      <c r="A6" s="422">
        <v>1</v>
      </c>
      <c r="B6" s="422" t="s">
        <v>485</v>
      </c>
      <c r="C6" s="422" t="s">
        <v>542</v>
      </c>
      <c r="D6" s="422" t="s">
        <v>460</v>
      </c>
      <c r="E6" s="422"/>
      <c r="F6" s="422"/>
      <c r="G6" s="421" t="s">
        <v>543</v>
      </c>
    </row>
    <row r="7" spans="1:7" ht="12.75" customHeight="1">
      <c r="A7" s="422">
        <v>2</v>
      </c>
      <c r="B7" s="422" t="s">
        <v>461</v>
      </c>
      <c r="C7" s="422" t="s">
        <v>544</v>
      </c>
      <c r="D7" s="422" t="s">
        <v>462</v>
      </c>
      <c r="E7" s="421" t="s">
        <v>463</v>
      </c>
      <c r="F7" s="422"/>
      <c r="G7" s="421" t="s">
        <v>464</v>
      </c>
    </row>
    <row r="8" spans="1:7" ht="12.75" customHeight="1">
      <c r="A8" s="422">
        <v>3</v>
      </c>
      <c r="B8" s="422" t="s">
        <v>465</v>
      </c>
      <c r="C8" s="422" t="s">
        <v>538</v>
      </c>
      <c r="D8" s="422" t="s">
        <v>466</v>
      </c>
      <c r="E8" s="422"/>
      <c r="F8" s="422"/>
      <c r="G8" s="421" t="s">
        <v>467</v>
      </c>
    </row>
    <row r="9" spans="1:7" ht="12.75" customHeight="1">
      <c r="A9" s="422">
        <v>4</v>
      </c>
      <c r="B9" s="422" t="s">
        <v>468</v>
      </c>
      <c r="C9" s="422" t="s">
        <v>539</v>
      </c>
      <c r="D9" s="422" t="s">
        <v>469</v>
      </c>
      <c r="E9" s="422"/>
      <c r="F9" s="422"/>
      <c r="G9" s="421" t="s">
        <v>540</v>
      </c>
    </row>
    <row r="10" spans="1:7" ht="12.75" customHeight="1">
      <c r="A10" s="422">
        <v>5</v>
      </c>
      <c r="B10" s="422" t="s">
        <v>470</v>
      </c>
      <c r="C10" s="422" t="s">
        <v>541</v>
      </c>
      <c r="D10" s="422" t="s">
        <v>466</v>
      </c>
      <c r="E10" s="422"/>
      <c r="F10" s="422"/>
      <c r="G10" s="421" t="s">
        <v>471</v>
      </c>
    </row>
    <row r="11" spans="1:7" ht="12.75" customHeight="1">
      <c r="A11" s="422">
        <v>6</v>
      </c>
      <c r="B11" s="422" t="s">
        <v>472</v>
      </c>
      <c r="C11" s="422" t="s">
        <v>473</v>
      </c>
      <c r="D11" s="422" t="s">
        <v>474</v>
      </c>
      <c r="E11" s="421" t="s">
        <v>475</v>
      </c>
      <c r="F11" s="422"/>
      <c r="G11" s="421" t="s">
        <v>476</v>
      </c>
    </row>
    <row r="12" spans="1:7" ht="12.75" customHeight="1">
      <c r="A12" s="422">
        <v>7</v>
      </c>
      <c r="B12" s="422" t="s">
        <v>477</v>
      </c>
      <c r="C12" s="422" t="s">
        <v>478</v>
      </c>
      <c r="D12" s="422" t="s">
        <v>479</v>
      </c>
      <c r="E12" s="421" t="s">
        <v>480</v>
      </c>
      <c r="F12" s="422"/>
      <c r="G12" s="421" t="s">
        <v>548</v>
      </c>
    </row>
    <row r="13" spans="1:7" ht="12.75" customHeight="1">
      <c r="A13" s="422">
        <v>8</v>
      </c>
      <c r="B13" s="422" t="s">
        <v>488</v>
      </c>
      <c r="C13" s="422" t="s">
        <v>489</v>
      </c>
      <c r="D13" s="422" t="s">
        <v>460</v>
      </c>
      <c r="E13" s="422"/>
      <c r="F13" s="422"/>
      <c r="G13" s="421" t="s">
        <v>549</v>
      </c>
    </row>
    <row r="14" spans="1:7" ht="12.75" customHeight="1">
      <c r="A14" s="422">
        <v>6</v>
      </c>
      <c r="B14" s="422" t="s">
        <v>550</v>
      </c>
      <c r="C14" s="422" t="s">
        <v>551</v>
      </c>
      <c r="D14" s="422" t="s">
        <v>460</v>
      </c>
      <c r="E14" s="422"/>
      <c r="F14" s="421">
        <v>0</v>
      </c>
      <c r="G14" s="421">
        <v>0</v>
      </c>
    </row>
    <row r="15" spans="1:7" ht="12.75" customHeight="1">
      <c r="A15" s="422">
        <v>7</v>
      </c>
      <c r="B15" s="422" t="s">
        <v>486</v>
      </c>
      <c r="C15" s="422" t="s">
        <v>487</v>
      </c>
      <c r="D15" s="422" t="s">
        <v>460</v>
      </c>
      <c r="E15" s="422"/>
      <c r="F15" s="422"/>
      <c r="G15" s="421" t="s">
        <v>555</v>
      </c>
    </row>
    <row r="16" spans="1:7" ht="12.75" customHeight="1">
      <c r="A16" s="422">
        <v>8</v>
      </c>
      <c r="B16" s="422" t="s">
        <v>550</v>
      </c>
      <c r="C16" s="422" t="s">
        <v>551</v>
      </c>
      <c r="D16" s="422" t="s">
        <v>460</v>
      </c>
      <c r="E16" s="422"/>
      <c r="F16" s="421">
        <v>0</v>
      </c>
      <c r="G16" s="421">
        <v>0</v>
      </c>
    </row>
    <row r="17" spans="1:7" ht="12.75" customHeight="1">
      <c r="A17" s="422">
        <v>9</v>
      </c>
      <c r="B17" s="422" t="s">
        <v>552</v>
      </c>
      <c r="C17" s="422" t="s">
        <v>553</v>
      </c>
      <c r="D17" s="422" t="s">
        <v>460</v>
      </c>
      <c r="E17" s="422"/>
      <c r="F17" s="421">
        <v>0</v>
      </c>
      <c r="G17" s="421" t="s">
        <v>554</v>
      </c>
    </row>
    <row r="18" spans="1:7" ht="26.25" customHeight="1">
      <c r="A18" s="422">
        <v>10</v>
      </c>
      <c r="B18" s="426" t="s">
        <v>490</v>
      </c>
      <c r="C18" s="426" t="s">
        <v>491</v>
      </c>
      <c r="D18" s="426" t="s">
        <v>460</v>
      </c>
      <c r="E18" s="426"/>
      <c r="F18" s="426"/>
      <c r="G18" s="425" t="s">
        <v>556</v>
      </c>
    </row>
    <row r="19" spans="1:7" ht="12.75">
      <c r="A19" s="471" t="s">
        <v>557</v>
      </c>
      <c r="B19" s="472"/>
      <c r="C19" s="472"/>
      <c r="D19" s="472"/>
      <c r="E19" s="472"/>
      <c r="F19" s="472"/>
      <c r="G19" s="473"/>
    </row>
    <row r="20" spans="1:7" ht="12.75">
      <c r="A20" s="471" t="s">
        <v>558</v>
      </c>
      <c r="B20" s="472"/>
      <c r="C20" s="472"/>
      <c r="D20" s="472"/>
      <c r="E20" s="472"/>
      <c r="F20" s="472"/>
      <c r="G20" s="473"/>
    </row>
    <row r="21" spans="1:7" ht="12.75" customHeight="1">
      <c r="A21" s="422">
        <v>11</v>
      </c>
      <c r="B21" s="422" t="s">
        <v>559</v>
      </c>
      <c r="C21" s="422" t="s">
        <v>560</v>
      </c>
      <c r="D21" s="422" t="s">
        <v>474</v>
      </c>
      <c r="E21" s="421" t="s">
        <v>561</v>
      </c>
      <c r="F21" s="421">
        <v>3.9</v>
      </c>
      <c r="G21" s="421" t="s">
        <v>562</v>
      </c>
    </row>
    <row r="22" spans="1:7" ht="12.75" customHeight="1">
      <c r="A22" s="422">
        <v>12</v>
      </c>
      <c r="B22" s="422" t="s">
        <v>563</v>
      </c>
      <c r="C22" s="422" t="s">
        <v>564</v>
      </c>
      <c r="D22" s="422" t="s">
        <v>474</v>
      </c>
      <c r="E22" s="421" t="s">
        <v>565</v>
      </c>
      <c r="F22" s="421">
        <v>2</v>
      </c>
      <c r="G22" s="421" t="s">
        <v>566</v>
      </c>
    </row>
    <row r="23" spans="1:7" ht="12.75" customHeight="1">
      <c r="A23" s="471" t="s">
        <v>567</v>
      </c>
      <c r="B23" s="472"/>
      <c r="C23" s="472"/>
      <c r="D23" s="472"/>
      <c r="E23" s="472"/>
      <c r="F23" s="472"/>
      <c r="G23" s="473"/>
    </row>
    <row r="24" spans="1:7" ht="12.75" customHeight="1">
      <c r="A24" s="422">
        <v>13</v>
      </c>
      <c r="B24" s="422" t="s">
        <v>568</v>
      </c>
      <c r="C24" s="422" t="s">
        <v>560</v>
      </c>
      <c r="D24" s="422" t="s">
        <v>474</v>
      </c>
      <c r="E24" s="421" t="s">
        <v>561</v>
      </c>
      <c r="F24" s="421">
        <v>3.9</v>
      </c>
      <c r="G24" s="421" t="s">
        <v>569</v>
      </c>
    </row>
    <row r="25" spans="1:7" ht="12.75" customHeight="1">
      <c r="A25" s="422">
        <v>14</v>
      </c>
      <c r="B25" s="422" t="s">
        <v>570</v>
      </c>
      <c r="C25" s="422" t="s">
        <v>564</v>
      </c>
      <c r="D25" s="422" t="s">
        <v>474</v>
      </c>
      <c r="E25" s="421" t="s">
        <v>565</v>
      </c>
      <c r="F25" s="421">
        <v>2</v>
      </c>
      <c r="G25" s="421" t="s">
        <v>571</v>
      </c>
    </row>
    <row r="26" spans="1:7" ht="12.75" customHeight="1">
      <c r="A26" s="471" t="s">
        <v>572</v>
      </c>
      <c r="B26" s="472"/>
      <c r="C26" s="472"/>
      <c r="D26" s="472"/>
      <c r="E26" s="472"/>
      <c r="F26" s="472"/>
      <c r="G26" s="473"/>
    </row>
    <row r="27" spans="1:7" ht="12.75" customHeight="1">
      <c r="A27" s="422">
        <v>15</v>
      </c>
      <c r="B27" s="422" t="s">
        <v>573</v>
      </c>
      <c r="C27" s="422" t="s">
        <v>574</v>
      </c>
      <c r="D27" s="422" t="s">
        <v>474</v>
      </c>
      <c r="E27" s="421" t="s">
        <v>575</v>
      </c>
      <c r="F27" s="421">
        <v>40</v>
      </c>
      <c r="G27" s="421" t="s">
        <v>576</v>
      </c>
    </row>
    <row r="28" spans="1:7" ht="12.75" customHeight="1">
      <c r="A28" s="422">
        <v>16</v>
      </c>
      <c r="B28" s="422" t="s">
        <v>577</v>
      </c>
      <c r="C28" s="422" t="s">
        <v>578</v>
      </c>
      <c r="D28" s="422" t="s">
        <v>474</v>
      </c>
      <c r="E28" s="421" t="s">
        <v>579</v>
      </c>
      <c r="F28" s="421">
        <v>0</v>
      </c>
      <c r="G28" s="421">
        <v>0</v>
      </c>
    </row>
    <row r="29" spans="1:7" ht="12.75" customHeight="1">
      <c r="A29" s="422">
        <v>17</v>
      </c>
      <c r="B29" s="422" t="s">
        <v>580</v>
      </c>
      <c r="C29" s="422" t="s">
        <v>574</v>
      </c>
      <c r="D29" s="422" t="s">
        <v>474</v>
      </c>
      <c r="E29" s="421" t="s">
        <v>575</v>
      </c>
      <c r="F29" s="421">
        <v>40</v>
      </c>
      <c r="G29" s="421" t="s">
        <v>581</v>
      </c>
    </row>
    <row r="30" spans="1:7" ht="12.75" customHeight="1">
      <c r="A30" s="422">
        <v>18</v>
      </c>
      <c r="B30" s="422" t="s">
        <v>582</v>
      </c>
      <c r="C30" s="422" t="s">
        <v>583</v>
      </c>
      <c r="D30" s="422" t="s">
        <v>474</v>
      </c>
      <c r="E30" s="421" t="s">
        <v>584</v>
      </c>
      <c r="F30" s="421">
        <v>1</v>
      </c>
      <c r="G30" s="421" t="s">
        <v>584</v>
      </c>
    </row>
    <row r="31" spans="1:7" ht="25.5" customHeight="1">
      <c r="A31" s="422">
        <v>19</v>
      </c>
      <c r="B31" s="426" t="s">
        <v>492</v>
      </c>
      <c r="C31" s="426" t="s">
        <v>493</v>
      </c>
      <c r="D31" s="426" t="s">
        <v>460</v>
      </c>
      <c r="E31" s="426"/>
      <c r="F31" s="426"/>
      <c r="G31" s="425" t="s">
        <v>585</v>
      </c>
    </row>
    <row r="32" spans="1:7" ht="12.75" customHeight="1">
      <c r="A32" s="422">
        <v>20</v>
      </c>
      <c r="B32" s="422" t="s">
        <v>494</v>
      </c>
      <c r="C32" s="422" t="s">
        <v>495</v>
      </c>
      <c r="D32" s="422" t="s">
        <v>460</v>
      </c>
      <c r="E32" s="422"/>
      <c r="F32" s="422"/>
      <c r="G32" s="421" t="s">
        <v>586</v>
      </c>
    </row>
    <row r="33" ht="12.75" customHeight="1">
      <c r="A33" s="423" t="s">
        <v>587</v>
      </c>
    </row>
    <row r="34" spans="1:7" ht="12.75" customHeight="1">
      <c r="A34" s="422">
        <v>21</v>
      </c>
      <c r="B34" s="422" t="s">
        <v>496</v>
      </c>
      <c r="C34" s="422" t="s">
        <v>588</v>
      </c>
      <c r="D34" s="422" t="s">
        <v>474</v>
      </c>
      <c r="E34" s="421" t="s">
        <v>497</v>
      </c>
      <c r="F34" s="421">
        <v>20</v>
      </c>
      <c r="G34" s="421" t="s">
        <v>589</v>
      </c>
    </row>
    <row r="35" spans="1:7" ht="12.75" customHeight="1">
      <c r="A35" s="471" t="s">
        <v>590</v>
      </c>
      <c r="B35" s="472"/>
      <c r="C35" s="472"/>
      <c r="D35" s="472"/>
      <c r="E35" s="472"/>
      <c r="F35" s="472"/>
      <c r="G35" s="473"/>
    </row>
    <row r="36" spans="1:7" ht="12.75" customHeight="1">
      <c r="A36" s="422">
        <v>22</v>
      </c>
      <c r="B36" s="422" t="s">
        <v>498</v>
      </c>
      <c r="C36" s="422" t="s">
        <v>591</v>
      </c>
      <c r="D36" s="422" t="s">
        <v>474</v>
      </c>
      <c r="E36" s="421" t="s">
        <v>592</v>
      </c>
      <c r="F36" s="421">
        <v>4.46</v>
      </c>
      <c r="G36" s="421" t="s">
        <v>593</v>
      </c>
    </row>
    <row r="37" spans="1:7" ht="12.75" customHeight="1">
      <c r="A37" s="422">
        <v>23</v>
      </c>
      <c r="B37" s="422" t="s">
        <v>499</v>
      </c>
      <c r="C37" s="422" t="s">
        <v>594</v>
      </c>
      <c r="D37" s="422" t="s">
        <v>460</v>
      </c>
      <c r="E37" s="422"/>
      <c r="F37" s="422"/>
      <c r="G37" s="421" t="s">
        <v>595</v>
      </c>
    </row>
    <row r="38" spans="1:7" ht="12.75" customHeight="1">
      <c r="A38" s="471" t="s">
        <v>596</v>
      </c>
      <c r="B38" s="472"/>
      <c r="C38" s="472"/>
      <c r="D38" s="472"/>
      <c r="E38" s="472"/>
      <c r="F38" s="472"/>
      <c r="G38" s="473"/>
    </row>
    <row r="39" spans="1:7" ht="13.5" customHeight="1">
      <c r="A39" s="422">
        <v>24</v>
      </c>
      <c r="B39" s="422" t="s">
        <v>597</v>
      </c>
      <c r="C39" s="422" t="s">
        <v>598</v>
      </c>
      <c r="D39" s="422" t="s">
        <v>460</v>
      </c>
      <c r="E39" s="421">
        <v>570</v>
      </c>
      <c r="F39" s="421">
        <v>118</v>
      </c>
      <c r="G39" s="421" t="s">
        <v>599</v>
      </c>
    </row>
    <row r="40" spans="1:7" ht="28.5" customHeight="1">
      <c r="A40" s="422">
        <v>25</v>
      </c>
      <c r="B40" s="426" t="s">
        <v>500</v>
      </c>
      <c r="C40" s="426" t="s">
        <v>501</v>
      </c>
      <c r="D40" s="426" t="s">
        <v>460</v>
      </c>
      <c r="E40" s="426"/>
      <c r="F40" s="426"/>
      <c r="G40" s="425" t="s">
        <v>603</v>
      </c>
    </row>
    <row r="41" spans="1:7" ht="12.75" customHeight="1">
      <c r="A41" s="422">
        <v>26</v>
      </c>
      <c r="B41" s="422" t="s">
        <v>502</v>
      </c>
      <c r="C41" s="422" t="s">
        <v>600</v>
      </c>
      <c r="D41" s="422" t="s">
        <v>460</v>
      </c>
      <c r="E41" s="421" t="s">
        <v>601</v>
      </c>
      <c r="F41" s="421">
        <v>0</v>
      </c>
      <c r="G41" s="421" t="s">
        <v>602</v>
      </c>
    </row>
    <row r="42" spans="1:7" ht="21.75" customHeight="1">
      <c r="A42" s="422">
        <v>27</v>
      </c>
      <c r="B42" s="426" t="s">
        <v>503</v>
      </c>
      <c r="C42" s="426" t="s">
        <v>504</v>
      </c>
      <c r="D42" s="426" t="s">
        <v>460</v>
      </c>
      <c r="E42" s="426"/>
      <c r="F42" s="426"/>
      <c r="G42" s="425" t="s">
        <v>602</v>
      </c>
    </row>
    <row r="43" spans="1:7" ht="23.25" customHeight="1">
      <c r="A43" s="427"/>
      <c r="B43" s="428"/>
      <c r="C43" s="429" t="s">
        <v>604</v>
      </c>
      <c r="D43" s="428"/>
      <c r="E43" s="428"/>
      <c r="F43" s="428"/>
      <c r="G43" s="430">
        <v>80723178</v>
      </c>
    </row>
    <row r="44" ht="13.5" customHeight="1"/>
  </sheetData>
  <sheetProtection/>
  <mergeCells count="9">
    <mergeCell ref="A38:G38"/>
    <mergeCell ref="A3:E4"/>
    <mergeCell ref="F3:G3"/>
    <mergeCell ref="A2:G2"/>
    <mergeCell ref="A19:G19"/>
    <mergeCell ref="A20:G20"/>
    <mergeCell ref="A23:G23"/>
    <mergeCell ref="A26:G26"/>
    <mergeCell ref="A35:G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E35"/>
  <sheetViews>
    <sheetView zoomScalePageLayoutView="0" workbookViewId="0" topLeftCell="A1">
      <selection activeCell="D3" sqref="D3:E3"/>
    </sheetView>
  </sheetViews>
  <sheetFormatPr defaultColWidth="9.00390625" defaultRowHeight="12.75"/>
  <cols>
    <col min="2" max="2" width="36.875" style="0" customWidth="1"/>
    <col min="3" max="3" width="14.625" style="0" customWidth="1"/>
    <col min="4" max="4" width="15.00390625" style="0" customWidth="1"/>
    <col min="5" max="5" width="21.25390625" style="0" customWidth="1"/>
  </cols>
  <sheetData>
    <row r="3" spans="4:5" ht="12.75">
      <c r="D3" s="435" t="s">
        <v>621</v>
      </c>
      <c r="E3" s="435"/>
    </row>
    <row r="4" spans="2:5" ht="12.75">
      <c r="B4" s="31"/>
      <c r="C4" s="31"/>
      <c r="E4" s="31"/>
    </row>
    <row r="5" spans="2:5" ht="12.75">
      <c r="B5" s="476" t="s">
        <v>611</v>
      </c>
      <c r="C5" s="476"/>
      <c r="D5" s="476"/>
      <c r="E5" s="476"/>
    </row>
    <row r="6" spans="2:5" ht="35.25" customHeight="1">
      <c r="B6" s="4"/>
      <c r="C6" s="4"/>
      <c r="D6" s="477"/>
      <c r="E6" s="477"/>
    </row>
    <row r="7" spans="2:5" ht="12.75">
      <c r="B7" s="32"/>
      <c r="C7" s="32"/>
      <c r="D7" s="32"/>
      <c r="E7" s="32"/>
    </row>
    <row r="8" spans="2:5" ht="12.75">
      <c r="B8" s="478" t="s">
        <v>37</v>
      </c>
      <c r="C8" s="480" t="s">
        <v>511</v>
      </c>
      <c r="D8" s="480"/>
      <c r="E8" s="480"/>
    </row>
    <row r="9" spans="2:5" ht="12.75">
      <c r="B9" s="479"/>
      <c r="C9" s="480" t="s">
        <v>7</v>
      </c>
      <c r="D9" s="480" t="s">
        <v>8</v>
      </c>
      <c r="E9" s="480" t="s">
        <v>36</v>
      </c>
    </row>
    <row r="10" spans="2:5" ht="21.75" customHeight="1">
      <c r="B10" s="479"/>
      <c r="C10" s="480"/>
      <c r="D10" s="480"/>
      <c r="E10" s="480"/>
    </row>
    <row r="11" spans="2:5" ht="12.75">
      <c r="B11" s="41" t="s">
        <v>38</v>
      </c>
      <c r="C11" s="5">
        <v>1</v>
      </c>
      <c r="D11" s="6"/>
      <c r="E11" s="33">
        <v>1</v>
      </c>
    </row>
    <row r="12" spans="2:5" ht="12.75">
      <c r="B12" s="7"/>
      <c r="C12" s="34"/>
      <c r="D12" s="34"/>
      <c r="E12" s="33"/>
    </row>
    <row r="13" spans="2:5" ht="12.75">
      <c r="B13" s="35" t="s">
        <v>41</v>
      </c>
      <c r="C13" s="34">
        <v>1</v>
      </c>
      <c r="D13" s="3"/>
      <c r="E13" s="33">
        <v>1</v>
      </c>
    </row>
    <row r="14" spans="2:5" ht="12.75">
      <c r="B14" s="35" t="s">
        <v>42</v>
      </c>
      <c r="C14" s="34"/>
      <c r="D14" s="34"/>
      <c r="E14" s="33"/>
    </row>
    <row r="15" spans="2:5" ht="12.75">
      <c r="B15" s="36" t="s">
        <v>43</v>
      </c>
      <c r="C15" s="34">
        <v>1</v>
      </c>
      <c r="D15" s="34"/>
      <c r="E15" s="33">
        <v>1</v>
      </c>
    </row>
    <row r="16" spans="2:5" ht="12.75">
      <c r="B16" s="7" t="s">
        <v>44</v>
      </c>
      <c r="C16" s="34">
        <v>1</v>
      </c>
      <c r="D16" s="34"/>
      <c r="E16" s="33">
        <v>1</v>
      </c>
    </row>
    <row r="17" spans="2:5" ht="12.75">
      <c r="B17" s="7" t="s">
        <v>46</v>
      </c>
      <c r="C17" s="149">
        <v>1</v>
      </c>
      <c r="D17" s="146"/>
      <c r="E17" s="33">
        <v>1</v>
      </c>
    </row>
    <row r="18" spans="2:5" ht="12.75">
      <c r="B18" s="147" t="s">
        <v>45</v>
      </c>
      <c r="C18" s="150">
        <v>41</v>
      </c>
      <c r="D18" s="146"/>
      <c r="E18" s="33">
        <v>41</v>
      </c>
    </row>
    <row r="19" spans="2:4" ht="12.75">
      <c r="B19" s="148"/>
      <c r="C19" s="151"/>
      <c r="D19" s="152"/>
    </row>
    <row r="20" spans="2:5" ht="12.75">
      <c r="B20" s="7"/>
      <c r="C20" s="34"/>
      <c r="D20" s="33"/>
      <c r="E20" s="33"/>
    </row>
    <row r="21" spans="2:5" ht="12.75">
      <c r="B21" s="7"/>
      <c r="C21" s="34"/>
      <c r="D21" s="33"/>
      <c r="E21" s="33"/>
    </row>
    <row r="22" spans="2:5" ht="12.75">
      <c r="B22" s="7"/>
      <c r="C22" s="34"/>
      <c r="D22" s="33"/>
      <c r="E22" s="33"/>
    </row>
    <row r="23" spans="2:5" ht="12.75">
      <c r="B23" s="8"/>
      <c r="C23" s="34"/>
      <c r="D23" s="34"/>
      <c r="E23" s="33"/>
    </row>
    <row r="24" spans="2:5" ht="12.75">
      <c r="B24" s="9"/>
      <c r="C24" s="34"/>
      <c r="D24" s="34"/>
      <c r="E24" s="33"/>
    </row>
    <row r="25" spans="2:5" ht="12.75">
      <c r="B25" s="10"/>
      <c r="C25" s="34"/>
      <c r="D25" s="34"/>
      <c r="E25" s="33"/>
    </row>
    <row r="26" spans="2:5" ht="12.75">
      <c r="B26" s="10"/>
      <c r="C26" s="34"/>
      <c r="D26" s="34"/>
      <c r="E26" s="33"/>
    </row>
    <row r="27" spans="2:5" ht="12.75">
      <c r="B27" s="11" t="s">
        <v>47</v>
      </c>
      <c r="C27" s="12">
        <f>SUM(C11:C26)</f>
        <v>46</v>
      </c>
      <c r="D27" s="12">
        <f>SUM(D11:D26)</f>
        <v>0</v>
      </c>
      <c r="E27" s="13">
        <f>SUM(E11:E26)</f>
        <v>46</v>
      </c>
    </row>
    <row r="28" spans="2:5" ht="12.75">
      <c r="B28" s="14"/>
      <c r="C28" s="34"/>
      <c r="D28" s="34"/>
      <c r="E28" s="33"/>
    </row>
    <row r="29" spans="2:5" ht="12.75">
      <c r="B29" s="15"/>
      <c r="C29" s="16"/>
      <c r="D29" s="16"/>
      <c r="E29" s="17"/>
    </row>
    <row r="30" spans="2:5" ht="12.75">
      <c r="B30" s="18"/>
      <c r="C30" s="19"/>
      <c r="D30" s="33"/>
      <c r="E30" s="20"/>
    </row>
    <row r="31" spans="2:5" ht="12.75">
      <c r="B31" s="18"/>
      <c r="C31" s="19"/>
      <c r="D31" s="20"/>
      <c r="E31" s="20"/>
    </row>
    <row r="32" spans="2:5" ht="12.75">
      <c r="B32" s="7"/>
      <c r="C32" s="37"/>
      <c r="D32" s="37"/>
      <c r="E32" s="38"/>
    </row>
    <row r="33" spans="2:5" ht="12.75">
      <c r="B33" s="21" t="s">
        <v>432</v>
      </c>
      <c r="C33" s="22">
        <f>C27+C29</f>
        <v>46</v>
      </c>
      <c r="D33" s="22">
        <f>D27+D29</f>
        <v>0</v>
      </c>
      <c r="E33" s="23">
        <f>E27+E29</f>
        <v>46</v>
      </c>
    </row>
    <row r="34" spans="2:5" ht="12.75">
      <c r="B34" s="24"/>
      <c r="C34" s="39"/>
      <c r="D34" s="39"/>
      <c r="E34" s="40"/>
    </row>
    <row r="35" spans="2:5" ht="12.75">
      <c r="B35" s="24"/>
      <c r="C35" s="25"/>
      <c r="D35" s="25"/>
      <c r="E35" s="26"/>
    </row>
  </sheetData>
  <sheetProtection/>
  <mergeCells count="8">
    <mergeCell ref="D3:E3"/>
    <mergeCell ref="B5:E5"/>
    <mergeCell ref="D6:E6"/>
    <mergeCell ref="B8:B10"/>
    <mergeCell ref="C8:E8"/>
    <mergeCell ref="C9:C10"/>
    <mergeCell ref="D9:D10"/>
    <mergeCell ref="E9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Jegyzo</cp:lastModifiedBy>
  <cp:lastPrinted>2018-03-27T11:00:43Z</cp:lastPrinted>
  <dcterms:created xsi:type="dcterms:W3CDTF">1997-01-17T14:02:09Z</dcterms:created>
  <dcterms:modified xsi:type="dcterms:W3CDTF">2018-03-27T11:00:58Z</dcterms:modified>
  <cp:category/>
  <cp:version/>
  <cp:contentType/>
  <cp:contentStatus/>
</cp:coreProperties>
</file>