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firstSheet="7" activeTab="15"/>
  </bookViews>
  <sheets>
    <sheet name="1.Bev.forrásonként" sheetId="1" r:id="rId1"/>
    <sheet name="2. Kiadások" sheetId="2" r:id="rId2"/>
    <sheet name="3.Mérleg." sheetId="3" r:id="rId3"/>
    <sheet name="4.Felújítás" sheetId="4" r:id="rId4"/>
    <sheet name="5.Beruházások" sheetId="5" r:id="rId5"/>
    <sheet name="6.létszám" sheetId="6" r:id="rId6"/>
    <sheet name="7.közfogl." sheetId="7" r:id="rId7"/>
    <sheet name="8.EU" sheetId="8" r:id="rId8"/>
    <sheet name="9. lak. szolg. tám." sheetId="9" r:id="rId9"/>
    <sheet name="10.adósság" sheetId="10" r:id="rId10"/>
    <sheet name="11.támog." sheetId="11" r:id="rId11"/>
    <sheet name="12.támogatás átadott" sheetId="12" r:id="rId12"/>
    <sheet name="13. pm" sheetId="13" r:id="rId13"/>
    <sheet name="14 ab" sheetId="14" r:id="rId14"/>
    <sheet name="15.AB többéves, kötel." sheetId="15" r:id="rId15"/>
    <sheet name="16.Részesedések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<sst xmlns="http://schemas.openxmlformats.org/spreadsheetml/2006/main" count="927" uniqueCount="743">
  <si>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</si>
  <si>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</si>
  <si>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</si>
  <si>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</si>
  <si>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</si>
  <si>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</si>
  <si>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</si>
  <si>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</si>
  <si>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</si>
  <si>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</si>
  <si>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</si>
  <si>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</si>
  <si>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</si>
  <si>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</si>
  <si>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</si>
  <si>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</si>
  <si>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</si>
  <si>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</si>
  <si>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</si>
  <si>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</si>
  <si>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</si>
  <si>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</si>
  <si>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</si>
  <si>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</si>
  <si>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</si>
  <si>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</si>
  <si>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</si>
  <si>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</si>
  <si>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</si>
  <si>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</si>
  <si>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</si>
  <si>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</si>
  <si>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</si>
  <si>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</si>
  <si>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</si>
  <si>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</si>
  <si>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</si>
  <si>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</si>
  <si>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</si>
  <si>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</si>
  <si>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</si>
  <si>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</si>
  <si>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</si>
  <si>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</si>
  <si>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</si>
  <si>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</si>
  <si>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Összesen:</t>
  </si>
  <si>
    <t>Dologi kiadások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</si>
  <si>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</si>
  <si>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</si>
  <si>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</si>
  <si>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</si>
  <si>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</si>
  <si>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</si>
  <si>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</si>
  <si>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</si>
  <si>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>Pénzforgalom nélküli kiadások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</si>
  <si>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</si>
  <si>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</si>
  <si>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</si>
  <si>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</si>
  <si>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</si>
  <si>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</si>
  <si>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</si>
  <si>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</si>
  <si>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</si>
  <si>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</si>
  <si>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</si>
  <si>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</si>
  <si>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</si>
  <si>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</si>
  <si>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</si>
  <si>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</si>
  <si>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</si>
  <si>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</si>
  <si>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</si>
  <si>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</si>
  <si>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</si>
  <si>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</si>
  <si>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</si>
  <si>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</si>
  <si>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</si>
  <si>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</si>
  <si>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B. </t>
  </si>
  <si>
    <t>C.</t>
  </si>
  <si>
    <t>E.</t>
  </si>
  <si>
    <t>F</t>
  </si>
  <si>
    <t>G</t>
  </si>
  <si>
    <t xml:space="preserve">F. </t>
  </si>
  <si>
    <t xml:space="preserve">G. </t>
  </si>
  <si>
    <t xml:space="preserve">H.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</si>
  <si>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</si>
  <si>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</si>
  <si>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</si>
  <si>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</si>
  <si>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</si>
  <si>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</si>
  <si>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</si>
  <si>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</si>
  <si>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</si>
  <si>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</si>
  <si>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</si>
  <si>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</si>
  <si>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</si>
  <si>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</si>
  <si>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</si>
  <si>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</si>
  <si>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</si>
  <si>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</si>
  <si>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</si>
  <si>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</si>
  <si>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</si>
  <si>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</si>
  <si>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 xml:space="preserve">Az önkormányzat  költségvetési mérlege </t>
  </si>
  <si>
    <t>Lakosságnak juttatott támogatások , szociális ellátások</t>
  </si>
  <si>
    <t xml:space="preserve">Összesen: működési kiadások: 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</si>
  <si>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</si>
  <si>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</si>
  <si>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</si>
  <si>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</si>
  <si>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</si>
  <si>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</si>
  <si>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</si>
  <si>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</si>
  <si>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Közhatalmi bevétel</t>
  </si>
  <si>
    <t>Ft-ban</t>
  </si>
  <si>
    <t xml:space="preserve">Összeg 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</si>
  <si>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</si>
  <si>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</si>
  <si>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</si>
  <si>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</si>
  <si>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</si>
  <si>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091220 - 8520115 Általános iskola tám.</t>
  </si>
  <si>
    <t>106020 - 882113 Lakásfenntartási támogatás</t>
  </si>
  <si>
    <t>107060 - 882122 Önkormányzati segély</t>
  </si>
  <si>
    <t xml:space="preserve">103010 - 882123 Temetési segély </t>
  </si>
  <si>
    <t xml:space="preserve">101150 - 882202 Közgyógyellátás </t>
  </si>
  <si>
    <t>104042 - 889201 Gyermekjóléti szolg.</t>
  </si>
  <si>
    <t>107054 - 889924 Szociális gondozás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</si>
  <si>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</si>
  <si>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</si>
  <si>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</si>
  <si>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</si>
  <si>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</si>
  <si>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</si>
  <si>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</si>
  <si>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</si>
  <si>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</si>
  <si>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</si>
  <si>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Hajmás</t>
  </si>
  <si>
    <t>107053 - Jelzőrendszeres házi segítségnyújtás</t>
  </si>
  <si>
    <t>074031 - Család és nőveédelmi egészségügyi gondozás</t>
  </si>
  <si>
    <t>a) Intézményi beruházások</t>
  </si>
  <si>
    <t xml:space="preserve">Hajmás </t>
  </si>
  <si>
    <t>mód.</t>
  </si>
  <si>
    <t>Államháztartáso nelüli megelőlegezések visszafizetése</t>
  </si>
  <si>
    <t>Mód.</t>
  </si>
  <si>
    <t>104037              Intézményen kívüli gyermekétkeztetés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</si>
  <si>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</si>
  <si>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</si>
  <si>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</si>
  <si>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</si>
  <si>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</si>
  <si>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</si>
  <si>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</si>
  <si>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</si>
  <si>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</si>
  <si>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</si>
  <si>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</si>
  <si>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</si>
  <si>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</si>
  <si>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</si>
  <si>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</si>
  <si>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</si>
  <si>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</si>
  <si>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</si>
  <si>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</si>
  <si>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</si>
  <si>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</si>
  <si>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</si>
  <si>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</si>
  <si>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</si>
  <si>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</si>
  <si>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</si>
  <si>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1- ből Kiegészítés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</si>
  <si>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</si>
  <si>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</si>
  <si>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</si>
  <si>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</si>
  <si>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3-ból települési önk.szoc.feladatai</t>
  </si>
  <si>
    <t>3-ból falugondnoki szolgálatra</t>
  </si>
  <si>
    <t>3-ból szociális ágazati pótlék</t>
  </si>
  <si>
    <t>Települési önkormányzatok kulturális feladatainak támogatása</t>
  </si>
  <si>
    <t>B114</t>
  </si>
  <si>
    <t xml:space="preserve">Működési célú központosított előirányzatok 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</si>
  <si>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</si>
  <si>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</si>
  <si>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</si>
  <si>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</si>
  <si>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</si>
  <si>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</si>
  <si>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</si>
  <si>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</si>
  <si>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</si>
  <si>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</si>
  <si>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</si>
  <si>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</si>
  <si>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</si>
  <si>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</si>
  <si>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</si>
  <si>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földalapú támogatásra átvett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</si>
  <si>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</si>
  <si>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</si>
  <si>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</si>
  <si>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</si>
  <si>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</si>
  <si>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</si>
  <si>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</si>
  <si>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</si>
  <si>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</si>
  <si>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</si>
  <si>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</si>
  <si>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</si>
  <si>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</si>
  <si>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5- ből Leader pályázatból falubuszra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</si>
  <si>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</si>
  <si>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</si>
  <si>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</si>
  <si>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</si>
  <si>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</si>
  <si>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</si>
  <si>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</si>
  <si>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</si>
  <si>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</si>
  <si>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</si>
  <si>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</si>
  <si>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</si>
  <si>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</si>
  <si>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</si>
  <si>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</si>
  <si>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</si>
  <si>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</si>
  <si>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</si>
  <si>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</si>
  <si>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adók- idegenforgalmi adó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</si>
  <si>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</si>
  <si>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</si>
  <si>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</si>
  <si>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</si>
  <si>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</si>
  <si>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</si>
  <si>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</si>
  <si>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</si>
  <si>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</si>
  <si>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</si>
  <si>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</si>
  <si>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</si>
  <si>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</si>
  <si>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</si>
  <si>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</si>
  <si>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</si>
  <si>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</si>
  <si>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</si>
  <si>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</si>
  <si>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</si>
  <si>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</si>
  <si>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</si>
  <si>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</si>
  <si>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</si>
  <si>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</si>
  <si>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</si>
  <si>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</si>
  <si>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</si>
  <si>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</si>
  <si>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</si>
  <si>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</si>
  <si>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</si>
  <si>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</si>
  <si>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</si>
  <si>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</si>
  <si>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</si>
  <si>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</si>
  <si>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</si>
  <si>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</si>
  <si>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</si>
  <si>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</si>
  <si>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</si>
  <si>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</si>
  <si>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</si>
  <si>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</si>
  <si>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</si>
  <si>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</si>
  <si>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</si>
  <si>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</si>
  <si>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</si>
  <si>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</si>
  <si>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</si>
  <si>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</si>
  <si>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</si>
  <si>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</si>
  <si>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</si>
  <si>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 (Egyesület)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</si>
  <si>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</si>
  <si>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</si>
  <si>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</si>
  <si>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</si>
  <si>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</si>
  <si>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</si>
  <si>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</si>
  <si>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</si>
  <si>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</si>
  <si>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</si>
  <si>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</si>
  <si>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</si>
  <si>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</si>
  <si>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</si>
  <si>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</si>
  <si>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</si>
  <si>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</si>
  <si>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</si>
  <si>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</si>
  <si>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</si>
  <si>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</si>
  <si>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</si>
  <si>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</si>
  <si>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</si>
  <si>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</si>
  <si>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</si>
  <si>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</si>
  <si>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</si>
  <si>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</si>
  <si>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</si>
  <si>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</si>
  <si>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</si>
  <si>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</si>
  <si>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</si>
  <si>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</si>
  <si>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</si>
  <si>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</si>
  <si>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</si>
  <si>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</si>
  <si>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</si>
  <si>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</si>
  <si>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</si>
  <si>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</si>
  <si>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</si>
  <si>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</si>
  <si>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</si>
  <si>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</si>
  <si>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</si>
  <si>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</si>
  <si>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</si>
  <si>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</si>
  <si>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</si>
  <si>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</si>
  <si>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</si>
  <si>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</si>
  <si>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XV.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</si>
  <si>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</si>
  <si>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</si>
  <si>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</si>
  <si>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</si>
  <si>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</si>
  <si>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</si>
  <si>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</si>
  <si>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</si>
  <si>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</si>
  <si>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</si>
  <si>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</si>
  <si>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</si>
  <si>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</si>
  <si>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</si>
  <si>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</si>
  <si>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</si>
  <si>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</si>
  <si>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</si>
  <si>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</si>
  <si>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</si>
  <si>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3-ból rászoruló gyermekek szünidei étkezése</t>
  </si>
  <si>
    <t>I.</t>
  </si>
  <si>
    <t>Egyéb működési kiadások megoszlása</t>
  </si>
  <si>
    <t xml:space="preserve">Ssz. 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</si>
  <si>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</si>
  <si>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</si>
  <si>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</si>
  <si>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</si>
  <si>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</si>
  <si>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Szociális Alapszolg. Központ Somogyjád</t>
  </si>
  <si>
    <t xml:space="preserve"> - Működési pénzeszköz átadás (belső ellenőrzésre) </t>
  </si>
  <si>
    <t xml:space="preserve"> - Hulladékgazdálkodási társulásnak</t>
  </si>
  <si>
    <t xml:space="preserve"> - Védőnöi szolgálat</t>
  </si>
  <si>
    <t xml:space="preserve"> - Óvoda</t>
  </si>
  <si>
    <t xml:space="preserve"> - Gyerekjóléti szolgálat Igal</t>
  </si>
  <si>
    <t xml:space="preserve"> - Jelzőrendszeres Házi Segítségnyújtás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</si>
  <si>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</si>
  <si>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</si>
  <si>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</si>
  <si>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Kaposvölgyi vizitársulat</t>
  </si>
  <si>
    <t xml:space="preserve"> - Nefela jégesőelhárítás</t>
  </si>
  <si>
    <t xml:space="preserve">Mindösszesen: </t>
  </si>
  <si>
    <t xml:space="preserve"> - Fogászati ügyelet</t>
  </si>
  <si>
    <t xml:space="preserve"> - Batéi Közös Önk.Hivatal</t>
  </si>
  <si>
    <t>teljesítés</t>
  </si>
  <si>
    <t>J.</t>
  </si>
  <si>
    <t>Teljesítés</t>
  </si>
  <si>
    <t>telj.</t>
  </si>
  <si>
    <t>D.</t>
  </si>
  <si>
    <t>Telj.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</si>
  <si>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</si>
  <si>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</si>
  <si>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Beruházások</t>
  </si>
  <si>
    <t>Önként vállalt</t>
  </si>
  <si>
    <t>Kötelező feladat</t>
  </si>
  <si>
    <t>Állami</t>
  </si>
  <si>
    <t>áfa</t>
  </si>
  <si>
    <t>Bolt épületének vásárlása</t>
  </si>
  <si>
    <t>Falubusz vásárláshoz önerő</t>
  </si>
  <si>
    <t xml:space="preserve">Beruházások összesen: </t>
  </si>
  <si>
    <t>F.</t>
  </si>
  <si>
    <t>G.</t>
  </si>
  <si>
    <t xml:space="preserve">107060 - 882129 Települési támogatás </t>
  </si>
  <si>
    <t>104051 -            gyermekvéd.pénzbeli és term.beni ellátások</t>
  </si>
  <si>
    <t>104051  gyermekvéd.pénzbeli és term.beni ellátások</t>
  </si>
  <si>
    <t>Hajmás Község Önkormányzat maradványkimutatása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</si>
  <si>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</si>
  <si>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</si>
  <si>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</si>
  <si>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</si>
  <si>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</si>
  <si>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</si>
  <si>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</si>
  <si>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</si>
  <si>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</si>
  <si>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</si>
  <si>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</si>
  <si>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</si>
  <si>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</si>
  <si>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</si>
  <si>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</si>
  <si>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</si>
  <si>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</si>
  <si>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</si>
  <si>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</si>
  <si>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</si>
  <si>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Hajmás Községi Önkormányzat vagyonmérlege</t>
  </si>
  <si>
    <t xml:space="preserve">E. 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</si>
  <si>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</si>
  <si>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</si>
  <si>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</si>
  <si>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</si>
  <si>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</si>
  <si>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</si>
  <si>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</si>
  <si>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</si>
  <si>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</si>
  <si>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</si>
  <si>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</si>
  <si>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</si>
  <si>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</si>
  <si>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</si>
  <si>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</si>
  <si>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</si>
  <si>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</si>
  <si>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</si>
  <si>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</si>
  <si>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</si>
  <si>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</si>
  <si>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</si>
  <si>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</si>
  <si>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</si>
  <si>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</si>
  <si>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</si>
  <si>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</si>
  <si>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</si>
  <si>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</si>
  <si>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</si>
  <si>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</si>
  <si>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</si>
  <si>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</si>
  <si>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</si>
  <si>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</si>
  <si>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</si>
  <si>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</si>
  <si>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</si>
  <si>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</si>
  <si>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</si>
  <si>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</si>
  <si>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</si>
  <si>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</si>
  <si>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</si>
  <si>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</si>
  <si>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</si>
  <si>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</si>
  <si>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</si>
  <si>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</si>
  <si>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</si>
  <si>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</si>
  <si>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</si>
  <si>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</si>
  <si>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</si>
  <si>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</si>
  <si>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</si>
  <si>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</si>
  <si>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</si>
  <si>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</si>
  <si>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</si>
  <si>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</si>
  <si>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</si>
  <si>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</si>
  <si>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</si>
  <si>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</si>
  <si>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</si>
  <si>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</si>
  <si>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</si>
  <si>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</si>
  <si>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</si>
  <si>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</si>
  <si>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</si>
  <si>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</si>
  <si>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</si>
  <si>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</si>
  <si>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</si>
  <si>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</si>
  <si>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</si>
  <si>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</si>
  <si>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</si>
  <si>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</si>
  <si>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</si>
  <si>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</si>
  <si>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</si>
  <si>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</si>
  <si>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</si>
  <si>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</si>
  <si>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</si>
  <si>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</si>
  <si>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</si>
  <si>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</si>
  <si>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</si>
  <si>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</si>
  <si>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</si>
  <si>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</si>
  <si>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</si>
  <si>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</si>
  <si>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</si>
  <si>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</si>
  <si>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</si>
  <si>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</si>
  <si>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</si>
  <si>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</si>
  <si>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</si>
  <si>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</si>
  <si>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</si>
  <si>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</si>
  <si>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</si>
  <si>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</si>
  <si>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</si>
  <si>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</si>
  <si>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</si>
  <si>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</si>
  <si>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</si>
  <si>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</si>
  <si>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</si>
  <si>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</si>
  <si>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</si>
  <si>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</si>
  <si>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</si>
  <si>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</si>
  <si>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</si>
  <si>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</si>
  <si>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</si>
  <si>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</si>
  <si>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</si>
  <si>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</si>
  <si>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</si>
  <si>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</si>
  <si>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</si>
  <si>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</si>
  <si>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</si>
  <si>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</si>
  <si>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</si>
  <si>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</si>
  <si>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 0-ra leírt, de használatban lévő, illetve használaton kívüli eszközök állománya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</si>
  <si>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</si>
  <si>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</si>
  <si>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</si>
  <si>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</si>
  <si>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</si>
  <si>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</si>
  <si>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</si>
  <si>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</si>
  <si>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 xml:space="preserve">A többéves kihatással járó feladatok előirányzatai </t>
  </si>
  <si>
    <t>e Ft-ban</t>
  </si>
  <si>
    <t xml:space="preserve">E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</si>
  <si>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</si>
  <si>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</si>
  <si>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</si>
  <si>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</si>
  <si>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</si>
  <si>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</si>
  <si>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</si>
  <si>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</si>
  <si>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</si>
  <si>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</si>
  <si>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</si>
  <si>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</si>
  <si>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</si>
  <si>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</si>
  <si>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</si>
  <si>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</si>
  <si>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</si>
  <si>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Ft/fő</t>
  </si>
  <si>
    <t>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</si>
  <si>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</si>
  <si>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</si>
  <si>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</si>
  <si>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</si>
  <si>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</si>
  <si>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 xml:space="preserve">   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</si>
  <si>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</si>
  <si>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</si>
  <si>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</si>
  <si>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</si>
  <si>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</si>
  <si>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</si>
  <si>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</si>
  <si>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</si>
  <si>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</si>
  <si>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</si>
  <si>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</si>
  <si>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</si>
  <si>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</si>
  <si>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</si>
  <si>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</si>
  <si>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</si>
  <si>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</si>
  <si>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</si>
  <si>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</si>
  <si>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</si>
  <si>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</si>
  <si>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</si>
  <si>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</si>
  <si>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</si>
  <si>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</si>
  <si>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</si>
  <si>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Létszám-előirányzat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</si>
  <si>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</si>
  <si>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</si>
  <si>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</si>
  <si>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</si>
  <si>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</si>
  <si>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</si>
  <si>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</si>
  <si>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</si>
  <si>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</si>
  <si>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</si>
  <si>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</si>
  <si>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</si>
  <si>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</si>
  <si>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Hosszabb időtartamú</t>
  </si>
  <si>
    <t>START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</si>
  <si>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</si>
  <si>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</si>
  <si>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</si>
  <si>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</si>
  <si>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</si>
  <si>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</si>
  <si>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</si>
  <si>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</si>
  <si>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</si>
  <si>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Kiadások</t>
  </si>
  <si>
    <t>Közvetett és közvetlen támogatások    ft-ban</t>
  </si>
  <si>
    <t>ssz:</t>
  </si>
  <si>
    <t>egyéb nyújtott kedvezmény vagy kölcsön elengedésének összege</t>
  </si>
  <si>
    <t>adatok forintban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</si>
  <si>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</si>
  <si>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</si>
  <si>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</si>
  <si>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</si>
  <si>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mód</t>
  </si>
  <si>
    <t>ÖSSZESEN</t>
  </si>
  <si>
    <t>13.</t>
  </si>
  <si>
    <t>adatok  forintban</t>
  </si>
  <si>
    <t>H.</t>
  </si>
  <si>
    <t>5 melléklet a(z)    3/2017.(V.29.)  önkormányzati rendelethez</t>
  </si>
  <si>
    <t>1- ből Üdülühelyi feladatok</t>
  </si>
  <si>
    <t>Helyi önkormányzatok kiegészítő támogatásai - elsz-ból származó bevételek</t>
  </si>
  <si>
    <t>5 - ből Gyvk utalvány</t>
  </si>
  <si>
    <t>5 - ből önkorm.és intézményei</t>
  </si>
  <si>
    <t>Kamatbevételek és más nyereségjellegű bevételek</t>
  </si>
  <si>
    <t>Egyéb működési bevételek (pl: anyakönyvi esemény, biztosító kártérítése)</t>
  </si>
  <si>
    <t>018010                önk.elsz.központi költségvetéssel</t>
  </si>
  <si>
    <t>018030                tám-i célú finansz.műveletek</t>
  </si>
  <si>
    <t>Járda felújítás</t>
  </si>
  <si>
    <t>TOPpályázat Energetikai felújítás(Kossuth u. 37.)</t>
  </si>
  <si>
    <t>Pályázati tám.(Kisösszegű feljesztés)</t>
  </si>
  <si>
    <t>Kavíz értéknövelő felújítás</t>
  </si>
  <si>
    <t>Hosszabb idejű közfoglalk.</t>
  </si>
  <si>
    <t>Immateriális javak</t>
  </si>
  <si>
    <t>Tárgyi eszk.beszerzés( Közműv.pályázat)</t>
  </si>
  <si>
    <t>informatikai eszk.(notebook)</t>
  </si>
  <si>
    <t>START - közmunka pr.</t>
  </si>
  <si>
    <t>Tárgyi eszköz besz.(hűtő,fűkasza, motorfűrész)</t>
  </si>
  <si>
    <t xml:space="preserve">START - </t>
  </si>
  <si>
    <t>2017 teljesítés</t>
  </si>
  <si>
    <t xml:space="preserve"> - Somogy Megyei TIT</t>
  </si>
  <si>
    <t xml:space="preserve"> - 2016. évi áfa befiz.</t>
  </si>
  <si>
    <t>Előző időszak (2016. év)</t>
  </si>
  <si>
    <t>Tárgy időszak (2017. év)</t>
  </si>
  <si>
    <t>eredeti</t>
  </si>
  <si>
    <t>Működési bevétel</t>
  </si>
  <si>
    <t>Működési célú átvett pénzeszköz</t>
  </si>
  <si>
    <t>Államht-on belüli megel.visszafiz.</t>
  </si>
  <si>
    <t>Áht-on belüli megelőlegezés</t>
  </si>
  <si>
    <t>14./A</t>
  </si>
  <si>
    <t>15/B. mellléklet</t>
  </si>
  <si>
    <t>14/B  MELLÉKLET    /2018.(V.)  önkormányzati rendelethez</t>
  </si>
  <si>
    <t xml:space="preserve">                   16.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</si>
  <si>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</si>
  <si>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</si>
  <si>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</si>
  <si>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</si>
  <si>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2017. évben nyújtott önkormányzati működési célú támogatás</t>
  </si>
  <si>
    <t>Hajmás Község Önkormányzat tulajdonában álló gazdálkodó szervezetek működéséből származó kötelezettségek és a részesedések alakulása</t>
  </si>
  <si>
    <t>KÖZVIL</t>
  </si>
  <si>
    <t xml:space="preserve">1. melléklet a(z)      5/2018.(V.28.) önkormányzati rendeletethez  </t>
  </si>
  <si>
    <t>2.  melléklet a(z)   5/2018.(V.28.)  önkormányzati rendelethez</t>
  </si>
  <si>
    <t xml:space="preserve">4. melléklet a 5/2018.(V.28.)  önkormányzati rendeletethez  </t>
  </si>
  <si>
    <t>4. melléklet a(z)  5/2018.(V.28.)  önkormányzati rendelethez</t>
  </si>
  <si>
    <t>5. melléklet a(z)  5/2018.(V.28.)  önkormányzati rendelethez</t>
  </si>
  <si>
    <t>6. melléklet a(z)     5/2018.(V.28.)  önkormányzati rendelethez</t>
  </si>
  <si>
    <t>7. melléklet a(z)     5/2018.(V.28.) önkormányzati rendelethez</t>
  </si>
  <si>
    <t>8. melléklet a(z)    5/2018.(V.28.)  önkormányzati rendelethez</t>
  </si>
  <si>
    <t>9.  melléklet a(z)    5/2018.(V.28.) önkormányzati rendelethez</t>
  </si>
  <si>
    <t>10. melléklet a(z)      5/2018.(V.28.)  önkormányzati rendelethez</t>
  </si>
  <si>
    <t>11. melléklet a(z)  5/2018.(V.28.)  önkormányzati rendelethez</t>
  </si>
  <si>
    <t>12. melléklet a    5/2018.(V.28.)  önkormnyzati rendelethez</t>
  </si>
  <si>
    <t>melléklet a 5/2018.(V.28.)  önkormányzati rendelethez</t>
  </si>
  <si>
    <t>melléklet a 5/2018.(V.28.)   önkormányzati rendelethez</t>
  </si>
  <si>
    <t>15/A melléklet a(z)      5/2018.(V.28.) önkormányzati rendelethez</t>
  </si>
  <si>
    <t xml:space="preserve">  5/2018.(V.28.)   önkormányzati rendelethez</t>
  </si>
  <si>
    <t>melléklet a(z)     5/2018.(V.28.) önkormányzati rendelethez</t>
  </si>
  <si>
    <t>B.      Ft-ban</t>
  </si>
  <si>
    <t>5.855000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</si>
</sst>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  <numFmt numFmtId="171" formatCode="#,##0_ ;\-#,##0\ 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[$-40E]yyyy\.\ mmmm\ d\.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0\ [$Ft-40E]_-;\-* #,##0.00\ [$Ft-40E]_-;_-* &quot;-&quot;??\ [$Ft-40E]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60" applyNumberFormat="1" applyFont="1" applyFill="1" applyBorder="1" applyAlignment="1" applyProtection="1">
      <alignment horizontal="left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>
      <alignment/>
      <protection/>
    </xf>
    <xf numFmtId="3" fontId="2" fillId="0" borderId="10" xfId="56" applyNumberFormat="1" applyFont="1" applyFill="1" applyBorder="1">
      <alignment/>
      <protection/>
    </xf>
    <xf numFmtId="0" fontId="9" fillId="0" borderId="10" xfId="56" applyFont="1" applyBorder="1">
      <alignment/>
      <protection/>
    </xf>
    <xf numFmtId="3" fontId="16" fillId="0" borderId="10" xfId="56" applyNumberFormat="1" applyFont="1" applyFill="1" applyBorder="1">
      <alignment/>
      <protection/>
    </xf>
    <xf numFmtId="0" fontId="10" fillId="0" borderId="10" xfId="56" applyFont="1" applyBorder="1">
      <alignment/>
      <protection/>
    </xf>
    <xf numFmtId="3" fontId="4" fillId="0" borderId="10" xfId="56" applyNumberFormat="1" applyFont="1" applyFill="1" applyBorder="1">
      <alignment/>
      <protection/>
    </xf>
    <xf numFmtId="0" fontId="0" fillId="0" borderId="10" xfId="58" applyFont="1" applyFill="1" applyBorder="1" applyAlignment="1">
      <alignment/>
      <protection/>
    </xf>
    <xf numFmtId="3" fontId="0" fillId="0" borderId="10" xfId="56" applyNumberFormat="1" applyFont="1" applyFill="1" applyBorder="1">
      <alignment/>
      <protection/>
    </xf>
    <xf numFmtId="3" fontId="13" fillId="0" borderId="10" xfId="56" applyNumberFormat="1" applyFont="1" applyFill="1" applyBorder="1">
      <alignment/>
      <protection/>
    </xf>
    <xf numFmtId="0" fontId="14" fillId="0" borderId="10" xfId="56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8" fillId="0" borderId="10" xfId="56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4" xfId="56" applyFont="1" applyFill="1" applyBorder="1" applyAlignment="1">
      <alignment horizontal="center" vertical="center"/>
      <protection/>
    </xf>
    <xf numFmtId="0" fontId="2" fillId="0" borderId="14" xfId="56" applyFont="1" applyFill="1" applyBorder="1">
      <alignment/>
      <protection/>
    </xf>
    <xf numFmtId="0" fontId="9" fillId="0" borderId="14" xfId="56" applyFont="1" applyBorder="1">
      <alignment/>
      <protection/>
    </xf>
    <xf numFmtId="0" fontId="10" fillId="0" borderId="14" xfId="56" applyFont="1" applyBorder="1">
      <alignment/>
      <protection/>
    </xf>
    <xf numFmtId="0" fontId="0" fillId="0" borderId="14" xfId="58" applyFont="1" applyFill="1" applyBorder="1" applyAlignment="1">
      <alignment/>
      <protection/>
    </xf>
    <xf numFmtId="0" fontId="0" fillId="0" borderId="14" xfId="58" applyFont="1" applyFill="1" applyBorder="1" applyAlignment="1">
      <alignment horizontal="left"/>
      <protection/>
    </xf>
    <xf numFmtId="0" fontId="11" fillId="0" borderId="14" xfId="56" applyFont="1" applyBorder="1">
      <alignment/>
      <protection/>
    </xf>
    <xf numFmtId="0" fontId="17" fillId="0" borderId="14" xfId="56" applyFont="1" applyBorder="1">
      <alignment/>
      <protection/>
    </xf>
    <xf numFmtId="0" fontId="4" fillId="0" borderId="14" xfId="56" applyFont="1" applyFill="1" applyBorder="1" applyAlignment="1">
      <alignment wrapText="1"/>
      <protection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0" fontId="18" fillId="0" borderId="10" xfId="58" applyFont="1" applyFill="1" applyBorder="1" applyAlignment="1">
      <alignment/>
      <protection/>
    </xf>
    <xf numFmtId="0" fontId="0" fillId="0" borderId="0" xfId="0" applyAlignment="1">
      <alignment horizontal="right"/>
    </xf>
    <xf numFmtId="0" fontId="18" fillId="0" borderId="14" xfId="58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60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58" applyFont="1" applyFill="1" applyBorder="1" applyAlignment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0" xfId="60" applyNumberFormat="1" applyFont="1" applyFill="1" applyBorder="1" applyAlignment="1" applyProtection="1">
      <alignment horizontal="left"/>
      <protection/>
    </xf>
    <xf numFmtId="166" fontId="0" fillId="0" borderId="10" xfId="40" applyNumberFormat="1" applyFont="1" applyBorder="1" applyAlignment="1">
      <alignment/>
    </xf>
    <xf numFmtId="0" fontId="0" fillId="0" borderId="14" xfId="60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1" fillId="0" borderId="14" xfId="4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6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0" fontId="0" fillId="0" borderId="12" xfId="60" applyNumberFormat="1" applyFont="1" applyFill="1" applyBorder="1" applyAlignment="1" applyProtection="1">
      <alignment/>
      <protection/>
    </xf>
    <xf numFmtId="0" fontId="0" fillId="0" borderId="13" xfId="60" applyNumberFormat="1" applyFont="1" applyFill="1" applyBorder="1" applyAlignment="1" applyProtection="1">
      <alignment/>
      <protection/>
    </xf>
    <xf numFmtId="0" fontId="1" fillId="0" borderId="12" xfId="60" applyNumberFormat="1" applyFont="1" applyFill="1" applyBorder="1" applyAlignment="1" applyProtection="1">
      <alignment/>
      <protection/>
    </xf>
    <xf numFmtId="166" fontId="0" fillId="0" borderId="10" xfId="40" applyNumberFormat="1" applyFont="1" applyFill="1" applyBorder="1" applyAlignment="1" applyProtection="1">
      <alignment/>
      <protection/>
    </xf>
    <xf numFmtId="0" fontId="0" fillId="0" borderId="14" xfId="6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0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0" fontId="3" fillId="0" borderId="14" xfId="60" applyNumberFormat="1" applyFont="1" applyFill="1" applyBorder="1" applyAlignment="1" applyProtection="1">
      <alignment/>
      <protection/>
    </xf>
    <xf numFmtId="0" fontId="3" fillId="0" borderId="18" xfId="60" applyNumberFormat="1" applyFont="1" applyFill="1" applyBorder="1" applyAlignment="1" applyProtection="1">
      <alignment/>
      <protection/>
    </xf>
    <xf numFmtId="0" fontId="20" fillId="0" borderId="12" xfId="60" applyNumberFormat="1" applyFont="1" applyFill="1" applyBorder="1" applyAlignment="1" applyProtection="1">
      <alignment/>
      <protection/>
    </xf>
    <xf numFmtId="0" fontId="0" fillId="0" borderId="18" xfId="60" applyNumberFormat="1" applyFont="1" applyFill="1" applyBorder="1" applyAlignment="1" applyProtection="1">
      <alignment/>
      <protection/>
    </xf>
    <xf numFmtId="0" fontId="0" fillId="0" borderId="12" xfId="60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0" fillId="0" borderId="13" xfId="60" applyNumberFormat="1" applyFont="1" applyFill="1" applyBorder="1" applyAlignment="1" applyProtection="1">
      <alignment horizontal="left"/>
      <protection/>
    </xf>
    <xf numFmtId="0" fontId="0" fillId="0" borderId="10" xfId="60" applyNumberFormat="1" applyFont="1" applyFill="1" applyBorder="1" applyAlignment="1" applyProtection="1">
      <alignment/>
      <protection/>
    </xf>
    <xf numFmtId="171" fontId="1" fillId="0" borderId="10" xfId="40" applyNumberFormat="1" applyFont="1" applyBorder="1" applyAlignment="1">
      <alignment/>
    </xf>
    <xf numFmtId="171" fontId="0" fillId="0" borderId="10" xfId="40" applyNumberFormat="1" applyFont="1" applyBorder="1" applyAlignment="1">
      <alignment/>
    </xf>
    <xf numFmtId="171" fontId="1" fillId="0" borderId="10" xfId="40" applyNumberFormat="1" applyFont="1" applyBorder="1" applyAlignment="1">
      <alignment horizontal="center"/>
    </xf>
    <xf numFmtId="0" fontId="15" fillId="0" borderId="13" xfId="56" applyFont="1" applyBorder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66" fontId="0" fillId="0" borderId="0" xfId="0" applyNumberFormat="1" applyAlignment="1">
      <alignment/>
    </xf>
    <xf numFmtId="0" fontId="0" fillId="0" borderId="10" xfId="40" applyNumberFormat="1" applyFont="1" applyBorder="1" applyAlignment="1">
      <alignment/>
    </xf>
    <xf numFmtId="0" fontId="1" fillId="0" borderId="10" xfId="40" applyNumberFormat="1" applyFont="1" applyBorder="1" applyAlignment="1">
      <alignment/>
    </xf>
    <xf numFmtId="0" fontId="1" fillId="0" borderId="10" xfId="4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justify" wrapText="1"/>
    </xf>
    <xf numFmtId="3" fontId="0" fillId="0" borderId="26" xfId="0" applyNumberFormat="1" applyBorder="1" applyAlignment="1">
      <alignment/>
    </xf>
    <xf numFmtId="0" fontId="0" fillId="0" borderId="27" xfId="0" applyFont="1" applyBorder="1" applyAlignment="1">
      <alignment horizontal="justify"/>
    </xf>
    <xf numFmtId="3" fontId="0" fillId="0" borderId="27" xfId="0" applyNumberFormat="1" applyBorder="1" applyAlignment="1">
      <alignment/>
    </xf>
    <xf numFmtId="0" fontId="0" fillId="0" borderId="28" xfId="0" applyFont="1" applyFill="1" applyBorder="1" applyAlignment="1">
      <alignment horizontal="justify"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justify"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5" xfId="0" applyBorder="1" applyAlignment="1">
      <alignment/>
    </xf>
    <xf numFmtId="0" fontId="1" fillId="0" borderId="24" xfId="0" applyFont="1" applyFill="1" applyBorder="1" applyAlignment="1">
      <alignment horizontal="justify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27" xfId="0" applyFont="1" applyFill="1" applyBorder="1" applyAlignment="1">
      <alignment horizontal="justify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Fill="1" applyBorder="1" applyAlignment="1">
      <alignment horizontal="justify"/>
    </xf>
    <xf numFmtId="0" fontId="0" fillId="0" borderId="4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Border="1" applyAlignment="1">
      <alignment/>
    </xf>
    <xf numFmtId="0" fontId="1" fillId="0" borderId="2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29" xfId="0" applyFont="1" applyFill="1" applyBorder="1" applyAlignment="1">
      <alignment horizontal="justify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Fill="1" applyBorder="1" applyAlignment="1">
      <alignment horizontal="justify"/>
    </xf>
    <xf numFmtId="3" fontId="1" fillId="0" borderId="52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6" fontId="0" fillId="0" borderId="10" xfId="43" applyNumberFormat="1" applyFont="1" applyBorder="1" applyAlignment="1">
      <alignment/>
    </xf>
    <xf numFmtId="166" fontId="1" fillId="0" borderId="10" xfId="43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6" fontId="0" fillId="0" borderId="10" xfId="43" applyNumberFormat="1" applyFont="1" applyBorder="1" applyAlignment="1">
      <alignment horizontal="center"/>
    </xf>
    <xf numFmtId="166" fontId="1" fillId="0" borderId="10" xfId="43" applyNumberFormat="1" applyFont="1" applyBorder="1" applyAlignment="1">
      <alignment horizontal="center"/>
    </xf>
    <xf numFmtId="0" fontId="0" fillId="0" borderId="17" xfId="0" applyBorder="1" applyAlignment="1">
      <alignment/>
    </xf>
    <xf numFmtId="166" fontId="0" fillId="0" borderId="10" xfId="0" applyNumberFormat="1" applyBorder="1" applyAlignment="1">
      <alignment/>
    </xf>
    <xf numFmtId="0" fontId="4" fillId="0" borderId="14" xfId="56" applyFont="1" applyFill="1" applyBorder="1">
      <alignment/>
      <protection/>
    </xf>
    <xf numFmtId="0" fontId="0" fillId="0" borderId="0" xfId="0" applyAlignment="1">
      <alignment wrapText="1"/>
    </xf>
    <xf numFmtId="9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5" fillId="0" borderId="12" xfId="56" applyFont="1" applyBorder="1" applyAlignment="1">
      <alignment horizontal="center"/>
      <protection/>
    </xf>
    <xf numFmtId="0" fontId="15" fillId="0" borderId="13" xfId="56" applyFont="1" applyBorder="1" applyAlignment="1">
      <alignment horizontal="center"/>
      <protection/>
    </xf>
    <xf numFmtId="0" fontId="15" fillId="0" borderId="14" xfId="56" applyFont="1" applyBorder="1" applyAlignment="1">
      <alignment horizontal="center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1" fillId="0" borderId="17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33" xfId="0" applyFon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Fill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11" xfId="56"/>
    <cellStyle name="Normál 2" xfId="57"/>
    <cellStyle name="Normál 2 2" xfId="58"/>
    <cellStyle name="Normál 3" xfId="59"/>
    <cellStyle name="Normál 8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gyzo\AppData\Local\Microsoft\Windows\Temporary%20Internet%20Files\Content.Outlook\2N3AGXSX\rend.m&#243;d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énzm."/>
      <sheetName val="4.Mérleg"/>
      <sheetName val="5.bev. forrásonként"/>
      <sheetName val="6. Kiadások"/>
      <sheetName val="7. lak. szolg. tám."/>
      <sheetName val="8. felújítás"/>
      <sheetName val="9. Beruházások"/>
      <sheetName val="10.EU projekt"/>
      <sheetName val="16. előir.- falhaszn. ütemterv"/>
      <sheetName val="18. egyéb működési tám"/>
    </sheetNames>
    <sheetDataSet>
      <sheetData sheetId="2">
        <row r="23">
          <cell r="H23">
            <v>20718101</v>
          </cell>
        </row>
        <row r="33">
          <cell r="H33">
            <v>30094686</v>
          </cell>
        </row>
        <row r="40">
          <cell r="H40">
            <v>8036052</v>
          </cell>
        </row>
        <row r="57">
          <cell r="H57">
            <v>5905000</v>
          </cell>
        </row>
        <row r="69">
          <cell r="H69">
            <v>1202000</v>
          </cell>
        </row>
        <row r="75">
          <cell r="H75">
            <v>0</v>
          </cell>
        </row>
        <row r="81">
          <cell r="H81">
            <v>0</v>
          </cell>
        </row>
        <row r="87">
          <cell r="H87">
            <v>0</v>
          </cell>
        </row>
        <row r="99">
          <cell r="H99">
            <v>12966762</v>
          </cell>
        </row>
        <row r="100">
          <cell r="H100">
            <v>6050000</v>
          </cell>
        </row>
      </sheetData>
      <sheetData sheetId="3">
        <row r="10">
          <cell r="F10">
            <v>34586134</v>
          </cell>
        </row>
        <row r="11">
          <cell r="F11">
            <v>5010366</v>
          </cell>
        </row>
        <row r="12">
          <cell r="F12">
            <v>9465360</v>
          </cell>
        </row>
        <row r="13">
          <cell r="F13">
            <v>3991000</v>
          </cell>
        </row>
        <row r="14">
          <cell r="F14">
            <v>487218</v>
          </cell>
        </row>
        <row r="19">
          <cell r="F19">
            <v>14086052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7">
          <cell r="F27">
            <v>16521880</v>
          </cell>
        </row>
        <row r="28">
          <cell r="F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86.140625" style="0" customWidth="1"/>
    <col min="4" max="4" width="7.8515625" style="0" customWidth="1"/>
    <col min="5" max="5" width="14.28125" style="0" customWidth="1"/>
    <col min="6" max="6" width="13.28125" style="0" customWidth="1"/>
    <col min="7" max="7" width="15.8515625" style="0" customWidth="1"/>
    <col min="8" max="10" width="14.8515625" style="0" customWidth="1"/>
    <col min="11" max="11" width="13.7109375" style="0" bestFit="1" customWidth="1"/>
  </cols>
  <sheetData>
    <row r="1" spans="1:2" ht="12.75">
      <c r="A1" s="1" t="s">
        <v>724</v>
      </c>
      <c r="B1" s="76"/>
    </row>
    <row r="2" spans="1:9" ht="15">
      <c r="A2" s="1" t="s">
        <v>158</v>
      </c>
      <c r="B2" s="76"/>
      <c r="C2" s="77"/>
      <c r="E2" s="78" t="s">
        <v>149</v>
      </c>
      <c r="F2" s="77"/>
      <c r="G2" s="77"/>
      <c r="H2" s="77"/>
      <c r="I2" s="77"/>
    </row>
    <row r="3" spans="1:10" ht="12.75">
      <c r="A3" s="5" t="s">
        <v>159</v>
      </c>
      <c r="B3" s="79" t="s">
        <v>160</v>
      </c>
      <c r="C3" s="5" t="s">
        <v>161</v>
      </c>
      <c r="D3" s="5" t="s">
        <v>162</v>
      </c>
      <c r="E3" s="5" t="s">
        <v>163</v>
      </c>
      <c r="F3" s="6" t="s">
        <v>88</v>
      </c>
      <c r="G3" s="5" t="s">
        <v>89</v>
      </c>
      <c r="H3" s="5" t="s">
        <v>90</v>
      </c>
      <c r="I3" s="8" t="s">
        <v>379</v>
      </c>
      <c r="J3" s="5" t="s">
        <v>403</v>
      </c>
    </row>
    <row r="4" spans="1:10" ht="25.5">
      <c r="A4" s="80" t="s">
        <v>164</v>
      </c>
      <c r="B4" s="81" t="s">
        <v>165</v>
      </c>
      <c r="C4" s="15" t="s">
        <v>166</v>
      </c>
      <c r="D4" s="82" t="s">
        <v>167</v>
      </c>
      <c r="E4" s="6" t="s">
        <v>168</v>
      </c>
      <c r="F4" s="13" t="s">
        <v>169</v>
      </c>
      <c r="G4" s="82" t="s">
        <v>170</v>
      </c>
      <c r="H4" s="124" t="s">
        <v>171</v>
      </c>
      <c r="I4" s="125" t="s">
        <v>156</v>
      </c>
      <c r="J4" s="52" t="s">
        <v>404</v>
      </c>
    </row>
    <row r="5" spans="1:10" ht="15.75">
      <c r="A5" s="5">
        <v>1</v>
      </c>
      <c r="B5" s="81">
        <v>1</v>
      </c>
      <c r="C5" s="83" t="s">
        <v>172</v>
      </c>
      <c r="D5" s="5" t="s">
        <v>173</v>
      </c>
      <c r="E5" s="84"/>
      <c r="F5" s="58"/>
      <c r="G5" s="59"/>
      <c r="H5" s="84"/>
      <c r="I5" s="84"/>
      <c r="J5" s="5"/>
    </row>
    <row r="6" spans="1:10" ht="12.75">
      <c r="A6" s="5">
        <v>2</v>
      </c>
      <c r="B6" s="85" t="s">
        <v>174</v>
      </c>
      <c r="C6" s="86" t="s">
        <v>175</v>
      </c>
      <c r="D6" s="5"/>
      <c r="E6" s="84">
        <v>1021340</v>
      </c>
      <c r="F6" s="58"/>
      <c r="G6" s="87"/>
      <c r="H6" s="84">
        <f>E6+F6+G6</f>
        <v>1021340</v>
      </c>
      <c r="I6" s="84">
        <f>F6+G6+H6</f>
        <v>1021340</v>
      </c>
      <c r="J6" s="128">
        <v>1021340</v>
      </c>
    </row>
    <row r="7" spans="1:10" ht="12.75">
      <c r="A7" s="5">
        <v>3</v>
      </c>
      <c r="B7" s="81" t="s">
        <v>176</v>
      </c>
      <c r="C7" s="29" t="s">
        <v>177</v>
      </c>
      <c r="D7" s="5"/>
      <c r="E7" s="58">
        <v>1024000</v>
      </c>
      <c r="F7" s="58"/>
      <c r="G7" s="88"/>
      <c r="H7" s="84">
        <f aca="true" t="shared" si="0" ref="H7:I21">E7+F7+G7</f>
        <v>1024000</v>
      </c>
      <c r="I7" s="84">
        <f t="shared" si="0"/>
        <v>1024000</v>
      </c>
      <c r="J7" s="5">
        <v>1024000</v>
      </c>
    </row>
    <row r="8" spans="1:10" ht="12.75">
      <c r="A8" s="5">
        <v>4</v>
      </c>
      <c r="B8" s="81" t="s">
        <v>178</v>
      </c>
      <c r="C8" s="29" t="s">
        <v>179</v>
      </c>
      <c r="D8" s="5"/>
      <c r="E8" s="58">
        <v>673371</v>
      </c>
      <c r="F8" s="58"/>
      <c r="G8" s="88"/>
      <c r="H8" s="84">
        <f t="shared" si="0"/>
        <v>673371</v>
      </c>
      <c r="I8" s="84">
        <f t="shared" si="0"/>
        <v>673371</v>
      </c>
      <c r="J8" s="5">
        <v>673371</v>
      </c>
    </row>
    <row r="9" spans="1:10" ht="12.75">
      <c r="A9" s="5">
        <v>5</v>
      </c>
      <c r="B9" s="81" t="s">
        <v>180</v>
      </c>
      <c r="C9" s="29" t="s">
        <v>181</v>
      </c>
      <c r="D9" s="5"/>
      <c r="E9" s="58">
        <v>749100</v>
      </c>
      <c r="F9" s="58"/>
      <c r="G9" s="88"/>
      <c r="H9" s="84">
        <f t="shared" si="0"/>
        <v>749100</v>
      </c>
      <c r="I9" s="84">
        <f t="shared" si="0"/>
        <v>749100</v>
      </c>
      <c r="J9" s="5">
        <v>749100</v>
      </c>
    </row>
    <row r="10" spans="1:10" ht="12.75">
      <c r="A10" s="5">
        <v>6</v>
      </c>
      <c r="B10" s="89" t="s">
        <v>182</v>
      </c>
      <c r="C10" s="5" t="s">
        <v>183</v>
      </c>
      <c r="D10" s="5"/>
      <c r="E10" s="58">
        <v>5000000</v>
      </c>
      <c r="F10" s="58"/>
      <c r="G10" s="88"/>
      <c r="H10" s="84">
        <f t="shared" si="0"/>
        <v>5000000</v>
      </c>
      <c r="I10" s="84">
        <f t="shared" si="0"/>
        <v>5000000</v>
      </c>
      <c r="J10" s="5">
        <v>5000000</v>
      </c>
    </row>
    <row r="11" spans="1:10" ht="12.75">
      <c r="A11" s="5">
        <v>7</v>
      </c>
      <c r="B11" s="89"/>
      <c r="C11" s="8" t="s">
        <v>684</v>
      </c>
      <c r="D11" s="5"/>
      <c r="E11" s="58">
        <v>1887000</v>
      </c>
      <c r="F11" s="58"/>
      <c r="G11" s="88"/>
      <c r="H11" s="84">
        <f t="shared" si="0"/>
        <v>1887000</v>
      </c>
      <c r="I11" s="84">
        <f t="shared" si="0"/>
        <v>1887000</v>
      </c>
      <c r="J11" s="5">
        <v>1887000</v>
      </c>
    </row>
    <row r="12" spans="1:11" ht="12.75">
      <c r="A12" s="5">
        <v>8</v>
      </c>
      <c r="B12" s="89"/>
      <c r="C12" s="5" t="s">
        <v>184</v>
      </c>
      <c r="D12" s="5"/>
      <c r="E12" s="58">
        <v>1863866</v>
      </c>
      <c r="F12" s="58"/>
      <c r="G12" s="88"/>
      <c r="H12" s="84">
        <f t="shared" si="0"/>
        <v>1863866</v>
      </c>
      <c r="I12" s="84">
        <v>2863866</v>
      </c>
      <c r="J12" s="5">
        <v>2863866</v>
      </c>
      <c r="K12" s="127"/>
    </row>
    <row r="13" spans="1:10" ht="12.75">
      <c r="A13" s="5">
        <v>9</v>
      </c>
      <c r="B13" s="81">
        <v>2</v>
      </c>
      <c r="C13" s="14" t="s">
        <v>185</v>
      </c>
      <c r="D13" s="5" t="s">
        <v>186</v>
      </c>
      <c r="E13" s="58"/>
      <c r="F13" s="58"/>
      <c r="G13" s="88"/>
      <c r="H13" s="84">
        <f t="shared" si="0"/>
        <v>0</v>
      </c>
      <c r="I13" s="84">
        <f t="shared" si="0"/>
        <v>0</v>
      </c>
      <c r="J13" s="5"/>
    </row>
    <row r="14" spans="1:10" ht="12.75">
      <c r="A14" s="5">
        <v>10</v>
      </c>
      <c r="B14" s="81">
        <v>3</v>
      </c>
      <c r="C14" s="41" t="s">
        <v>187</v>
      </c>
      <c r="D14" s="5" t="s">
        <v>188</v>
      </c>
      <c r="E14" s="58"/>
      <c r="F14" s="58"/>
      <c r="G14" s="88"/>
      <c r="H14" s="84">
        <f t="shared" si="0"/>
        <v>0</v>
      </c>
      <c r="I14" s="84">
        <f t="shared" si="0"/>
        <v>0</v>
      </c>
      <c r="J14" s="5"/>
    </row>
    <row r="15" spans="1:10" ht="12.75">
      <c r="A15" s="5">
        <v>11</v>
      </c>
      <c r="B15" s="81"/>
      <c r="C15" s="41" t="s">
        <v>189</v>
      </c>
      <c r="D15" s="5"/>
      <c r="E15" s="58">
        <v>3991000</v>
      </c>
      <c r="F15" s="58"/>
      <c r="G15" s="88"/>
      <c r="H15" s="84">
        <f t="shared" si="0"/>
        <v>3991000</v>
      </c>
      <c r="I15" s="84">
        <f t="shared" si="0"/>
        <v>3991000</v>
      </c>
      <c r="J15" s="5">
        <v>3991000</v>
      </c>
    </row>
    <row r="16" spans="1:10" ht="12.75">
      <c r="A16" s="5">
        <v>12</v>
      </c>
      <c r="B16" s="81"/>
      <c r="C16" s="41" t="s">
        <v>190</v>
      </c>
      <c r="D16" s="5"/>
      <c r="E16" s="58">
        <v>2500000</v>
      </c>
      <c r="F16" s="58"/>
      <c r="G16" s="88"/>
      <c r="H16" s="84">
        <f t="shared" si="0"/>
        <v>2500000</v>
      </c>
      <c r="I16" s="84">
        <f t="shared" si="0"/>
        <v>2500000</v>
      </c>
      <c r="J16" s="5">
        <v>2500000</v>
      </c>
    </row>
    <row r="17" spans="1:10" ht="12.75">
      <c r="A17" s="5">
        <v>13</v>
      </c>
      <c r="B17" s="81"/>
      <c r="C17" s="41" t="s">
        <v>378</v>
      </c>
      <c r="D17" s="5"/>
      <c r="E17" s="58">
        <v>705090</v>
      </c>
      <c r="F17" s="58"/>
      <c r="G17" s="88"/>
      <c r="H17" s="84">
        <f t="shared" si="0"/>
        <v>705090</v>
      </c>
      <c r="I17" s="84">
        <v>691980</v>
      </c>
      <c r="J17" s="5">
        <v>640615</v>
      </c>
    </row>
    <row r="18" spans="1:10" ht="12.75">
      <c r="A18" s="5">
        <v>14</v>
      </c>
      <c r="B18" s="81"/>
      <c r="C18" s="41" t="s">
        <v>191</v>
      </c>
      <c r="D18" s="5"/>
      <c r="E18" s="58">
        <v>103334</v>
      </c>
      <c r="F18" s="58"/>
      <c r="G18" s="88"/>
      <c r="H18" s="84">
        <f t="shared" si="0"/>
        <v>103334</v>
      </c>
      <c r="I18" s="84">
        <v>112602</v>
      </c>
      <c r="J18" s="5">
        <v>112602</v>
      </c>
    </row>
    <row r="19" spans="1:10" ht="12.75">
      <c r="A19" s="5">
        <v>15</v>
      </c>
      <c r="B19" s="81">
        <v>4</v>
      </c>
      <c r="C19" s="14" t="s">
        <v>192</v>
      </c>
      <c r="D19" s="5" t="s">
        <v>193</v>
      </c>
      <c r="E19" s="58">
        <v>1200000</v>
      </c>
      <c r="F19" s="58"/>
      <c r="G19" s="88"/>
      <c r="H19" s="84">
        <f>E19+F19+G19</f>
        <v>1200000</v>
      </c>
      <c r="I19" s="84">
        <f t="shared" si="0"/>
        <v>1200000</v>
      </c>
      <c r="J19" s="5">
        <v>1200000</v>
      </c>
    </row>
    <row r="20" spans="1:10" ht="12.75">
      <c r="A20" s="5">
        <v>16</v>
      </c>
      <c r="B20" s="81">
        <v>5</v>
      </c>
      <c r="C20" s="14" t="s">
        <v>194</v>
      </c>
      <c r="D20" s="5" t="s">
        <v>195</v>
      </c>
      <c r="E20" s="58">
        <v>0</v>
      </c>
      <c r="F20" s="58"/>
      <c r="G20" s="88"/>
      <c r="H20" s="84">
        <f t="shared" si="0"/>
        <v>0</v>
      </c>
      <c r="I20" s="84">
        <v>3127280</v>
      </c>
      <c r="J20" s="5">
        <v>3127280</v>
      </c>
    </row>
    <row r="21" spans="1:10" ht="12.75">
      <c r="A21" s="5">
        <v>17</v>
      </c>
      <c r="B21" s="81">
        <v>6</v>
      </c>
      <c r="C21" s="14" t="s">
        <v>685</v>
      </c>
      <c r="D21" s="5" t="s">
        <v>196</v>
      </c>
      <c r="E21" s="58">
        <v>0</v>
      </c>
      <c r="F21" s="58"/>
      <c r="G21" s="88"/>
      <c r="H21" s="84">
        <f t="shared" si="0"/>
        <v>0</v>
      </c>
      <c r="I21" s="84">
        <v>7980</v>
      </c>
      <c r="J21" s="5">
        <v>7980</v>
      </c>
    </row>
    <row r="22" spans="1:10" ht="12.75">
      <c r="A22" s="5">
        <v>18</v>
      </c>
      <c r="B22" s="81" t="s">
        <v>44</v>
      </c>
      <c r="C22" s="13" t="s">
        <v>197</v>
      </c>
      <c r="D22" s="5" t="s">
        <v>198</v>
      </c>
      <c r="E22" s="120">
        <f aca="true" t="shared" si="1" ref="E22:J22">SUM(E6:E21)</f>
        <v>20718101</v>
      </c>
      <c r="F22" s="59">
        <f t="shared" si="1"/>
        <v>0</v>
      </c>
      <c r="G22" s="59">
        <f t="shared" si="1"/>
        <v>0</v>
      </c>
      <c r="H22" s="59">
        <f t="shared" si="1"/>
        <v>20718101</v>
      </c>
      <c r="I22" s="59">
        <f t="shared" si="1"/>
        <v>24849519</v>
      </c>
      <c r="J22" s="59">
        <f t="shared" si="1"/>
        <v>24798154</v>
      </c>
    </row>
    <row r="23" spans="1:10" ht="12.75">
      <c r="A23" s="5">
        <v>19</v>
      </c>
      <c r="B23" s="81">
        <v>1</v>
      </c>
      <c r="C23" s="90" t="s">
        <v>199</v>
      </c>
      <c r="D23" s="5" t="s">
        <v>200</v>
      </c>
      <c r="E23" s="58"/>
      <c r="F23" s="58"/>
      <c r="G23" s="88"/>
      <c r="H23" s="58">
        <v>0</v>
      </c>
      <c r="I23" s="58"/>
      <c r="J23" s="5"/>
    </row>
    <row r="24" spans="1:10" ht="12.75">
      <c r="A24" s="5">
        <v>20</v>
      </c>
      <c r="B24" s="81">
        <v>2</v>
      </c>
      <c r="C24" s="90" t="s">
        <v>201</v>
      </c>
      <c r="D24" s="5" t="s">
        <v>202</v>
      </c>
      <c r="E24" s="58"/>
      <c r="F24" s="58"/>
      <c r="G24" s="88"/>
      <c r="H24" s="58">
        <v>0</v>
      </c>
      <c r="I24" s="58"/>
      <c r="J24" s="5"/>
    </row>
    <row r="25" spans="1:10" ht="12.75">
      <c r="A25" s="5">
        <v>21</v>
      </c>
      <c r="B25" s="81">
        <v>3</v>
      </c>
      <c r="C25" s="90" t="s">
        <v>203</v>
      </c>
      <c r="D25" s="5" t="s">
        <v>204</v>
      </c>
      <c r="E25" s="58"/>
      <c r="F25" s="58"/>
      <c r="G25" s="88"/>
      <c r="H25" s="58">
        <v>0</v>
      </c>
      <c r="I25" s="58"/>
      <c r="J25" s="5"/>
    </row>
    <row r="26" spans="1:10" ht="12.75">
      <c r="A26" s="5">
        <v>22</v>
      </c>
      <c r="B26" s="81">
        <v>4</v>
      </c>
      <c r="C26" s="41" t="s">
        <v>205</v>
      </c>
      <c r="D26" s="8" t="s">
        <v>206</v>
      </c>
      <c r="E26" s="59"/>
      <c r="F26" s="59"/>
      <c r="G26" s="91"/>
      <c r="H26" s="58">
        <v>0</v>
      </c>
      <c r="I26" s="58"/>
      <c r="J26" s="5"/>
    </row>
    <row r="27" spans="1:10" ht="12.75">
      <c r="A27" s="5">
        <v>23</v>
      </c>
      <c r="B27" s="81">
        <v>5</v>
      </c>
      <c r="C27" s="14" t="s">
        <v>207</v>
      </c>
      <c r="D27" s="5" t="s">
        <v>208</v>
      </c>
      <c r="E27" s="58"/>
      <c r="F27" s="58"/>
      <c r="G27" s="88"/>
      <c r="H27" s="58"/>
      <c r="I27" s="58"/>
      <c r="J27" s="5"/>
    </row>
    <row r="28" spans="1:10" ht="12.75">
      <c r="A28" s="5">
        <v>24</v>
      </c>
      <c r="B28" s="81" t="s">
        <v>174</v>
      </c>
      <c r="C28" s="29" t="s">
        <v>209</v>
      </c>
      <c r="D28" s="5"/>
      <c r="E28" s="121">
        <v>30094686</v>
      </c>
      <c r="F28" s="58"/>
      <c r="G28" s="88"/>
      <c r="H28" s="58">
        <f>E28+F28+G28</f>
        <v>30094686</v>
      </c>
      <c r="I28" s="58">
        <v>37792160</v>
      </c>
      <c r="J28" s="5">
        <v>42828729</v>
      </c>
    </row>
    <row r="29" spans="1:10" ht="12.75">
      <c r="A29" s="5">
        <v>25</v>
      </c>
      <c r="B29" s="81" t="s">
        <v>176</v>
      </c>
      <c r="C29" s="29" t="s">
        <v>686</v>
      </c>
      <c r="D29" s="5"/>
      <c r="E29" s="58">
        <v>0</v>
      </c>
      <c r="F29" s="58"/>
      <c r="G29" s="88"/>
      <c r="H29" s="58">
        <f>E29+F29+G29</f>
        <v>0</v>
      </c>
      <c r="I29" s="58">
        <v>490000</v>
      </c>
      <c r="J29" s="5">
        <v>490000</v>
      </c>
    </row>
    <row r="30" spans="1:10" ht="12.75">
      <c r="A30" s="5">
        <v>26</v>
      </c>
      <c r="B30" s="81"/>
      <c r="C30" s="29" t="s">
        <v>687</v>
      </c>
      <c r="D30" s="5"/>
      <c r="E30" s="58">
        <v>0</v>
      </c>
      <c r="F30" s="58"/>
      <c r="G30" s="88"/>
      <c r="H30" s="58">
        <f>E30+F30+G30</f>
        <v>0</v>
      </c>
      <c r="I30" s="58">
        <v>428625</v>
      </c>
      <c r="J30" s="5">
        <v>458625</v>
      </c>
    </row>
    <row r="31" spans="1:10" ht="12.75">
      <c r="A31" s="5">
        <v>27</v>
      </c>
      <c r="B31" s="81"/>
      <c r="C31" s="29" t="s">
        <v>210</v>
      </c>
      <c r="D31" s="5"/>
      <c r="E31" s="58">
        <v>0</v>
      </c>
      <c r="F31" s="58"/>
      <c r="G31" s="88"/>
      <c r="H31" s="58">
        <f>E31+F31+G31</f>
        <v>0</v>
      </c>
      <c r="I31" s="58"/>
      <c r="J31" s="5"/>
    </row>
    <row r="32" spans="1:10" ht="12.75">
      <c r="A32" s="5">
        <v>28</v>
      </c>
      <c r="B32" s="81" t="s">
        <v>211</v>
      </c>
      <c r="C32" s="34" t="s">
        <v>212</v>
      </c>
      <c r="D32" s="5" t="s">
        <v>213</v>
      </c>
      <c r="E32" s="120">
        <f aca="true" t="shared" si="2" ref="E32:J32">SUM(E28:E31)</f>
        <v>30094686</v>
      </c>
      <c r="F32" s="59">
        <f t="shared" si="2"/>
        <v>0</v>
      </c>
      <c r="G32" s="59">
        <f t="shared" si="2"/>
        <v>0</v>
      </c>
      <c r="H32" s="59">
        <f t="shared" si="2"/>
        <v>30094686</v>
      </c>
      <c r="I32" s="59">
        <f t="shared" si="2"/>
        <v>38710785</v>
      </c>
      <c r="J32" s="130">
        <f t="shared" si="2"/>
        <v>43777354</v>
      </c>
    </row>
    <row r="33" spans="1:10" ht="12.75">
      <c r="A33" s="5">
        <v>29</v>
      </c>
      <c r="B33" s="81">
        <v>1</v>
      </c>
      <c r="C33" s="29" t="s">
        <v>214</v>
      </c>
      <c r="D33" s="5" t="s">
        <v>215</v>
      </c>
      <c r="E33" s="58"/>
      <c r="F33" s="58"/>
      <c r="G33" s="88"/>
      <c r="H33" s="58"/>
      <c r="I33" s="58">
        <v>29298000</v>
      </c>
      <c r="J33" s="5">
        <v>30048000</v>
      </c>
    </row>
    <row r="34" spans="1:10" ht="12.75">
      <c r="A34" s="5">
        <v>30</v>
      </c>
      <c r="B34" s="81">
        <v>2</v>
      </c>
      <c r="C34" s="92" t="s">
        <v>216</v>
      </c>
      <c r="D34" s="8" t="s">
        <v>217</v>
      </c>
      <c r="E34" s="59"/>
      <c r="F34" s="59"/>
      <c r="G34" s="91"/>
      <c r="H34" s="58"/>
      <c r="I34" s="58"/>
      <c r="J34" s="5"/>
    </row>
    <row r="35" spans="1:10" ht="12.75">
      <c r="A35" s="5">
        <v>31</v>
      </c>
      <c r="B35" s="81">
        <v>3</v>
      </c>
      <c r="C35" s="29" t="s">
        <v>218</v>
      </c>
      <c r="D35" s="5" t="s">
        <v>219</v>
      </c>
      <c r="E35" s="58"/>
      <c r="F35" s="58"/>
      <c r="G35" s="88"/>
      <c r="H35" s="58"/>
      <c r="I35" s="58"/>
      <c r="J35" s="5"/>
    </row>
    <row r="36" spans="1:10" ht="12.75">
      <c r="A36" s="5">
        <v>32</v>
      </c>
      <c r="B36" s="81">
        <v>4</v>
      </c>
      <c r="C36" s="29" t="s">
        <v>220</v>
      </c>
      <c r="D36" s="5" t="s">
        <v>221</v>
      </c>
      <c r="E36" s="58"/>
      <c r="F36" s="58"/>
      <c r="G36" s="88"/>
      <c r="H36" s="58">
        <f>E36+F36+G36</f>
        <v>0</v>
      </c>
      <c r="I36" s="58"/>
      <c r="J36" s="5"/>
    </row>
    <row r="37" spans="1:10" ht="12.75">
      <c r="A37" s="5">
        <v>33</v>
      </c>
      <c r="B37" s="93">
        <v>5</v>
      </c>
      <c r="C37" s="92" t="s">
        <v>222</v>
      </c>
      <c r="D37" s="5" t="s">
        <v>223</v>
      </c>
      <c r="E37" s="58">
        <v>8036052</v>
      </c>
      <c r="F37" s="58"/>
      <c r="G37" s="88"/>
      <c r="H37" s="58">
        <f>E37+F37+G37</f>
        <v>8036052</v>
      </c>
      <c r="I37" s="58">
        <v>8036052</v>
      </c>
      <c r="J37" s="5">
        <v>2662797</v>
      </c>
    </row>
    <row r="38" spans="1:10" ht="12.75">
      <c r="A38" s="5">
        <v>34</v>
      </c>
      <c r="B38" s="81" t="s">
        <v>174</v>
      </c>
      <c r="C38" s="29" t="s">
        <v>224</v>
      </c>
      <c r="D38" s="5"/>
      <c r="E38" s="58"/>
      <c r="F38" s="58"/>
      <c r="G38" s="88"/>
      <c r="H38" s="58">
        <v>0</v>
      </c>
      <c r="I38" s="58"/>
      <c r="J38" s="5"/>
    </row>
    <row r="39" spans="1:10" ht="12.75">
      <c r="A39" s="5">
        <v>35</v>
      </c>
      <c r="B39" s="81" t="s">
        <v>225</v>
      </c>
      <c r="C39" s="34" t="s">
        <v>226</v>
      </c>
      <c r="D39" s="5" t="s">
        <v>227</v>
      </c>
      <c r="E39" s="59">
        <f aca="true" t="shared" si="3" ref="E39:J39">SUM(E33:E38)</f>
        <v>8036052</v>
      </c>
      <c r="F39" s="59">
        <f t="shared" si="3"/>
        <v>0</v>
      </c>
      <c r="G39" s="59">
        <f t="shared" si="3"/>
        <v>0</v>
      </c>
      <c r="H39" s="59">
        <f t="shared" si="3"/>
        <v>8036052</v>
      </c>
      <c r="I39" s="59">
        <f t="shared" si="3"/>
        <v>37334052</v>
      </c>
      <c r="J39" s="129">
        <f t="shared" si="3"/>
        <v>32710797</v>
      </c>
    </row>
    <row r="40" spans="1:10" ht="12.75">
      <c r="A40" s="5">
        <v>36</v>
      </c>
      <c r="B40" s="81">
        <v>1</v>
      </c>
      <c r="C40" s="29" t="s">
        <v>228</v>
      </c>
      <c r="D40" s="5" t="s">
        <v>229</v>
      </c>
      <c r="E40" s="58"/>
      <c r="F40" s="58"/>
      <c r="G40" s="88"/>
      <c r="H40" s="58">
        <f>E40+F40+G40</f>
        <v>0</v>
      </c>
      <c r="I40" s="58"/>
      <c r="J40" s="5"/>
    </row>
    <row r="41" spans="1:10" ht="12.75">
      <c r="A41" s="5">
        <v>37</v>
      </c>
      <c r="B41" s="94">
        <v>2</v>
      </c>
      <c r="C41" s="5" t="s">
        <v>230</v>
      </c>
      <c r="D41" s="5" t="s">
        <v>231</v>
      </c>
      <c r="E41" s="58"/>
      <c r="F41" s="58"/>
      <c r="G41" s="88"/>
      <c r="H41" s="58">
        <f>E41+F41+G41</f>
        <v>0</v>
      </c>
      <c r="I41" s="58"/>
      <c r="J41" s="5"/>
    </row>
    <row r="42" spans="1:10" ht="12.75">
      <c r="A42" s="5">
        <v>38</v>
      </c>
      <c r="B42" s="95" t="s">
        <v>232</v>
      </c>
      <c r="C42" s="6" t="s">
        <v>233</v>
      </c>
      <c r="D42" s="5" t="s">
        <v>234</v>
      </c>
      <c r="E42" s="84"/>
      <c r="F42" s="58"/>
      <c r="G42" s="87"/>
      <c r="H42" s="59">
        <f>E42+F42+G42</f>
        <v>0</v>
      </c>
      <c r="I42" s="59"/>
      <c r="J42" s="5"/>
    </row>
    <row r="43" spans="1:10" ht="12.75">
      <c r="A43" s="5">
        <v>39</v>
      </c>
      <c r="B43" s="81">
        <v>1</v>
      </c>
      <c r="C43" s="96" t="s">
        <v>235</v>
      </c>
      <c r="D43" s="5" t="s">
        <v>236</v>
      </c>
      <c r="E43" s="97"/>
      <c r="F43" s="58"/>
      <c r="G43" s="98"/>
      <c r="H43" s="84">
        <f aca="true" t="shared" si="4" ref="H43:H52">SUM(E43:G43)</f>
        <v>0</v>
      </c>
      <c r="I43" s="84"/>
      <c r="J43" s="5"/>
    </row>
    <row r="44" spans="1:10" ht="12.75">
      <c r="A44" s="5">
        <v>40</v>
      </c>
      <c r="B44" s="81">
        <v>2</v>
      </c>
      <c r="C44" s="99" t="s">
        <v>237</v>
      </c>
      <c r="D44" s="5" t="s">
        <v>238</v>
      </c>
      <c r="E44" s="58"/>
      <c r="F44" s="58"/>
      <c r="G44" s="88"/>
      <c r="H44" s="84">
        <f t="shared" si="4"/>
        <v>0</v>
      </c>
      <c r="I44" s="84"/>
      <c r="J44" s="5"/>
    </row>
    <row r="45" spans="1:10" ht="12.75">
      <c r="A45" s="5">
        <v>41</v>
      </c>
      <c r="B45" s="89">
        <v>3</v>
      </c>
      <c r="C45" s="5" t="s">
        <v>239</v>
      </c>
      <c r="D45" s="5" t="s">
        <v>240</v>
      </c>
      <c r="E45" s="58"/>
      <c r="F45" s="58">
        <v>355000</v>
      </c>
      <c r="G45" s="88"/>
      <c r="H45" s="84">
        <f t="shared" si="4"/>
        <v>355000</v>
      </c>
      <c r="I45" s="84">
        <v>355000</v>
      </c>
      <c r="J45" s="5">
        <v>275000</v>
      </c>
    </row>
    <row r="46" spans="1:10" ht="12.75">
      <c r="A46" s="5">
        <v>42</v>
      </c>
      <c r="B46" s="81">
        <v>4</v>
      </c>
      <c r="C46" s="5" t="s">
        <v>241</v>
      </c>
      <c r="D46" s="5"/>
      <c r="E46" s="58"/>
      <c r="F46" s="58"/>
      <c r="G46" s="88"/>
      <c r="H46" s="84">
        <f t="shared" si="4"/>
        <v>0</v>
      </c>
      <c r="I46" s="84"/>
      <c r="J46" s="5"/>
    </row>
    <row r="47" spans="1:10" ht="12.75">
      <c r="A47" s="5">
        <v>43</v>
      </c>
      <c r="B47" s="81">
        <v>5</v>
      </c>
      <c r="C47" s="5" t="s">
        <v>242</v>
      </c>
      <c r="D47" s="5" t="s">
        <v>243</v>
      </c>
      <c r="E47" s="58"/>
      <c r="F47" s="121">
        <v>3500000</v>
      </c>
      <c r="G47" s="88"/>
      <c r="H47" s="84">
        <f t="shared" si="4"/>
        <v>3500000</v>
      </c>
      <c r="I47" s="84">
        <v>3500000</v>
      </c>
      <c r="J47" s="5">
        <v>3609413</v>
      </c>
    </row>
    <row r="48" spans="1:10" ht="12.75">
      <c r="A48" s="5">
        <v>44</v>
      </c>
      <c r="B48" s="89">
        <v>6</v>
      </c>
      <c r="C48" s="5" t="s">
        <v>244</v>
      </c>
      <c r="D48" s="5"/>
      <c r="E48" s="58"/>
      <c r="F48" s="121">
        <v>1800000</v>
      </c>
      <c r="G48" s="88"/>
      <c r="H48" s="84">
        <f t="shared" si="4"/>
        <v>1800000</v>
      </c>
      <c r="I48" s="84">
        <v>1800000</v>
      </c>
      <c r="J48" s="5">
        <v>3654900</v>
      </c>
    </row>
    <row r="49" spans="1:10" ht="12.75">
      <c r="A49" s="5">
        <v>45</v>
      </c>
      <c r="B49" s="81">
        <v>7</v>
      </c>
      <c r="C49" s="29" t="s">
        <v>245</v>
      </c>
      <c r="D49" s="5" t="s">
        <v>246</v>
      </c>
      <c r="E49" s="58"/>
      <c r="F49" s="58"/>
      <c r="G49" s="88"/>
      <c r="H49" s="84">
        <f t="shared" si="4"/>
        <v>0</v>
      </c>
      <c r="I49" s="84"/>
      <c r="J49" s="5"/>
    </row>
    <row r="50" spans="1:10" ht="12.75">
      <c r="A50" s="5">
        <v>46</v>
      </c>
      <c r="B50" s="81">
        <v>8</v>
      </c>
      <c r="C50" s="29" t="s">
        <v>247</v>
      </c>
      <c r="D50" s="5" t="s">
        <v>248</v>
      </c>
      <c r="E50" s="58"/>
      <c r="F50" s="58"/>
      <c r="G50" s="88"/>
      <c r="H50" s="84">
        <f t="shared" si="4"/>
        <v>0</v>
      </c>
      <c r="I50" s="84"/>
      <c r="J50" s="5"/>
    </row>
    <row r="51" spans="1:10" ht="12.75">
      <c r="A51" s="5">
        <v>47</v>
      </c>
      <c r="B51" s="89">
        <v>9</v>
      </c>
      <c r="C51" s="92" t="s">
        <v>249</v>
      </c>
      <c r="D51" s="5" t="s">
        <v>250</v>
      </c>
      <c r="E51" s="84">
        <v>200000</v>
      </c>
      <c r="F51" s="58"/>
      <c r="G51" s="87"/>
      <c r="H51" s="84">
        <f t="shared" si="4"/>
        <v>200000</v>
      </c>
      <c r="I51" s="84">
        <v>200000</v>
      </c>
      <c r="J51" s="5">
        <v>225676</v>
      </c>
    </row>
    <row r="52" spans="1:10" ht="12.75">
      <c r="A52" s="5">
        <v>48</v>
      </c>
      <c r="B52" s="81">
        <v>10</v>
      </c>
      <c r="C52" s="92" t="s">
        <v>251</v>
      </c>
      <c r="D52" s="8" t="s">
        <v>252</v>
      </c>
      <c r="E52" s="59"/>
      <c r="F52" s="59"/>
      <c r="G52" s="91"/>
      <c r="H52" s="84">
        <f t="shared" si="4"/>
        <v>0</v>
      </c>
      <c r="I52" s="84"/>
      <c r="J52" s="5"/>
    </row>
    <row r="53" spans="1:10" ht="12.75">
      <c r="A53" s="5">
        <v>49</v>
      </c>
      <c r="B53" s="100" t="s">
        <v>253</v>
      </c>
      <c r="C53" s="34" t="s">
        <v>254</v>
      </c>
      <c r="D53" s="5" t="s">
        <v>255</v>
      </c>
      <c r="E53" s="59">
        <f aca="true" t="shared" si="5" ref="E53:J53">SUM(E43:E52)</f>
        <v>200000</v>
      </c>
      <c r="F53" s="120">
        <f t="shared" si="5"/>
        <v>5655000</v>
      </c>
      <c r="G53" s="59">
        <f t="shared" si="5"/>
        <v>0</v>
      </c>
      <c r="H53" s="59">
        <f t="shared" si="5"/>
        <v>5855000</v>
      </c>
      <c r="I53" s="59">
        <f t="shared" si="5"/>
        <v>5855000</v>
      </c>
      <c r="J53" s="130">
        <f t="shared" si="5"/>
        <v>7764989</v>
      </c>
    </row>
    <row r="54" spans="1:10" ht="12.75">
      <c r="A54" s="5">
        <v>50</v>
      </c>
      <c r="B54" s="95">
        <v>1</v>
      </c>
      <c r="C54" s="34" t="s">
        <v>256</v>
      </c>
      <c r="D54" s="5" t="s">
        <v>257</v>
      </c>
      <c r="E54" s="58"/>
      <c r="F54" s="58">
        <v>50000</v>
      </c>
      <c r="G54" s="88"/>
      <c r="H54" s="58">
        <v>50000</v>
      </c>
      <c r="I54" s="58">
        <v>50000</v>
      </c>
      <c r="J54" s="5">
        <v>13599</v>
      </c>
    </row>
    <row r="55" spans="1:10" ht="12.75">
      <c r="A55" s="5">
        <v>51</v>
      </c>
      <c r="B55" s="81" t="s">
        <v>174</v>
      </c>
      <c r="C55" s="92" t="s">
        <v>258</v>
      </c>
      <c r="D55" s="5"/>
      <c r="E55" s="58"/>
      <c r="F55" s="84">
        <v>50000</v>
      </c>
      <c r="G55" s="91"/>
      <c r="H55" s="84">
        <f>E55+F55+G55</f>
        <v>50000</v>
      </c>
      <c r="I55" s="84">
        <v>50000</v>
      </c>
      <c r="J55" s="5">
        <v>13599</v>
      </c>
    </row>
    <row r="56" spans="1:10" ht="12.75">
      <c r="A56" s="5">
        <v>52</v>
      </c>
      <c r="B56" s="81" t="s">
        <v>176</v>
      </c>
      <c r="C56" s="29" t="s">
        <v>259</v>
      </c>
      <c r="D56" s="5"/>
      <c r="E56" s="58"/>
      <c r="F56" s="58"/>
      <c r="G56" s="88"/>
      <c r="H56" s="58">
        <v>0</v>
      </c>
      <c r="I56" s="58"/>
      <c r="J56" s="5"/>
    </row>
    <row r="57" spans="1:10" ht="12.75">
      <c r="A57" s="5">
        <v>53</v>
      </c>
      <c r="B57" s="81" t="s">
        <v>260</v>
      </c>
      <c r="C57" s="101" t="s">
        <v>261</v>
      </c>
      <c r="D57" s="6" t="s">
        <v>262</v>
      </c>
      <c r="E57" s="59">
        <f>E45+E47+E48+E49+E50+E53+E54</f>
        <v>200000</v>
      </c>
      <c r="F57" s="59">
        <f>F45+F47+F48+F49+F50+F54</f>
        <v>5705000</v>
      </c>
      <c r="G57" s="59">
        <f>G45+G47+G48+G49+G50+G53+G54</f>
        <v>0</v>
      </c>
      <c r="H57" s="59">
        <f>H45+H47+H48+H49+H50+H54+H51</f>
        <v>5905000</v>
      </c>
      <c r="I57" s="59">
        <f>I45+I47+I48+I49+I50+I54+I51</f>
        <v>5905000</v>
      </c>
      <c r="J57" s="130">
        <f>J45+J47+J48+J49+J50+J54+J51</f>
        <v>7778588</v>
      </c>
    </row>
    <row r="58" spans="1:10" ht="12.75">
      <c r="A58" s="5">
        <v>54</v>
      </c>
      <c r="B58" s="81">
        <v>1</v>
      </c>
      <c r="C58" s="99" t="s">
        <v>263</v>
      </c>
      <c r="D58" s="5" t="s">
        <v>264</v>
      </c>
      <c r="E58" s="84"/>
      <c r="F58" s="58">
        <v>0</v>
      </c>
      <c r="G58" s="87"/>
      <c r="H58" s="102">
        <f>E58+F58+G58</f>
        <v>0</v>
      </c>
      <c r="I58" s="102"/>
      <c r="J58" s="5"/>
    </row>
    <row r="59" spans="1:10" ht="12.75">
      <c r="A59" s="5">
        <v>55</v>
      </c>
      <c r="B59" s="81">
        <v>2</v>
      </c>
      <c r="C59" s="99" t="s">
        <v>265</v>
      </c>
      <c r="D59" s="5" t="s">
        <v>266</v>
      </c>
      <c r="E59" s="84"/>
      <c r="F59" s="121">
        <v>1050000</v>
      </c>
      <c r="G59" s="87"/>
      <c r="H59" s="102">
        <f aca="true" t="shared" si="6" ref="H59:H67">E59+F59+G59</f>
        <v>1050000</v>
      </c>
      <c r="I59" s="102">
        <v>1050000</v>
      </c>
      <c r="J59" s="5">
        <v>308026</v>
      </c>
    </row>
    <row r="60" spans="1:10" ht="12.75">
      <c r="A60" s="5">
        <v>56</v>
      </c>
      <c r="B60" s="81">
        <v>3</v>
      </c>
      <c r="C60" s="99" t="s">
        <v>267</v>
      </c>
      <c r="D60" s="5" t="s">
        <v>268</v>
      </c>
      <c r="E60" s="84"/>
      <c r="F60" s="58"/>
      <c r="G60" s="84"/>
      <c r="H60" s="102">
        <f t="shared" si="6"/>
        <v>0</v>
      </c>
      <c r="I60" s="102"/>
      <c r="J60" s="5"/>
    </row>
    <row r="61" spans="1:10" ht="12.75">
      <c r="A61" s="5">
        <v>57</v>
      </c>
      <c r="B61" s="81">
        <v>4</v>
      </c>
      <c r="C61" s="92" t="s">
        <v>269</v>
      </c>
      <c r="D61" s="8" t="s">
        <v>270</v>
      </c>
      <c r="E61" s="59"/>
      <c r="F61" s="84"/>
      <c r="G61" s="84"/>
      <c r="H61" s="102">
        <f t="shared" si="6"/>
        <v>0</v>
      </c>
      <c r="I61" s="102"/>
      <c r="J61" s="5">
        <v>1040425</v>
      </c>
    </row>
    <row r="62" spans="1:10" ht="12.75">
      <c r="A62" s="5">
        <v>58</v>
      </c>
      <c r="B62" s="81">
        <v>5</v>
      </c>
      <c r="C62" s="99" t="s">
        <v>271</v>
      </c>
      <c r="D62" s="5" t="s">
        <v>272</v>
      </c>
      <c r="E62" s="84"/>
      <c r="F62" s="58"/>
      <c r="G62" s="84"/>
      <c r="H62" s="102">
        <f t="shared" si="6"/>
        <v>0</v>
      </c>
      <c r="I62" s="102"/>
      <c r="J62" s="5"/>
    </row>
    <row r="63" spans="1:10" ht="12.75">
      <c r="A63" s="5">
        <v>59</v>
      </c>
      <c r="B63" s="93">
        <v>6</v>
      </c>
      <c r="C63" s="92" t="s">
        <v>273</v>
      </c>
      <c r="D63" s="5" t="s">
        <v>274</v>
      </c>
      <c r="E63" s="84"/>
      <c r="F63" s="59"/>
      <c r="G63" s="87"/>
      <c r="H63" s="102">
        <f t="shared" si="6"/>
        <v>0</v>
      </c>
      <c r="I63" s="102"/>
      <c r="J63" s="5">
        <v>107877</v>
      </c>
    </row>
    <row r="64" spans="1:10" ht="12.75">
      <c r="A64" s="5">
        <v>60</v>
      </c>
      <c r="B64" s="103">
        <v>7</v>
      </c>
      <c r="C64" s="86" t="s">
        <v>275</v>
      </c>
      <c r="D64" s="5" t="s">
        <v>276</v>
      </c>
      <c r="E64" s="84"/>
      <c r="F64" s="58"/>
      <c r="G64" s="87"/>
      <c r="H64" s="102">
        <f t="shared" si="6"/>
        <v>0</v>
      </c>
      <c r="I64" s="102"/>
      <c r="J64" s="5"/>
    </row>
    <row r="65" spans="1:10" ht="12.75">
      <c r="A65" s="5">
        <v>61</v>
      </c>
      <c r="B65" s="81">
        <v>8</v>
      </c>
      <c r="C65" s="99" t="s">
        <v>688</v>
      </c>
      <c r="D65" s="5" t="s">
        <v>277</v>
      </c>
      <c r="E65" s="104"/>
      <c r="F65" s="58">
        <v>2000</v>
      </c>
      <c r="G65" s="105"/>
      <c r="H65" s="102">
        <f t="shared" si="6"/>
        <v>2000</v>
      </c>
      <c r="I65" s="102">
        <v>2000</v>
      </c>
      <c r="J65" s="5">
        <v>7759</v>
      </c>
    </row>
    <row r="66" spans="1:10" ht="12.75">
      <c r="A66" s="5">
        <v>62</v>
      </c>
      <c r="B66" s="81">
        <v>9</v>
      </c>
      <c r="C66" s="99" t="s">
        <v>278</v>
      </c>
      <c r="D66" s="5" t="s">
        <v>279</v>
      </c>
      <c r="E66" s="104"/>
      <c r="F66" s="58"/>
      <c r="G66" s="105"/>
      <c r="H66" s="102">
        <f t="shared" si="6"/>
        <v>0</v>
      </c>
      <c r="I66" s="102"/>
      <c r="J66" s="5"/>
    </row>
    <row r="67" spans="1:10" ht="12.75">
      <c r="A67" s="5">
        <v>63</v>
      </c>
      <c r="B67" s="81">
        <v>10</v>
      </c>
      <c r="C67" s="99" t="s">
        <v>689</v>
      </c>
      <c r="D67" s="5" t="s">
        <v>280</v>
      </c>
      <c r="E67" s="104"/>
      <c r="F67" s="84">
        <v>150000</v>
      </c>
      <c r="G67" s="105">
        <v>0</v>
      </c>
      <c r="H67" s="102">
        <f t="shared" si="6"/>
        <v>150000</v>
      </c>
      <c r="I67" s="102">
        <v>372040</v>
      </c>
      <c r="J67" s="5">
        <v>2002891</v>
      </c>
    </row>
    <row r="68" spans="1:10" ht="12.75">
      <c r="A68" s="5">
        <v>64</v>
      </c>
      <c r="B68" s="81" t="s">
        <v>281</v>
      </c>
      <c r="C68" s="101" t="s">
        <v>282</v>
      </c>
      <c r="D68" s="5" t="s">
        <v>283</v>
      </c>
      <c r="E68" s="59">
        <f aca="true" t="shared" si="7" ref="E68:J68">SUM(E58:E67)</f>
        <v>0</v>
      </c>
      <c r="F68" s="120">
        <f t="shared" si="7"/>
        <v>1202000</v>
      </c>
      <c r="G68" s="59">
        <f t="shared" si="7"/>
        <v>0</v>
      </c>
      <c r="H68" s="106">
        <f t="shared" si="7"/>
        <v>1202000</v>
      </c>
      <c r="I68" s="106">
        <f t="shared" si="7"/>
        <v>1424040</v>
      </c>
      <c r="J68" s="106">
        <f t="shared" si="7"/>
        <v>3466978</v>
      </c>
    </row>
    <row r="69" spans="1:10" ht="12.75">
      <c r="A69" s="5">
        <v>65</v>
      </c>
      <c r="B69" s="81">
        <v>1</v>
      </c>
      <c r="C69" s="101" t="s">
        <v>284</v>
      </c>
      <c r="D69" s="6" t="s">
        <v>285</v>
      </c>
      <c r="E69" s="107"/>
      <c r="F69" s="59"/>
      <c r="G69" s="108"/>
      <c r="H69" s="102">
        <v>0</v>
      </c>
      <c r="I69" s="102"/>
      <c r="J69" s="5"/>
    </row>
    <row r="70" spans="1:10" ht="12.75">
      <c r="A70" s="5">
        <v>66</v>
      </c>
      <c r="B70" s="109">
        <v>2</v>
      </c>
      <c r="C70" s="92" t="s">
        <v>286</v>
      </c>
      <c r="D70" s="5" t="s">
        <v>287</v>
      </c>
      <c r="E70" s="84"/>
      <c r="F70" s="58"/>
      <c r="G70" s="87"/>
      <c r="H70" s="84">
        <v>0</v>
      </c>
      <c r="I70" s="84"/>
      <c r="J70" s="5"/>
    </row>
    <row r="71" spans="1:10" ht="12.75">
      <c r="A71" s="5">
        <v>67</v>
      </c>
      <c r="B71" s="81">
        <v>3</v>
      </c>
      <c r="C71" s="99" t="s">
        <v>288</v>
      </c>
      <c r="D71" s="5" t="s">
        <v>289</v>
      </c>
      <c r="E71" s="84"/>
      <c r="F71" s="58"/>
      <c r="G71" s="87"/>
      <c r="H71" s="84">
        <f>E71+F71+G71</f>
        <v>0</v>
      </c>
      <c r="I71" s="84"/>
      <c r="J71" s="5"/>
    </row>
    <row r="72" spans="1:10" ht="12.75">
      <c r="A72" s="5">
        <v>68</v>
      </c>
      <c r="B72" s="81">
        <v>4</v>
      </c>
      <c r="C72" s="99" t="s">
        <v>290</v>
      </c>
      <c r="D72" s="5" t="s">
        <v>291</v>
      </c>
      <c r="E72" s="84"/>
      <c r="F72" s="58"/>
      <c r="G72" s="87"/>
      <c r="H72" s="84">
        <f aca="true" t="shared" si="8" ref="H72:H77">E72+F72+G72</f>
        <v>0</v>
      </c>
      <c r="I72" s="84"/>
      <c r="J72" s="5"/>
    </row>
    <row r="73" spans="1:10" ht="12.75">
      <c r="A73" s="5">
        <v>69</v>
      </c>
      <c r="B73" s="109">
        <v>5</v>
      </c>
      <c r="C73" s="92" t="s">
        <v>292</v>
      </c>
      <c r="D73" s="5" t="s">
        <v>293</v>
      </c>
      <c r="E73" s="84"/>
      <c r="F73" s="58"/>
      <c r="G73" s="87"/>
      <c r="H73" s="84">
        <f t="shared" si="8"/>
        <v>0</v>
      </c>
      <c r="I73" s="84"/>
      <c r="J73" s="5"/>
    </row>
    <row r="74" spans="1:10" ht="12.75">
      <c r="A74" s="5">
        <v>70</v>
      </c>
      <c r="B74" s="109" t="s">
        <v>294</v>
      </c>
      <c r="C74" s="34" t="s">
        <v>295</v>
      </c>
      <c r="D74" s="5" t="s">
        <v>296</v>
      </c>
      <c r="E74" s="59">
        <f>SUM(E70:E73)</f>
        <v>0</v>
      </c>
      <c r="F74" s="59">
        <f>SUM(F70:F73)</f>
        <v>0</v>
      </c>
      <c r="G74" s="59">
        <f>SUM(G70:G73)</f>
        <v>0</v>
      </c>
      <c r="H74" s="59">
        <f t="shared" si="8"/>
        <v>0</v>
      </c>
      <c r="I74" s="59"/>
      <c r="J74" s="5"/>
    </row>
    <row r="75" spans="1:10" ht="12.75">
      <c r="A75" s="5">
        <v>71</v>
      </c>
      <c r="B75" s="109">
        <v>1</v>
      </c>
      <c r="C75" s="92" t="s">
        <v>297</v>
      </c>
      <c r="D75" s="5" t="s">
        <v>298</v>
      </c>
      <c r="E75" s="84"/>
      <c r="F75" s="58"/>
      <c r="G75" s="87"/>
      <c r="H75" s="84">
        <f t="shared" si="8"/>
        <v>0</v>
      </c>
      <c r="I75" s="84"/>
      <c r="J75" s="5"/>
    </row>
    <row r="76" spans="1:10" ht="12.75">
      <c r="A76" s="5">
        <v>72</v>
      </c>
      <c r="B76" s="109">
        <v>2</v>
      </c>
      <c r="C76" s="92" t="s">
        <v>299</v>
      </c>
      <c r="D76" s="5" t="s">
        <v>300</v>
      </c>
      <c r="E76" s="84"/>
      <c r="F76" s="58"/>
      <c r="G76" s="87"/>
      <c r="H76" s="84">
        <f t="shared" si="8"/>
        <v>0</v>
      </c>
      <c r="I76" s="84"/>
      <c r="J76" s="5"/>
    </row>
    <row r="77" spans="1:10" ht="12.75">
      <c r="A77" s="5">
        <v>73</v>
      </c>
      <c r="B77" s="109">
        <v>3</v>
      </c>
      <c r="C77" s="92" t="s">
        <v>301</v>
      </c>
      <c r="D77" s="5" t="s">
        <v>302</v>
      </c>
      <c r="E77" s="84"/>
      <c r="F77" s="58"/>
      <c r="G77" s="87"/>
      <c r="H77" s="84">
        <f t="shared" si="8"/>
        <v>0</v>
      </c>
      <c r="I77" s="84"/>
      <c r="J77" s="5"/>
    </row>
    <row r="78" spans="1:10" ht="12.75">
      <c r="A78" s="5">
        <v>74</v>
      </c>
      <c r="B78" s="109" t="s">
        <v>303</v>
      </c>
      <c r="C78" s="34" t="s">
        <v>304</v>
      </c>
      <c r="D78" s="5" t="s">
        <v>305</v>
      </c>
      <c r="E78" s="59">
        <v>0</v>
      </c>
      <c r="F78" s="59">
        <f>F75+F76+F77</f>
        <v>0</v>
      </c>
      <c r="G78" s="59">
        <f>G75+G76+G77</f>
        <v>0</v>
      </c>
      <c r="H78" s="59">
        <f>H75+H76+H77</f>
        <v>0</v>
      </c>
      <c r="I78" s="59"/>
      <c r="J78" s="5"/>
    </row>
    <row r="79" spans="1:10" ht="12.75">
      <c r="A79" s="5">
        <v>75</v>
      </c>
      <c r="B79" s="109">
        <v>1</v>
      </c>
      <c r="C79" s="92" t="s">
        <v>306</v>
      </c>
      <c r="D79" s="5" t="s">
        <v>307</v>
      </c>
      <c r="E79" s="84"/>
      <c r="F79" s="58"/>
      <c r="G79" s="87"/>
      <c r="H79" s="84">
        <f>E79+F79+G79</f>
        <v>0</v>
      </c>
      <c r="I79" s="84"/>
      <c r="J79" s="5"/>
    </row>
    <row r="80" spans="1:10" ht="12.75">
      <c r="A80" s="5">
        <v>76</v>
      </c>
      <c r="B80" s="109">
        <v>2</v>
      </c>
      <c r="C80" s="92" t="s">
        <v>308</v>
      </c>
      <c r="D80" s="8" t="s">
        <v>309</v>
      </c>
      <c r="E80" s="84"/>
      <c r="F80" s="58"/>
      <c r="G80" s="91"/>
      <c r="H80" s="84">
        <f>E80+F80+G80</f>
        <v>0</v>
      </c>
      <c r="I80" s="84"/>
      <c r="J80" s="5"/>
    </row>
    <row r="81" spans="1:10" ht="12.75">
      <c r="A81" s="5">
        <v>77</v>
      </c>
      <c r="B81" s="109">
        <v>3</v>
      </c>
      <c r="C81" s="92" t="s">
        <v>310</v>
      </c>
      <c r="D81" s="5" t="s">
        <v>311</v>
      </c>
      <c r="E81" s="84"/>
      <c r="F81" s="58"/>
      <c r="G81" s="87"/>
      <c r="H81" s="84">
        <f>E81+F81+G81</f>
        <v>0</v>
      </c>
      <c r="I81" s="84"/>
      <c r="J81" s="5"/>
    </row>
    <row r="82" spans="1:10" ht="12.75">
      <c r="A82" s="5">
        <v>78</v>
      </c>
      <c r="B82" s="110" t="s">
        <v>312</v>
      </c>
      <c r="C82" s="111" t="s">
        <v>313</v>
      </c>
      <c r="D82" s="5" t="s">
        <v>314</v>
      </c>
      <c r="E82" s="59">
        <v>0</v>
      </c>
      <c r="F82" s="59">
        <v>0</v>
      </c>
      <c r="G82" s="91">
        <v>0</v>
      </c>
      <c r="H82" s="59">
        <v>0</v>
      </c>
      <c r="I82" s="59"/>
      <c r="J82" s="5"/>
    </row>
    <row r="83" spans="1:10" ht="12.75">
      <c r="A83" s="5">
        <v>79</v>
      </c>
      <c r="B83" s="109" t="s">
        <v>315</v>
      </c>
      <c r="C83" s="34" t="s">
        <v>316</v>
      </c>
      <c r="D83" s="5" t="s">
        <v>317</v>
      </c>
      <c r="E83" s="120">
        <f>E22+E32+E39+E53+E57+E68+E74+E78+E82</f>
        <v>59248839</v>
      </c>
      <c r="F83" s="120">
        <f>F57+F68</f>
        <v>6907000</v>
      </c>
      <c r="G83" s="59">
        <f>G22+G32+G39+G53+G57+G68+G74+G78+G82</f>
        <v>0</v>
      </c>
      <c r="H83" s="59">
        <f>H22+H32+H39+H57+H68+H74+H78+H82</f>
        <v>65955839</v>
      </c>
      <c r="I83" s="59">
        <f>I22+I32+I39+I57+I68+I74+I78+I82</f>
        <v>108223396</v>
      </c>
      <c r="J83" s="59">
        <f>J22+J32+J39+J57+J68+J74+J78+J82</f>
        <v>112531871</v>
      </c>
    </row>
    <row r="84" spans="1:10" ht="12.75">
      <c r="A84" s="5">
        <v>80</v>
      </c>
      <c r="B84" s="109">
        <v>1</v>
      </c>
      <c r="C84" s="92" t="s">
        <v>318</v>
      </c>
      <c r="D84" s="5" t="s">
        <v>319</v>
      </c>
      <c r="E84" s="84"/>
      <c r="F84" s="58"/>
      <c r="G84" s="87"/>
      <c r="H84" s="84"/>
      <c r="I84" s="84"/>
      <c r="J84" s="5"/>
    </row>
    <row r="85" spans="1:10" ht="12.75">
      <c r="A85" s="5">
        <v>81</v>
      </c>
      <c r="B85" s="109">
        <v>2</v>
      </c>
      <c r="C85" s="92" t="s">
        <v>320</v>
      </c>
      <c r="D85" s="5" t="s">
        <v>321</v>
      </c>
      <c r="E85" s="84"/>
      <c r="F85" s="58"/>
      <c r="G85" s="87"/>
      <c r="H85" s="84"/>
      <c r="I85" s="84"/>
      <c r="J85" s="5"/>
    </row>
    <row r="86" spans="1:10" ht="12.75">
      <c r="A86" s="5">
        <v>82</v>
      </c>
      <c r="B86" s="103">
        <v>3</v>
      </c>
      <c r="C86" s="92" t="s">
        <v>322</v>
      </c>
      <c r="D86" s="5" t="s">
        <v>323</v>
      </c>
      <c r="E86" s="84"/>
      <c r="F86" s="58"/>
      <c r="G86" s="87"/>
      <c r="H86" s="84"/>
      <c r="I86" s="84"/>
      <c r="J86" s="5"/>
    </row>
    <row r="87" spans="1:10" ht="12.75">
      <c r="A87" s="5">
        <v>83</v>
      </c>
      <c r="B87" s="103" t="s">
        <v>324</v>
      </c>
      <c r="C87" s="34" t="s">
        <v>325</v>
      </c>
      <c r="D87" s="5" t="s">
        <v>326</v>
      </c>
      <c r="E87" s="59">
        <f>SUM(E84:E86)</f>
        <v>0</v>
      </c>
      <c r="F87" s="59">
        <f>SUM(F84:F86)</f>
        <v>0</v>
      </c>
      <c r="G87" s="59">
        <f>SUM(G84:G86)</f>
        <v>0</v>
      </c>
      <c r="H87" s="59">
        <f>SUM(H84:H86)</f>
        <v>0</v>
      </c>
      <c r="I87" s="59"/>
      <c r="J87" s="5"/>
    </row>
    <row r="88" spans="1:10" ht="12.75">
      <c r="A88" s="5">
        <v>84</v>
      </c>
      <c r="B88" s="103">
        <v>1</v>
      </c>
      <c r="C88" s="92" t="s">
        <v>327</v>
      </c>
      <c r="D88" s="8" t="s">
        <v>328</v>
      </c>
      <c r="E88" s="59"/>
      <c r="F88" s="59"/>
      <c r="G88" s="91"/>
      <c r="H88" s="84"/>
      <c r="I88" s="84"/>
      <c r="J88" s="5"/>
    </row>
    <row r="89" spans="1:10" ht="12.75">
      <c r="A89" s="5">
        <v>85</v>
      </c>
      <c r="B89" s="103">
        <v>2</v>
      </c>
      <c r="C89" s="92" t="s">
        <v>329</v>
      </c>
      <c r="D89" s="5" t="s">
        <v>330</v>
      </c>
      <c r="E89" s="84"/>
      <c r="F89" s="58"/>
      <c r="G89" s="87"/>
      <c r="H89" s="84"/>
      <c r="I89" s="84"/>
      <c r="J89" s="5"/>
    </row>
    <row r="90" spans="1:10" ht="12.75">
      <c r="A90" s="5">
        <v>86</v>
      </c>
      <c r="B90" s="112">
        <v>3</v>
      </c>
      <c r="C90" s="113" t="s">
        <v>331</v>
      </c>
      <c r="D90" s="5" t="s">
        <v>332</v>
      </c>
      <c r="E90" s="84"/>
      <c r="F90" s="58"/>
      <c r="G90" s="87"/>
      <c r="H90" s="84"/>
      <c r="I90" s="84"/>
      <c r="J90" s="5"/>
    </row>
    <row r="91" spans="1:10" ht="12.75">
      <c r="A91" s="5">
        <v>87</v>
      </c>
      <c r="B91" s="103">
        <v>4</v>
      </c>
      <c r="C91" s="92" t="s">
        <v>333</v>
      </c>
      <c r="D91" s="5" t="s">
        <v>334</v>
      </c>
      <c r="E91" s="84"/>
      <c r="F91" s="58"/>
      <c r="G91" s="87"/>
      <c r="H91" s="84"/>
      <c r="I91" s="84"/>
      <c r="J91" s="5"/>
    </row>
    <row r="92" spans="1:10" ht="12.75">
      <c r="A92" s="5">
        <v>88</v>
      </c>
      <c r="B92" s="103" t="s">
        <v>335</v>
      </c>
      <c r="C92" s="34" t="s">
        <v>336</v>
      </c>
      <c r="D92" s="5" t="s">
        <v>337</v>
      </c>
      <c r="E92" s="59">
        <f>SUM(E88:E91)</f>
        <v>0</v>
      </c>
      <c r="F92" s="59">
        <f>SUM(F88:F91)</f>
        <v>0</v>
      </c>
      <c r="G92" s="59">
        <f>SUM(G88:G91)</f>
        <v>0</v>
      </c>
      <c r="H92" s="59">
        <f>SUM(H88:H91)</f>
        <v>0</v>
      </c>
      <c r="I92" s="59"/>
      <c r="J92" s="5"/>
    </row>
    <row r="93" spans="1:10" ht="12.75">
      <c r="A93" s="5">
        <v>89</v>
      </c>
      <c r="B93" s="103">
        <v>1</v>
      </c>
      <c r="C93" s="92" t="s">
        <v>338</v>
      </c>
      <c r="D93" s="5" t="s">
        <v>339</v>
      </c>
      <c r="E93" s="84"/>
      <c r="F93" s="58"/>
      <c r="G93" s="87"/>
      <c r="H93" s="84"/>
      <c r="I93" s="84"/>
      <c r="J93" s="5"/>
    </row>
    <row r="94" spans="1:10" ht="12.75">
      <c r="A94" s="5">
        <v>90</v>
      </c>
      <c r="B94" s="103" t="s">
        <v>174</v>
      </c>
      <c r="C94" s="92" t="s">
        <v>340</v>
      </c>
      <c r="D94" s="5"/>
      <c r="E94" s="84">
        <v>12966762</v>
      </c>
      <c r="F94" s="84">
        <v>0</v>
      </c>
      <c r="G94" s="87"/>
      <c r="H94" s="84">
        <f>E94+F94+G94</f>
        <v>12966762</v>
      </c>
      <c r="I94" s="84">
        <v>14993085</v>
      </c>
      <c r="J94" s="5">
        <v>14993085</v>
      </c>
    </row>
    <row r="95" spans="1:10" ht="12.75">
      <c r="A95" s="5">
        <v>91</v>
      </c>
      <c r="B95" s="103" t="s">
        <v>176</v>
      </c>
      <c r="C95" s="114" t="s">
        <v>341</v>
      </c>
      <c r="D95" s="5"/>
      <c r="E95" s="84">
        <v>6050000</v>
      </c>
      <c r="F95" s="84"/>
      <c r="G95" s="91"/>
      <c r="H95" s="84">
        <f>E95+F95+G95</f>
        <v>6050000</v>
      </c>
      <c r="I95" s="84">
        <v>9133917</v>
      </c>
      <c r="J95" s="5">
        <v>9133917</v>
      </c>
    </row>
    <row r="96" spans="1:10" ht="12.75">
      <c r="A96" s="5">
        <v>92</v>
      </c>
      <c r="B96" s="81">
        <v>2</v>
      </c>
      <c r="C96" s="100" t="s">
        <v>342</v>
      </c>
      <c r="D96" s="5" t="s">
        <v>343</v>
      </c>
      <c r="E96" s="58"/>
      <c r="F96" s="58"/>
      <c r="G96" s="87"/>
      <c r="H96" s="84">
        <f>E96+F96+G96</f>
        <v>0</v>
      </c>
      <c r="I96" s="84"/>
      <c r="J96" s="5"/>
    </row>
    <row r="97" spans="1:10" ht="12.75">
      <c r="A97" s="5">
        <v>93</v>
      </c>
      <c r="B97" s="81" t="s">
        <v>344</v>
      </c>
      <c r="C97" s="115" t="s">
        <v>345</v>
      </c>
      <c r="D97" s="5" t="s">
        <v>346</v>
      </c>
      <c r="E97" s="59">
        <f>SUM(E94:E96)</f>
        <v>19016762</v>
      </c>
      <c r="F97" s="59">
        <f>SUM(F94:F96)</f>
        <v>0</v>
      </c>
      <c r="G97" s="59">
        <f>SUM(G94:G96)</f>
        <v>0</v>
      </c>
      <c r="H97" s="59">
        <f>E97+F97+G97</f>
        <v>19016762</v>
      </c>
      <c r="I97" s="59">
        <f>I94+I95</f>
        <v>24127002</v>
      </c>
      <c r="J97" s="130">
        <f>J94+J95</f>
        <v>24127002</v>
      </c>
    </row>
    <row r="98" spans="1:10" ht="12.75">
      <c r="A98" s="5">
        <v>94</v>
      </c>
      <c r="B98" s="109">
        <v>1</v>
      </c>
      <c r="C98" s="2" t="s">
        <v>347</v>
      </c>
      <c r="D98" s="5" t="s">
        <v>348</v>
      </c>
      <c r="E98" s="58"/>
      <c r="F98" s="58"/>
      <c r="G98" s="87"/>
      <c r="H98" s="84"/>
      <c r="I98" s="84"/>
      <c r="J98" s="5">
        <v>521815</v>
      </c>
    </row>
    <row r="99" spans="1:10" ht="12.75">
      <c r="A99" s="5">
        <v>95</v>
      </c>
      <c r="B99" s="81">
        <v>2</v>
      </c>
      <c r="C99" s="100" t="s">
        <v>349</v>
      </c>
      <c r="D99" s="5" t="s">
        <v>350</v>
      </c>
      <c r="E99" s="58"/>
      <c r="F99" s="58"/>
      <c r="G99" s="87"/>
      <c r="H99" s="102"/>
      <c r="I99" s="102"/>
      <c r="J99" s="5"/>
    </row>
    <row r="100" spans="1:10" ht="12.75">
      <c r="A100" s="5">
        <v>96</v>
      </c>
      <c r="B100" s="81">
        <v>3</v>
      </c>
      <c r="C100" s="100" t="s">
        <v>351</v>
      </c>
      <c r="D100" s="8" t="s">
        <v>352</v>
      </c>
      <c r="E100" s="59"/>
      <c r="F100" s="59"/>
      <c r="G100" s="91"/>
      <c r="H100" s="102"/>
      <c r="I100" s="102"/>
      <c r="J100" s="5"/>
    </row>
    <row r="101" spans="1:10" ht="12.75">
      <c r="A101" s="5">
        <v>97</v>
      </c>
      <c r="B101" s="81">
        <v>4</v>
      </c>
      <c r="C101" s="100" t="s">
        <v>353</v>
      </c>
      <c r="D101" s="5" t="s">
        <v>354</v>
      </c>
      <c r="E101" s="58"/>
      <c r="F101" s="58"/>
      <c r="G101" s="87"/>
      <c r="H101" s="102"/>
      <c r="I101" s="102"/>
      <c r="J101" s="5"/>
    </row>
    <row r="102" spans="1:10" ht="12.75">
      <c r="A102" s="5">
        <v>98</v>
      </c>
      <c r="B102" s="89">
        <v>5</v>
      </c>
      <c r="C102" s="116" t="s">
        <v>355</v>
      </c>
      <c r="D102" s="5" t="s">
        <v>356</v>
      </c>
      <c r="E102" s="58"/>
      <c r="F102" s="58"/>
      <c r="G102" s="88"/>
      <c r="H102" s="58"/>
      <c r="I102" s="58"/>
      <c r="J102" s="5"/>
    </row>
    <row r="103" spans="1:10" ht="12.75">
      <c r="A103" s="5">
        <v>99</v>
      </c>
      <c r="B103" s="81" t="s">
        <v>357</v>
      </c>
      <c r="C103" s="115" t="s">
        <v>358</v>
      </c>
      <c r="D103" s="5" t="s">
        <v>359</v>
      </c>
      <c r="E103" s="59">
        <f>SUM(E98:E102)</f>
        <v>0</v>
      </c>
      <c r="F103" s="59">
        <f>SUM(F98:F102)</f>
        <v>0</v>
      </c>
      <c r="G103" s="59">
        <f>SUM(G98:G102)</f>
        <v>0</v>
      </c>
      <c r="H103" s="59">
        <f>SUM(H98:H102)</f>
        <v>0</v>
      </c>
      <c r="I103" s="59"/>
      <c r="J103" s="5"/>
    </row>
    <row r="104" spans="1:10" ht="12.75">
      <c r="A104" s="5">
        <v>100</v>
      </c>
      <c r="B104" s="89">
        <v>1</v>
      </c>
      <c r="C104" s="5" t="s">
        <v>360</v>
      </c>
      <c r="D104" s="5" t="s">
        <v>361</v>
      </c>
      <c r="E104" s="58"/>
      <c r="F104" s="58"/>
      <c r="G104" s="88"/>
      <c r="H104" s="58"/>
      <c r="I104" s="58"/>
      <c r="J104" s="5"/>
    </row>
    <row r="105" spans="1:10" ht="12.75">
      <c r="A105" s="5">
        <v>101</v>
      </c>
      <c r="B105" s="117">
        <v>2</v>
      </c>
      <c r="C105" s="5" t="s">
        <v>362</v>
      </c>
      <c r="D105" s="5" t="s">
        <v>363</v>
      </c>
      <c r="E105" s="58"/>
      <c r="F105" s="59"/>
      <c r="G105" s="88"/>
      <c r="H105" s="58"/>
      <c r="I105" s="58"/>
      <c r="J105" s="5"/>
    </row>
    <row r="106" spans="1:10" ht="12.75">
      <c r="A106" s="5">
        <v>102</v>
      </c>
      <c r="B106" s="109">
        <v>3</v>
      </c>
      <c r="C106" s="116" t="s">
        <v>364</v>
      </c>
      <c r="D106" s="5" t="s">
        <v>365</v>
      </c>
      <c r="E106" s="84"/>
      <c r="F106" s="58"/>
      <c r="G106" s="87"/>
      <c r="H106" s="84"/>
      <c r="I106" s="84"/>
      <c r="J106" s="5"/>
    </row>
    <row r="107" spans="1:10" ht="12.75">
      <c r="A107" s="5">
        <v>103</v>
      </c>
      <c r="B107" s="109">
        <v>4</v>
      </c>
      <c r="C107" s="116" t="s">
        <v>366</v>
      </c>
      <c r="D107" s="5" t="s">
        <v>367</v>
      </c>
      <c r="E107" s="84"/>
      <c r="F107" s="58"/>
      <c r="G107" s="87"/>
      <c r="H107" s="84"/>
      <c r="I107" s="84"/>
      <c r="J107" s="5"/>
    </row>
    <row r="108" spans="1:10" ht="12.75">
      <c r="A108" s="5">
        <v>104</v>
      </c>
      <c r="B108" s="109" t="s">
        <v>368</v>
      </c>
      <c r="C108" s="115" t="s">
        <v>369</v>
      </c>
      <c r="D108" s="5" t="s">
        <v>370</v>
      </c>
      <c r="E108" s="59">
        <f>SUM(E104:E107)</f>
        <v>0</v>
      </c>
      <c r="F108" s="59">
        <f>SUM(F104:F107)</f>
        <v>0</v>
      </c>
      <c r="G108" s="59">
        <f>SUM(G104:G107)</f>
        <v>0</v>
      </c>
      <c r="H108" s="59">
        <f>SUM(H104:H107)</f>
        <v>0</v>
      </c>
      <c r="I108" s="59"/>
      <c r="J108" s="5"/>
    </row>
    <row r="109" spans="1:10" ht="12.75">
      <c r="A109" s="5">
        <v>105</v>
      </c>
      <c r="B109" s="109">
        <v>1</v>
      </c>
      <c r="C109" s="116" t="s">
        <v>371</v>
      </c>
      <c r="D109" s="5" t="s">
        <v>372</v>
      </c>
      <c r="E109" s="84"/>
      <c r="F109" s="58"/>
      <c r="G109" s="87"/>
      <c r="H109" s="84"/>
      <c r="I109" s="84"/>
      <c r="J109" s="5"/>
    </row>
    <row r="110" spans="1:10" ht="12.75">
      <c r="A110" s="5">
        <v>106</v>
      </c>
      <c r="B110" s="109" t="s">
        <v>373</v>
      </c>
      <c r="C110" s="118" t="s">
        <v>374</v>
      </c>
      <c r="D110" s="5" t="s">
        <v>375</v>
      </c>
      <c r="E110" s="59">
        <f>E87+E92+E97+E103+E108</f>
        <v>19016762</v>
      </c>
      <c r="F110" s="59">
        <f>F87+F92+F97+F103+F108</f>
        <v>0</v>
      </c>
      <c r="G110" s="59">
        <f>G87+G92+G97+G103+G108</f>
        <v>0</v>
      </c>
      <c r="H110" s="59">
        <f>H87+H92+H97+H103+H108+H98</f>
        <v>19016762</v>
      </c>
      <c r="I110" s="59">
        <f>I87+I92+I97+I103+I108+I98</f>
        <v>24127002</v>
      </c>
      <c r="J110" s="130">
        <f>J87+J92+J97+J103+J108+J98</f>
        <v>24648817</v>
      </c>
    </row>
    <row r="111" spans="1:10" ht="12.75">
      <c r="A111" s="5">
        <v>107</v>
      </c>
      <c r="B111" s="119" t="s">
        <v>376</v>
      </c>
      <c r="C111" s="6" t="s">
        <v>377</v>
      </c>
      <c r="D111" s="6"/>
      <c r="E111" s="122">
        <f aca="true" t="shared" si="9" ref="E111:J111">E83+E110</f>
        <v>78265601</v>
      </c>
      <c r="F111" s="120">
        <f t="shared" si="9"/>
        <v>6907000</v>
      </c>
      <c r="G111" s="59">
        <f t="shared" si="9"/>
        <v>0</v>
      </c>
      <c r="H111" s="59">
        <f t="shared" si="9"/>
        <v>84972601</v>
      </c>
      <c r="I111" s="59">
        <f t="shared" si="9"/>
        <v>132350398</v>
      </c>
      <c r="J111" s="130">
        <f t="shared" si="9"/>
        <v>137180688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D9" sqref="D9"/>
    </sheetView>
  </sheetViews>
  <sheetFormatPr defaultColWidth="9.140625" defaultRowHeight="12.75"/>
  <cols>
    <col min="2" max="2" width="63.7109375" style="0" customWidth="1"/>
    <col min="3" max="3" width="15.00390625" style="0" customWidth="1"/>
    <col min="4" max="4" width="11.28125" style="0" customWidth="1"/>
    <col min="5" max="5" width="12.140625" style="0" customWidth="1"/>
    <col min="6" max="6" width="11.140625" style="0" customWidth="1"/>
  </cols>
  <sheetData>
    <row r="1" ht="12.75">
      <c r="B1" s="1" t="s">
        <v>733</v>
      </c>
    </row>
    <row r="3" spans="2:3" ht="12.75">
      <c r="B3" t="s">
        <v>149</v>
      </c>
      <c r="C3" s="1" t="s">
        <v>125</v>
      </c>
    </row>
    <row r="4" spans="2:6" ht="12.75">
      <c r="B4" s="236" t="s">
        <v>618</v>
      </c>
      <c r="C4" s="236"/>
      <c r="D4" s="236"/>
      <c r="E4" s="236"/>
      <c r="F4" s="236"/>
    </row>
    <row r="5" spans="2:6" ht="13.5" thickBot="1">
      <c r="B5" t="s">
        <v>43</v>
      </c>
      <c r="C5" t="s">
        <v>83</v>
      </c>
      <c r="D5" t="s">
        <v>61</v>
      </c>
      <c r="E5" t="s">
        <v>62</v>
      </c>
      <c r="F5" t="s">
        <v>96</v>
      </c>
    </row>
    <row r="6" spans="1:6" ht="13.5" thickBot="1">
      <c r="A6" s="153">
        <v>1</v>
      </c>
      <c r="B6" s="154" t="s">
        <v>619</v>
      </c>
      <c r="C6" s="154" t="s">
        <v>703</v>
      </c>
      <c r="D6" s="254">
        <v>2018</v>
      </c>
      <c r="E6" s="254">
        <v>2019</v>
      </c>
      <c r="F6" s="154">
        <v>2020</v>
      </c>
    </row>
    <row r="7" spans="1:6" ht="13.5" customHeight="1">
      <c r="A7" s="155">
        <v>2</v>
      </c>
      <c r="B7" s="156" t="s">
        <v>620</v>
      </c>
      <c r="C7" s="157">
        <v>7837107</v>
      </c>
      <c r="D7" s="255" t="s">
        <v>742</v>
      </c>
      <c r="E7" s="255">
        <v>5855000</v>
      </c>
      <c r="F7" s="256">
        <v>5855000</v>
      </c>
    </row>
    <row r="8" spans="1:6" ht="13.5" customHeight="1">
      <c r="A8" s="155">
        <v>3</v>
      </c>
      <c r="B8" s="158" t="s">
        <v>621</v>
      </c>
      <c r="C8" s="159">
        <v>7764989</v>
      </c>
      <c r="D8" s="64"/>
      <c r="E8" s="64"/>
      <c r="F8" s="144"/>
    </row>
    <row r="9" spans="1:6" ht="13.5" customHeight="1">
      <c r="A9" s="155">
        <v>4</v>
      </c>
      <c r="B9" s="158" t="s">
        <v>622</v>
      </c>
      <c r="C9" s="159">
        <v>13599</v>
      </c>
      <c r="D9" s="64">
        <v>50000</v>
      </c>
      <c r="E9" s="64">
        <v>50000</v>
      </c>
      <c r="F9" s="144">
        <v>50000</v>
      </c>
    </row>
    <row r="10" spans="1:6" ht="28.5" customHeight="1">
      <c r="A10" s="155">
        <v>5</v>
      </c>
      <c r="B10" s="158" t="s">
        <v>623</v>
      </c>
      <c r="C10" s="159"/>
      <c r="D10" s="5"/>
      <c r="E10" s="5"/>
      <c r="F10" s="200"/>
    </row>
    <row r="11" spans="1:6" ht="13.5" customHeight="1">
      <c r="A11" s="155">
        <v>6</v>
      </c>
      <c r="B11" s="158" t="s">
        <v>624</v>
      </c>
      <c r="C11" s="159">
        <v>0</v>
      </c>
      <c r="D11" s="5"/>
      <c r="E11" s="5"/>
      <c r="F11" s="200"/>
    </row>
    <row r="12" spans="1:6" ht="13.5" customHeight="1">
      <c r="A12" s="155">
        <v>7</v>
      </c>
      <c r="B12" s="160" t="s">
        <v>625</v>
      </c>
      <c r="C12" s="159">
        <v>0</v>
      </c>
      <c r="D12" s="5"/>
      <c r="E12" s="5"/>
      <c r="F12" s="200"/>
    </row>
    <row r="13" spans="1:6" ht="13.5" customHeight="1" thickBot="1">
      <c r="A13" s="161">
        <v>8</v>
      </c>
      <c r="B13" s="162" t="s">
        <v>626</v>
      </c>
      <c r="C13" s="163">
        <v>0</v>
      </c>
      <c r="D13" s="126"/>
      <c r="E13" s="126"/>
      <c r="F13" s="257"/>
    </row>
    <row r="14" spans="1:6" ht="13.5" thickBot="1">
      <c r="A14" s="164">
        <v>9</v>
      </c>
      <c r="B14" s="10" t="s">
        <v>627</v>
      </c>
      <c r="C14" s="165">
        <f>SUM(C7:C13)</f>
        <v>15615695</v>
      </c>
      <c r="D14" s="258">
        <f>SUM(D7:D13)</f>
        <v>50000</v>
      </c>
      <c r="E14" s="258">
        <f>SUM(E7:E13)</f>
        <v>5905000</v>
      </c>
      <c r="F14" s="165">
        <f>SUM(F7:F13)</f>
        <v>5905000</v>
      </c>
    </row>
    <row r="15" spans="1:6" ht="13.5" thickBot="1">
      <c r="A15" s="166">
        <v>10</v>
      </c>
      <c r="B15" s="167" t="s">
        <v>628</v>
      </c>
      <c r="C15" s="168">
        <f>C14/2</f>
        <v>7807847.5</v>
      </c>
      <c r="D15" s="259">
        <f>D14/2</f>
        <v>25000</v>
      </c>
      <c r="E15" s="259">
        <f>E14/2</f>
        <v>2952500</v>
      </c>
      <c r="F15" s="168">
        <f>F14/2</f>
        <v>2952500</v>
      </c>
    </row>
    <row r="16" spans="1:7" ht="12.75">
      <c r="A16" s="9"/>
      <c r="B16" s="10"/>
      <c r="C16" s="11"/>
      <c r="D16" s="9"/>
      <c r="E16" s="9"/>
      <c r="F16" s="9"/>
      <c r="G16" s="9"/>
    </row>
    <row r="17" spans="1:7" ht="12.75">
      <c r="A17" s="9"/>
      <c r="B17" s="10"/>
      <c r="C17" s="11"/>
      <c r="D17" s="9"/>
      <c r="E17" s="9"/>
      <c r="F17" s="9"/>
      <c r="G17" s="9"/>
    </row>
    <row r="18" spans="1:7" ht="12.75">
      <c r="A18" s="9"/>
      <c r="B18" s="10"/>
      <c r="C18" s="11"/>
      <c r="D18" s="9"/>
      <c r="E18" s="9"/>
      <c r="F18" s="9"/>
      <c r="G18" s="9"/>
    </row>
    <row r="19" spans="1:7" ht="13.5" thickBot="1">
      <c r="A19" s="9"/>
      <c r="B19" s="169" t="s">
        <v>43</v>
      </c>
      <c r="C19" s="9" t="s">
        <v>83</v>
      </c>
      <c r="D19" s="9" t="s">
        <v>63</v>
      </c>
      <c r="E19" s="9" t="s">
        <v>64</v>
      </c>
      <c r="F19" s="9" t="s">
        <v>445</v>
      </c>
      <c r="G19" s="9" t="s">
        <v>88</v>
      </c>
    </row>
    <row r="20" spans="1:7" ht="33.75" customHeight="1" thickBot="1">
      <c r="A20" s="170">
        <v>11</v>
      </c>
      <c r="B20" s="171" t="s">
        <v>629</v>
      </c>
      <c r="C20" s="172">
        <v>2017</v>
      </c>
      <c r="D20" s="173">
        <v>2018</v>
      </c>
      <c r="E20" s="173">
        <v>2019</v>
      </c>
      <c r="F20" s="174">
        <v>2020</v>
      </c>
      <c r="G20" s="174">
        <v>2021</v>
      </c>
    </row>
    <row r="21" spans="1:7" ht="12.75" customHeight="1">
      <c r="A21" s="153">
        <v>12</v>
      </c>
      <c r="B21" s="175" t="s">
        <v>630</v>
      </c>
      <c r="C21" s="176"/>
      <c r="D21" s="14"/>
      <c r="E21" s="14"/>
      <c r="F21" s="14"/>
      <c r="G21" s="177"/>
    </row>
    <row r="22" spans="1:7" ht="12.75">
      <c r="A22" s="155">
        <v>13</v>
      </c>
      <c r="B22" s="175" t="s">
        <v>631</v>
      </c>
      <c r="C22" s="176"/>
      <c r="D22" s="14"/>
      <c r="E22" s="14"/>
      <c r="F22" s="14"/>
      <c r="G22" s="177"/>
    </row>
    <row r="23" spans="1:7" ht="12.75">
      <c r="A23" s="155">
        <v>14</v>
      </c>
      <c r="B23" s="175" t="s">
        <v>632</v>
      </c>
      <c r="C23" s="176"/>
      <c r="D23" s="14"/>
      <c r="E23" s="14"/>
      <c r="F23" s="14"/>
      <c r="G23" s="177"/>
    </row>
    <row r="24" spans="1:7" ht="12.75" customHeight="1">
      <c r="A24" s="155">
        <v>15</v>
      </c>
      <c r="B24" s="175" t="s">
        <v>633</v>
      </c>
      <c r="C24" s="176"/>
      <c r="D24" s="14"/>
      <c r="E24" s="14"/>
      <c r="F24" s="14"/>
      <c r="G24" s="177"/>
    </row>
    <row r="25" spans="1:7" ht="30.75" customHeight="1">
      <c r="A25" s="155">
        <v>16</v>
      </c>
      <c r="B25" s="175" t="s">
        <v>634</v>
      </c>
      <c r="C25" s="176"/>
      <c r="D25" s="14"/>
      <c r="E25" s="14"/>
      <c r="F25" s="14"/>
      <c r="G25" s="177"/>
    </row>
    <row r="26" spans="1:7" ht="26.25" customHeight="1">
      <c r="A26" s="155">
        <v>17</v>
      </c>
      <c r="B26" s="175" t="s">
        <v>635</v>
      </c>
      <c r="C26" s="176"/>
      <c r="D26" s="14"/>
      <c r="E26" s="14"/>
      <c r="F26" s="14"/>
      <c r="G26" s="177"/>
    </row>
    <row r="27" spans="1:7" ht="33" customHeight="1">
      <c r="A27" s="178">
        <v>18</v>
      </c>
      <c r="B27" s="179" t="s">
        <v>636</v>
      </c>
      <c r="C27" s="180"/>
      <c r="D27" s="181"/>
      <c r="E27" s="181"/>
      <c r="F27" s="181"/>
      <c r="G27" s="182"/>
    </row>
    <row r="28" spans="1:7" ht="12.75" hidden="1">
      <c r="A28" s="183">
        <v>19</v>
      </c>
      <c r="B28" s="184" t="s">
        <v>46</v>
      </c>
      <c r="C28" s="185"/>
      <c r="D28" s="186"/>
      <c r="E28" s="186"/>
      <c r="F28" s="186"/>
      <c r="G28" s="187"/>
    </row>
    <row r="29" spans="1:7" ht="18.75" customHeight="1" thickBot="1">
      <c r="A29" s="188">
        <v>20</v>
      </c>
      <c r="B29" s="189" t="s">
        <v>637</v>
      </c>
      <c r="C29" s="190">
        <v>0</v>
      </c>
      <c r="D29" s="191">
        <v>0</v>
      </c>
      <c r="E29" s="191">
        <v>0</v>
      </c>
      <c r="F29" s="191">
        <v>0</v>
      </c>
      <c r="G29" s="192">
        <v>0</v>
      </c>
    </row>
    <row r="30" spans="1:7" ht="16.5" customHeight="1" thickBot="1">
      <c r="A30" s="193">
        <v>21</v>
      </c>
      <c r="B30" s="194" t="s">
        <v>638</v>
      </c>
      <c r="C30" s="195">
        <f>C15</f>
        <v>7807847.5</v>
      </c>
      <c r="D30" s="196"/>
      <c r="E30" s="196"/>
      <c r="F30" s="196"/>
      <c r="G30" s="197"/>
    </row>
    <row r="31" ht="12.75">
      <c r="A31" s="9"/>
    </row>
    <row r="32" ht="12.75">
      <c r="A32" s="9"/>
    </row>
    <row r="33" spans="1:6" ht="13.5" thickBot="1">
      <c r="A33" s="9"/>
      <c r="B33" t="s">
        <v>43</v>
      </c>
      <c r="C33" t="s">
        <v>83</v>
      </c>
      <c r="D33" t="s">
        <v>63</v>
      </c>
      <c r="E33" t="s">
        <v>64</v>
      </c>
      <c r="F33" t="s">
        <v>445</v>
      </c>
    </row>
    <row r="34" spans="1:6" ht="12.75">
      <c r="A34" s="183">
        <v>22</v>
      </c>
      <c r="B34" s="237" t="s">
        <v>639</v>
      </c>
      <c r="C34" s="238"/>
      <c r="D34" s="238"/>
      <c r="E34" s="238"/>
      <c r="F34" s="239"/>
    </row>
    <row r="35" spans="1:6" ht="12.75">
      <c r="A35" s="198">
        <v>23</v>
      </c>
      <c r="B35" s="199" t="s">
        <v>640</v>
      </c>
      <c r="C35" s="5" t="s">
        <v>641</v>
      </c>
      <c r="D35" s="5"/>
      <c r="E35" s="5"/>
      <c r="F35" s="200"/>
    </row>
    <row r="36" spans="1:6" ht="12.75">
      <c r="A36" s="198">
        <v>24</v>
      </c>
      <c r="B36" s="199" t="s">
        <v>642</v>
      </c>
      <c r="C36" s="5"/>
      <c r="D36" s="5"/>
      <c r="E36" s="5"/>
      <c r="F36" s="200"/>
    </row>
    <row r="37" spans="1:6" ht="12.75">
      <c r="A37" s="198">
        <v>25</v>
      </c>
      <c r="B37" s="199" t="s">
        <v>643</v>
      </c>
      <c r="C37" s="5"/>
      <c r="D37" s="5"/>
      <c r="E37" s="5"/>
      <c r="F37" s="200"/>
    </row>
    <row r="38" spans="1:6" ht="13.5" thickBot="1">
      <c r="A38" s="188">
        <v>26</v>
      </c>
      <c r="B38" s="201" t="s">
        <v>46</v>
      </c>
      <c r="C38" s="202"/>
      <c r="D38" s="202"/>
      <c r="E38" s="202"/>
      <c r="F38" s="203"/>
    </row>
    <row r="39" spans="1:7" ht="12.75">
      <c r="A39" s="9"/>
      <c r="B39" s="9"/>
      <c r="C39" s="9"/>
      <c r="D39" s="9"/>
      <c r="E39" s="9"/>
      <c r="F39" s="9"/>
      <c r="G39" s="9"/>
    </row>
  </sheetData>
  <sheetProtection/>
  <mergeCells count="2">
    <mergeCell ref="B4:F4"/>
    <mergeCell ref="B34:F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6.140625" style="0" customWidth="1"/>
    <col min="3" max="11" width="9.140625" style="0" hidden="1" customWidth="1"/>
  </cols>
  <sheetData>
    <row r="1" spans="2:7" ht="12.75">
      <c r="B1" s="76" t="s">
        <v>734</v>
      </c>
      <c r="C1" s="207"/>
      <c r="D1" s="207"/>
      <c r="E1" s="207"/>
      <c r="F1" s="207"/>
      <c r="G1" s="207"/>
    </row>
    <row r="2" ht="12.75">
      <c r="B2" s="1" t="s">
        <v>149</v>
      </c>
    </row>
    <row r="3" spans="2:5" ht="12.75">
      <c r="B3" s="208" t="s">
        <v>670</v>
      </c>
      <c r="C3" s="209"/>
      <c r="E3" s="209"/>
    </row>
    <row r="4" spans="2:13" ht="12.75">
      <c r="B4" s="208" t="s">
        <v>43</v>
      </c>
      <c r="C4" s="209"/>
      <c r="E4" s="209"/>
      <c r="L4" t="s">
        <v>83</v>
      </c>
      <c r="M4" t="s">
        <v>63</v>
      </c>
    </row>
    <row r="5" spans="1:12" ht="12.75">
      <c r="A5" t="s">
        <v>671</v>
      </c>
      <c r="L5" t="s">
        <v>402</v>
      </c>
    </row>
    <row r="6" spans="1:13" ht="12.75">
      <c r="A6" s="5">
        <v>1</v>
      </c>
      <c r="B6" s="5" t="s">
        <v>0</v>
      </c>
      <c r="C6" s="5"/>
      <c r="D6" s="5"/>
      <c r="E6" s="5"/>
      <c r="F6" s="5"/>
      <c r="G6" s="5"/>
      <c r="H6" s="5"/>
      <c r="I6" s="5"/>
      <c r="J6" s="5"/>
      <c r="K6" s="5"/>
      <c r="L6" s="5" t="s">
        <v>610</v>
      </c>
      <c r="M6" s="5" t="s">
        <v>611</v>
      </c>
    </row>
    <row r="7" spans="1:13" ht="12.75">
      <c r="A7" s="5">
        <v>2</v>
      </c>
      <c r="B7" s="240" t="s">
        <v>612</v>
      </c>
      <c r="C7" s="240"/>
      <c r="D7" s="240"/>
      <c r="E7" s="240"/>
      <c r="F7" s="240"/>
      <c r="G7" s="240"/>
      <c r="H7" s="240"/>
      <c r="I7" s="240"/>
      <c r="J7" s="240"/>
      <c r="K7" s="240"/>
      <c r="L7" s="5"/>
      <c r="M7" s="5"/>
    </row>
    <row r="8" spans="1:13" ht="12.75">
      <c r="A8" s="5">
        <v>3</v>
      </c>
      <c r="B8" s="240" t="s">
        <v>613</v>
      </c>
      <c r="C8" s="240"/>
      <c r="D8" s="240"/>
      <c r="E8" s="240"/>
      <c r="F8" s="240"/>
      <c r="G8" s="240"/>
      <c r="H8" s="240"/>
      <c r="I8" s="240"/>
      <c r="J8" s="240"/>
      <c r="K8" s="240"/>
      <c r="L8" s="5"/>
      <c r="M8" s="5"/>
    </row>
    <row r="9" spans="1:13" ht="12.75">
      <c r="A9" s="5">
        <v>4</v>
      </c>
      <c r="B9" s="240" t="s">
        <v>614</v>
      </c>
      <c r="C9" s="240"/>
      <c r="D9" s="240"/>
      <c r="E9" s="240"/>
      <c r="F9" s="240"/>
      <c r="G9" s="240"/>
      <c r="H9" s="240"/>
      <c r="I9" s="240"/>
      <c r="J9" s="240"/>
      <c r="K9" s="240"/>
      <c r="L9" s="5"/>
      <c r="M9" s="5"/>
    </row>
    <row r="10" spans="1:13" ht="12.75">
      <c r="A10" s="5">
        <v>5</v>
      </c>
      <c r="B10" s="206" t="s">
        <v>615</v>
      </c>
      <c r="C10" s="206"/>
      <c r="D10" s="206"/>
      <c r="E10" s="206"/>
      <c r="F10" s="206"/>
      <c r="G10" s="206"/>
      <c r="H10" s="206"/>
      <c r="I10" s="206"/>
      <c r="J10" s="206"/>
      <c r="K10" s="206"/>
      <c r="L10" s="5"/>
      <c r="M10" s="5"/>
    </row>
    <row r="11" spans="1:13" ht="12.75">
      <c r="A11" s="5">
        <v>6</v>
      </c>
      <c r="B11" s="240" t="s">
        <v>616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5"/>
      <c r="M11" s="5"/>
    </row>
    <row r="12" spans="1:13" ht="12.75">
      <c r="A12" s="5">
        <v>7</v>
      </c>
      <c r="B12" s="240" t="s">
        <v>672</v>
      </c>
      <c r="C12" s="240"/>
      <c r="D12" s="240"/>
      <c r="E12" s="240"/>
      <c r="F12" s="240"/>
      <c r="G12" s="240"/>
      <c r="H12" s="240"/>
      <c r="I12" s="240"/>
      <c r="J12" s="240"/>
      <c r="K12" s="240"/>
      <c r="L12" s="5">
        <v>0</v>
      </c>
      <c r="M12" s="5">
        <v>0</v>
      </c>
    </row>
    <row r="13" spans="1:13" ht="12.75">
      <c r="A13" s="5"/>
      <c r="B13" s="5" t="s">
        <v>617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>
        <v>8</v>
      </c>
      <c r="B14" s="6" t="s">
        <v>41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/>
  <mergeCells count="5">
    <mergeCell ref="B12:K12"/>
    <mergeCell ref="B7:K7"/>
    <mergeCell ref="B8:K8"/>
    <mergeCell ref="B9:K9"/>
    <mergeCell ref="B11:K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2.8515625" style="0" customWidth="1"/>
    <col min="3" max="5" width="13.421875" style="0" customWidth="1"/>
  </cols>
  <sheetData>
    <row r="1" ht="12.75">
      <c r="B1" t="s">
        <v>735</v>
      </c>
    </row>
    <row r="2" ht="12.75">
      <c r="B2" t="s">
        <v>149</v>
      </c>
    </row>
    <row r="3" ht="12.75">
      <c r="B3" t="s">
        <v>380</v>
      </c>
    </row>
    <row r="4" spans="1:5" ht="12.75">
      <c r="A4" s="5" t="s">
        <v>381</v>
      </c>
      <c r="B4" s="5" t="s">
        <v>43</v>
      </c>
      <c r="C4" s="5" t="s">
        <v>83</v>
      </c>
      <c r="D4" s="5" t="s">
        <v>84</v>
      </c>
      <c r="E4" s="5" t="s">
        <v>406</v>
      </c>
    </row>
    <row r="5" spans="1:5" ht="12.75">
      <c r="A5" s="5">
        <v>1</v>
      </c>
      <c r="B5" s="5" t="s">
        <v>0</v>
      </c>
      <c r="C5" s="5" t="s">
        <v>382</v>
      </c>
      <c r="D5" s="5"/>
      <c r="E5" s="5"/>
    </row>
    <row r="6" spans="1:5" ht="12.75">
      <c r="A6" s="5"/>
      <c r="B6" s="5"/>
      <c r="C6" s="5"/>
      <c r="D6" s="5"/>
      <c r="E6" s="5"/>
    </row>
    <row r="7" spans="1:5" ht="12.75">
      <c r="A7" s="5">
        <v>2</v>
      </c>
      <c r="B7" s="5" t="s">
        <v>383</v>
      </c>
      <c r="C7" s="52" t="s">
        <v>384</v>
      </c>
      <c r="D7" s="52" t="s">
        <v>154</v>
      </c>
      <c r="E7" s="52" t="s">
        <v>405</v>
      </c>
    </row>
    <row r="8" spans="1:5" ht="12.75">
      <c r="A8" s="5">
        <v>3</v>
      </c>
      <c r="B8" s="5" t="s">
        <v>385</v>
      </c>
      <c r="C8" s="5"/>
      <c r="D8" s="5"/>
      <c r="E8" s="5"/>
    </row>
    <row r="9" spans="1:5" ht="12.75">
      <c r="A9" s="5">
        <v>4</v>
      </c>
      <c r="B9" s="5" t="s">
        <v>386</v>
      </c>
      <c r="C9" s="64">
        <v>52931</v>
      </c>
      <c r="D9" s="5">
        <v>27018</v>
      </c>
      <c r="E9" s="5">
        <v>27018</v>
      </c>
    </row>
    <row r="10" spans="1:5" ht="12.75">
      <c r="A10" s="5">
        <v>5</v>
      </c>
      <c r="B10" s="5" t="s">
        <v>387</v>
      </c>
      <c r="C10" s="64">
        <v>13461</v>
      </c>
      <c r="D10" s="5">
        <v>89807</v>
      </c>
      <c r="E10" s="5">
        <v>89807</v>
      </c>
    </row>
    <row r="11" spans="1:5" ht="12.75">
      <c r="A11" s="5">
        <v>6</v>
      </c>
      <c r="B11" s="5" t="s">
        <v>388</v>
      </c>
      <c r="C11" s="64">
        <v>52406</v>
      </c>
      <c r="D11" s="5">
        <v>52226</v>
      </c>
      <c r="E11" s="5">
        <v>52226</v>
      </c>
    </row>
    <row r="12" spans="1:5" ht="12.75">
      <c r="A12" s="5">
        <v>7</v>
      </c>
      <c r="B12" s="5" t="s">
        <v>389</v>
      </c>
      <c r="C12" s="64">
        <v>13915</v>
      </c>
      <c r="D12" s="5">
        <v>13420</v>
      </c>
      <c r="E12" s="5">
        <v>13420</v>
      </c>
    </row>
    <row r="13" spans="1:5" ht="12.75">
      <c r="A13" s="5">
        <v>8</v>
      </c>
      <c r="B13" s="5" t="s">
        <v>390</v>
      </c>
      <c r="C13" s="64">
        <v>174341</v>
      </c>
      <c r="D13" s="5">
        <v>174338</v>
      </c>
      <c r="E13" s="5">
        <v>174338</v>
      </c>
    </row>
    <row r="14" spans="1:5" ht="12.75">
      <c r="A14" s="5">
        <v>9</v>
      </c>
      <c r="B14" s="5" t="s">
        <v>391</v>
      </c>
      <c r="C14" s="64"/>
      <c r="D14" s="5"/>
      <c r="E14" s="5"/>
    </row>
    <row r="15" spans="1:5" ht="12.75">
      <c r="A15" s="5">
        <v>10</v>
      </c>
      <c r="B15" s="5" t="s">
        <v>392</v>
      </c>
      <c r="C15" s="64">
        <v>56373</v>
      </c>
      <c r="D15" s="5">
        <v>56373</v>
      </c>
      <c r="E15" s="5">
        <v>56373</v>
      </c>
    </row>
    <row r="16" spans="1:5" ht="12.75">
      <c r="A16" s="5">
        <v>11</v>
      </c>
      <c r="B16" s="5" t="s">
        <v>393</v>
      </c>
      <c r="C16" s="5"/>
      <c r="D16" s="5"/>
      <c r="E16" s="5"/>
    </row>
    <row r="17" spans="1:5" ht="12.75">
      <c r="A17" s="5">
        <v>12</v>
      </c>
      <c r="B17" s="5" t="s">
        <v>401</v>
      </c>
      <c r="C17" s="5"/>
      <c r="D17" s="5">
        <v>491660</v>
      </c>
      <c r="E17" s="5">
        <v>491660</v>
      </c>
    </row>
    <row r="18" spans="1:5" ht="12.75">
      <c r="A18" s="5">
        <v>13</v>
      </c>
      <c r="B18" s="5"/>
      <c r="C18" s="5"/>
      <c r="D18" s="5"/>
      <c r="E18" s="5"/>
    </row>
    <row r="19" spans="1:5" ht="12.75">
      <c r="A19" s="5">
        <v>14</v>
      </c>
      <c r="B19" s="5"/>
      <c r="C19" s="5"/>
      <c r="D19" s="5"/>
      <c r="E19" s="5"/>
    </row>
    <row r="20" spans="1:5" ht="12.75">
      <c r="A20" s="5">
        <v>15</v>
      </c>
      <c r="B20" s="5" t="s">
        <v>46</v>
      </c>
      <c r="C20" s="64">
        <f>C9+C10+C11+C12+C13+C14+C15+C16+C17+C18+C19</f>
        <v>363427</v>
      </c>
      <c r="D20" s="64">
        <f>D9+D10+D11+D12+D13+D14+D15+D16+D17+D18+D19</f>
        <v>904842</v>
      </c>
      <c r="E20" s="64">
        <f>E9+E10+E11+E12+E13+E14+E15+E16+E17+E18+E19</f>
        <v>904842</v>
      </c>
    </row>
    <row r="21" spans="1:5" ht="12.75">
      <c r="A21" s="5"/>
      <c r="B21" s="5"/>
      <c r="C21" s="5"/>
      <c r="D21" s="5"/>
      <c r="E21" s="5"/>
    </row>
    <row r="22" spans="1:5" ht="12.75">
      <c r="A22" s="5">
        <v>16</v>
      </c>
      <c r="B22" s="5" t="s">
        <v>394</v>
      </c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>
        <v>17</v>
      </c>
      <c r="B24" s="5" t="s">
        <v>395</v>
      </c>
      <c r="C24" s="64">
        <v>15400</v>
      </c>
      <c r="D24" s="5">
        <v>17080</v>
      </c>
      <c r="E24" s="5">
        <v>17080</v>
      </c>
    </row>
    <row r="25" spans="1:5" ht="12.75">
      <c r="A25" s="5">
        <v>18</v>
      </c>
      <c r="B25" s="5" t="s">
        <v>396</v>
      </c>
      <c r="C25" s="64">
        <v>15180</v>
      </c>
      <c r="D25" s="5">
        <v>14640</v>
      </c>
      <c r="E25" s="5">
        <v>14640</v>
      </c>
    </row>
    <row r="26" spans="1:5" ht="12.75">
      <c r="A26" s="5">
        <v>19</v>
      </c>
      <c r="B26" s="5" t="s">
        <v>397</v>
      </c>
      <c r="C26" s="64">
        <v>84137</v>
      </c>
      <c r="D26" s="5">
        <v>84137</v>
      </c>
      <c r="E26" s="5">
        <v>84137</v>
      </c>
    </row>
    <row r="27" spans="1:5" ht="12.75">
      <c r="A27" s="5">
        <v>20</v>
      </c>
      <c r="B27" s="5" t="s">
        <v>398</v>
      </c>
      <c r="C27" s="64">
        <v>1000</v>
      </c>
      <c r="D27" s="5">
        <v>1000</v>
      </c>
      <c r="E27" s="5">
        <v>1000</v>
      </c>
    </row>
    <row r="28" spans="1:5" ht="12.75">
      <c r="A28" s="5">
        <v>21</v>
      </c>
      <c r="B28" s="5" t="s">
        <v>400</v>
      </c>
      <c r="C28" s="5">
        <v>8074</v>
      </c>
      <c r="D28" s="5"/>
      <c r="E28" s="5"/>
    </row>
    <row r="29" spans="1:5" ht="12.75">
      <c r="A29" s="5">
        <v>22</v>
      </c>
      <c r="B29" s="5" t="s">
        <v>704</v>
      </c>
      <c r="C29" s="5"/>
      <c r="D29" s="5">
        <v>30000</v>
      </c>
      <c r="E29" s="5">
        <v>30000</v>
      </c>
    </row>
    <row r="30" spans="1:5" ht="12.75">
      <c r="A30" s="5">
        <v>23</v>
      </c>
      <c r="B30" s="5" t="s">
        <v>705</v>
      </c>
      <c r="C30" s="5"/>
      <c r="D30" s="5">
        <v>111000</v>
      </c>
      <c r="E30" s="5">
        <v>111000</v>
      </c>
    </row>
    <row r="31" spans="1:5" ht="12.75">
      <c r="A31" s="5">
        <v>24</v>
      </c>
      <c r="B31" s="5"/>
      <c r="C31" s="5"/>
      <c r="D31" s="5"/>
      <c r="E31" s="5"/>
    </row>
    <row r="32" spans="1:5" ht="12.75">
      <c r="A32" s="5">
        <v>25</v>
      </c>
      <c r="B32" s="5" t="s">
        <v>46</v>
      </c>
      <c r="C32" s="64">
        <f>C24+C25+C26+C27+C28+C29+C30+C31</f>
        <v>123791</v>
      </c>
      <c r="D32" s="64">
        <f>D24+D25+D26+D27+D28+D29+D30+D31</f>
        <v>257857</v>
      </c>
      <c r="E32" s="64">
        <f>E24+E25+E26+E27+E28+E29+E30+E31</f>
        <v>257857</v>
      </c>
    </row>
    <row r="33" spans="1:5" ht="12.75">
      <c r="A33" s="5">
        <v>26</v>
      </c>
      <c r="B33" s="5" t="s">
        <v>399</v>
      </c>
      <c r="C33" s="64">
        <f>C20+C32</f>
        <v>487218</v>
      </c>
      <c r="D33" s="64">
        <f>D20+D32</f>
        <v>1162699</v>
      </c>
      <c r="E33" s="64">
        <f>E20+E32</f>
        <v>1162699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4.140625" style="0" customWidth="1"/>
    <col min="3" max="3" width="17.00390625" style="0" customWidth="1"/>
  </cols>
  <sheetData>
    <row r="1" spans="1:2" ht="12.75">
      <c r="A1" s="57" t="s">
        <v>680</v>
      </c>
      <c r="B1" s="1" t="s">
        <v>736</v>
      </c>
    </row>
    <row r="2" ht="12.75">
      <c r="A2" s="134"/>
    </row>
    <row r="3" spans="1:3" ht="12.75">
      <c r="A3" s="241" t="s">
        <v>423</v>
      </c>
      <c r="B3" s="241"/>
      <c r="C3" s="241"/>
    </row>
    <row r="4" spans="1:3" ht="12.75">
      <c r="A4" s="136"/>
      <c r="B4" s="135"/>
      <c r="C4" s="135"/>
    </row>
    <row r="5" spans="1:3" ht="12.75">
      <c r="A5" s="136"/>
      <c r="B5" s="242" t="s">
        <v>673</v>
      </c>
      <c r="C5" s="242"/>
    </row>
    <row r="6" spans="1:3" ht="12.75">
      <c r="A6" s="137" t="s">
        <v>43</v>
      </c>
      <c r="B6" s="137" t="s">
        <v>83</v>
      </c>
      <c r="C6" s="137" t="s">
        <v>63</v>
      </c>
    </row>
    <row r="7" spans="1:3" ht="12.75">
      <c r="A7" s="137">
        <v>0</v>
      </c>
      <c r="B7" s="52" t="s">
        <v>0</v>
      </c>
      <c r="C7" s="133" t="s">
        <v>424</v>
      </c>
    </row>
    <row r="8" spans="1:3" ht="12.75">
      <c r="A8" s="137">
        <v>1</v>
      </c>
      <c r="B8" s="5" t="s">
        <v>425</v>
      </c>
      <c r="C8" s="64">
        <v>112531871</v>
      </c>
    </row>
    <row r="9" spans="1:3" ht="12.75">
      <c r="A9" s="137">
        <v>2</v>
      </c>
      <c r="B9" s="8" t="s">
        <v>426</v>
      </c>
      <c r="C9" s="61">
        <v>81705307</v>
      </c>
    </row>
    <row r="10" spans="1:3" ht="12.75">
      <c r="A10" s="137">
        <v>3</v>
      </c>
      <c r="B10" s="8" t="s">
        <v>427</v>
      </c>
      <c r="C10" s="61">
        <f>+C8-C9</f>
        <v>30826564</v>
      </c>
    </row>
    <row r="11" spans="1:3" ht="12.75">
      <c r="A11" s="137">
        <v>4</v>
      </c>
      <c r="B11" s="8" t="s">
        <v>428</v>
      </c>
      <c r="C11" s="61">
        <v>24648817</v>
      </c>
    </row>
    <row r="12" spans="1:3" ht="12.75">
      <c r="A12" s="137">
        <v>5</v>
      </c>
      <c r="B12" s="8" t="s">
        <v>429</v>
      </c>
      <c r="C12" s="61">
        <v>824591</v>
      </c>
    </row>
    <row r="13" spans="1:3" ht="12.75">
      <c r="A13" s="137">
        <v>6</v>
      </c>
      <c r="B13" s="8" t="s">
        <v>430</v>
      </c>
      <c r="C13" s="61">
        <f>+C11-C12</f>
        <v>23824226</v>
      </c>
    </row>
    <row r="14" spans="1:3" ht="12.75">
      <c r="A14" s="137">
        <v>7</v>
      </c>
      <c r="B14" s="6" t="s">
        <v>431</v>
      </c>
      <c r="C14" s="60">
        <f>+C10+C13</f>
        <v>54650790</v>
      </c>
    </row>
    <row r="15" spans="1:3" ht="12.75">
      <c r="A15" s="137">
        <v>8</v>
      </c>
      <c r="B15" s="8" t="s">
        <v>432</v>
      </c>
      <c r="C15" s="61"/>
    </row>
    <row r="16" spans="1:3" ht="12.75">
      <c r="A16" s="137">
        <v>9</v>
      </c>
      <c r="B16" s="8" t="s">
        <v>433</v>
      </c>
      <c r="C16" s="61"/>
    </row>
    <row r="17" spans="1:3" ht="12.75">
      <c r="A17" s="137">
        <v>10</v>
      </c>
      <c r="B17" s="8" t="s">
        <v>434</v>
      </c>
      <c r="C17" s="61">
        <f>+C15-C16</f>
        <v>0</v>
      </c>
    </row>
    <row r="18" spans="1:3" ht="12.75">
      <c r="A18" s="137">
        <v>11</v>
      </c>
      <c r="B18" s="8" t="s">
        <v>435</v>
      </c>
      <c r="C18" s="61"/>
    </row>
    <row r="19" spans="1:3" ht="12.75">
      <c r="A19" s="137">
        <v>12</v>
      </c>
      <c r="B19" s="8" t="s">
        <v>436</v>
      </c>
      <c r="C19" s="61"/>
    </row>
    <row r="20" spans="1:3" ht="12.75">
      <c r="A20" s="137">
        <v>13</v>
      </c>
      <c r="B20" s="8" t="s">
        <v>437</v>
      </c>
      <c r="C20" s="61">
        <f>+C18-C19</f>
        <v>0</v>
      </c>
    </row>
    <row r="21" spans="1:3" ht="12.75">
      <c r="A21" s="137">
        <v>14</v>
      </c>
      <c r="B21" s="6" t="s">
        <v>438</v>
      </c>
      <c r="C21" s="60">
        <f>+C17+C20</f>
        <v>0</v>
      </c>
    </row>
    <row r="22" spans="1:3" ht="12.75">
      <c r="A22" s="137">
        <v>15</v>
      </c>
      <c r="B22" s="6" t="s">
        <v>439</v>
      </c>
      <c r="C22" s="60">
        <f>+C14+C21</f>
        <v>54650790</v>
      </c>
    </row>
    <row r="23" spans="1:3" ht="12.75">
      <c r="A23" s="137">
        <v>16</v>
      </c>
      <c r="B23" s="8" t="s">
        <v>440</v>
      </c>
      <c r="C23" s="61"/>
    </row>
    <row r="24" spans="1:3" ht="12.75">
      <c r="A24" s="137">
        <v>17</v>
      </c>
      <c r="B24" s="8" t="s">
        <v>441</v>
      </c>
      <c r="C24" s="61">
        <f>+C14-C23</f>
        <v>54650790</v>
      </c>
    </row>
    <row r="25" spans="1:3" ht="12.75">
      <c r="A25" s="137">
        <v>18</v>
      </c>
      <c r="B25" s="8" t="s">
        <v>442</v>
      </c>
      <c r="C25" s="61">
        <f>+C21*0.1</f>
        <v>0</v>
      </c>
    </row>
    <row r="26" spans="1:3" ht="12.75">
      <c r="A26" s="137">
        <v>19</v>
      </c>
      <c r="B26" s="8" t="s">
        <v>443</v>
      </c>
      <c r="C26" s="61">
        <f>+C21-C25</f>
        <v>0</v>
      </c>
    </row>
  </sheetData>
  <sheetProtection/>
  <mergeCells count="2">
    <mergeCell ref="A3:C3"/>
    <mergeCell ref="B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7109375" style="0" customWidth="1"/>
    <col min="2" max="2" width="74.57421875" style="0" customWidth="1"/>
    <col min="3" max="3" width="12.57421875" style="0" customWidth="1"/>
    <col min="4" max="4" width="13.7109375" style="0" customWidth="1"/>
    <col min="5" max="5" width="10.140625" style="0" bestFit="1" customWidth="1"/>
  </cols>
  <sheetData>
    <row r="1" spans="1:2" ht="12.75">
      <c r="A1" s="212" t="s">
        <v>713</v>
      </c>
      <c r="B1" t="s">
        <v>737</v>
      </c>
    </row>
    <row r="2" spans="1:4" ht="12.75">
      <c r="A2" s="241" t="s">
        <v>444</v>
      </c>
      <c r="B2" s="241"/>
      <c r="C2" s="241"/>
      <c r="D2" s="241"/>
    </row>
    <row r="3" spans="1:4" ht="12.75">
      <c r="A3" s="138"/>
      <c r="C3" s="243" t="s">
        <v>681</v>
      </c>
      <c r="D3" s="243"/>
    </row>
    <row r="4" spans="1:4" ht="13.5" thickBot="1">
      <c r="A4" s="137" t="s">
        <v>83</v>
      </c>
      <c r="B4" s="137" t="s">
        <v>63</v>
      </c>
      <c r="C4" s="139" t="s">
        <v>64</v>
      </c>
      <c r="D4" s="139" t="s">
        <v>445</v>
      </c>
    </row>
    <row r="5" spans="1:4" ht="12.75">
      <c r="A5" s="244" t="s">
        <v>446</v>
      </c>
      <c r="B5" s="246" t="s">
        <v>0</v>
      </c>
      <c r="C5" s="248" t="s">
        <v>424</v>
      </c>
      <c r="D5" s="249"/>
    </row>
    <row r="6" spans="1:4" ht="38.25">
      <c r="A6" s="245"/>
      <c r="B6" s="247"/>
      <c r="C6" s="140" t="s">
        <v>706</v>
      </c>
      <c r="D6" s="141" t="s">
        <v>707</v>
      </c>
    </row>
    <row r="7" spans="1:4" ht="12.75">
      <c r="A7" s="142" t="s">
        <v>447</v>
      </c>
      <c r="B7" s="29" t="s">
        <v>448</v>
      </c>
      <c r="C7" s="143"/>
      <c r="D7" s="144"/>
    </row>
    <row r="8" spans="1:4" ht="12.75">
      <c r="A8" s="142" t="s">
        <v>449</v>
      </c>
      <c r="B8" s="29" t="s">
        <v>450</v>
      </c>
      <c r="C8" s="143">
        <v>0</v>
      </c>
      <c r="D8" s="144">
        <v>755000</v>
      </c>
    </row>
    <row r="9" spans="1:4" ht="12.75">
      <c r="A9" s="142" t="s">
        <v>451</v>
      </c>
      <c r="B9" s="29" t="s">
        <v>452</v>
      </c>
      <c r="C9" s="143"/>
      <c r="D9" s="144"/>
    </row>
    <row r="10" spans="1:4" ht="12.75">
      <c r="A10" s="142" t="s">
        <v>453</v>
      </c>
      <c r="B10" s="29" t="s">
        <v>454</v>
      </c>
      <c r="C10" s="143">
        <f>SUM(C7:C9)</f>
        <v>0</v>
      </c>
      <c r="D10" s="144">
        <f>SUM(D7:D9)</f>
        <v>755000</v>
      </c>
    </row>
    <row r="11" spans="1:6" ht="12.75">
      <c r="A11" s="142" t="s">
        <v>455</v>
      </c>
      <c r="B11" s="92" t="s">
        <v>456</v>
      </c>
      <c r="C11" s="143">
        <v>54421188</v>
      </c>
      <c r="D11" s="144">
        <v>42422900</v>
      </c>
      <c r="F11" s="224"/>
    </row>
    <row r="12" spans="1:4" ht="12.75">
      <c r="A12" s="142" t="s">
        <v>457</v>
      </c>
      <c r="B12" s="92" t="s">
        <v>458</v>
      </c>
      <c r="C12" s="143">
        <v>9219170</v>
      </c>
      <c r="D12" s="144">
        <v>7188442</v>
      </c>
    </row>
    <row r="13" spans="1:4" ht="12.75">
      <c r="A13" s="142" t="s">
        <v>459</v>
      </c>
      <c r="B13" s="92" t="s">
        <v>460</v>
      </c>
      <c r="C13" s="143">
        <v>4112795</v>
      </c>
      <c r="D13" s="144">
        <v>2635555</v>
      </c>
    </row>
    <row r="14" spans="1:5" ht="12.75">
      <c r="A14" s="142" t="s">
        <v>461</v>
      </c>
      <c r="B14" s="92" t="s">
        <v>462</v>
      </c>
      <c r="C14" s="143">
        <f>SUM(C11:C13)</f>
        <v>67753153</v>
      </c>
      <c r="D14" s="144">
        <f>SUM(D11:D13)</f>
        <v>52246897</v>
      </c>
      <c r="E14" s="223"/>
    </row>
    <row r="15" spans="1:4" ht="12.75">
      <c r="A15" s="142" t="s">
        <v>463</v>
      </c>
      <c r="B15" s="92" t="s">
        <v>464</v>
      </c>
      <c r="C15" s="143"/>
      <c r="D15" s="144"/>
    </row>
    <row r="16" spans="1:4" ht="12.75">
      <c r="A16" s="142" t="s">
        <v>465</v>
      </c>
      <c r="B16" s="92" t="s">
        <v>466</v>
      </c>
      <c r="C16" s="143">
        <v>36472</v>
      </c>
      <c r="D16" s="144">
        <v>848623</v>
      </c>
    </row>
    <row r="17" spans="1:4" ht="12.75">
      <c r="A17" s="142" t="s">
        <v>467</v>
      </c>
      <c r="B17" s="92" t="s">
        <v>468</v>
      </c>
      <c r="C17" s="143">
        <v>0</v>
      </c>
      <c r="D17" s="144">
        <v>0</v>
      </c>
    </row>
    <row r="18" spans="1:4" ht="12.75">
      <c r="A18" s="142" t="s">
        <v>469</v>
      </c>
      <c r="B18" s="92" t="s">
        <v>470</v>
      </c>
      <c r="C18" s="143">
        <f>SUM(C15:C17)</f>
        <v>36472</v>
      </c>
      <c r="D18" s="144">
        <f>SUM(D15:D17)</f>
        <v>848623</v>
      </c>
    </row>
    <row r="19" spans="1:4" ht="12.75">
      <c r="A19" s="142" t="s">
        <v>471</v>
      </c>
      <c r="B19" s="29" t="s">
        <v>472</v>
      </c>
      <c r="C19" s="143"/>
      <c r="D19" s="144"/>
    </row>
    <row r="20" spans="1:4" ht="12.75">
      <c r="A20" s="142" t="s">
        <v>473</v>
      </c>
      <c r="B20" s="29" t="s">
        <v>474</v>
      </c>
      <c r="C20" s="143"/>
      <c r="D20" s="144">
        <v>570459</v>
      </c>
    </row>
    <row r="21" spans="1:4" ht="12.75">
      <c r="A21" s="142" t="s">
        <v>475</v>
      </c>
      <c r="B21" s="29" t="s">
        <v>476</v>
      </c>
      <c r="C21" s="143"/>
      <c r="D21" s="144"/>
    </row>
    <row r="22" spans="1:4" ht="12.75">
      <c r="A22" s="142" t="s">
        <v>477</v>
      </c>
      <c r="B22" s="29" t="s">
        <v>478</v>
      </c>
      <c r="C22" s="143">
        <f>+C14+C18+C19+C20+C21</f>
        <v>67789625</v>
      </c>
      <c r="D22" s="144">
        <f>+D14+D18+D19+D20+D21</f>
        <v>53665979</v>
      </c>
    </row>
    <row r="23" spans="1:4" ht="12.75">
      <c r="A23" s="142" t="s">
        <v>479</v>
      </c>
      <c r="B23" s="29" t="s">
        <v>480</v>
      </c>
      <c r="C23" s="143">
        <v>2337181</v>
      </c>
      <c r="D23" s="144">
        <v>2118156</v>
      </c>
    </row>
    <row r="24" spans="1:4" ht="12.75">
      <c r="A24" s="142" t="s">
        <v>481</v>
      </c>
      <c r="B24" s="29" t="s">
        <v>482</v>
      </c>
      <c r="C24" s="143">
        <v>0</v>
      </c>
      <c r="D24" s="144"/>
    </row>
    <row r="25" spans="1:4" ht="12.75">
      <c r="A25" s="142" t="s">
        <v>483</v>
      </c>
      <c r="B25" s="29" t="s">
        <v>484</v>
      </c>
      <c r="C25" s="143"/>
      <c r="D25" s="144"/>
    </row>
    <row r="26" spans="1:4" ht="12.75">
      <c r="A26" s="142" t="s">
        <v>485</v>
      </c>
      <c r="B26" s="29" t="s">
        <v>486</v>
      </c>
      <c r="C26" s="143">
        <f>SUM(C23:C25)</f>
        <v>2337181</v>
      </c>
      <c r="D26" s="144">
        <f>SUM(D23:D25)</f>
        <v>2118156</v>
      </c>
    </row>
    <row r="27" spans="1:4" ht="12.75">
      <c r="A27" s="142" t="s">
        <v>487</v>
      </c>
      <c r="B27" s="29" t="s">
        <v>488</v>
      </c>
      <c r="C27" s="143">
        <v>39946394</v>
      </c>
      <c r="D27" s="144">
        <v>39821998</v>
      </c>
    </row>
    <row r="28" spans="1:4" ht="12.75">
      <c r="A28" s="142" t="s">
        <v>489</v>
      </c>
      <c r="B28" s="29" t="s">
        <v>490</v>
      </c>
      <c r="C28" s="143"/>
      <c r="D28" s="144"/>
    </row>
    <row r="29" spans="1:4" ht="12.75">
      <c r="A29" s="142" t="s">
        <v>491</v>
      </c>
      <c r="B29" s="29" t="s">
        <v>492</v>
      </c>
      <c r="C29" s="143">
        <f>SUM(C27:C28)</f>
        <v>39946394</v>
      </c>
      <c r="D29" s="144">
        <f>SUM(D27:D28)</f>
        <v>39821998</v>
      </c>
    </row>
    <row r="30" spans="1:4" ht="12.75">
      <c r="A30" s="142" t="s">
        <v>493</v>
      </c>
      <c r="B30" s="29" t="s">
        <v>494</v>
      </c>
      <c r="C30" s="143">
        <f>+C10+C22+C26+C29</f>
        <v>110073200</v>
      </c>
      <c r="D30" s="144">
        <f>+D10+D22+D26+D29</f>
        <v>96361133</v>
      </c>
    </row>
    <row r="31" spans="1:4" ht="12.75">
      <c r="A31" s="142" t="s">
        <v>495</v>
      </c>
      <c r="B31" s="29" t="s">
        <v>496</v>
      </c>
      <c r="C31" s="143"/>
      <c r="D31" s="144"/>
    </row>
    <row r="32" spans="1:4" ht="12.75">
      <c r="A32" s="142" t="s">
        <v>497</v>
      </c>
      <c r="B32" s="29" t="s">
        <v>498</v>
      </c>
      <c r="C32" s="143"/>
      <c r="D32" s="144"/>
    </row>
    <row r="33" spans="1:4" ht="12.75">
      <c r="A33" s="142" t="s">
        <v>499</v>
      </c>
      <c r="B33" s="29" t="s">
        <v>500</v>
      </c>
      <c r="C33" s="143"/>
      <c r="D33" s="144"/>
    </row>
    <row r="34" spans="1:4" ht="12.75">
      <c r="A34" s="142" t="s">
        <v>501</v>
      </c>
      <c r="B34" s="29" t="s">
        <v>502</v>
      </c>
      <c r="C34" s="143"/>
      <c r="D34" s="144"/>
    </row>
    <row r="35" spans="1:4" ht="12.75">
      <c r="A35" s="142" t="s">
        <v>503</v>
      </c>
      <c r="B35" s="29" t="s">
        <v>504</v>
      </c>
      <c r="C35" s="143"/>
      <c r="D35" s="144"/>
    </row>
    <row r="36" spans="1:4" ht="12.75">
      <c r="A36" s="142" t="s">
        <v>505</v>
      </c>
      <c r="B36" s="29" t="s">
        <v>506</v>
      </c>
      <c r="C36" s="143">
        <f>SUM(C31:C35)</f>
        <v>0</v>
      </c>
      <c r="D36" s="144">
        <f>SUM(D31:D35)</f>
        <v>0</v>
      </c>
    </row>
    <row r="37" spans="1:4" ht="12.75">
      <c r="A37" s="142" t="s">
        <v>507</v>
      </c>
      <c r="B37" s="29" t="s">
        <v>508</v>
      </c>
      <c r="C37" s="143"/>
      <c r="D37" s="144"/>
    </row>
    <row r="38" spans="1:4" ht="12.75">
      <c r="A38" s="142" t="s">
        <v>509</v>
      </c>
      <c r="B38" s="29" t="s">
        <v>510</v>
      </c>
      <c r="C38" s="143"/>
      <c r="D38" s="144"/>
    </row>
    <row r="39" spans="1:4" ht="12.75">
      <c r="A39" s="142" t="s">
        <v>511</v>
      </c>
      <c r="B39" s="29" t="s">
        <v>512</v>
      </c>
      <c r="C39" s="143">
        <f>SUM(C37:C38)</f>
        <v>0</v>
      </c>
      <c r="D39" s="144">
        <f>SUM(D37:D38)</f>
        <v>0</v>
      </c>
    </row>
    <row r="40" spans="1:4" ht="12.75">
      <c r="A40" s="142" t="s">
        <v>513</v>
      </c>
      <c r="B40" s="29" t="s">
        <v>514</v>
      </c>
      <c r="C40" s="143">
        <f>+C36+C39</f>
        <v>0</v>
      </c>
      <c r="D40" s="144">
        <f>+D36+D39</f>
        <v>0</v>
      </c>
    </row>
    <row r="41" spans="1:4" ht="12.75">
      <c r="A41" s="142" t="s">
        <v>515</v>
      </c>
      <c r="B41" s="29" t="s">
        <v>516</v>
      </c>
      <c r="C41" s="143"/>
      <c r="D41" s="144"/>
    </row>
    <row r="42" spans="1:4" ht="12.75">
      <c r="A42" s="142" t="s">
        <v>517</v>
      </c>
      <c r="B42" s="29" t="s">
        <v>518</v>
      </c>
      <c r="C42" s="143">
        <v>128494</v>
      </c>
      <c r="D42" s="144">
        <v>118005</v>
      </c>
    </row>
    <row r="43" spans="1:4" ht="12.75">
      <c r="A43" s="142" t="s">
        <v>519</v>
      </c>
      <c r="B43" s="29" t="s">
        <v>520</v>
      </c>
      <c r="C43" s="143">
        <v>18794990</v>
      </c>
      <c r="D43" s="144">
        <v>49358591</v>
      </c>
    </row>
    <row r="44" spans="1:4" ht="12.75">
      <c r="A44" s="142" t="s">
        <v>521</v>
      </c>
      <c r="B44" s="29" t="s">
        <v>522</v>
      </c>
      <c r="C44" s="143"/>
      <c r="D44" s="144"/>
    </row>
    <row r="45" spans="1:4" ht="12.75">
      <c r="A45" s="142" t="s">
        <v>523</v>
      </c>
      <c r="B45" s="29" t="s">
        <v>524</v>
      </c>
      <c r="C45" s="143"/>
      <c r="D45" s="144"/>
    </row>
    <row r="46" spans="1:4" ht="12.75">
      <c r="A46" s="142" t="s">
        <v>525</v>
      </c>
      <c r="B46" s="29" t="s">
        <v>526</v>
      </c>
      <c r="C46" s="143">
        <f>SUM(C41:C45)</f>
        <v>18923484</v>
      </c>
      <c r="D46" s="144">
        <f>SUM(D41:D45)</f>
        <v>49476596</v>
      </c>
    </row>
    <row r="47" spans="1:4" ht="12.75">
      <c r="A47" s="142" t="s">
        <v>527</v>
      </c>
      <c r="B47" s="29" t="s">
        <v>528</v>
      </c>
      <c r="C47" s="143">
        <v>1399587</v>
      </c>
      <c r="D47" s="144">
        <v>1722049</v>
      </c>
    </row>
    <row r="48" spans="1:4" ht="12.75">
      <c r="A48" s="142" t="s">
        <v>529</v>
      </c>
      <c r="B48" s="29" t="s">
        <v>530</v>
      </c>
      <c r="C48" s="143">
        <v>120000</v>
      </c>
      <c r="D48" s="144">
        <v>0</v>
      </c>
    </row>
    <row r="49" spans="1:4" ht="12.75">
      <c r="A49" s="142" t="s">
        <v>531</v>
      </c>
      <c r="B49" s="29" t="s">
        <v>532</v>
      </c>
      <c r="C49" s="143">
        <v>100000</v>
      </c>
      <c r="D49" s="144">
        <v>80000</v>
      </c>
    </row>
    <row r="50" spans="1:4" ht="12.75">
      <c r="A50" s="142" t="s">
        <v>533</v>
      </c>
      <c r="B50" s="29" t="s">
        <v>534</v>
      </c>
      <c r="C50" s="143">
        <f>SUM(C47:C49)</f>
        <v>1619587</v>
      </c>
      <c r="D50" s="143">
        <f>SUM(D47:D49)</f>
        <v>1802049</v>
      </c>
    </row>
    <row r="51" spans="1:4" ht="12.75">
      <c r="A51" s="142" t="s">
        <v>535</v>
      </c>
      <c r="B51" s="29" t="s">
        <v>536</v>
      </c>
      <c r="C51" s="143">
        <v>-93845</v>
      </c>
      <c r="D51" s="144">
        <v>-260150</v>
      </c>
    </row>
    <row r="52" spans="1:4" ht="12.75">
      <c r="A52" s="142" t="s">
        <v>537</v>
      </c>
      <c r="B52" s="29" t="s">
        <v>538</v>
      </c>
      <c r="C52" s="143"/>
      <c r="D52" s="144"/>
    </row>
    <row r="53" spans="1:4" ht="12.75">
      <c r="A53" s="142" t="s">
        <v>539</v>
      </c>
      <c r="B53" s="29" t="s">
        <v>540</v>
      </c>
      <c r="C53" s="143"/>
      <c r="D53" s="144"/>
    </row>
    <row r="54" spans="1:4" ht="12.75">
      <c r="A54" s="142" t="s">
        <v>541</v>
      </c>
      <c r="B54" s="29" t="s">
        <v>542</v>
      </c>
      <c r="C54" s="143"/>
      <c r="D54" s="144"/>
    </row>
    <row r="55" spans="1:4" ht="12.75">
      <c r="A55" s="142" t="s">
        <v>543</v>
      </c>
      <c r="B55" s="29" t="s">
        <v>544</v>
      </c>
      <c r="C55" s="143">
        <f>SUM(C52:C54)</f>
        <v>0</v>
      </c>
      <c r="D55" s="144">
        <f>SUM(D52:D54)</f>
        <v>0</v>
      </c>
    </row>
    <row r="56" spans="1:4" ht="12.75">
      <c r="A56" s="142"/>
      <c r="B56" s="34" t="s">
        <v>545</v>
      </c>
      <c r="C56" s="145">
        <f>+C30+C40+C46+C50+C51+C55</f>
        <v>130522426</v>
      </c>
      <c r="D56" s="146">
        <f>+D30+D40+D46+D50+D51+D55</f>
        <v>147379628</v>
      </c>
    </row>
    <row r="57" spans="1:4" ht="12.75">
      <c r="A57" s="142"/>
      <c r="B57" s="29"/>
      <c r="C57" s="143"/>
      <c r="D57" s="144"/>
    </row>
    <row r="58" spans="1:4" ht="12.75">
      <c r="A58" s="142" t="s">
        <v>546</v>
      </c>
      <c r="B58" s="29" t="s">
        <v>547</v>
      </c>
      <c r="C58" s="143">
        <v>99714776</v>
      </c>
      <c r="D58" s="144">
        <v>99714776</v>
      </c>
    </row>
    <row r="59" spans="1:4" ht="12.75">
      <c r="A59" s="142" t="s">
        <v>548</v>
      </c>
      <c r="B59" s="29" t="s">
        <v>549</v>
      </c>
      <c r="C59" s="143">
        <v>10709547</v>
      </c>
      <c r="D59" s="144">
        <v>10702366</v>
      </c>
    </row>
    <row r="60" spans="1:4" ht="12.75">
      <c r="A60" s="142" t="s">
        <v>550</v>
      </c>
      <c r="B60" s="29" t="s">
        <v>551</v>
      </c>
      <c r="C60" s="143">
        <v>4285000</v>
      </c>
      <c r="D60" s="144">
        <v>4285000</v>
      </c>
    </row>
    <row r="61" spans="1:4" ht="12.75">
      <c r="A61" s="142" t="s">
        <v>552</v>
      </c>
      <c r="B61" s="29" t="s">
        <v>553</v>
      </c>
      <c r="C61" s="143">
        <v>6246575</v>
      </c>
      <c r="D61" s="144">
        <v>10900263</v>
      </c>
    </row>
    <row r="62" spans="1:4" ht="12.75">
      <c r="A62" s="142" t="s">
        <v>554</v>
      </c>
      <c r="B62" s="29" t="s">
        <v>555</v>
      </c>
      <c r="C62" s="143"/>
      <c r="D62" s="144">
        <v>2118156</v>
      </c>
    </row>
    <row r="63" spans="1:4" ht="12.75">
      <c r="A63" s="142" t="s">
        <v>556</v>
      </c>
      <c r="B63" s="29" t="s">
        <v>557</v>
      </c>
      <c r="C63" s="143">
        <v>4653688</v>
      </c>
      <c r="D63" s="144">
        <v>-42939</v>
      </c>
    </row>
    <row r="64" spans="1:4" ht="12.75">
      <c r="A64" s="142" t="s">
        <v>558</v>
      </c>
      <c r="B64" s="29" t="s">
        <v>559</v>
      </c>
      <c r="C64" s="143">
        <f>SUM(C58:C63)</f>
        <v>125609586</v>
      </c>
      <c r="D64" s="144">
        <f>SUM(D58:D63)</f>
        <v>127677622</v>
      </c>
    </row>
    <row r="65" spans="1:4" ht="12.75">
      <c r="A65" s="142" t="s">
        <v>560</v>
      </c>
      <c r="B65" s="29" t="s">
        <v>561</v>
      </c>
      <c r="C65" s="143">
        <v>300637</v>
      </c>
      <c r="D65" s="144">
        <v>388452</v>
      </c>
    </row>
    <row r="66" spans="1:4" ht="12.75">
      <c r="A66" s="142" t="s">
        <v>562</v>
      </c>
      <c r="B66" s="29" t="s">
        <v>563</v>
      </c>
      <c r="C66" s="143">
        <v>824591</v>
      </c>
      <c r="D66" s="144">
        <v>521815</v>
      </c>
    </row>
    <row r="67" spans="1:4" ht="12.75">
      <c r="A67" s="142" t="s">
        <v>564</v>
      </c>
      <c r="B67" s="29" t="s">
        <v>565</v>
      </c>
      <c r="C67" s="143">
        <v>0</v>
      </c>
      <c r="D67" s="144">
        <v>9324</v>
      </c>
    </row>
    <row r="68" spans="1:4" ht="12.75">
      <c r="A68" s="142" t="s">
        <v>566</v>
      </c>
      <c r="B68" s="29" t="s">
        <v>567</v>
      </c>
      <c r="C68" s="143">
        <f>SUM(C65:C67)</f>
        <v>1125228</v>
      </c>
      <c r="D68" s="144">
        <f>SUM(D65:D67)</f>
        <v>919591</v>
      </c>
    </row>
    <row r="69" spans="1:4" ht="12.75">
      <c r="A69" s="142" t="s">
        <v>568</v>
      </c>
      <c r="B69" s="29" t="s">
        <v>569</v>
      </c>
      <c r="C69" s="143"/>
      <c r="D69" s="144"/>
    </row>
    <row r="70" spans="1:4" ht="12.75">
      <c r="A70" s="142" t="s">
        <v>570</v>
      </c>
      <c r="B70" s="29" t="s">
        <v>571</v>
      </c>
      <c r="C70" s="143"/>
      <c r="D70" s="144"/>
    </row>
    <row r="71" spans="1:4" ht="12.75">
      <c r="A71" s="142" t="s">
        <v>572</v>
      </c>
      <c r="B71" s="29" t="s">
        <v>573</v>
      </c>
      <c r="C71" s="143"/>
      <c r="D71" s="144"/>
    </row>
    <row r="72" spans="1:4" ht="12.75">
      <c r="A72" s="142" t="s">
        <v>574</v>
      </c>
      <c r="B72" s="29" t="s">
        <v>575</v>
      </c>
      <c r="C72" s="143">
        <v>3787612</v>
      </c>
      <c r="D72" s="144">
        <v>2561476</v>
      </c>
    </row>
    <row r="73" spans="1:4" ht="12.75">
      <c r="A73" s="142" t="s">
        <v>576</v>
      </c>
      <c r="B73" s="29" t="s">
        <v>577</v>
      </c>
      <c r="C73" s="143"/>
      <c r="D73" s="144">
        <v>16220939</v>
      </c>
    </row>
    <row r="74" spans="1:4" ht="12.75">
      <c r="A74" s="142" t="s">
        <v>578</v>
      </c>
      <c r="B74" s="29" t="s">
        <v>579</v>
      </c>
      <c r="C74" s="143">
        <f>SUM(C71:C73)</f>
        <v>3787612</v>
      </c>
      <c r="D74" s="144">
        <f>SUM(D71:D73)</f>
        <v>18782415</v>
      </c>
    </row>
    <row r="75" spans="1:4" ht="13.5" thickBot="1">
      <c r="A75" s="142"/>
      <c r="B75" s="34" t="s">
        <v>580</v>
      </c>
      <c r="C75" s="147">
        <f>+C64+C68+C69+C70+C74</f>
        <v>130522426</v>
      </c>
      <c r="D75" s="148">
        <f>+D64+D68+D69+D70+D74</f>
        <v>147379628</v>
      </c>
    </row>
    <row r="76" spans="1:4" ht="12.75">
      <c r="A76" s="138"/>
      <c r="C76" s="73"/>
      <c r="D76" s="73"/>
    </row>
    <row r="78" ht="12.75">
      <c r="A78" s="149" t="s">
        <v>715</v>
      </c>
    </row>
    <row r="80" ht="12.75">
      <c r="A80" s="3" t="s">
        <v>581</v>
      </c>
    </row>
    <row r="81" ht="12.75">
      <c r="A81" s="3"/>
    </row>
    <row r="82" spans="1:4" ht="12.75">
      <c r="A82" t="s">
        <v>59</v>
      </c>
      <c r="B82" t="s">
        <v>60</v>
      </c>
      <c r="C82" t="s">
        <v>61</v>
      </c>
      <c r="D82" t="s">
        <v>62</v>
      </c>
    </row>
    <row r="83" spans="1:4" ht="25.5">
      <c r="A83" s="250" t="s">
        <v>0</v>
      </c>
      <c r="B83" s="251"/>
      <c r="C83" s="82" t="s">
        <v>582</v>
      </c>
      <c r="D83" s="82" t="s">
        <v>583</v>
      </c>
    </row>
    <row r="84" spans="1:4" ht="12.75">
      <c r="A84" s="32" t="s">
        <v>584</v>
      </c>
      <c r="B84" s="6"/>
      <c r="C84" s="6"/>
      <c r="D84" s="6"/>
    </row>
    <row r="85" spans="1:4" ht="12.75">
      <c r="A85" s="252" t="s">
        <v>585</v>
      </c>
      <c r="B85" s="253"/>
      <c r="C85" s="5">
        <v>0</v>
      </c>
      <c r="D85" s="5"/>
    </row>
    <row r="86" spans="1:4" ht="12.75">
      <c r="A86" s="252" t="s">
        <v>586</v>
      </c>
      <c r="B86" s="253"/>
      <c r="C86" s="5">
        <v>61000</v>
      </c>
      <c r="D86" s="5"/>
    </row>
    <row r="87" spans="1:4" ht="12.75">
      <c r="A87" s="252" t="s">
        <v>587</v>
      </c>
      <c r="B87" s="253"/>
      <c r="C87" s="5">
        <v>15886798</v>
      </c>
      <c r="D87" s="5"/>
    </row>
    <row r="88" spans="1:4" ht="12.75">
      <c r="A88" s="252" t="s">
        <v>588</v>
      </c>
      <c r="B88" s="253"/>
      <c r="C88" s="5">
        <v>0</v>
      </c>
      <c r="D88" s="5"/>
    </row>
    <row r="89" spans="1:4" ht="12.75">
      <c r="A89" s="252" t="s">
        <v>589</v>
      </c>
      <c r="B89" s="253"/>
      <c r="C89" s="5"/>
      <c r="D89" s="5"/>
    </row>
    <row r="90" spans="1:4" ht="12.75">
      <c r="A90" s="252" t="s">
        <v>41</v>
      </c>
      <c r="B90" s="253"/>
      <c r="C90" s="5">
        <f>SUM(C85:C89)</f>
        <v>15947798</v>
      </c>
      <c r="D90" s="5"/>
    </row>
  </sheetData>
  <sheetProtection/>
  <mergeCells count="12">
    <mergeCell ref="A85:B85"/>
    <mergeCell ref="A86:B86"/>
    <mergeCell ref="A87:B87"/>
    <mergeCell ref="A88:B88"/>
    <mergeCell ref="A89:B89"/>
    <mergeCell ref="A90:B90"/>
    <mergeCell ref="A2:D2"/>
    <mergeCell ref="C3:D3"/>
    <mergeCell ref="A5:A6"/>
    <mergeCell ref="B5:B6"/>
    <mergeCell ref="C5:D5"/>
    <mergeCell ref="A83:B8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36.00390625" style="0" customWidth="1"/>
    <col min="4" max="4" width="10.00390625" style="0" customWidth="1"/>
    <col min="10" max="10" width="24.140625" style="0" customWidth="1"/>
  </cols>
  <sheetData>
    <row r="1" ht="12.75">
      <c r="B1" s="1" t="s">
        <v>738</v>
      </c>
    </row>
    <row r="2" ht="12.75">
      <c r="B2" t="s">
        <v>149</v>
      </c>
    </row>
    <row r="3" spans="2:5" ht="12.75">
      <c r="B3" s="3" t="s">
        <v>590</v>
      </c>
      <c r="E3" t="s">
        <v>591</v>
      </c>
    </row>
    <row r="4" spans="2:7" ht="12.75">
      <c r="B4" t="s">
        <v>43</v>
      </c>
      <c r="C4" t="s">
        <v>83</v>
      </c>
      <c r="D4" t="s">
        <v>63</v>
      </c>
      <c r="E4" t="s">
        <v>64</v>
      </c>
      <c r="F4" t="s">
        <v>592</v>
      </c>
      <c r="G4" t="s">
        <v>418</v>
      </c>
    </row>
    <row r="5" spans="1:7" ht="12.75">
      <c r="A5">
        <v>1</v>
      </c>
      <c r="B5" s="6" t="s">
        <v>593</v>
      </c>
      <c r="C5" s="5"/>
      <c r="D5" s="6" t="s">
        <v>594</v>
      </c>
      <c r="E5" s="5"/>
      <c r="F5" s="5"/>
      <c r="G5" s="5"/>
    </row>
    <row r="6" spans="1:7" ht="12.75">
      <c r="A6">
        <v>2</v>
      </c>
      <c r="B6" s="5"/>
      <c r="C6" s="5">
        <v>2017</v>
      </c>
      <c r="D6" s="5">
        <v>2018</v>
      </c>
      <c r="E6" s="5">
        <v>2019</v>
      </c>
      <c r="F6" s="5">
        <v>2020</v>
      </c>
      <c r="G6" s="5">
        <v>2021</v>
      </c>
    </row>
    <row r="7" spans="1:7" ht="12.75">
      <c r="A7">
        <v>3</v>
      </c>
      <c r="B7" s="5" t="s">
        <v>595</v>
      </c>
      <c r="C7" s="5"/>
      <c r="D7" s="5"/>
      <c r="E7" s="5"/>
      <c r="F7" s="5"/>
      <c r="G7" s="5"/>
    </row>
    <row r="8" spans="1:7" ht="25.5">
      <c r="A8">
        <v>4</v>
      </c>
      <c r="B8" s="80" t="s">
        <v>596</v>
      </c>
      <c r="C8" s="5"/>
      <c r="D8" s="5"/>
      <c r="E8" s="5"/>
      <c r="F8" s="5"/>
      <c r="G8" s="5"/>
    </row>
    <row r="9" spans="1:7" ht="25.5">
      <c r="A9">
        <v>5</v>
      </c>
      <c r="B9" s="80" t="s">
        <v>597</v>
      </c>
      <c r="C9" s="5"/>
      <c r="D9" s="5"/>
      <c r="E9" s="5"/>
      <c r="F9" s="5"/>
      <c r="G9" s="5"/>
    </row>
    <row r="10" spans="1:7" ht="12.75">
      <c r="A10">
        <v>6</v>
      </c>
      <c r="B10" s="5" t="s">
        <v>598</v>
      </c>
      <c r="C10" s="5"/>
      <c r="D10" s="5"/>
      <c r="E10" s="5"/>
      <c r="F10" s="5"/>
      <c r="G10" s="5"/>
    </row>
    <row r="11" spans="1:7" ht="12.75">
      <c r="A11">
        <v>7</v>
      </c>
      <c r="B11" s="5" t="s">
        <v>599</v>
      </c>
      <c r="C11" s="5"/>
      <c r="D11" s="5"/>
      <c r="E11" s="5"/>
      <c r="F11" s="5"/>
      <c r="G11" s="5"/>
    </row>
    <row r="12" spans="1:7" ht="12.75">
      <c r="A12">
        <v>8</v>
      </c>
      <c r="B12" s="5" t="s">
        <v>600</v>
      </c>
      <c r="C12" s="5"/>
      <c r="D12" s="5"/>
      <c r="E12" s="5"/>
      <c r="F12" s="5"/>
      <c r="G12" s="5"/>
    </row>
    <row r="13" spans="1:7" ht="12.75">
      <c r="A13">
        <v>9</v>
      </c>
      <c r="B13" s="6" t="s">
        <v>46</v>
      </c>
      <c r="C13" s="6">
        <f>SUM(C10:C12)</f>
        <v>0</v>
      </c>
      <c r="D13" s="6">
        <f>SUM(D10:D12)</f>
        <v>0</v>
      </c>
      <c r="E13" s="6">
        <f>SUM(E10:E12)</f>
        <v>0</v>
      </c>
      <c r="F13" s="6">
        <f>SUM(F10:F12)</f>
        <v>0</v>
      </c>
      <c r="G13" s="6">
        <f>SUM(G10:G12)</f>
        <v>0</v>
      </c>
    </row>
    <row r="17" spans="2:10" ht="12.75">
      <c r="B17" s="150"/>
      <c r="C17" s="40" t="s">
        <v>714</v>
      </c>
      <c r="D17" s="150"/>
      <c r="E17" s="150"/>
      <c r="F17" s="40" t="s">
        <v>739</v>
      </c>
      <c r="G17" s="150"/>
      <c r="H17" s="150"/>
      <c r="I17" s="150"/>
      <c r="J17" s="150"/>
    </row>
    <row r="18" spans="2:10" ht="12.75">
      <c r="B18" s="150"/>
      <c r="C18" s="12" t="s">
        <v>601</v>
      </c>
      <c r="D18" s="150"/>
      <c r="E18" s="150"/>
      <c r="F18" s="150"/>
      <c r="G18" s="150"/>
      <c r="H18" s="150"/>
      <c r="I18" s="150"/>
      <c r="J18" s="150"/>
    </row>
    <row r="19" spans="2:10" ht="12.75">
      <c r="B19" s="150"/>
      <c r="C19" s="12"/>
      <c r="D19" s="150"/>
      <c r="E19" s="150"/>
      <c r="F19" s="150"/>
      <c r="G19" s="150"/>
      <c r="H19" s="150"/>
      <c r="I19" s="150"/>
      <c r="J19" s="150"/>
    </row>
    <row r="20" spans="2:10" ht="12.75">
      <c r="B20" s="151"/>
      <c r="C20" s="151" t="s">
        <v>59</v>
      </c>
      <c r="D20" s="151" t="s">
        <v>60</v>
      </c>
      <c r="E20" s="151"/>
      <c r="F20" s="151" t="s">
        <v>61</v>
      </c>
      <c r="G20" s="151" t="s">
        <v>62</v>
      </c>
      <c r="H20" s="151" t="s">
        <v>96</v>
      </c>
      <c r="I20" s="151" t="s">
        <v>86</v>
      </c>
      <c r="J20" s="151" t="s">
        <v>87</v>
      </c>
    </row>
    <row r="21" spans="2:10" ht="12.75">
      <c r="B21" s="151" t="s">
        <v>602</v>
      </c>
      <c r="C21" s="151" t="s">
        <v>603</v>
      </c>
      <c r="D21" s="151" t="s">
        <v>604</v>
      </c>
      <c r="E21" s="151"/>
      <c r="F21" s="151" t="s">
        <v>605</v>
      </c>
      <c r="G21" s="151" t="s">
        <v>606</v>
      </c>
      <c r="H21" s="151" t="s">
        <v>607</v>
      </c>
      <c r="I21" s="151" t="s">
        <v>608</v>
      </c>
      <c r="J21" s="151" t="s">
        <v>609</v>
      </c>
    </row>
    <row r="22" spans="2:10" ht="12.75">
      <c r="B22" s="151"/>
      <c r="C22" s="151">
        <v>0</v>
      </c>
      <c r="D22" s="151"/>
      <c r="E22" s="151"/>
      <c r="F22" s="152"/>
      <c r="G22" s="152"/>
      <c r="H22" s="151">
        <v>0</v>
      </c>
      <c r="I22" s="151">
        <v>0</v>
      </c>
      <c r="J22" s="151"/>
    </row>
  </sheetData>
  <sheetProtection/>
  <printOptions/>
  <pageMargins left="0.7" right="0.7" top="0.75" bottom="0.75" header="0.3" footer="0.3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8.57421875" style="0" customWidth="1"/>
    <col min="2" max="2" width="14.140625" style="0" customWidth="1"/>
    <col min="3" max="3" width="13.57421875" style="0" customWidth="1"/>
    <col min="4" max="4" width="15.8515625" style="0" customWidth="1"/>
    <col min="5" max="5" width="11.140625" style="0" customWidth="1"/>
    <col min="6" max="6" width="13.7109375" style="0" customWidth="1"/>
  </cols>
  <sheetData>
    <row r="1" spans="1:2" ht="12.75">
      <c r="A1" t="s">
        <v>716</v>
      </c>
      <c r="B1" t="s">
        <v>740</v>
      </c>
    </row>
    <row r="3" ht="12.75">
      <c r="A3" s="1" t="s">
        <v>722</v>
      </c>
    </row>
    <row r="5" spans="1:6" ht="12.75">
      <c r="A5" t="s">
        <v>57</v>
      </c>
      <c r="B5" t="s">
        <v>741</v>
      </c>
      <c r="C5" t="s">
        <v>84</v>
      </c>
      <c r="D5" t="s">
        <v>406</v>
      </c>
      <c r="E5" t="s">
        <v>85</v>
      </c>
      <c r="F5" t="s">
        <v>418</v>
      </c>
    </row>
    <row r="6" spans="1:11" ht="70.5" customHeight="1">
      <c r="A6" s="80" t="s">
        <v>0</v>
      </c>
      <c r="B6" s="80" t="s">
        <v>717</v>
      </c>
      <c r="C6" s="80" t="s">
        <v>718</v>
      </c>
      <c r="D6" s="80" t="s">
        <v>719</v>
      </c>
      <c r="E6" s="80" t="s">
        <v>720</v>
      </c>
      <c r="F6" s="80" t="s">
        <v>721</v>
      </c>
      <c r="G6" s="221"/>
      <c r="H6" s="221"/>
      <c r="I6" s="221"/>
      <c r="J6" s="221"/>
      <c r="K6" s="221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9" spans="1:6" ht="12.75">
      <c r="A9" s="8" t="s">
        <v>723</v>
      </c>
      <c r="B9" s="5">
        <v>2118156</v>
      </c>
      <c r="C9" s="222"/>
      <c r="D9" s="5"/>
      <c r="E9" s="5"/>
      <c r="F9" s="5"/>
    </row>
    <row r="10" spans="1:6" ht="12.75">
      <c r="A10" s="5" t="s">
        <v>46</v>
      </c>
      <c r="B10" s="5">
        <f>B7+B8+B9</f>
        <v>2118156</v>
      </c>
      <c r="C10" s="5"/>
      <c r="D10" s="5"/>
      <c r="E10" s="5"/>
      <c r="F1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51.710937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8" width="12.57421875" style="0" customWidth="1"/>
    <col min="9" max="9" width="10.421875" style="0" customWidth="1"/>
    <col min="10" max="10" width="12.00390625" style="0" customWidth="1"/>
  </cols>
  <sheetData>
    <row r="1" ht="12.75">
      <c r="B1" s="1" t="s">
        <v>725</v>
      </c>
    </row>
    <row r="3" ht="12.75">
      <c r="B3" t="s">
        <v>149</v>
      </c>
    </row>
    <row r="4" spans="2:9" ht="12.75">
      <c r="B4" s="3" t="s">
        <v>111</v>
      </c>
      <c r="E4" s="9"/>
      <c r="F4" s="9"/>
      <c r="G4" s="9"/>
      <c r="H4" s="9"/>
      <c r="I4" s="9"/>
    </row>
    <row r="5" spans="2:9" ht="12.75">
      <c r="B5" s="3" t="s">
        <v>153</v>
      </c>
      <c r="C5" s="57" t="s">
        <v>125</v>
      </c>
      <c r="E5" s="9"/>
      <c r="F5" s="9"/>
      <c r="G5" s="9"/>
      <c r="H5" s="9"/>
      <c r="I5" s="9"/>
    </row>
    <row r="6" spans="2:9" ht="12.75">
      <c r="B6" s="3" t="s">
        <v>57</v>
      </c>
      <c r="C6" t="s">
        <v>58</v>
      </c>
      <c r="D6" t="s">
        <v>61</v>
      </c>
      <c r="E6" s="9" t="s">
        <v>62</v>
      </c>
      <c r="F6" s="53" t="s">
        <v>96</v>
      </c>
      <c r="G6" s="11" t="s">
        <v>86</v>
      </c>
      <c r="H6" s="11" t="s">
        <v>87</v>
      </c>
      <c r="I6" s="9"/>
    </row>
    <row r="7" spans="1:9" ht="12.75">
      <c r="A7" s="5"/>
      <c r="B7" s="6" t="s">
        <v>0</v>
      </c>
      <c r="C7" s="29" t="s">
        <v>98</v>
      </c>
      <c r="D7" s="30"/>
      <c r="E7" s="31"/>
      <c r="F7" s="34" t="s">
        <v>97</v>
      </c>
      <c r="G7" s="74" t="s">
        <v>156</v>
      </c>
      <c r="H7" s="52" t="s">
        <v>404</v>
      </c>
      <c r="I7" s="10"/>
    </row>
    <row r="8" spans="1:9" ht="12.75">
      <c r="A8" s="9"/>
      <c r="B8" s="6"/>
      <c r="C8" s="38" t="s">
        <v>91</v>
      </c>
      <c r="D8" s="38" t="s">
        <v>93</v>
      </c>
      <c r="E8" s="38" t="s">
        <v>92</v>
      </c>
      <c r="F8" s="34"/>
      <c r="G8" s="5"/>
      <c r="H8" s="5"/>
      <c r="I8" s="10"/>
    </row>
    <row r="9" spans="1:9" ht="12.75">
      <c r="A9">
        <v>1</v>
      </c>
      <c r="B9" s="15" t="s">
        <v>95</v>
      </c>
      <c r="C9" s="60"/>
      <c r="D9" s="61"/>
      <c r="E9" s="62"/>
      <c r="F9" s="63"/>
      <c r="G9" s="6"/>
      <c r="H9" s="5"/>
      <c r="I9" s="10"/>
    </row>
    <row r="10" spans="1:9" ht="12.75">
      <c r="A10">
        <v>2</v>
      </c>
      <c r="B10" s="15" t="s">
        <v>99</v>
      </c>
      <c r="C10" s="60"/>
      <c r="D10" s="61"/>
      <c r="E10" s="62"/>
      <c r="F10" s="63"/>
      <c r="G10" s="6"/>
      <c r="H10" s="5"/>
      <c r="I10" s="10"/>
    </row>
    <row r="11" spans="1:9" ht="12.75">
      <c r="A11" s="5">
        <v>3</v>
      </c>
      <c r="B11" s="5" t="s">
        <v>100</v>
      </c>
      <c r="C11" s="64">
        <v>34586134</v>
      </c>
      <c r="D11" s="61"/>
      <c r="E11" s="64"/>
      <c r="F11" s="65">
        <f aca="true" t="shared" si="0" ref="F11:F16">SUM(C11:E11)</f>
        <v>34586134</v>
      </c>
      <c r="G11" s="14">
        <v>40160697</v>
      </c>
      <c r="H11" s="5">
        <v>40160697</v>
      </c>
      <c r="I11" s="9"/>
    </row>
    <row r="12" spans="1:9" ht="12.75">
      <c r="A12" s="5">
        <v>4</v>
      </c>
      <c r="B12" s="8" t="s">
        <v>101</v>
      </c>
      <c r="C12" s="61">
        <v>5010366</v>
      </c>
      <c r="D12" s="61"/>
      <c r="E12" s="64"/>
      <c r="F12" s="65">
        <f t="shared" si="0"/>
        <v>5010366</v>
      </c>
      <c r="G12" s="41">
        <v>5656209</v>
      </c>
      <c r="H12" s="5">
        <v>5656209</v>
      </c>
      <c r="I12" s="2"/>
    </row>
    <row r="13" spans="1:9" ht="12.75">
      <c r="A13" s="5">
        <v>5</v>
      </c>
      <c r="B13" s="8" t="s">
        <v>102</v>
      </c>
      <c r="C13" s="61">
        <v>9465360</v>
      </c>
      <c r="D13" s="61"/>
      <c r="E13" s="64"/>
      <c r="F13" s="65">
        <f t="shared" si="0"/>
        <v>9465360</v>
      </c>
      <c r="G13" s="41">
        <v>23081535</v>
      </c>
      <c r="H13" s="5">
        <v>22986816</v>
      </c>
      <c r="I13" s="40"/>
    </row>
    <row r="14" spans="1:9" ht="12.75">
      <c r="A14" s="5">
        <v>6</v>
      </c>
      <c r="B14" s="8" t="s">
        <v>103</v>
      </c>
      <c r="C14" s="61">
        <v>3991000</v>
      </c>
      <c r="D14" s="61"/>
      <c r="E14" s="64"/>
      <c r="F14" s="65">
        <f t="shared" si="0"/>
        <v>3991000</v>
      </c>
      <c r="G14" s="41">
        <v>4082119</v>
      </c>
      <c r="H14" s="41">
        <v>2639000</v>
      </c>
      <c r="I14" s="2"/>
    </row>
    <row r="15" spans="1:9" ht="12.75">
      <c r="A15" s="5">
        <v>7</v>
      </c>
      <c r="B15" s="8" t="s">
        <v>104</v>
      </c>
      <c r="C15" s="61">
        <v>230714</v>
      </c>
      <c r="D15" s="61">
        <v>256504</v>
      </c>
      <c r="E15" s="64"/>
      <c r="F15" s="65">
        <f t="shared" si="0"/>
        <v>487218</v>
      </c>
      <c r="G15" s="41">
        <v>1162699</v>
      </c>
      <c r="H15" s="41">
        <v>1162699</v>
      </c>
      <c r="I15" s="7"/>
    </row>
    <row r="16" spans="1:9" ht="12.75">
      <c r="A16" s="5">
        <v>8</v>
      </c>
      <c r="B16" s="8" t="s">
        <v>94</v>
      </c>
      <c r="C16" s="61">
        <f>SUM(C11:C15)</f>
        <v>53283574</v>
      </c>
      <c r="D16" s="61">
        <f>SUM(D12:D15)</f>
        <v>256504</v>
      </c>
      <c r="E16" s="64">
        <f>SUM(E14:E15)</f>
        <v>0</v>
      </c>
      <c r="F16" s="63">
        <f t="shared" si="0"/>
        <v>53540078</v>
      </c>
      <c r="G16" s="8">
        <f>G11+G12+G13+G14+G15</f>
        <v>74143259</v>
      </c>
      <c r="H16" s="8">
        <f>H11+H12+H13+H14+H15</f>
        <v>72605421</v>
      </c>
      <c r="I16" s="2"/>
    </row>
    <row r="17" spans="1:9" ht="12.75">
      <c r="A17" s="39"/>
      <c r="B17" s="8"/>
      <c r="C17" s="61"/>
      <c r="D17" s="61"/>
      <c r="E17" s="64"/>
      <c r="F17" s="63"/>
      <c r="G17" s="8"/>
      <c r="H17" s="5"/>
      <c r="I17" s="2"/>
    </row>
    <row r="18" spans="1:9" ht="12.75">
      <c r="A18" s="36">
        <v>9</v>
      </c>
      <c r="B18" s="6" t="s">
        <v>105</v>
      </c>
      <c r="C18" s="61"/>
      <c r="D18" s="61"/>
      <c r="E18" s="60"/>
      <c r="F18" s="63"/>
      <c r="G18" s="8"/>
      <c r="H18" s="5"/>
      <c r="I18" s="10"/>
    </row>
    <row r="19" spans="1:9" ht="12.75">
      <c r="A19" s="36">
        <v>10</v>
      </c>
      <c r="B19" s="6" t="s">
        <v>99</v>
      </c>
      <c r="C19" s="61"/>
      <c r="D19" s="61"/>
      <c r="E19" s="60"/>
      <c r="F19" s="63"/>
      <c r="G19" s="8"/>
      <c r="H19" s="5"/>
      <c r="I19" s="10"/>
    </row>
    <row r="20" spans="1:9" ht="12.75">
      <c r="A20" s="5">
        <v>11</v>
      </c>
      <c r="B20" s="8" t="s">
        <v>152</v>
      </c>
      <c r="C20" s="61">
        <v>8036052</v>
      </c>
      <c r="D20" s="61">
        <v>6050000</v>
      </c>
      <c r="E20" s="64"/>
      <c r="F20" s="63">
        <f aca="true" t="shared" si="1" ref="F20:F25">SUM(C20:E20)</f>
        <v>14086052</v>
      </c>
      <c r="G20" s="8">
        <v>15436869</v>
      </c>
      <c r="H20" s="5">
        <v>7612159</v>
      </c>
      <c r="I20" s="2"/>
    </row>
    <row r="21" spans="1:9" ht="12.75">
      <c r="A21" s="5">
        <v>12</v>
      </c>
      <c r="B21" s="8" t="s">
        <v>106</v>
      </c>
      <c r="C21" s="61"/>
      <c r="D21" s="61"/>
      <c r="E21" s="64"/>
      <c r="F21" s="63">
        <f t="shared" si="1"/>
        <v>0</v>
      </c>
      <c r="G21" s="8">
        <v>31374583</v>
      </c>
      <c r="H21" s="5">
        <v>1487727</v>
      </c>
      <c r="I21" s="2"/>
    </row>
    <row r="22" spans="1:9" ht="12.75">
      <c r="A22" s="5">
        <v>13</v>
      </c>
      <c r="B22" s="8" t="s">
        <v>107</v>
      </c>
      <c r="C22" s="64"/>
      <c r="D22" s="64"/>
      <c r="E22" s="64"/>
      <c r="F22" s="63">
        <f t="shared" si="1"/>
        <v>0</v>
      </c>
      <c r="G22" s="5"/>
      <c r="H22" s="5"/>
      <c r="I22" s="2"/>
    </row>
    <row r="23" spans="1:9" ht="12.75">
      <c r="A23" s="5">
        <v>14</v>
      </c>
      <c r="B23" s="8" t="s">
        <v>108</v>
      </c>
      <c r="C23" s="64"/>
      <c r="D23" s="64"/>
      <c r="E23" s="64"/>
      <c r="F23" s="63">
        <f t="shared" si="1"/>
        <v>0</v>
      </c>
      <c r="G23" s="5"/>
      <c r="H23" s="5"/>
      <c r="I23" s="2"/>
    </row>
    <row r="24" spans="1:9" ht="12.75">
      <c r="A24" s="5">
        <v>15</v>
      </c>
      <c r="B24" s="8" t="s">
        <v>109</v>
      </c>
      <c r="C24" s="64"/>
      <c r="D24" s="64"/>
      <c r="E24" s="64"/>
      <c r="F24" s="63">
        <f t="shared" si="1"/>
        <v>0</v>
      </c>
      <c r="G24" s="5"/>
      <c r="H24" s="5"/>
      <c r="I24" s="2"/>
    </row>
    <row r="25" spans="1:9" ht="12.75">
      <c r="A25" s="5">
        <v>16</v>
      </c>
      <c r="B25" s="8" t="s">
        <v>73</v>
      </c>
      <c r="C25" s="64">
        <f>SUM(C20:C24)</f>
        <v>8036052</v>
      </c>
      <c r="D25" s="64">
        <f>SUM(D20:D24)</f>
        <v>6050000</v>
      </c>
      <c r="E25" s="64">
        <f>SUM(E20:E24)</f>
        <v>0</v>
      </c>
      <c r="F25" s="63">
        <f t="shared" si="1"/>
        <v>14086052</v>
      </c>
      <c r="G25" s="5">
        <f>G20+G21+G22+G23+G24</f>
        <v>46811452</v>
      </c>
      <c r="H25" s="5">
        <f>H20+H21+H22+H23+H24</f>
        <v>9099886</v>
      </c>
      <c r="I25" s="2"/>
    </row>
    <row r="26" spans="1:9" ht="12.75">
      <c r="A26" s="6"/>
      <c r="B26" s="5"/>
      <c r="C26" s="64"/>
      <c r="D26" s="64"/>
      <c r="E26" s="60"/>
      <c r="F26" s="65"/>
      <c r="G26" s="5"/>
      <c r="H26" s="5"/>
      <c r="I26" s="9"/>
    </row>
    <row r="27" spans="1:9" ht="12.75">
      <c r="A27" s="37">
        <v>17</v>
      </c>
      <c r="B27" s="6" t="s">
        <v>110</v>
      </c>
      <c r="C27" s="64"/>
      <c r="D27" s="64"/>
      <c r="E27" s="60"/>
      <c r="F27" s="65"/>
      <c r="G27" s="5"/>
      <c r="H27" s="5"/>
      <c r="I27" s="10"/>
    </row>
    <row r="28" spans="1:9" ht="12.75">
      <c r="A28" s="28">
        <v>18</v>
      </c>
      <c r="B28" s="35" t="s">
        <v>74</v>
      </c>
      <c r="C28" s="66">
        <v>5595000</v>
      </c>
      <c r="D28" s="64">
        <v>10926880</v>
      </c>
      <c r="E28" s="60"/>
      <c r="F28" s="63">
        <f>SUM(C28:E28)</f>
        <v>16521880</v>
      </c>
      <c r="G28" s="6">
        <v>10571096</v>
      </c>
      <c r="H28" s="5"/>
      <c r="I28" s="2"/>
    </row>
    <row r="29" spans="1:9" ht="12.75">
      <c r="A29" s="5">
        <v>19</v>
      </c>
      <c r="B29" s="14" t="s">
        <v>75</v>
      </c>
      <c r="C29" s="64"/>
      <c r="D29" s="64"/>
      <c r="E29" s="60"/>
      <c r="F29" s="63">
        <f>SUM(C29:E29)</f>
        <v>0</v>
      </c>
      <c r="G29" s="5"/>
      <c r="H29" s="5"/>
      <c r="I29" s="11"/>
    </row>
    <row r="30" spans="1:9" ht="12.75">
      <c r="A30" s="6">
        <v>20</v>
      </c>
      <c r="B30" s="14" t="s">
        <v>76</v>
      </c>
      <c r="C30" s="64"/>
      <c r="D30" s="64"/>
      <c r="E30" s="60"/>
      <c r="F30" s="63">
        <f>SUM(C30:E30)</f>
        <v>0</v>
      </c>
      <c r="G30" s="5"/>
      <c r="H30" s="5"/>
      <c r="I30" s="11"/>
    </row>
    <row r="31" spans="1:9" ht="12.75">
      <c r="A31" s="6">
        <v>21</v>
      </c>
      <c r="B31" s="14" t="s">
        <v>77</v>
      </c>
      <c r="C31" s="64"/>
      <c r="D31" s="64"/>
      <c r="E31" s="60"/>
      <c r="F31" s="63">
        <f>SUM(C31:E31)</f>
        <v>0</v>
      </c>
      <c r="G31" s="5"/>
      <c r="H31" s="5"/>
      <c r="I31" s="11"/>
    </row>
    <row r="32" spans="1:9" ht="12.75">
      <c r="A32" s="6">
        <v>22</v>
      </c>
      <c r="B32" s="14" t="s">
        <v>73</v>
      </c>
      <c r="C32" s="64">
        <f>SUM(C28:C30)</f>
        <v>5595000</v>
      </c>
      <c r="D32" s="64">
        <f>SUM(D28:D30)</f>
        <v>10926880</v>
      </c>
      <c r="E32" s="60"/>
      <c r="F32" s="63">
        <f>SUM(C32:E32)</f>
        <v>16521880</v>
      </c>
      <c r="G32" s="5">
        <v>10571096</v>
      </c>
      <c r="H32" s="5"/>
      <c r="I32" s="11"/>
    </row>
    <row r="33" spans="1:9" ht="12.75">
      <c r="A33" s="6">
        <v>23</v>
      </c>
      <c r="B33" s="13" t="s">
        <v>78</v>
      </c>
      <c r="C33" s="60"/>
      <c r="D33" s="60"/>
      <c r="E33" s="60"/>
      <c r="F33" s="67"/>
      <c r="G33" s="6"/>
      <c r="H33" s="6"/>
      <c r="I33" s="12"/>
    </row>
    <row r="34" spans="1:9" ht="12.75">
      <c r="A34" s="37">
        <v>24</v>
      </c>
      <c r="B34" s="10" t="s">
        <v>79</v>
      </c>
      <c r="C34" s="64"/>
      <c r="D34" s="60"/>
      <c r="E34" s="60"/>
      <c r="F34" s="68"/>
      <c r="G34" s="5"/>
      <c r="H34" s="5"/>
      <c r="I34" s="12"/>
    </row>
    <row r="35" spans="1:9" ht="12.75">
      <c r="A35" s="10">
        <v>25</v>
      </c>
      <c r="B35" s="75" t="s">
        <v>155</v>
      </c>
      <c r="C35" s="60">
        <v>824591</v>
      </c>
      <c r="D35" s="60">
        <v>0</v>
      </c>
      <c r="E35" s="60">
        <v>0</v>
      </c>
      <c r="F35" s="67">
        <v>824591</v>
      </c>
      <c r="G35" s="6">
        <v>824591</v>
      </c>
      <c r="H35" s="5">
        <v>824591</v>
      </c>
      <c r="I35" s="11"/>
    </row>
    <row r="36" spans="1:9" ht="12.75">
      <c r="A36" s="5">
        <v>26</v>
      </c>
      <c r="B36" s="6" t="s">
        <v>55</v>
      </c>
      <c r="C36" s="60">
        <f aca="true" t="shared" si="2" ref="C36:H36">C16+C25+C32+C35</f>
        <v>67739217</v>
      </c>
      <c r="D36" s="60">
        <f t="shared" si="2"/>
        <v>17233384</v>
      </c>
      <c r="E36" s="60">
        <f t="shared" si="2"/>
        <v>0</v>
      </c>
      <c r="F36" s="60">
        <f t="shared" si="2"/>
        <v>84972601</v>
      </c>
      <c r="G36" s="60">
        <f t="shared" si="2"/>
        <v>132350398</v>
      </c>
      <c r="H36" s="60">
        <f t="shared" si="2"/>
        <v>82529898</v>
      </c>
      <c r="I36" s="9"/>
    </row>
    <row r="43" spans="1:10" ht="12.75">
      <c r="A43" s="9"/>
      <c r="B43" t="s">
        <v>57</v>
      </c>
      <c r="C43" t="s">
        <v>58</v>
      </c>
      <c r="D43" t="s">
        <v>84</v>
      </c>
      <c r="E43" t="s">
        <v>64</v>
      </c>
      <c r="F43" t="s">
        <v>85</v>
      </c>
      <c r="G43" t="s">
        <v>418</v>
      </c>
      <c r="H43" t="s">
        <v>419</v>
      </c>
      <c r="I43" t="s">
        <v>682</v>
      </c>
      <c r="J43" t="s">
        <v>403</v>
      </c>
    </row>
    <row r="44" spans="1:10" ht="12.75">
      <c r="A44" s="5"/>
      <c r="B44" s="32" t="s">
        <v>82</v>
      </c>
      <c r="C44" s="5"/>
      <c r="D44" s="5"/>
      <c r="E44" s="5"/>
      <c r="F44" s="5"/>
      <c r="G44" s="5"/>
      <c r="H44" s="5"/>
      <c r="I44" s="5"/>
      <c r="J44" s="5"/>
    </row>
    <row r="45" spans="1:10" ht="12.75">
      <c r="A45" s="5">
        <v>27</v>
      </c>
      <c r="B45" s="31" t="s">
        <v>48</v>
      </c>
      <c r="C45" s="5" t="s">
        <v>49</v>
      </c>
      <c r="D45" s="5" t="s">
        <v>50</v>
      </c>
      <c r="E45" s="5" t="s">
        <v>51</v>
      </c>
      <c r="F45" s="5" t="s">
        <v>52</v>
      </c>
      <c r="G45" s="5" t="s">
        <v>53</v>
      </c>
      <c r="H45" s="5" t="s">
        <v>80</v>
      </c>
      <c r="I45" s="5" t="s">
        <v>6</v>
      </c>
      <c r="J45" s="5" t="s">
        <v>54</v>
      </c>
    </row>
    <row r="46" spans="1:10" ht="12.75">
      <c r="A46" s="5">
        <v>28</v>
      </c>
      <c r="B46" s="32" t="s">
        <v>81</v>
      </c>
      <c r="C46" s="61"/>
      <c r="D46" s="61"/>
      <c r="E46" s="61"/>
      <c r="F46" s="61"/>
      <c r="G46" s="61"/>
      <c r="H46" s="61"/>
      <c r="I46" s="61"/>
      <c r="J46" s="64"/>
    </row>
    <row r="47" spans="1:10" ht="12.75">
      <c r="A47" s="5">
        <v>29</v>
      </c>
      <c r="B47" s="69" t="s">
        <v>127</v>
      </c>
      <c r="C47" s="61"/>
      <c r="D47" s="61"/>
      <c r="E47" s="61"/>
      <c r="F47" s="61"/>
      <c r="G47" s="61"/>
      <c r="H47" s="61"/>
      <c r="I47" s="61"/>
      <c r="J47" s="70">
        <f aca="true" t="shared" si="3" ref="J47:J76">SUM(C47:I47)</f>
        <v>0</v>
      </c>
    </row>
    <row r="48" spans="1:10" ht="12.75">
      <c r="A48" s="5">
        <v>30</v>
      </c>
      <c r="B48" s="69" t="s">
        <v>128</v>
      </c>
      <c r="C48" s="61">
        <v>7115666</v>
      </c>
      <c r="D48" s="61">
        <v>1585962</v>
      </c>
      <c r="E48" s="61">
        <v>2186616</v>
      </c>
      <c r="F48" s="61"/>
      <c r="G48" s="61">
        <v>62720</v>
      </c>
      <c r="H48" s="61">
        <v>298754</v>
      </c>
      <c r="I48" s="61">
        <v>300000</v>
      </c>
      <c r="J48" s="70">
        <f t="shared" si="3"/>
        <v>11549718</v>
      </c>
    </row>
    <row r="49" spans="1:10" ht="12.75">
      <c r="A49" s="5">
        <v>31</v>
      </c>
      <c r="B49" s="69" t="s">
        <v>129</v>
      </c>
      <c r="C49" s="61"/>
      <c r="D49" s="61"/>
      <c r="E49" s="61">
        <v>1084406</v>
      </c>
      <c r="F49" s="61"/>
      <c r="G49" s="61"/>
      <c r="H49" s="61"/>
      <c r="I49" s="61"/>
      <c r="J49" s="70">
        <f t="shared" si="3"/>
        <v>1084406</v>
      </c>
    </row>
    <row r="50" spans="1:10" ht="12.75">
      <c r="A50" s="5">
        <v>32</v>
      </c>
      <c r="B50" s="69" t="s">
        <v>130</v>
      </c>
      <c r="C50" s="61">
        <v>279864</v>
      </c>
      <c r="D50" s="61">
        <v>56100</v>
      </c>
      <c r="E50" s="61">
        <v>3072919</v>
      </c>
      <c r="F50" s="61"/>
      <c r="G50" s="61">
        <v>84137</v>
      </c>
      <c r="H50" s="61">
        <v>5703750</v>
      </c>
      <c r="I50" s="61">
        <v>1187727</v>
      </c>
      <c r="J50" s="70">
        <f t="shared" si="3"/>
        <v>10384497</v>
      </c>
    </row>
    <row r="51" spans="1:10" ht="12.75">
      <c r="A51" s="5">
        <v>33</v>
      </c>
      <c r="B51" s="69" t="s">
        <v>131</v>
      </c>
      <c r="C51" s="61"/>
      <c r="D51" s="61"/>
      <c r="E51" s="61"/>
      <c r="F51" s="61"/>
      <c r="G51" s="61"/>
      <c r="H51" s="61"/>
      <c r="I51" s="61"/>
      <c r="J51" s="70">
        <f t="shared" si="3"/>
        <v>0</v>
      </c>
    </row>
    <row r="52" spans="1:10" ht="12.75">
      <c r="A52" s="5">
        <v>34</v>
      </c>
      <c r="B52" s="69" t="s">
        <v>132</v>
      </c>
      <c r="C52" s="61"/>
      <c r="D52" s="61"/>
      <c r="E52" s="61"/>
      <c r="F52" s="61"/>
      <c r="G52" s="61"/>
      <c r="H52" s="61"/>
      <c r="I52" s="61"/>
      <c r="J52" s="70">
        <f t="shared" si="3"/>
        <v>0</v>
      </c>
    </row>
    <row r="53" spans="1:10" ht="12.75">
      <c r="A53" s="5">
        <v>35</v>
      </c>
      <c r="B53" s="69" t="s">
        <v>690</v>
      </c>
      <c r="C53" s="61"/>
      <c r="D53" s="61"/>
      <c r="E53" s="61"/>
      <c r="F53" s="61"/>
      <c r="G53" s="61">
        <v>111000</v>
      </c>
      <c r="H53" s="61"/>
      <c r="I53" s="61"/>
      <c r="J53" s="70">
        <f t="shared" si="3"/>
        <v>111000</v>
      </c>
    </row>
    <row r="54" spans="1:10" ht="12.75">
      <c r="A54" s="5">
        <v>36</v>
      </c>
      <c r="B54" s="69" t="s">
        <v>691</v>
      </c>
      <c r="C54" s="61"/>
      <c r="D54" s="61"/>
      <c r="E54" s="61"/>
      <c r="F54" s="61"/>
      <c r="G54" s="61">
        <v>730501</v>
      </c>
      <c r="H54" s="61"/>
      <c r="I54" s="61"/>
      <c r="J54" s="70">
        <f t="shared" si="3"/>
        <v>730501</v>
      </c>
    </row>
    <row r="55" spans="1:10" ht="12.75">
      <c r="A55" s="5">
        <v>38</v>
      </c>
      <c r="B55" s="69" t="s">
        <v>133</v>
      </c>
      <c r="C55" s="61"/>
      <c r="D55" s="61"/>
      <c r="E55" s="61"/>
      <c r="F55" s="61"/>
      <c r="G55" s="61"/>
      <c r="H55" s="61"/>
      <c r="I55" s="61"/>
      <c r="J55" s="70">
        <f t="shared" si="3"/>
        <v>0</v>
      </c>
    </row>
    <row r="56" spans="1:10" ht="12.75">
      <c r="A56" s="5">
        <v>39</v>
      </c>
      <c r="B56" s="69" t="s">
        <v>421</v>
      </c>
      <c r="C56" s="61"/>
      <c r="D56" s="61"/>
      <c r="E56" s="61"/>
      <c r="F56" s="61">
        <v>490000</v>
      </c>
      <c r="G56" s="61"/>
      <c r="H56" s="61"/>
      <c r="I56" s="61"/>
      <c r="J56" s="70">
        <f t="shared" si="3"/>
        <v>490000</v>
      </c>
    </row>
    <row r="57" spans="1:10" ht="12.75">
      <c r="A57" s="5">
        <v>40</v>
      </c>
      <c r="B57" s="69" t="s">
        <v>134</v>
      </c>
      <c r="C57" s="61"/>
      <c r="D57" s="61"/>
      <c r="E57" s="61"/>
      <c r="F57" s="61"/>
      <c r="G57" s="61"/>
      <c r="H57" s="61"/>
      <c r="I57" s="61"/>
      <c r="J57" s="70">
        <f t="shared" si="3"/>
        <v>0</v>
      </c>
    </row>
    <row r="58" spans="1:10" ht="12.75">
      <c r="A58" s="5">
        <v>41</v>
      </c>
      <c r="B58" s="69" t="s">
        <v>135</v>
      </c>
      <c r="C58" s="61"/>
      <c r="D58" s="61"/>
      <c r="E58" s="61"/>
      <c r="F58" s="61"/>
      <c r="G58" s="61"/>
      <c r="H58" s="61"/>
      <c r="I58" s="61"/>
      <c r="J58" s="70">
        <f t="shared" si="3"/>
        <v>0</v>
      </c>
    </row>
    <row r="59" spans="1:10" ht="12.75">
      <c r="A59" s="5">
        <v>42</v>
      </c>
      <c r="B59" s="69" t="s">
        <v>420</v>
      </c>
      <c r="C59" s="61"/>
      <c r="D59" s="61"/>
      <c r="E59" s="61">
        <v>1219200</v>
      </c>
      <c r="F59" s="61">
        <v>2149000</v>
      </c>
      <c r="G59" s="61"/>
      <c r="H59" s="61"/>
      <c r="I59" s="61"/>
      <c r="J59" s="70">
        <f t="shared" si="3"/>
        <v>3368200</v>
      </c>
    </row>
    <row r="60" spans="1:10" ht="12.75">
      <c r="A60" s="5">
        <v>43</v>
      </c>
      <c r="B60" s="69" t="s">
        <v>136</v>
      </c>
      <c r="C60" s="61"/>
      <c r="D60" s="61"/>
      <c r="E60" s="61"/>
      <c r="F60" s="61"/>
      <c r="G60" s="61"/>
      <c r="H60" s="61"/>
      <c r="I60" s="61"/>
      <c r="J60" s="70">
        <f t="shared" si="3"/>
        <v>0</v>
      </c>
    </row>
    <row r="61" spans="1:10" ht="12.75">
      <c r="A61" s="5">
        <v>44</v>
      </c>
      <c r="B61" s="69" t="s">
        <v>151</v>
      </c>
      <c r="C61" s="61"/>
      <c r="D61" s="61"/>
      <c r="E61" s="61"/>
      <c r="F61" s="61"/>
      <c r="G61" s="61">
        <v>174341</v>
      </c>
      <c r="H61" s="61"/>
      <c r="I61" s="61"/>
      <c r="J61" s="70">
        <f t="shared" si="3"/>
        <v>174341</v>
      </c>
    </row>
    <row r="62" spans="1:10" ht="12.75">
      <c r="A62" s="5">
        <v>45</v>
      </c>
      <c r="B62" s="69" t="s">
        <v>137</v>
      </c>
      <c r="C62" s="61"/>
      <c r="D62" s="61"/>
      <c r="E62" s="61"/>
      <c r="F62" s="61"/>
      <c r="G62" s="61"/>
      <c r="H62" s="61"/>
      <c r="I62" s="61"/>
      <c r="J62" s="70">
        <f t="shared" si="3"/>
        <v>0</v>
      </c>
    </row>
    <row r="63" spans="1:10" ht="12.75">
      <c r="A63" s="5">
        <v>46</v>
      </c>
      <c r="B63" s="5" t="s">
        <v>150</v>
      </c>
      <c r="C63" s="61"/>
      <c r="D63" s="61"/>
      <c r="E63" s="61"/>
      <c r="F63" s="61"/>
      <c r="G63" s="61"/>
      <c r="H63" s="61"/>
      <c r="I63" s="61"/>
      <c r="J63" s="70">
        <f t="shared" si="3"/>
        <v>0</v>
      </c>
    </row>
    <row r="64" spans="1:10" ht="12.75">
      <c r="A64" s="5">
        <v>47</v>
      </c>
      <c r="B64" s="69" t="s">
        <v>138</v>
      </c>
      <c r="C64" s="61"/>
      <c r="D64" s="61"/>
      <c r="E64" s="61"/>
      <c r="F64" s="61"/>
      <c r="G64" s="61"/>
      <c r="H64" s="61"/>
      <c r="I64" s="61"/>
      <c r="J64" s="70">
        <f t="shared" si="3"/>
        <v>0</v>
      </c>
    </row>
    <row r="65" spans="1:10" ht="12.75">
      <c r="A65" s="5">
        <v>48</v>
      </c>
      <c r="B65" s="69" t="s">
        <v>139</v>
      </c>
      <c r="C65" s="61">
        <v>2389191</v>
      </c>
      <c r="D65" s="61">
        <v>546839</v>
      </c>
      <c r="E65" s="61">
        <v>3439217</v>
      </c>
      <c r="F65" s="61"/>
      <c r="G65" s="61"/>
      <c r="H65" s="61"/>
      <c r="I65" s="61"/>
      <c r="J65" s="70">
        <f t="shared" si="3"/>
        <v>6375247</v>
      </c>
    </row>
    <row r="66" spans="1:10" ht="12.75">
      <c r="A66" s="5">
        <v>49</v>
      </c>
      <c r="B66" s="69" t="s">
        <v>140</v>
      </c>
      <c r="C66" s="61"/>
      <c r="D66" s="61"/>
      <c r="E66" s="61"/>
      <c r="F66" s="61"/>
      <c r="G66" s="61"/>
      <c r="H66" s="61"/>
      <c r="I66" s="61"/>
      <c r="J66" s="70">
        <f t="shared" si="3"/>
        <v>0</v>
      </c>
    </row>
    <row r="67" spans="1:10" ht="12.75">
      <c r="A67" s="5">
        <v>50</v>
      </c>
      <c r="B67" s="69" t="s">
        <v>141</v>
      </c>
      <c r="C67" s="61"/>
      <c r="D67" s="61"/>
      <c r="E67" s="61"/>
      <c r="F67" s="61"/>
      <c r="G67" s="61"/>
      <c r="H67" s="61"/>
      <c r="I67" s="61"/>
      <c r="J67" s="70">
        <f t="shared" si="3"/>
        <v>0</v>
      </c>
    </row>
    <row r="68" spans="1:10" ht="12.75">
      <c r="A68" s="5">
        <v>51</v>
      </c>
      <c r="B68" s="69" t="s">
        <v>142</v>
      </c>
      <c r="C68" s="61"/>
      <c r="D68" s="61"/>
      <c r="E68" s="61"/>
      <c r="F68" s="61"/>
      <c r="G68" s="61"/>
      <c r="H68" s="61"/>
      <c r="I68" s="61"/>
      <c r="J68" s="70">
        <f t="shared" si="3"/>
        <v>0</v>
      </c>
    </row>
    <row r="69" spans="1:10" ht="12.75">
      <c r="A69" s="5">
        <v>52</v>
      </c>
      <c r="B69" s="69" t="s">
        <v>143</v>
      </c>
      <c r="C69" s="61">
        <v>9353160</v>
      </c>
      <c r="D69" s="61">
        <v>1057919</v>
      </c>
      <c r="E69" s="61">
        <v>270505</v>
      </c>
      <c r="F69" s="61"/>
      <c r="G69" s="61"/>
      <c r="H69" s="61">
        <v>874789</v>
      </c>
      <c r="I69" s="61"/>
      <c r="J69" s="70">
        <f t="shared" si="3"/>
        <v>11556373</v>
      </c>
    </row>
    <row r="70" spans="1:10" ht="12.75">
      <c r="A70" s="5">
        <v>53</v>
      </c>
      <c r="B70" s="69" t="s">
        <v>144</v>
      </c>
      <c r="C70" s="71">
        <v>20722816</v>
      </c>
      <c r="D70" s="61">
        <v>2337290</v>
      </c>
      <c r="E70" s="61">
        <v>10030305</v>
      </c>
      <c r="F70" s="61"/>
      <c r="G70" s="61"/>
      <c r="H70" s="61">
        <v>734866</v>
      </c>
      <c r="I70" s="61"/>
      <c r="J70" s="70">
        <f t="shared" si="3"/>
        <v>33825277</v>
      </c>
    </row>
    <row r="71" spans="1:10" ht="12.75">
      <c r="A71" s="5">
        <v>54</v>
      </c>
      <c r="B71" s="69" t="s">
        <v>145</v>
      </c>
      <c r="C71" s="61"/>
      <c r="D71" s="61"/>
      <c r="E71" s="61"/>
      <c r="F71" s="61"/>
      <c r="G71" s="61"/>
      <c r="H71" s="61"/>
      <c r="I71" s="61"/>
      <c r="J71" s="70">
        <f t="shared" si="3"/>
        <v>0</v>
      </c>
    </row>
    <row r="72" spans="1:10" ht="12.75">
      <c r="A72" s="5">
        <v>55</v>
      </c>
      <c r="B72" s="69" t="s">
        <v>146</v>
      </c>
      <c r="C72" s="61">
        <v>300000</v>
      </c>
      <c r="D72" s="61">
        <v>72099</v>
      </c>
      <c r="E72" s="61">
        <v>524275</v>
      </c>
      <c r="F72" s="61"/>
      <c r="G72" s="61"/>
      <c r="H72" s="61">
        <v>0</v>
      </c>
      <c r="I72" s="61"/>
      <c r="J72" s="70">
        <f t="shared" si="3"/>
        <v>896374</v>
      </c>
    </row>
    <row r="73" spans="1:10" ht="12.75">
      <c r="A73" s="5">
        <v>56</v>
      </c>
      <c r="B73" s="69" t="s">
        <v>147</v>
      </c>
      <c r="C73" s="61"/>
      <c r="D73" s="61"/>
      <c r="E73" s="61">
        <v>673168</v>
      </c>
      <c r="F73" s="61"/>
      <c r="G73" s="61"/>
      <c r="H73" s="61"/>
      <c r="I73" s="61"/>
      <c r="J73" s="70">
        <f t="shared" si="3"/>
        <v>673168</v>
      </c>
    </row>
    <row r="74" spans="1:10" ht="12.75">
      <c r="A74" s="5">
        <v>57</v>
      </c>
      <c r="B74" s="69" t="s">
        <v>148</v>
      </c>
      <c r="C74" s="61"/>
      <c r="D74" s="61"/>
      <c r="E74" s="61">
        <v>91166</v>
      </c>
      <c r="F74" s="61"/>
      <c r="G74" s="61"/>
      <c r="H74" s="61"/>
      <c r="I74" s="61"/>
      <c r="J74" s="70">
        <f t="shared" si="3"/>
        <v>91166</v>
      </c>
    </row>
    <row r="75" spans="1:10" ht="12.75">
      <c r="A75" s="5">
        <v>58</v>
      </c>
      <c r="B75" s="69" t="s">
        <v>157</v>
      </c>
      <c r="C75" s="61"/>
      <c r="D75" s="61"/>
      <c r="E75" s="61">
        <v>395039</v>
      </c>
      <c r="F75" s="61"/>
      <c r="G75" s="61"/>
      <c r="H75" s="61"/>
      <c r="I75" s="61"/>
      <c r="J75" s="70">
        <f t="shared" si="3"/>
        <v>395039</v>
      </c>
    </row>
    <row r="76" spans="1:10" ht="12.75">
      <c r="A76" s="5">
        <v>59</v>
      </c>
      <c r="B76" s="24" t="s">
        <v>155</v>
      </c>
      <c r="C76" s="61"/>
      <c r="D76" s="61"/>
      <c r="E76" s="61"/>
      <c r="F76" s="61"/>
      <c r="G76" s="61">
        <v>824591</v>
      </c>
      <c r="H76" s="61"/>
      <c r="I76" s="61"/>
      <c r="J76" s="70">
        <f t="shared" si="3"/>
        <v>824591</v>
      </c>
    </row>
    <row r="77" spans="1:10" ht="12.75">
      <c r="A77" s="5">
        <v>60</v>
      </c>
      <c r="B77" s="51" t="s">
        <v>115</v>
      </c>
      <c r="C77" s="72">
        <f aca="true" t="shared" si="4" ref="C77:I77">SUM(C47:C75)</f>
        <v>40160697</v>
      </c>
      <c r="D77" s="72">
        <f t="shared" si="4"/>
        <v>5656209</v>
      </c>
      <c r="E77" s="72">
        <f t="shared" si="4"/>
        <v>22986816</v>
      </c>
      <c r="F77" s="72">
        <f t="shared" si="4"/>
        <v>2639000</v>
      </c>
      <c r="G77" s="72">
        <f>SUM(G47:G76)</f>
        <v>1987290</v>
      </c>
      <c r="H77" s="72">
        <f t="shared" si="4"/>
        <v>7612159</v>
      </c>
      <c r="I77" s="72">
        <f t="shared" si="4"/>
        <v>1487727</v>
      </c>
      <c r="J77" s="72">
        <f>C77+D77+E77+F77+G77+H77+I77</f>
        <v>82529898</v>
      </c>
    </row>
    <row r="78" spans="2:9" ht="12.75">
      <c r="B78" s="10"/>
      <c r="C78" s="10"/>
      <c r="D78" s="10"/>
      <c r="E78" s="10"/>
      <c r="F78" s="10"/>
      <c r="G78" s="10"/>
      <c r="H78" s="10"/>
      <c r="I78" s="10"/>
    </row>
    <row r="79" spans="2:9" ht="12.75">
      <c r="B79" s="9"/>
      <c r="C79" s="9"/>
      <c r="D79" s="9"/>
      <c r="E79" s="9"/>
      <c r="F79" s="9"/>
      <c r="G79" s="9"/>
      <c r="H79" s="9"/>
      <c r="I79" s="9"/>
    </row>
    <row r="80" spans="2:9" ht="12.75">
      <c r="B80" s="10"/>
      <c r="C80" s="10"/>
      <c r="D80" s="10"/>
      <c r="E80" s="10"/>
      <c r="F80" s="10"/>
      <c r="G80" s="10"/>
      <c r="H80" s="10"/>
      <c r="I80" s="10"/>
    </row>
    <row r="81" spans="2:9" ht="12.75">
      <c r="B81" s="9"/>
      <c r="C81" s="9"/>
      <c r="D81" s="9"/>
      <c r="E81" s="9"/>
      <c r="F81" s="9"/>
      <c r="G81" s="9"/>
      <c r="H81" s="9"/>
      <c r="I81" s="9"/>
    </row>
    <row r="82" spans="2:9" ht="12.75">
      <c r="B82" s="9"/>
      <c r="C82" s="9"/>
      <c r="D82" s="9"/>
      <c r="E82" s="9"/>
      <c r="F82" s="9"/>
      <c r="G82" s="9"/>
      <c r="H82" s="9"/>
      <c r="I82" s="9"/>
    </row>
  </sheetData>
  <sheetProtection/>
  <printOptions/>
  <pageMargins left="0.75" right="0.75" top="1" bottom="1" header="0.5" footer="0.5"/>
  <pageSetup horizontalDpi="600" verticalDpi="600" orientation="landscape" paperSize="9" scale="81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1.57421875" style="0" customWidth="1"/>
    <col min="3" max="3" width="16.140625" style="0" customWidth="1"/>
    <col min="4" max="5" width="17.28125" style="0" customWidth="1"/>
    <col min="6" max="6" width="51.421875" style="0" customWidth="1"/>
    <col min="7" max="7" width="18.00390625" style="0" customWidth="1"/>
    <col min="8" max="8" width="17.57421875" style="0" customWidth="1"/>
    <col min="9" max="9" width="15.00390625" style="0" customWidth="1"/>
  </cols>
  <sheetData>
    <row r="1" spans="1:3" ht="12.75">
      <c r="A1" s="9"/>
      <c r="B1" t="s">
        <v>726</v>
      </c>
      <c r="C1" s="76"/>
    </row>
    <row r="2" ht="12.75">
      <c r="A2" s="9"/>
    </row>
    <row r="3" spans="1:2" ht="12.75">
      <c r="A3" s="9"/>
      <c r="B3" t="s">
        <v>149</v>
      </c>
    </row>
    <row r="4" spans="1:2" ht="15.75">
      <c r="A4" s="9"/>
      <c r="B4" s="4" t="s">
        <v>113</v>
      </c>
    </row>
    <row r="5" spans="1:7" ht="12.75">
      <c r="A5" s="9"/>
      <c r="C5" s="55" t="s">
        <v>125</v>
      </c>
      <c r="D5" s="55"/>
      <c r="E5" s="55"/>
      <c r="G5" s="55" t="s">
        <v>125</v>
      </c>
    </row>
    <row r="6" spans="1:9" ht="12.75">
      <c r="A6" s="5"/>
      <c r="B6" s="31" t="s">
        <v>57</v>
      </c>
      <c r="C6" s="5" t="s">
        <v>58</v>
      </c>
      <c r="D6" s="5" t="s">
        <v>84</v>
      </c>
      <c r="E6" s="5" t="s">
        <v>406</v>
      </c>
      <c r="F6" s="5" t="s">
        <v>85</v>
      </c>
      <c r="G6" s="5" t="s">
        <v>418</v>
      </c>
      <c r="H6" s="5" t="s">
        <v>419</v>
      </c>
      <c r="I6" s="14" t="s">
        <v>682</v>
      </c>
    </row>
    <row r="7" spans="1:9" ht="18">
      <c r="A7" s="5"/>
      <c r="B7" s="225" t="s">
        <v>9</v>
      </c>
      <c r="C7" s="226"/>
      <c r="D7" s="227"/>
      <c r="E7" s="123"/>
      <c r="F7" s="225" t="s">
        <v>10</v>
      </c>
      <c r="G7" s="226"/>
      <c r="H7" s="227"/>
      <c r="I7" s="5"/>
    </row>
    <row r="8" spans="1:9" ht="12.75">
      <c r="A8" s="5"/>
      <c r="B8" s="42" t="s">
        <v>0</v>
      </c>
      <c r="C8" s="228" t="s">
        <v>42</v>
      </c>
      <c r="D8" s="229"/>
      <c r="E8" s="230" t="s">
        <v>404</v>
      </c>
      <c r="F8" s="16" t="s">
        <v>0</v>
      </c>
      <c r="G8" s="228" t="s">
        <v>42</v>
      </c>
      <c r="H8" s="229"/>
      <c r="I8" s="230" t="s">
        <v>404</v>
      </c>
    </row>
    <row r="9" spans="1:9" ht="12.75">
      <c r="A9" s="5"/>
      <c r="B9" s="42"/>
      <c r="C9" s="17" t="s">
        <v>708</v>
      </c>
      <c r="D9" s="17" t="s">
        <v>154</v>
      </c>
      <c r="E9" s="231"/>
      <c r="F9" s="16"/>
      <c r="G9" s="17" t="s">
        <v>708</v>
      </c>
      <c r="H9" s="17" t="s">
        <v>154</v>
      </c>
      <c r="I9" s="231"/>
    </row>
    <row r="10" spans="1:9" ht="18">
      <c r="A10" s="5">
        <v>1</v>
      </c>
      <c r="B10" s="43" t="s">
        <v>35</v>
      </c>
      <c r="C10" s="19"/>
      <c r="D10" s="19"/>
      <c r="E10" s="19"/>
      <c r="F10" s="18" t="s">
        <v>11</v>
      </c>
      <c r="G10" s="19"/>
      <c r="H10" s="5"/>
      <c r="I10" s="5"/>
    </row>
    <row r="11" spans="1:9" ht="16.5">
      <c r="A11" s="5">
        <v>2</v>
      </c>
      <c r="B11" s="44" t="s">
        <v>12</v>
      </c>
      <c r="C11" s="21"/>
      <c r="D11" s="21"/>
      <c r="E11" s="21"/>
      <c r="F11" s="20" t="s">
        <v>13</v>
      </c>
      <c r="G11" s="21"/>
      <c r="H11" s="5"/>
      <c r="I11" s="5"/>
    </row>
    <row r="12" spans="1:9" ht="15.75">
      <c r="A12" s="5">
        <v>3</v>
      </c>
      <c r="B12" s="45" t="s">
        <v>2</v>
      </c>
      <c r="C12" s="23"/>
      <c r="D12" s="23"/>
      <c r="E12" s="23"/>
      <c r="F12" s="22" t="s">
        <v>2</v>
      </c>
      <c r="G12" s="23"/>
      <c r="H12" s="5"/>
      <c r="I12" s="5"/>
    </row>
    <row r="13" spans="1:9" ht="12.75">
      <c r="A13" s="5">
        <v>4</v>
      </c>
      <c r="B13" s="46" t="s">
        <v>112</v>
      </c>
      <c r="C13" s="25">
        <f>'[1]5.bev. forrásonként'!H23</f>
        <v>20718101</v>
      </c>
      <c r="D13" s="25">
        <v>24849519</v>
      </c>
      <c r="E13" s="25">
        <v>24798154</v>
      </c>
      <c r="F13" s="24" t="s">
        <v>5</v>
      </c>
      <c r="G13" s="25">
        <f>'[1]6. Kiadások'!F10</f>
        <v>34586134</v>
      </c>
      <c r="H13" s="5">
        <v>40160697</v>
      </c>
      <c r="I13" s="5">
        <v>40160697</v>
      </c>
    </row>
    <row r="14" spans="1:9" ht="12.75">
      <c r="A14" s="5">
        <v>5</v>
      </c>
      <c r="B14" s="47" t="s">
        <v>65</v>
      </c>
      <c r="C14" s="25">
        <f>'[1]5.bev. forrásonként'!H33</f>
        <v>30094686</v>
      </c>
      <c r="D14" s="25">
        <v>38710785</v>
      </c>
      <c r="E14" s="25">
        <v>43777354</v>
      </c>
      <c r="F14" s="24" t="s">
        <v>66</v>
      </c>
      <c r="G14" s="25">
        <f>'[1]6. Kiadások'!F11</f>
        <v>5010366</v>
      </c>
      <c r="H14" s="5">
        <v>5656209</v>
      </c>
      <c r="I14" s="5">
        <v>5656209</v>
      </c>
    </row>
    <row r="15" spans="1:9" ht="12.75">
      <c r="A15" s="5">
        <v>6</v>
      </c>
      <c r="B15" s="47" t="s">
        <v>124</v>
      </c>
      <c r="C15" s="25">
        <f>'[1]5.bev. forrásonként'!H57</f>
        <v>5905000</v>
      </c>
      <c r="D15" s="25">
        <v>5905000</v>
      </c>
      <c r="E15" s="25">
        <v>7778588</v>
      </c>
      <c r="F15" s="24" t="s">
        <v>47</v>
      </c>
      <c r="G15" s="25">
        <f>'[1]6. Kiadások'!F12</f>
        <v>9465360</v>
      </c>
      <c r="H15" s="5">
        <v>23081535</v>
      </c>
      <c r="I15" s="5">
        <v>22986816</v>
      </c>
    </row>
    <row r="16" spans="1:9" ht="12.75">
      <c r="A16" s="5">
        <v>7</v>
      </c>
      <c r="B16" s="47" t="s">
        <v>709</v>
      </c>
      <c r="C16" s="25">
        <f>'[1]5.bev. forrásonként'!H69</f>
        <v>1202000</v>
      </c>
      <c r="D16" s="25">
        <v>1424040</v>
      </c>
      <c r="E16" s="25"/>
      <c r="F16" s="24" t="s">
        <v>14</v>
      </c>
      <c r="G16" s="25">
        <f>'[1]6. Kiadások'!F13</f>
        <v>3991000</v>
      </c>
      <c r="H16" s="5">
        <v>4082119</v>
      </c>
      <c r="I16" s="5">
        <v>2639000</v>
      </c>
    </row>
    <row r="17" spans="1:9" ht="12.75">
      <c r="A17" s="5">
        <v>8</v>
      </c>
      <c r="B17" s="47" t="s">
        <v>710</v>
      </c>
      <c r="C17" s="25">
        <f>'[1]5.bev. forrásonként'!H81</f>
        <v>0</v>
      </c>
      <c r="D17" s="25"/>
      <c r="E17" s="25">
        <v>3466978</v>
      </c>
      <c r="F17" s="24" t="s">
        <v>67</v>
      </c>
      <c r="G17" s="25">
        <f>'[1]6. Kiadások'!F14</f>
        <v>487218</v>
      </c>
      <c r="H17" s="5">
        <v>1162699</v>
      </c>
      <c r="I17" s="5">
        <v>1162699</v>
      </c>
    </row>
    <row r="18" spans="1:9" ht="14.25">
      <c r="A18" s="5">
        <v>9</v>
      </c>
      <c r="B18" s="56" t="s">
        <v>41</v>
      </c>
      <c r="C18" s="25">
        <f>SUM(C13:C17)</f>
        <v>57919787</v>
      </c>
      <c r="D18" s="25">
        <f>SUM(D13:D17)</f>
        <v>70889344</v>
      </c>
      <c r="E18" s="25">
        <f>SUM(E13:E17)</f>
        <v>79821074</v>
      </c>
      <c r="F18" s="54" t="s">
        <v>41</v>
      </c>
      <c r="G18" s="25">
        <f>SUM(G13:G17)</f>
        <v>53540078</v>
      </c>
      <c r="H18" s="25">
        <f>SUM(H13:H17)</f>
        <v>74143259</v>
      </c>
      <c r="I18" s="25">
        <f>SUM(I13:I17)</f>
        <v>72605421</v>
      </c>
    </row>
    <row r="19" spans="1:9" ht="12.75">
      <c r="A19" s="5"/>
      <c r="B19" s="46"/>
      <c r="C19" s="25"/>
      <c r="D19" s="25"/>
      <c r="E19" s="25"/>
      <c r="F19" s="24"/>
      <c r="G19" s="25"/>
      <c r="H19" s="5"/>
      <c r="I19" s="5"/>
    </row>
    <row r="20" spans="1:9" ht="15.75">
      <c r="A20" s="5">
        <v>11</v>
      </c>
      <c r="B20" s="45" t="s">
        <v>3</v>
      </c>
      <c r="C20" s="23"/>
      <c r="D20" s="23"/>
      <c r="E20" s="23"/>
      <c r="F20" s="22" t="s">
        <v>36</v>
      </c>
      <c r="G20" s="23"/>
      <c r="H20" s="5"/>
      <c r="I20" s="5"/>
    </row>
    <row r="21" spans="1:9" ht="12.75">
      <c r="A21" s="5">
        <v>12</v>
      </c>
      <c r="B21" s="46" t="s">
        <v>45</v>
      </c>
      <c r="C21" s="25">
        <f>'[1]5.bev. forrásonként'!H75</f>
        <v>0</v>
      </c>
      <c r="D21" s="25">
        <v>29298000</v>
      </c>
      <c r="E21" s="25">
        <v>29298000</v>
      </c>
      <c r="F21" s="24" t="s">
        <v>70</v>
      </c>
      <c r="G21" s="25">
        <f>'[1]6. Kiadások'!F19</f>
        <v>14086052</v>
      </c>
      <c r="H21" s="5">
        <v>15436869</v>
      </c>
      <c r="I21" s="5">
        <v>7612159</v>
      </c>
    </row>
    <row r="22" spans="1:9" ht="12.75">
      <c r="A22" s="5">
        <v>13</v>
      </c>
      <c r="B22" s="46" t="s">
        <v>68</v>
      </c>
      <c r="C22" s="25">
        <f>'[1]5.bev. forrásonként'!H40</f>
        <v>8036052</v>
      </c>
      <c r="D22" s="25">
        <v>8036052</v>
      </c>
      <c r="E22" s="25">
        <v>3412797</v>
      </c>
      <c r="F22" s="24" t="s">
        <v>15</v>
      </c>
      <c r="G22" s="25">
        <f>'[1]6. Kiadások'!F20</f>
        <v>0</v>
      </c>
      <c r="H22" s="5">
        <v>31374583</v>
      </c>
      <c r="I22" s="5">
        <v>1487727</v>
      </c>
    </row>
    <row r="23" spans="1:9" ht="12.75">
      <c r="A23" s="5">
        <v>14</v>
      </c>
      <c r="B23" s="46" t="s">
        <v>69</v>
      </c>
      <c r="C23" s="25">
        <f>'[1]5.bev. forrásonként'!H87</f>
        <v>0</v>
      </c>
      <c r="D23" s="25"/>
      <c r="E23" s="25"/>
      <c r="F23" s="24" t="s">
        <v>71</v>
      </c>
      <c r="G23" s="25">
        <v>0</v>
      </c>
      <c r="H23" s="5"/>
      <c r="I23" s="5"/>
    </row>
    <row r="24" spans="1:9" ht="12.75">
      <c r="A24" s="5">
        <v>15</v>
      </c>
      <c r="B24" s="31"/>
      <c r="C24" s="5"/>
      <c r="D24" s="5"/>
      <c r="E24" s="5"/>
      <c r="F24" s="24" t="s">
        <v>7</v>
      </c>
      <c r="G24" s="25">
        <f>'[1]6. Kiadások'!F21</f>
        <v>0</v>
      </c>
      <c r="H24" s="5"/>
      <c r="I24" s="5"/>
    </row>
    <row r="25" spans="1:9" ht="12.75">
      <c r="A25" s="5">
        <v>16</v>
      </c>
      <c r="B25" s="31"/>
      <c r="C25" s="5"/>
      <c r="D25" s="5"/>
      <c r="E25" s="5"/>
      <c r="F25" s="24" t="s">
        <v>8</v>
      </c>
      <c r="G25" s="25">
        <f>'[1]6. Kiadások'!F22</f>
        <v>0</v>
      </c>
      <c r="H25" s="5"/>
      <c r="I25" s="5"/>
    </row>
    <row r="26" spans="1:9" ht="14.25">
      <c r="A26" s="5">
        <v>17</v>
      </c>
      <c r="B26" s="48"/>
      <c r="C26" s="25"/>
      <c r="D26" s="25"/>
      <c r="E26" s="25"/>
      <c r="F26" s="24" t="s">
        <v>72</v>
      </c>
      <c r="G26" s="25">
        <f>'[1]6. Kiadások'!F23</f>
        <v>0</v>
      </c>
      <c r="H26" s="5"/>
      <c r="I26" s="5"/>
    </row>
    <row r="27" spans="1:9" ht="14.25">
      <c r="A27" s="5">
        <v>18</v>
      </c>
      <c r="B27" s="56" t="s">
        <v>41</v>
      </c>
      <c r="C27" s="25">
        <f>SUM(C21:C26)</f>
        <v>8036052</v>
      </c>
      <c r="D27" s="25">
        <f>SUM(D21:D26)</f>
        <v>37334052</v>
      </c>
      <c r="E27" s="25">
        <f>SUM(E21:E26)</f>
        <v>32710797</v>
      </c>
      <c r="F27" s="54" t="s">
        <v>41</v>
      </c>
      <c r="G27" s="25">
        <f>SUM(G21:G26)</f>
        <v>14086052</v>
      </c>
      <c r="H27" s="25">
        <f>SUM(H21:H26)</f>
        <v>46811452</v>
      </c>
      <c r="I27" s="25">
        <f>SUM(I21:I26)</f>
        <v>9099886</v>
      </c>
    </row>
    <row r="28" spans="1:9" ht="16.5">
      <c r="A28" s="5">
        <v>19</v>
      </c>
      <c r="B28" s="49"/>
      <c r="C28" s="25"/>
      <c r="D28" s="25"/>
      <c r="E28" s="25"/>
      <c r="F28" s="20" t="s">
        <v>56</v>
      </c>
      <c r="G28" s="21"/>
      <c r="H28" s="5"/>
      <c r="I28" s="5"/>
    </row>
    <row r="29" spans="1:9" ht="15.75">
      <c r="A29" s="5">
        <v>20</v>
      </c>
      <c r="B29" s="45"/>
      <c r="C29" s="25"/>
      <c r="D29" s="25"/>
      <c r="E29" s="25"/>
      <c r="F29" s="22" t="s">
        <v>16</v>
      </c>
      <c r="G29" s="23"/>
      <c r="H29" s="5"/>
      <c r="I29" s="5"/>
    </row>
    <row r="30" spans="1:9" ht="15.75">
      <c r="A30" s="5">
        <v>21</v>
      </c>
      <c r="B30" s="45"/>
      <c r="C30" s="25"/>
      <c r="D30" s="25"/>
      <c r="E30" s="25"/>
      <c r="F30" s="33" t="s">
        <v>1</v>
      </c>
      <c r="G30" s="25">
        <f>'[1]6. Kiadások'!F27</f>
        <v>16521880</v>
      </c>
      <c r="H30" s="5">
        <v>10571096</v>
      </c>
      <c r="I30" s="5"/>
    </row>
    <row r="31" spans="1:9" ht="14.25">
      <c r="A31" s="5">
        <v>22</v>
      </c>
      <c r="B31" s="48"/>
      <c r="C31" s="25"/>
      <c r="D31" s="25"/>
      <c r="E31" s="25"/>
      <c r="F31" s="24" t="s">
        <v>17</v>
      </c>
      <c r="G31" s="25">
        <f>'[1]6. Kiadások'!F28</f>
        <v>0</v>
      </c>
      <c r="H31" s="5"/>
      <c r="I31" s="5"/>
    </row>
    <row r="32" spans="1:9" ht="14.25">
      <c r="A32" s="5">
        <v>23</v>
      </c>
      <c r="B32" s="48"/>
      <c r="C32" s="25"/>
      <c r="D32" s="25"/>
      <c r="E32" s="25"/>
      <c r="F32" s="54" t="s">
        <v>41</v>
      </c>
      <c r="G32" s="25">
        <f>SUM(G30:G31)</f>
        <v>16521880</v>
      </c>
      <c r="H32" s="25">
        <f>SUM(H30:H31)</f>
        <v>10571096</v>
      </c>
      <c r="I32" s="5"/>
    </row>
    <row r="33" spans="1:9" ht="15.75">
      <c r="A33" s="5">
        <v>24</v>
      </c>
      <c r="B33" s="45"/>
      <c r="C33" s="25"/>
      <c r="D33" s="25"/>
      <c r="E33" s="25"/>
      <c r="F33" s="22" t="s">
        <v>18</v>
      </c>
      <c r="G33" s="23"/>
      <c r="H33" s="5"/>
      <c r="I33" s="5"/>
    </row>
    <row r="34" spans="1:9" ht="14.25">
      <c r="A34" s="5">
        <v>25</v>
      </c>
      <c r="B34" s="48"/>
      <c r="C34" s="25"/>
      <c r="D34" s="25"/>
      <c r="E34" s="25"/>
      <c r="F34" s="24" t="s">
        <v>19</v>
      </c>
      <c r="G34" s="25">
        <v>0</v>
      </c>
      <c r="H34" s="5"/>
      <c r="I34" s="5"/>
    </row>
    <row r="35" spans="1:9" ht="18">
      <c r="A35" s="5">
        <v>26</v>
      </c>
      <c r="B35" s="43"/>
      <c r="C35" s="25"/>
      <c r="D35" s="25"/>
      <c r="E35" s="25"/>
      <c r="F35" s="18" t="s">
        <v>20</v>
      </c>
      <c r="G35" s="19"/>
      <c r="H35" s="5"/>
      <c r="I35" s="5"/>
    </row>
    <row r="36" spans="1:9" ht="14.25">
      <c r="A36" s="5">
        <v>27</v>
      </c>
      <c r="B36" s="48"/>
      <c r="C36" s="25"/>
      <c r="D36" s="25"/>
      <c r="E36" s="25"/>
      <c r="F36" s="24" t="s">
        <v>21</v>
      </c>
      <c r="G36" s="25">
        <v>0</v>
      </c>
      <c r="H36" s="5"/>
      <c r="I36" s="5"/>
    </row>
    <row r="37" spans="1:9" ht="14.25">
      <c r="A37" s="5">
        <v>28</v>
      </c>
      <c r="B37" s="48"/>
      <c r="C37" s="25"/>
      <c r="D37" s="25"/>
      <c r="E37" s="25"/>
      <c r="F37" s="24" t="s">
        <v>22</v>
      </c>
      <c r="G37" s="25">
        <v>0</v>
      </c>
      <c r="H37" s="5"/>
      <c r="I37" s="5"/>
    </row>
    <row r="38" spans="1:9" ht="14.25">
      <c r="A38" s="5">
        <v>29</v>
      </c>
      <c r="B38" s="48"/>
      <c r="C38" s="25"/>
      <c r="D38" s="25"/>
      <c r="E38" s="25"/>
      <c r="F38" s="54" t="s">
        <v>41</v>
      </c>
      <c r="G38" s="25">
        <f>SUM(G36:G37)</f>
        <v>0</v>
      </c>
      <c r="H38" s="5"/>
      <c r="I38" s="5"/>
    </row>
    <row r="39" spans="1:9" ht="14.25">
      <c r="A39" s="5">
        <v>30</v>
      </c>
      <c r="B39" s="48"/>
      <c r="C39" s="25"/>
      <c r="D39" s="25"/>
      <c r="E39" s="25"/>
      <c r="F39" s="24"/>
      <c r="G39" s="25"/>
      <c r="H39" s="5"/>
      <c r="I39" s="5"/>
    </row>
    <row r="40" spans="1:9" ht="18">
      <c r="A40" s="5">
        <v>31</v>
      </c>
      <c r="B40" s="43"/>
      <c r="C40" s="25"/>
      <c r="D40" s="25"/>
      <c r="E40" s="25"/>
      <c r="F40" s="18" t="s">
        <v>23</v>
      </c>
      <c r="G40" s="19"/>
      <c r="H40" s="5"/>
      <c r="I40" s="5"/>
    </row>
    <row r="41" spans="1:9" ht="14.25">
      <c r="A41" s="5">
        <v>32</v>
      </c>
      <c r="B41" s="48"/>
      <c r="C41" s="25"/>
      <c r="D41" s="25"/>
      <c r="E41" s="25"/>
      <c r="F41" s="24" t="s">
        <v>711</v>
      </c>
      <c r="G41" s="25">
        <v>824591</v>
      </c>
      <c r="H41" s="5">
        <v>824591</v>
      </c>
      <c r="I41" s="5">
        <v>824591</v>
      </c>
    </row>
    <row r="42" spans="1:9" ht="14.25">
      <c r="A42" s="5">
        <v>33</v>
      </c>
      <c r="B42" s="48"/>
      <c r="C42" s="25"/>
      <c r="D42" s="25"/>
      <c r="E42" s="25"/>
      <c r="F42" s="24" t="s">
        <v>24</v>
      </c>
      <c r="G42" s="25">
        <v>0</v>
      </c>
      <c r="H42" s="5"/>
      <c r="I42" s="5"/>
    </row>
    <row r="43" spans="1:9" ht="98.25" customHeight="1">
      <c r="A43" s="5">
        <v>34</v>
      </c>
      <c r="B43" s="50" t="s">
        <v>37</v>
      </c>
      <c r="C43" s="23">
        <f>C18+C27</f>
        <v>65955839</v>
      </c>
      <c r="D43" s="23">
        <f>D18+D27</f>
        <v>108223396</v>
      </c>
      <c r="E43" s="23">
        <f>E18+E27</f>
        <v>112531871</v>
      </c>
      <c r="F43" s="18" t="s">
        <v>25</v>
      </c>
      <c r="G43" s="23">
        <f>G18+G27+G32+G41</f>
        <v>84972601</v>
      </c>
      <c r="H43" s="23">
        <f>H18+H27+H32+H41</f>
        <v>132350398</v>
      </c>
      <c r="I43" s="23">
        <f>I18+I27+I32+I41</f>
        <v>82529898</v>
      </c>
    </row>
    <row r="44" spans="1:9" ht="18">
      <c r="A44" s="5">
        <v>35</v>
      </c>
      <c r="B44" s="220"/>
      <c r="C44" s="25"/>
      <c r="D44" s="25"/>
      <c r="E44" s="25"/>
      <c r="F44" s="18" t="s">
        <v>26</v>
      </c>
      <c r="G44" s="19"/>
      <c r="H44" s="5"/>
      <c r="I44" s="5"/>
    </row>
    <row r="45" spans="1:9" ht="14.25">
      <c r="A45" s="5">
        <v>36</v>
      </c>
      <c r="B45" s="48"/>
      <c r="C45" s="25"/>
      <c r="D45" s="25"/>
      <c r="E45" s="25"/>
      <c r="F45" s="24" t="s">
        <v>21</v>
      </c>
      <c r="G45" s="25">
        <v>0</v>
      </c>
      <c r="H45" s="5"/>
      <c r="I45" s="5"/>
    </row>
    <row r="46" spans="1:9" ht="14.25">
      <c r="A46" s="5">
        <v>37</v>
      </c>
      <c r="B46" s="48"/>
      <c r="C46" s="25"/>
      <c r="D46" s="25"/>
      <c r="E46" s="25"/>
      <c r="F46" s="24" t="s">
        <v>22</v>
      </c>
      <c r="G46" s="25">
        <v>0</v>
      </c>
      <c r="H46" s="5"/>
      <c r="I46" s="5"/>
    </row>
    <row r="47" spans="1:9" ht="18">
      <c r="A47" s="5">
        <v>38</v>
      </c>
      <c r="B47" s="43" t="s">
        <v>27</v>
      </c>
      <c r="C47" s="19"/>
      <c r="D47" s="19"/>
      <c r="E47" s="19"/>
      <c r="F47" s="18"/>
      <c r="G47" s="26"/>
      <c r="H47" s="5"/>
      <c r="I47" s="5"/>
    </row>
    <row r="48" spans="1:9" ht="18">
      <c r="A48" s="5">
        <v>39</v>
      </c>
      <c r="B48" s="45" t="s">
        <v>28</v>
      </c>
      <c r="C48" s="23"/>
      <c r="D48" s="23"/>
      <c r="E48" s="23"/>
      <c r="F48" s="27"/>
      <c r="G48" s="26"/>
      <c r="H48" s="5"/>
      <c r="I48" s="5"/>
    </row>
    <row r="49" spans="1:9" ht="18">
      <c r="A49" s="5">
        <v>40</v>
      </c>
      <c r="B49" s="48" t="s">
        <v>38</v>
      </c>
      <c r="C49" s="25">
        <f>'[1]5.bev. forrásonként'!H99</f>
        <v>12966762</v>
      </c>
      <c r="D49" s="25">
        <v>14993085</v>
      </c>
      <c r="E49" s="25">
        <v>14993085</v>
      </c>
      <c r="F49" s="24"/>
      <c r="G49" s="26"/>
      <c r="H49" s="5"/>
      <c r="I49" s="5"/>
    </row>
    <row r="50" spans="1:9" ht="18">
      <c r="A50" s="5">
        <v>41</v>
      </c>
      <c r="B50" s="48" t="s">
        <v>39</v>
      </c>
      <c r="C50" s="25">
        <f>'[1]5.bev. forrásonként'!H100</f>
        <v>6050000</v>
      </c>
      <c r="D50" s="25">
        <v>9133917</v>
      </c>
      <c r="E50" s="25">
        <v>9133917</v>
      </c>
      <c r="F50" s="24"/>
      <c r="G50" s="26"/>
      <c r="H50" s="5"/>
      <c r="I50" s="5"/>
    </row>
    <row r="51" spans="1:9" ht="18">
      <c r="A51" s="5">
        <v>42</v>
      </c>
      <c r="B51" s="45" t="s">
        <v>29</v>
      </c>
      <c r="C51" s="23"/>
      <c r="D51" s="23"/>
      <c r="E51" s="23"/>
      <c r="F51" s="27"/>
      <c r="G51" s="26"/>
      <c r="H51" s="5"/>
      <c r="I51" s="5"/>
    </row>
    <row r="52" spans="1:9" ht="18">
      <c r="A52" s="5">
        <v>43</v>
      </c>
      <c r="B52" s="48" t="s">
        <v>712</v>
      </c>
      <c r="C52" s="25">
        <v>0</v>
      </c>
      <c r="D52" s="25"/>
      <c r="E52" s="25">
        <v>521815</v>
      </c>
      <c r="F52" s="24"/>
      <c r="G52" s="26"/>
      <c r="H52" s="5"/>
      <c r="I52" s="5"/>
    </row>
    <row r="53" spans="1:9" ht="18">
      <c r="A53" s="5">
        <v>44</v>
      </c>
      <c r="B53" s="48" t="s">
        <v>30</v>
      </c>
      <c r="C53" s="25">
        <v>0</v>
      </c>
      <c r="D53" s="25"/>
      <c r="E53" s="25"/>
      <c r="F53" s="24"/>
      <c r="G53" s="26"/>
      <c r="H53" s="5"/>
      <c r="I53" s="5"/>
    </row>
    <row r="54" spans="1:9" ht="18">
      <c r="A54" s="5">
        <v>45</v>
      </c>
      <c r="B54" s="43" t="s">
        <v>4</v>
      </c>
      <c r="C54" s="19">
        <f>C43+C50+C52+C49+C53</f>
        <v>84972601</v>
      </c>
      <c r="D54" s="19">
        <f>D43+D50+D52+D49+D53</f>
        <v>132350398</v>
      </c>
      <c r="E54" s="19">
        <f>E43+E50+E52+E49+E53</f>
        <v>137180688</v>
      </c>
      <c r="F54" s="18" t="s">
        <v>31</v>
      </c>
      <c r="G54" s="19">
        <f>G18+G27+G32+G41</f>
        <v>84972601</v>
      </c>
      <c r="H54" s="19">
        <f>H18+H27+H32+H41</f>
        <v>132350398</v>
      </c>
      <c r="I54" s="19">
        <f>I18+I27+I32+I41</f>
        <v>82529898</v>
      </c>
    </row>
    <row r="55" spans="1:9" ht="14.25">
      <c r="A55" s="5">
        <v>46</v>
      </c>
      <c r="B55" s="48" t="s">
        <v>32</v>
      </c>
      <c r="C55" s="25">
        <f>C18+C52+C49</f>
        <v>70886549</v>
      </c>
      <c r="D55" s="25">
        <f>D18+D52+D49</f>
        <v>85882429</v>
      </c>
      <c r="E55" s="25">
        <f>E18+E52+E49</f>
        <v>95335974</v>
      </c>
      <c r="F55" s="24" t="s">
        <v>33</v>
      </c>
      <c r="G55" s="25">
        <f>G18+G32+G41</f>
        <v>70886549</v>
      </c>
      <c r="H55" s="25">
        <f>H18+H32+H41</f>
        <v>85538946</v>
      </c>
      <c r="I55" s="25">
        <f>I18+I32+I41</f>
        <v>73430012</v>
      </c>
    </row>
    <row r="56" spans="1:9" ht="14.25">
      <c r="A56" s="5">
        <v>47</v>
      </c>
      <c r="B56" s="48" t="s">
        <v>34</v>
      </c>
      <c r="C56" s="25">
        <f>C27+C50</f>
        <v>14086052</v>
      </c>
      <c r="D56" s="25">
        <f>D27+D50</f>
        <v>46467969</v>
      </c>
      <c r="E56" s="25">
        <f>E27+E50</f>
        <v>41844714</v>
      </c>
      <c r="F56" s="24" t="s">
        <v>40</v>
      </c>
      <c r="G56" s="25">
        <f>G27</f>
        <v>14086052</v>
      </c>
      <c r="H56" s="25">
        <f>H27</f>
        <v>46811452</v>
      </c>
      <c r="I56" s="25">
        <f>I27</f>
        <v>9099886</v>
      </c>
    </row>
  </sheetData>
  <sheetProtection/>
  <mergeCells count="6">
    <mergeCell ref="B7:D7"/>
    <mergeCell ref="F7:H7"/>
    <mergeCell ref="C8:D8"/>
    <mergeCell ref="G8:H8"/>
    <mergeCell ref="E8:E9"/>
    <mergeCell ref="I8:I9"/>
  </mergeCells>
  <printOptions/>
  <pageMargins left="0.7" right="0.7" top="0.75" bottom="0.75" header="0.3" footer="0.3"/>
  <pageSetup horizontalDpi="600" verticalDpi="600" orientation="landscape" paperSize="9" scale="65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1.8515625" style="0" customWidth="1"/>
    <col min="3" max="3" width="12.8515625" style="0" customWidth="1"/>
    <col min="4" max="4" width="10.8515625" style="0" customWidth="1"/>
    <col min="6" max="6" width="13.00390625" style="0" customWidth="1"/>
    <col min="7" max="7" width="11.8515625" style="0" customWidth="1"/>
    <col min="8" max="8" width="13.7109375" style="0" customWidth="1"/>
  </cols>
  <sheetData>
    <row r="1" ht="12.75">
      <c r="B1" s="1" t="s">
        <v>727</v>
      </c>
    </row>
    <row r="2" spans="2:4" ht="12.75">
      <c r="B2" t="s">
        <v>149</v>
      </c>
      <c r="D2" t="s">
        <v>674</v>
      </c>
    </row>
    <row r="3" ht="12.75">
      <c r="A3" s="3" t="s">
        <v>675</v>
      </c>
    </row>
    <row r="4" spans="2:8" ht="12.75">
      <c r="B4" t="s">
        <v>43</v>
      </c>
      <c r="C4" t="s">
        <v>83</v>
      </c>
      <c r="D4" t="s">
        <v>84</v>
      </c>
      <c r="E4" t="s">
        <v>406</v>
      </c>
      <c r="F4" t="s">
        <v>85</v>
      </c>
      <c r="G4" s="1" t="s">
        <v>418</v>
      </c>
      <c r="H4" s="1" t="s">
        <v>419</v>
      </c>
    </row>
    <row r="5" spans="1:8" ht="12.75">
      <c r="A5" s="6" t="s">
        <v>676</v>
      </c>
      <c r="B5" s="6" t="s">
        <v>677</v>
      </c>
      <c r="C5" s="6" t="s">
        <v>411</v>
      </c>
      <c r="D5" s="13" t="s">
        <v>168</v>
      </c>
      <c r="E5" s="13" t="s">
        <v>413</v>
      </c>
      <c r="F5" s="13" t="s">
        <v>54</v>
      </c>
      <c r="G5" s="133" t="s">
        <v>678</v>
      </c>
      <c r="H5" s="133" t="s">
        <v>402</v>
      </c>
    </row>
    <row r="6" spans="1:8" ht="12.75">
      <c r="A6" s="5">
        <v>1</v>
      </c>
      <c r="B6" s="5" t="s">
        <v>692</v>
      </c>
      <c r="C6" s="210"/>
      <c r="D6" s="210"/>
      <c r="E6" s="210"/>
      <c r="F6" s="210">
        <f>SUM(C6:E6)</f>
        <v>0</v>
      </c>
      <c r="G6" s="5">
        <v>930000</v>
      </c>
      <c r="H6" s="5">
        <v>930000</v>
      </c>
    </row>
    <row r="7" spans="1:8" ht="12.75">
      <c r="A7" s="5">
        <v>2</v>
      </c>
      <c r="B7" s="5" t="s">
        <v>414</v>
      </c>
      <c r="C7" s="210"/>
      <c r="D7" s="210"/>
      <c r="E7" s="210"/>
      <c r="F7" s="210">
        <f>SUM(C7:E7)</f>
        <v>0</v>
      </c>
      <c r="G7" s="5">
        <v>251100</v>
      </c>
      <c r="H7" s="5">
        <v>251100</v>
      </c>
    </row>
    <row r="8" spans="1:8" ht="12.75">
      <c r="A8" s="5">
        <v>3</v>
      </c>
      <c r="B8" s="8" t="s">
        <v>693</v>
      </c>
      <c r="C8" s="210"/>
      <c r="D8" s="210"/>
      <c r="E8" s="210"/>
      <c r="F8" s="210">
        <f>SUM(C8:E8)</f>
        <v>0</v>
      </c>
      <c r="G8" s="5">
        <v>22913386</v>
      </c>
      <c r="H8" s="5">
        <v>300000</v>
      </c>
    </row>
    <row r="9" spans="1:8" ht="12.75">
      <c r="A9" s="5">
        <v>4</v>
      </c>
      <c r="B9" s="8" t="s">
        <v>414</v>
      </c>
      <c r="C9" s="210"/>
      <c r="D9" s="210"/>
      <c r="E9" s="210"/>
      <c r="F9" s="210">
        <f>SUM(C9:E9)</f>
        <v>0</v>
      </c>
      <c r="G9" s="5">
        <v>6186614</v>
      </c>
      <c r="H9" s="5">
        <v>0</v>
      </c>
    </row>
    <row r="10" spans="1:8" ht="12.75">
      <c r="A10" s="5">
        <v>5</v>
      </c>
      <c r="B10" s="8" t="s">
        <v>694</v>
      </c>
      <c r="C10" s="210"/>
      <c r="D10" s="210"/>
      <c r="E10" s="210"/>
      <c r="F10" s="210"/>
      <c r="G10" s="5">
        <v>590551</v>
      </c>
      <c r="H10" s="5"/>
    </row>
    <row r="11" spans="1:8" ht="12.75">
      <c r="A11" s="5">
        <v>6</v>
      </c>
      <c r="B11" s="8" t="s">
        <v>414</v>
      </c>
      <c r="C11" s="210"/>
      <c r="D11" s="210"/>
      <c r="E11" s="210"/>
      <c r="F11" s="210"/>
      <c r="G11" s="5">
        <v>159449</v>
      </c>
      <c r="H11" s="5"/>
    </row>
    <row r="12" spans="1:8" ht="12.75">
      <c r="A12" s="5">
        <v>7</v>
      </c>
      <c r="B12" s="5" t="s">
        <v>695</v>
      </c>
      <c r="C12" s="210"/>
      <c r="D12" s="210"/>
      <c r="E12" s="210"/>
      <c r="F12" s="210">
        <f>SUM(C12:E12)</f>
        <v>0</v>
      </c>
      <c r="G12" s="5">
        <v>270459</v>
      </c>
      <c r="H12" s="5">
        <v>5218</v>
      </c>
    </row>
    <row r="13" spans="1:8" ht="12.75">
      <c r="A13" s="5">
        <v>8</v>
      </c>
      <c r="B13" s="6"/>
      <c r="C13" s="211">
        <f>SUM(C6:C12)</f>
        <v>0</v>
      </c>
      <c r="D13" s="211">
        <f>SUM(D6:D12)</f>
        <v>0</v>
      </c>
      <c r="E13" s="211">
        <f>SUM(E6:E12)</f>
        <v>0</v>
      </c>
      <c r="F13" s="211">
        <f>SUM(F6:F12)</f>
        <v>0</v>
      </c>
      <c r="G13" s="5">
        <v>73024</v>
      </c>
      <c r="H13" s="5">
        <v>1409</v>
      </c>
    </row>
    <row r="14" spans="1:8" ht="12.75">
      <c r="A14" s="14">
        <v>9</v>
      </c>
      <c r="B14" s="6" t="s">
        <v>679</v>
      </c>
      <c r="C14" s="5"/>
      <c r="D14" s="5"/>
      <c r="E14" s="5"/>
      <c r="F14" s="5"/>
      <c r="G14" s="5">
        <f>SUM(G6:G13)</f>
        <v>31374583</v>
      </c>
      <c r="H14" s="5">
        <f>SUM(H6:H13)</f>
        <v>1487727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">
      <selection activeCell="E33" sqref="E33"/>
    </sheetView>
  </sheetViews>
  <sheetFormatPr defaultColWidth="9.140625" defaultRowHeight="12.75"/>
  <cols>
    <col min="2" max="2" width="41.57421875" style="0" customWidth="1"/>
    <col min="3" max="3" width="13.421875" style="0" customWidth="1"/>
    <col min="4" max="4" width="15.57421875" style="0" customWidth="1"/>
    <col min="6" max="7" width="14.140625" style="0" customWidth="1"/>
    <col min="8" max="8" width="13.7109375" style="0" customWidth="1"/>
    <col min="9" max="9" width="11.00390625" style="0" bestFit="1" customWidth="1"/>
  </cols>
  <sheetData>
    <row r="1" ht="12.75" hidden="1">
      <c r="B1" s="1" t="s">
        <v>683</v>
      </c>
    </row>
    <row r="2" spans="2:8" ht="12.75">
      <c r="B2" s="1" t="s">
        <v>728</v>
      </c>
      <c r="H2" s="127"/>
    </row>
    <row r="3" ht="12.75">
      <c r="C3" t="s">
        <v>149</v>
      </c>
    </row>
    <row r="4" spans="1:2" ht="12.75">
      <c r="A4" s="3" t="s">
        <v>408</v>
      </c>
      <c r="B4" s="213"/>
    </row>
    <row r="5" spans="2:8" ht="12.75">
      <c r="B5" t="s">
        <v>43</v>
      </c>
      <c r="C5" t="s">
        <v>58</v>
      </c>
      <c r="D5" t="s">
        <v>63</v>
      </c>
      <c r="E5" t="s">
        <v>62</v>
      </c>
      <c r="F5" t="s">
        <v>96</v>
      </c>
      <c r="G5" t="s">
        <v>86</v>
      </c>
      <c r="H5" t="s">
        <v>87</v>
      </c>
    </row>
    <row r="6" spans="1:8" ht="12.75">
      <c r="A6" s="6" t="s">
        <v>409</v>
      </c>
      <c r="B6" s="6" t="s">
        <v>410</v>
      </c>
      <c r="C6" s="214" t="s">
        <v>411</v>
      </c>
      <c r="D6" s="214" t="s">
        <v>412</v>
      </c>
      <c r="E6" s="215" t="s">
        <v>413</v>
      </c>
      <c r="F6" s="215" t="s">
        <v>54</v>
      </c>
      <c r="G6" s="52" t="s">
        <v>156</v>
      </c>
      <c r="H6" s="52" t="s">
        <v>404</v>
      </c>
    </row>
    <row r="7" spans="1:8" ht="12.75">
      <c r="A7" s="5">
        <v>1</v>
      </c>
      <c r="B7" s="8" t="s">
        <v>696</v>
      </c>
      <c r="C7" s="6"/>
      <c r="D7" s="133">
        <v>263990</v>
      </c>
      <c r="E7" s="41"/>
      <c r="F7" s="210">
        <f>SUM(C7:E7)</f>
        <v>263990</v>
      </c>
      <c r="G7" s="210">
        <f>SUM(D7:F7)</f>
        <v>527980</v>
      </c>
      <c r="H7" s="5">
        <v>688810</v>
      </c>
    </row>
    <row r="8" spans="1:8" ht="12.75">
      <c r="A8" s="126">
        <v>2</v>
      </c>
      <c r="B8" s="8" t="s">
        <v>414</v>
      </c>
      <c r="C8" s="6"/>
      <c r="D8" s="133">
        <v>71277</v>
      </c>
      <c r="E8" s="41"/>
      <c r="F8" s="210">
        <f>SUM(C8:E8)</f>
        <v>71277</v>
      </c>
      <c r="G8" s="210">
        <f>SUM(D8:F8)</f>
        <v>142554</v>
      </c>
      <c r="H8" s="5">
        <v>185979</v>
      </c>
    </row>
    <row r="9" spans="1:8" ht="12.75">
      <c r="A9" s="126">
        <v>3</v>
      </c>
      <c r="B9" s="5" t="s">
        <v>700</v>
      </c>
      <c r="C9" s="210"/>
      <c r="D9" s="216">
        <v>6063610</v>
      </c>
      <c r="E9" s="210"/>
      <c r="F9" s="210">
        <f aca="true" t="shared" si="0" ref="F9:F14">SUM(C9:E9)</f>
        <v>6063610</v>
      </c>
      <c r="G9" s="210">
        <v>7567503</v>
      </c>
      <c r="H9" s="5">
        <v>578635</v>
      </c>
    </row>
    <row r="10" spans="1:8" ht="12.75">
      <c r="A10" s="126">
        <v>4</v>
      </c>
      <c r="B10" s="5" t="s">
        <v>414</v>
      </c>
      <c r="C10" s="210"/>
      <c r="D10" s="216">
        <v>1637175</v>
      </c>
      <c r="E10" s="210"/>
      <c r="F10" s="210">
        <f t="shared" si="0"/>
        <v>1637175</v>
      </c>
      <c r="G10" s="210">
        <v>2043227</v>
      </c>
      <c r="H10" s="5">
        <v>156231</v>
      </c>
    </row>
    <row r="11" spans="1:8" ht="12.75">
      <c r="A11" s="126">
        <v>5</v>
      </c>
      <c r="B11" s="5" t="s">
        <v>415</v>
      </c>
      <c r="C11" s="210"/>
      <c r="D11" s="216">
        <v>2755905</v>
      </c>
      <c r="E11" s="210"/>
      <c r="F11" s="210">
        <f t="shared" si="0"/>
        <v>2755905</v>
      </c>
      <c r="G11" s="5">
        <v>2992126</v>
      </c>
      <c r="H11" s="5">
        <v>2992126</v>
      </c>
    </row>
    <row r="12" spans="1:8" ht="12.75">
      <c r="A12" s="126">
        <v>6</v>
      </c>
      <c r="B12" s="5" t="s">
        <v>414</v>
      </c>
      <c r="C12" s="210"/>
      <c r="D12" s="216">
        <v>744095</v>
      </c>
      <c r="E12" s="210"/>
      <c r="F12" s="210">
        <f t="shared" si="0"/>
        <v>744095</v>
      </c>
      <c r="G12" s="5">
        <v>807874</v>
      </c>
      <c r="H12" s="5">
        <v>807874</v>
      </c>
    </row>
    <row r="13" spans="1:8" ht="12.75">
      <c r="A13" s="5">
        <v>7</v>
      </c>
      <c r="B13" s="5" t="s">
        <v>416</v>
      </c>
      <c r="C13" s="210"/>
      <c r="D13" s="216">
        <v>2007874</v>
      </c>
      <c r="E13" s="210"/>
      <c r="F13" s="210">
        <f t="shared" si="0"/>
        <v>2007874</v>
      </c>
      <c r="G13" s="5"/>
      <c r="H13" s="5"/>
    </row>
    <row r="14" spans="1:8" ht="12.75">
      <c r="A14" s="126">
        <v>8</v>
      </c>
      <c r="B14" s="5" t="s">
        <v>414</v>
      </c>
      <c r="C14" s="210"/>
      <c r="D14" s="216">
        <v>542126</v>
      </c>
      <c r="E14" s="210"/>
      <c r="F14" s="210">
        <f t="shared" si="0"/>
        <v>542126</v>
      </c>
      <c r="G14" s="5"/>
      <c r="H14" s="5"/>
    </row>
    <row r="15" spans="1:8" ht="12.75">
      <c r="A15" s="126">
        <v>9</v>
      </c>
      <c r="B15" s="8" t="s">
        <v>699</v>
      </c>
      <c r="C15" s="210"/>
      <c r="D15" s="216"/>
      <c r="E15" s="210"/>
      <c r="F15" s="210"/>
      <c r="G15" s="5">
        <v>77799</v>
      </c>
      <c r="H15" s="5">
        <v>77799</v>
      </c>
    </row>
    <row r="16" spans="1:8" ht="12.75">
      <c r="A16" s="126">
        <v>10</v>
      </c>
      <c r="B16" s="8" t="s">
        <v>414</v>
      </c>
      <c r="C16" s="210"/>
      <c r="D16" s="216"/>
      <c r="E16" s="210"/>
      <c r="F16" s="210"/>
      <c r="G16" s="5">
        <v>21006</v>
      </c>
      <c r="H16" s="5">
        <v>21006</v>
      </c>
    </row>
    <row r="17" spans="1:8" ht="12.75">
      <c r="A17" s="126">
        <v>11</v>
      </c>
      <c r="B17" s="8" t="s">
        <v>697</v>
      </c>
      <c r="C17" s="210"/>
      <c r="D17" s="216"/>
      <c r="E17" s="210"/>
      <c r="F17" s="210"/>
      <c r="G17" s="5">
        <v>833701</v>
      </c>
      <c r="H17" s="5">
        <v>833701</v>
      </c>
    </row>
    <row r="18" spans="1:8" ht="12.75">
      <c r="A18" s="126">
        <v>12</v>
      </c>
      <c r="B18" s="8" t="s">
        <v>414</v>
      </c>
      <c r="C18" s="210"/>
      <c r="D18" s="216"/>
      <c r="E18" s="210"/>
      <c r="F18" s="210"/>
      <c r="G18" s="5">
        <v>225099</v>
      </c>
      <c r="H18" s="5">
        <v>225099</v>
      </c>
    </row>
    <row r="19" spans="1:8" ht="12.75">
      <c r="A19" s="126">
        <v>13</v>
      </c>
      <c r="B19" s="8" t="s">
        <v>698</v>
      </c>
      <c r="C19" s="210"/>
      <c r="D19" s="216"/>
      <c r="E19" s="210"/>
      <c r="F19" s="210"/>
      <c r="G19" s="5">
        <v>155906</v>
      </c>
      <c r="H19" s="5"/>
    </row>
    <row r="20" spans="1:8" ht="12.75">
      <c r="A20" s="126">
        <v>14</v>
      </c>
      <c r="B20" s="8" t="s">
        <v>414</v>
      </c>
      <c r="C20" s="210"/>
      <c r="D20" s="216"/>
      <c r="E20" s="210"/>
      <c r="F20" s="210"/>
      <c r="G20" s="5">
        <v>42094</v>
      </c>
      <c r="H20" s="5"/>
    </row>
    <row r="21" spans="1:8" ht="12.75">
      <c r="A21" s="126">
        <v>15</v>
      </c>
      <c r="B21" s="8" t="s">
        <v>701</v>
      </c>
      <c r="C21" s="210"/>
      <c r="D21" s="216"/>
      <c r="E21" s="210"/>
      <c r="F21" s="210"/>
      <c r="G21" s="5"/>
      <c r="H21" s="5">
        <v>822754</v>
      </c>
    </row>
    <row r="22" spans="1:8" ht="12.75">
      <c r="A22" s="126">
        <v>16</v>
      </c>
      <c r="B22" s="8" t="s">
        <v>414</v>
      </c>
      <c r="C22" s="210"/>
      <c r="D22" s="216"/>
      <c r="E22" s="210"/>
      <c r="F22" s="210"/>
      <c r="G22" s="5"/>
      <c r="H22" s="5">
        <v>222145</v>
      </c>
    </row>
    <row r="23" spans="1:8" ht="12.75">
      <c r="A23" s="5">
        <v>17</v>
      </c>
      <c r="B23" s="6" t="s">
        <v>417</v>
      </c>
      <c r="C23" s="217">
        <f>SUM(C9:C14)</f>
        <v>0</v>
      </c>
      <c r="D23" s="217">
        <f>SUM(D7:D22)</f>
        <v>14086052</v>
      </c>
      <c r="E23" s="217">
        <f>SUM(E7:E22)</f>
        <v>0</v>
      </c>
      <c r="F23" s="217">
        <f>SUM(F7:F22)</f>
        <v>14086052</v>
      </c>
      <c r="G23" s="217">
        <f>SUM(G7:G22)</f>
        <v>15436869</v>
      </c>
      <c r="H23" s="217">
        <f>SUM(H7:H22)</f>
        <v>7612159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31.57421875" style="0" customWidth="1"/>
  </cols>
  <sheetData>
    <row r="1" ht="12.75">
      <c r="B1" s="1" t="s">
        <v>729</v>
      </c>
    </row>
    <row r="2" ht="12.75">
      <c r="B2" t="s">
        <v>149</v>
      </c>
    </row>
    <row r="3" ht="12.75">
      <c r="B3" s="3" t="s">
        <v>644</v>
      </c>
    </row>
    <row r="4" spans="1:4" ht="12.75">
      <c r="A4" t="s">
        <v>381</v>
      </c>
      <c r="B4" s="3" t="s">
        <v>43</v>
      </c>
      <c r="C4" t="s">
        <v>83</v>
      </c>
      <c r="D4" t="s">
        <v>84</v>
      </c>
    </row>
    <row r="5" spans="1:4" ht="12.75">
      <c r="A5" s="5">
        <v>1</v>
      </c>
      <c r="B5" s="6" t="s">
        <v>0</v>
      </c>
      <c r="C5" s="6" t="s">
        <v>611</v>
      </c>
      <c r="D5" s="214" t="s">
        <v>405</v>
      </c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>
        <v>2</v>
      </c>
      <c r="B8" s="6" t="s">
        <v>645</v>
      </c>
      <c r="C8" s="5"/>
      <c r="D8" s="5"/>
    </row>
    <row r="9" spans="1:4" ht="12.75">
      <c r="A9" s="5">
        <v>3</v>
      </c>
      <c r="B9" s="5" t="s">
        <v>646</v>
      </c>
      <c r="C9" s="5">
        <v>0</v>
      </c>
      <c r="D9" s="5">
        <v>1</v>
      </c>
    </row>
    <row r="10" spans="1:4" ht="12.75">
      <c r="A10" s="5">
        <v>4</v>
      </c>
      <c r="B10" s="5" t="s">
        <v>647</v>
      </c>
      <c r="C10" s="5">
        <v>0</v>
      </c>
      <c r="D10" s="5"/>
    </row>
    <row r="11" spans="1:4" ht="12.75">
      <c r="A11" s="5">
        <v>5</v>
      </c>
      <c r="B11" s="5" t="s">
        <v>648</v>
      </c>
      <c r="C11" s="5">
        <v>1</v>
      </c>
      <c r="D11" s="5">
        <v>1</v>
      </c>
    </row>
    <row r="12" spans="1:4" ht="12.75">
      <c r="A12" s="5">
        <v>6</v>
      </c>
      <c r="B12" s="5" t="s">
        <v>649</v>
      </c>
      <c r="C12" s="5">
        <v>0</v>
      </c>
      <c r="D12" s="5"/>
    </row>
    <row r="13" spans="1:4" ht="12.75">
      <c r="A13" s="5">
        <v>7</v>
      </c>
      <c r="B13" s="6" t="s">
        <v>41</v>
      </c>
      <c r="C13" s="6">
        <f>SUM(C9:C12)</f>
        <v>1</v>
      </c>
      <c r="D13" s="6">
        <f>SUM(D9:D12)</f>
        <v>2</v>
      </c>
    </row>
    <row r="14" spans="1:4" ht="12.75">
      <c r="A14" s="5"/>
      <c r="B14" s="5"/>
      <c r="C14" s="5"/>
      <c r="D14" s="5"/>
    </row>
    <row r="15" spans="1:4" ht="12.75">
      <c r="A15" s="5">
        <v>8</v>
      </c>
      <c r="B15" s="6" t="s">
        <v>650</v>
      </c>
      <c r="C15" s="6">
        <v>1</v>
      </c>
      <c r="D15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3.57421875" style="0" customWidth="1"/>
    <col min="5" max="5" width="11.00390625" style="0" customWidth="1"/>
    <col min="11" max="11" width="13.421875" style="0" customWidth="1"/>
  </cols>
  <sheetData>
    <row r="1" ht="12.75">
      <c r="B1" s="1" t="s">
        <v>730</v>
      </c>
    </row>
    <row r="2" ht="12.75">
      <c r="C2" t="s">
        <v>149</v>
      </c>
    </row>
    <row r="3" ht="12.75">
      <c r="B3" s="3" t="s">
        <v>651</v>
      </c>
    </row>
    <row r="4" spans="1:5" ht="12.75">
      <c r="A4" t="s">
        <v>652</v>
      </c>
      <c r="B4" t="s">
        <v>43</v>
      </c>
      <c r="C4" t="s">
        <v>83</v>
      </c>
      <c r="D4" t="s">
        <v>63</v>
      </c>
      <c r="E4" t="s">
        <v>64</v>
      </c>
    </row>
    <row r="5" spans="1:5" ht="12.75">
      <c r="A5" s="5">
        <v>1</v>
      </c>
      <c r="B5" s="6" t="s">
        <v>653</v>
      </c>
      <c r="C5" s="6" t="s">
        <v>611</v>
      </c>
      <c r="D5" s="6" t="s">
        <v>654</v>
      </c>
      <c r="E5" s="6" t="s">
        <v>655</v>
      </c>
    </row>
    <row r="6" spans="1:5" ht="12.75">
      <c r="A6" s="5">
        <v>2</v>
      </c>
      <c r="B6" s="6" t="s">
        <v>656</v>
      </c>
      <c r="C6" s="6"/>
      <c r="D6" s="6"/>
      <c r="E6" s="6" t="s">
        <v>657</v>
      </c>
    </row>
    <row r="7" spans="1:5" ht="12.75">
      <c r="A7" s="5">
        <v>3</v>
      </c>
      <c r="B7" s="5" t="s">
        <v>658</v>
      </c>
      <c r="C7" s="5">
        <v>14</v>
      </c>
      <c r="D7" s="5">
        <v>2</v>
      </c>
      <c r="E7" s="204">
        <f aca="true" t="shared" si="0" ref="E7:E12">C7*D7/12</f>
        <v>2.3333333333333335</v>
      </c>
    </row>
    <row r="8" spans="1:5" ht="12.75">
      <c r="A8" s="5">
        <v>4</v>
      </c>
      <c r="B8" s="8" t="s">
        <v>658</v>
      </c>
      <c r="C8" s="5">
        <v>9</v>
      </c>
      <c r="D8" s="5">
        <v>1</v>
      </c>
      <c r="E8" s="204">
        <f t="shared" si="0"/>
        <v>0.75</v>
      </c>
    </row>
    <row r="9" spans="1:5" ht="12.75">
      <c r="A9" s="5">
        <v>5</v>
      </c>
      <c r="B9" s="5" t="s">
        <v>658</v>
      </c>
      <c r="C9" s="5">
        <v>3</v>
      </c>
      <c r="D9" s="5">
        <v>1</v>
      </c>
      <c r="E9" s="204">
        <f t="shared" si="0"/>
        <v>0.25</v>
      </c>
    </row>
    <row r="10" spans="1:5" ht="12.75">
      <c r="A10" s="5">
        <v>6</v>
      </c>
      <c r="B10" s="5" t="s">
        <v>658</v>
      </c>
      <c r="C10" s="5">
        <v>1</v>
      </c>
      <c r="D10" s="5">
        <v>2</v>
      </c>
      <c r="E10" s="204">
        <f t="shared" si="0"/>
        <v>0.16666666666666666</v>
      </c>
    </row>
    <row r="11" spans="1:5" ht="12.75">
      <c r="A11" s="5">
        <v>7</v>
      </c>
      <c r="B11" s="5" t="s">
        <v>658</v>
      </c>
      <c r="C11" s="5">
        <v>8</v>
      </c>
      <c r="D11" s="5">
        <v>1</v>
      </c>
      <c r="E11" s="204">
        <f t="shared" si="0"/>
        <v>0.6666666666666666</v>
      </c>
    </row>
    <row r="12" spans="1:5" ht="12.75">
      <c r="A12" s="5">
        <v>8</v>
      </c>
      <c r="B12" s="5" t="s">
        <v>658</v>
      </c>
      <c r="C12" s="5">
        <v>3</v>
      </c>
      <c r="D12" s="5">
        <v>2</v>
      </c>
      <c r="E12" s="204">
        <f t="shared" si="0"/>
        <v>0.5</v>
      </c>
    </row>
    <row r="13" spans="1:5" ht="12.75">
      <c r="A13" s="5">
        <v>9</v>
      </c>
      <c r="B13" s="8" t="s">
        <v>658</v>
      </c>
      <c r="C13" s="5"/>
      <c r="D13" s="5"/>
      <c r="E13" s="205">
        <f>SUM(E7:E12)</f>
        <v>4.666666666666667</v>
      </c>
    </row>
    <row r="14" spans="1:5" ht="12.75">
      <c r="A14" s="5">
        <v>10</v>
      </c>
      <c r="B14" s="8" t="s">
        <v>702</v>
      </c>
      <c r="C14" s="5">
        <v>10</v>
      </c>
      <c r="D14" s="5">
        <v>12</v>
      </c>
      <c r="E14" s="204">
        <f aca="true" t="shared" si="1" ref="E14:E19">C14*D14/12</f>
        <v>10</v>
      </c>
    </row>
    <row r="15" spans="1:10" ht="12.75">
      <c r="A15" s="5">
        <v>11</v>
      </c>
      <c r="B15" s="8"/>
      <c r="C15" s="5">
        <v>1</v>
      </c>
      <c r="D15" s="5">
        <v>2</v>
      </c>
      <c r="E15" s="204">
        <f t="shared" si="1"/>
        <v>0.16666666666666666</v>
      </c>
      <c r="I15" s="218"/>
      <c r="J15" s="218"/>
    </row>
    <row r="16" spans="1:5" ht="12.75">
      <c r="A16" s="5">
        <v>12</v>
      </c>
      <c r="B16" s="8"/>
      <c r="C16" s="5">
        <v>15</v>
      </c>
      <c r="D16" s="5">
        <v>7</v>
      </c>
      <c r="E16" s="204">
        <f t="shared" si="1"/>
        <v>8.75</v>
      </c>
    </row>
    <row r="17" spans="1:5" ht="12.75">
      <c r="A17" s="5">
        <v>13</v>
      </c>
      <c r="B17" s="8"/>
      <c r="C17" s="5">
        <v>1</v>
      </c>
      <c r="D17" s="5">
        <v>1</v>
      </c>
      <c r="E17" s="204">
        <f t="shared" si="1"/>
        <v>0.08333333333333333</v>
      </c>
    </row>
    <row r="18" spans="1:5" ht="12.75">
      <c r="A18" s="5">
        <v>14</v>
      </c>
      <c r="B18" s="8"/>
      <c r="C18" s="5">
        <v>7</v>
      </c>
      <c r="D18" s="5">
        <v>1</v>
      </c>
      <c r="E18" s="204">
        <f t="shared" si="1"/>
        <v>0.5833333333333334</v>
      </c>
    </row>
    <row r="19" spans="1:5" ht="12.75">
      <c r="A19" s="5">
        <v>15</v>
      </c>
      <c r="B19" s="5"/>
      <c r="C19" s="5">
        <v>9</v>
      </c>
      <c r="D19" s="5">
        <v>8</v>
      </c>
      <c r="E19" s="204">
        <f t="shared" si="1"/>
        <v>6</v>
      </c>
    </row>
    <row r="20" spans="1:5" ht="12.75">
      <c r="A20" s="5">
        <v>16</v>
      </c>
      <c r="B20" s="8" t="s">
        <v>659</v>
      </c>
      <c r="C20" s="14"/>
      <c r="D20" s="5"/>
      <c r="E20" s="205">
        <f>SUM(E14:E19)</f>
        <v>25.58333333333333</v>
      </c>
    </row>
    <row r="21" spans="1:5" ht="12.75">
      <c r="A21" s="5">
        <v>17</v>
      </c>
      <c r="B21" s="13" t="s">
        <v>41</v>
      </c>
      <c r="C21" s="6">
        <f>SUM(C7:C18)</f>
        <v>72</v>
      </c>
      <c r="D21" s="6">
        <f>SUM(D7:D18)</f>
        <v>32</v>
      </c>
      <c r="E21" s="205">
        <f>E20+E13</f>
        <v>30.249999999999996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5.421875" style="0" customWidth="1"/>
    <col min="2" max="2" width="14.8515625" style="0" customWidth="1"/>
    <col min="4" max="4" width="25.140625" style="0" customWidth="1"/>
    <col min="5" max="5" width="17.28125" style="0" customWidth="1"/>
    <col min="6" max="6" width="12.28125" style="0" customWidth="1"/>
    <col min="10" max="10" width="11.8515625" style="0" customWidth="1"/>
  </cols>
  <sheetData>
    <row r="1" ht="12.75">
      <c r="B1" t="s">
        <v>731</v>
      </c>
    </row>
    <row r="3" spans="1:7" ht="12.75">
      <c r="A3" t="s">
        <v>660</v>
      </c>
      <c r="F3" t="s">
        <v>149</v>
      </c>
      <c r="G3" t="s">
        <v>125</v>
      </c>
    </row>
    <row r="5" spans="1:7" ht="12.75">
      <c r="A5" t="s">
        <v>43</v>
      </c>
      <c r="B5" t="s">
        <v>83</v>
      </c>
      <c r="C5" t="s">
        <v>63</v>
      </c>
      <c r="D5" t="s">
        <v>64</v>
      </c>
      <c r="E5" t="s">
        <v>445</v>
      </c>
      <c r="F5" t="s">
        <v>88</v>
      </c>
      <c r="G5" t="s">
        <v>89</v>
      </c>
    </row>
    <row r="6" spans="1:10" ht="12.75">
      <c r="A6" s="5" t="s">
        <v>0</v>
      </c>
      <c r="B6" s="5" t="s">
        <v>661</v>
      </c>
      <c r="C6" s="5" t="s">
        <v>662</v>
      </c>
      <c r="D6" s="232" t="s">
        <v>663</v>
      </c>
      <c r="E6" s="232"/>
      <c r="F6" s="232"/>
      <c r="G6" s="5" t="s">
        <v>664</v>
      </c>
      <c r="H6" s="5"/>
      <c r="I6" s="5"/>
      <c r="J6" s="5"/>
    </row>
    <row r="7" spans="1:10" ht="12.75">
      <c r="A7" s="5"/>
      <c r="B7" s="5"/>
      <c r="C7" s="5"/>
      <c r="D7" s="5" t="s">
        <v>665</v>
      </c>
      <c r="E7" s="5" t="s">
        <v>666</v>
      </c>
      <c r="F7" s="5" t="s">
        <v>667</v>
      </c>
      <c r="G7" s="233"/>
      <c r="H7" s="234"/>
      <c r="I7" s="234"/>
      <c r="J7" s="235"/>
    </row>
    <row r="8" spans="1:10" ht="12.75">
      <c r="A8" s="5" t="s">
        <v>668</v>
      </c>
      <c r="B8" s="58">
        <v>29100000</v>
      </c>
      <c r="C8" s="5"/>
      <c r="D8" s="5"/>
      <c r="E8" s="58">
        <v>29100000</v>
      </c>
      <c r="F8" s="5"/>
      <c r="G8" s="233"/>
      <c r="H8" s="234"/>
      <c r="I8" s="234"/>
      <c r="J8" s="235"/>
    </row>
    <row r="9" spans="1:10" ht="12.75">
      <c r="A9" s="5"/>
      <c r="B9" s="5"/>
      <c r="C9" s="5"/>
      <c r="D9" s="5"/>
      <c r="E9" s="5"/>
      <c r="F9" s="5"/>
      <c r="G9" s="233"/>
      <c r="H9" s="234"/>
      <c r="I9" s="234"/>
      <c r="J9" s="235"/>
    </row>
    <row r="10" spans="1:10" ht="12.75">
      <c r="A10" s="5" t="s">
        <v>46</v>
      </c>
      <c r="B10" s="58">
        <f>B8</f>
        <v>29100000</v>
      </c>
      <c r="C10" s="5">
        <f>C8</f>
        <v>0</v>
      </c>
      <c r="D10" s="5">
        <f>D8</f>
        <v>0</v>
      </c>
      <c r="E10" s="58">
        <f>E8</f>
        <v>29100000</v>
      </c>
      <c r="F10" s="5">
        <f>F8</f>
        <v>0</v>
      </c>
      <c r="G10" s="232">
        <v>0</v>
      </c>
      <c r="H10" s="232"/>
      <c r="I10" s="232"/>
      <c r="J10" s="232"/>
    </row>
    <row r="11" spans="1:10" ht="12.75">
      <c r="A11" s="5"/>
      <c r="B11" s="5"/>
      <c r="C11" s="5"/>
      <c r="D11" s="5"/>
      <c r="E11" s="5"/>
      <c r="F11" s="5"/>
      <c r="G11" s="232"/>
      <c r="H11" s="232"/>
      <c r="I11" s="232"/>
      <c r="J11" s="232"/>
    </row>
    <row r="12" spans="1:10" ht="12.75">
      <c r="A12" s="5" t="s">
        <v>669</v>
      </c>
      <c r="B12" s="58">
        <v>29100000</v>
      </c>
      <c r="C12" s="5">
        <v>0</v>
      </c>
      <c r="D12" s="5">
        <v>0</v>
      </c>
      <c r="E12" s="58">
        <v>29100000</v>
      </c>
      <c r="F12" s="5">
        <v>0</v>
      </c>
      <c r="G12" s="232">
        <v>0</v>
      </c>
      <c r="H12" s="232"/>
      <c r="I12" s="232"/>
      <c r="J12" s="232"/>
    </row>
    <row r="13" spans="1:10" ht="12.75">
      <c r="A13" s="5"/>
      <c r="B13" s="5"/>
      <c r="C13" s="5"/>
      <c r="D13" s="5"/>
      <c r="E13" s="5"/>
      <c r="F13" s="5"/>
      <c r="G13" s="232"/>
      <c r="H13" s="232"/>
      <c r="I13" s="232"/>
      <c r="J13" s="232"/>
    </row>
    <row r="14" spans="1:10" ht="12.75">
      <c r="A14" s="5" t="s">
        <v>46</v>
      </c>
      <c r="B14" s="219">
        <f>B12</f>
        <v>29100000</v>
      </c>
      <c r="C14" s="219">
        <f>C12</f>
        <v>0</v>
      </c>
      <c r="D14" s="219">
        <f>D12</f>
        <v>0</v>
      </c>
      <c r="E14" s="219">
        <f>E12</f>
        <v>29100000</v>
      </c>
      <c r="F14" s="5">
        <v>0</v>
      </c>
      <c r="G14" s="232">
        <v>0</v>
      </c>
      <c r="H14" s="232"/>
      <c r="I14" s="232"/>
      <c r="J14" s="232"/>
    </row>
  </sheetData>
  <sheetProtection/>
  <mergeCells count="9">
    <mergeCell ref="D6:F6"/>
    <mergeCell ref="G10:J10"/>
    <mergeCell ref="G11:J11"/>
    <mergeCell ref="G12:J12"/>
    <mergeCell ref="G13:J13"/>
    <mergeCell ref="G14:J14"/>
    <mergeCell ref="G7:J7"/>
    <mergeCell ref="G8:J8"/>
    <mergeCell ref="G9:J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5" width="13.00390625" style="0" customWidth="1"/>
  </cols>
  <sheetData>
    <row r="1" ht="12.75">
      <c r="B1" s="1" t="s">
        <v>732</v>
      </c>
    </row>
    <row r="3" spans="2:3" ht="12.75">
      <c r="B3" t="s">
        <v>149</v>
      </c>
      <c r="C3" s="57" t="s">
        <v>125</v>
      </c>
    </row>
    <row r="5" spans="1:5" ht="12.75">
      <c r="A5" s="5"/>
      <c r="B5" s="6" t="s">
        <v>114</v>
      </c>
      <c r="C5" s="5"/>
      <c r="D5" s="52" t="s">
        <v>156</v>
      </c>
      <c r="E5" s="5" t="s">
        <v>407</v>
      </c>
    </row>
    <row r="6" spans="1:5" ht="12.75">
      <c r="A6" s="5" t="s">
        <v>57</v>
      </c>
      <c r="B6" s="8" t="s">
        <v>58</v>
      </c>
      <c r="C6" s="8" t="s">
        <v>63</v>
      </c>
      <c r="D6" s="5" t="s">
        <v>406</v>
      </c>
      <c r="E6" s="5" t="s">
        <v>85</v>
      </c>
    </row>
    <row r="7" spans="1:5" ht="12.75">
      <c r="A7" s="5" t="s">
        <v>116</v>
      </c>
      <c r="B7" s="5" t="s">
        <v>0</v>
      </c>
      <c r="C7" s="8" t="s">
        <v>126</v>
      </c>
      <c r="D7" s="5"/>
      <c r="E7" s="5"/>
    </row>
    <row r="8" spans="1:5" ht="12.75">
      <c r="A8" s="5"/>
      <c r="B8" s="5"/>
      <c r="C8" s="5"/>
      <c r="D8" s="5"/>
      <c r="E8" s="5"/>
    </row>
    <row r="9" spans="1:5" ht="12.75">
      <c r="A9" s="5">
        <v>1</v>
      </c>
      <c r="B9" s="8" t="s">
        <v>117</v>
      </c>
      <c r="C9" s="58">
        <v>0</v>
      </c>
      <c r="D9" s="5"/>
      <c r="E9" s="5"/>
    </row>
    <row r="10" spans="1:5" ht="12.75">
      <c r="A10" s="5">
        <v>2</v>
      </c>
      <c r="B10" s="8" t="s">
        <v>118</v>
      </c>
      <c r="C10" s="58">
        <v>0</v>
      </c>
      <c r="D10" s="5"/>
      <c r="E10" s="5"/>
    </row>
    <row r="11" spans="1:5" ht="12.75">
      <c r="A11" s="5">
        <v>3</v>
      </c>
      <c r="B11" s="5" t="s">
        <v>119</v>
      </c>
      <c r="C11" s="58"/>
      <c r="D11" s="5"/>
      <c r="E11" s="5"/>
    </row>
    <row r="12" spans="1:5" ht="12.75">
      <c r="A12" s="5">
        <v>4</v>
      </c>
      <c r="B12" s="8" t="s">
        <v>120</v>
      </c>
      <c r="C12" s="58">
        <v>0</v>
      </c>
      <c r="D12" s="5"/>
      <c r="E12" s="5"/>
    </row>
    <row r="13" spans="1:5" ht="12.75">
      <c r="A13" s="5">
        <v>5</v>
      </c>
      <c r="B13" s="8" t="s">
        <v>121</v>
      </c>
      <c r="C13" s="58">
        <v>0</v>
      </c>
      <c r="D13" s="5"/>
      <c r="E13" s="5"/>
    </row>
    <row r="14" spans="1:5" ht="12.75">
      <c r="A14" s="5">
        <v>6</v>
      </c>
      <c r="B14" s="8" t="s">
        <v>122</v>
      </c>
      <c r="C14" s="58">
        <v>0</v>
      </c>
      <c r="D14" s="5"/>
      <c r="E14" s="5"/>
    </row>
    <row r="15" spans="1:5" ht="12.75">
      <c r="A15" s="5">
        <v>7</v>
      </c>
      <c r="B15" s="5" t="s">
        <v>123</v>
      </c>
      <c r="C15" s="58">
        <v>3991000</v>
      </c>
      <c r="D15" s="131">
        <v>3592119</v>
      </c>
      <c r="E15" s="5">
        <v>2149000</v>
      </c>
    </row>
    <row r="16" spans="1:5" ht="12.75">
      <c r="A16" s="14">
        <v>8</v>
      </c>
      <c r="B16" s="14" t="s">
        <v>422</v>
      </c>
      <c r="C16" s="58">
        <v>0</v>
      </c>
      <c r="D16" s="5">
        <v>490000</v>
      </c>
      <c r="E16" s="5">
        <v>490000</v>
      </c>
    </row>
    <row r="17" spans="1:5" ht="12.75">
      <c r="A17" s="5"/>
      <c r="B17" s="8"/>
      <c r="C17" s="58"/>
      <c r="D17" s="5"/>
      <c r="E17" s="5"/>
    </row>
    <row r="18" spans="1:5" ht="12.75">
      <c r="A18" s="5"/>
      <c r="B18" s="8"/>
      <c r="C18" s="58"/>
      <c r="D18" s="5"/>
      <c r="E18" s="5"/>
    </row>
    <row r="19" spans="1:5" ht="12.75">
      <c r="A19" s="5">
        <v>9</v>
      </c>
      <c r="B19" s="8" t="s">
        <v>41</v>
      </c>
      <c r="C19" s="59">
        <f>SUM(C9:C18)</f>
        <v>3991000</v>
      </c>
      <c r="D19" s="132">
        <f>SUM(D9:D18)</f>
        <v>4082119</v>
      </c>
      <c r="E19" s="130">
        <f>SUM(E9:E18)</f>
        <v>2639000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2018-05-08T12:17:26Z</cp:lastPrinted>
  <dcterms:created xsi:type="dcterms:W3CDTF">2006-01-17T11:47:21Z</dcterms:created>
  <dcterms:modified xsi:type="dcterms:W3CDTF">2018-05-28T08:40:21Z</dcterms:modified>
  <cp:category/>
  <cp:version/>
  <cp:contentType/>
  <cp:contentStatus/>
</cp:coreProperties>
</file>