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NDELETEK MEGKÜLDÉSE OPTEN 201609-TŐL\2017\2017. április 27 KGY\14_2017\"/>
    </mc:Choice>
  </mc:AlternateContent>
  <bookViews>
    <workbookView xWindow="0" yWindow="0" windowWidth="22680" windowHeight="4770" activeTab="1"/>
  </bookViews>
  <sheets>
    <sheet name="4. melléklet" sheetId="1" r:id="rId1"/>
    <sheet name="4.1 melléklet" sheetId="2" r:id="rId2"/>
  </sheets>
  <definedNames>
    <definedName name="_xlnm.Print_Area" localSheetId="0">'4. melléklet'!$A$1:$AA$73</definedName>
    <definedName name="_xlnm.Print_Area" localSheetId="1">'4.1 melléklet'!$A$1:$AD$66</definedName>
  </definedNames>
  <calcPr calcId="152511"/>
</workbook>
</file>

<file path=xl/calcChain.xml><?xml version="1.0" encoding="utf-8"?>
<calcChain xmlns="http://schemas.openxmlformats.org/spreadsheetml/2006/main">
  <c r="S55" i="1" l="1"/>
  <c r="AD23" i="2" l="1"/>
  <c r="AA34" i="1"/>
  <c r="U32" i="2" l="1"/>
  <c r="AD16" i="2"/>
  <c r="S31" i="1" l="1"/>
  <c r="AD12" i="2"/>
  <c r="AD14" i="2"/>
  <c r="S14" i="1" l="1"/>
  <c r="S12" i="1"/>
  <c r="S9" i="1"/>
  <c r="U34" i="2"/>
  <c r="AD22" i="2"/>
  <c r="AA19" i="1"/>
  <c r="AD35" i="2"/>
  <c r="U43" i="1" l="1"/>
  <c r="V43" i="1"/>
  <c r="W43" i="1"/>
  <c r="X43" i="1"/>
  <c r="Y43" i="1"/>
  <c r="Z43" i="1"/>
  <c r="T43" i="1"/>
  <c r="M43" i="1"/>
  <c r="N43" i="1"/>
  <c r="O43" i="1"/>
  <c r="P43" i="1"/>
  <c r="Q43" i="1"/>
  <c r="R43" i="1"/>
  <c r="L43" i="1"/>
  <c r="S20" i="1" l="1"/>
  <c r="L42" i="1" l="1"/>
  <c r="M42" i="1"/>
  <c r="N42" i="1"/>
  <c r="O42" i="1"/>
  <c r="P42" i="1"/>
  <c r="U52" i="2" l="1"/>
  <c r="U53" i="2"/>
  <c r="W43" i="2"/>
  <c r="X43" i="2"/>
  <c r="Y43" i="2"/>
  <c r="Z43" i="2"/>
  <c r="AA43" i="2"/>
  <c r="AB43" i="2"/>
  <c r="AC43" i="2"/>
  <c r="U51" i="1"/>
  <c r="V51" i="1"/>
  <c r="W51" i="1"/>
  <c r="X51" i="1"/>
  <c r="Y51" i="1"/>
  <c r="Z51" i="1"/>
  <c r="T51" i="1"/>
  <c r="S52" i="1"/>
  <c r="S53" i="1"/>
  <c r="S50" i="1"/>
  <c r="S49" i="1"/>
  <c r="S46" i="1"/>
  <c r="S47" i="1"/>
  <c r="S45" i="1"/>
  <c r="S44" i="1"/>
  <c r="S43" i="1" l="1"/>
  <c r="M13" i="2"/>
  <c r="S16" i="1" l="1"/>
  <c r="S17" i="1"/>
  <c r="S18" i="1"/>
  <c r="S40" i="1" l="1"/>
  <c r="S32" i="1"/>
  <c r="V16" i="2" l="1"/>
  <c r="V39" i="2"/>
  <c r="S15" i="1"/>
  <c r="V32" i="2"/>
  <c r="U9" i="2" l="1"/>
  <c r="R42" i="1" l="1"/>
  <c r="AD9" i="2" l="1"/>
  <c r="AA45" i="1" l="1"/>
  <c r="AA44" i="1"/>
  <c r="V53" i="2"/>
  <c r="U38" i="2"/>
  <c r="P60" i="2"/>
  <c r="L60" i="1"/>
  <c r="S62" i="1"/>
  <c r="S54" i="1"/>
  <c r="S56" i="1"/>
  <c r="S57" i="1"/>
  <c r="S58" i="1"/>
  <c r="S59" i="1"/>
  <c r="U12" i="2"/>
  <c r="AA43" i="1" l="1"/>
  <c r="AD29" i="2"/>
  <c r="S36" i="1" l="1"/>
  <c r="S37" i="1"/>
  <c r="S38" i="1"/>
  <c r="S39" i="1"/>
  <c r="S41" i="1"/>
  <c r="AA49" i="1" l="1"/>
  <c r="AA50" i="1"/>
  <c r="AA41" i="1" l="1"/>
  <c r="U57" i="2" l="1"/>
  <c r="U58" i="2"/>
  <c r="U59" i="2"/>
  <c r="AD50" i="2" l="1"/>
  <c r="U14" i="2" l="1"/>
  <c r="V62" i="2" l="1"/>
  <c r="V54" i="2"/>
  <c r="V55" i="2"/>
  <c r="V56" i="2"/>
  <c r="V57" i="2"/>
  <c r="V58" i="2"/>
  <c r="V59" i="2"/>
  <c r="V52" i="2"/>
  <c r="V50" i="2"/>
  <c r="V49" i="2"/>
  <c r="V45" i="2"/>
  <c r="V46" i="2"/>
  <c r="V47" i="2"/>
  <c r="V44" i="2"/>
  <c r="V10" i="2"/>
  <c r="V11" i="2"/>
  <c r="V12" i="2"/>
  <c r="V13" i="2"/>
  <c r="V14" i="2"/>
  <c r="V15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3" i="2"/>
  <c r="V34" i="2"/>
  <c r="V35" i="2"/>
  <c r="V36" i="2"/>
  <c r="V37" i="2"/>
  <c r="V38" i="2"/>
  <c r="V40" i="2"/>
  <c r="V41" i="2"/>
  <c r="V9" i="2"/>
  <c r="M9" i="2"/>
  <c r="AD66" i="2"/>
  <c r="AD62" i="2"/>
  <c r="AC60" i="2"/>
  <c r="AB60" i="2"/>
  <c r="AA60" i="2"/>
  <c r="Z60" i="2"/>
  <c r="Y60" i="2"/>
  <c r="X60" i="2"/>
  <c r="W60" i="2"/>
  <c r="AD59" i="2"/>
  <c r="AD58" i="2"/>
  <c r="AD57" i="2"/>
  <c r="AD56" i="2"/>
  <c r="AD55" i="2"/>
  <c r="AD54" i="2"/>
  <c r="AD53" i="2"/>
  <c r="AD52" i="2"/>
  <c r="AC51" i="2"/>
  <c r="AB51" i="2"/>
  <c r="AA51" i="2"/>
  <c r="Z51" i="2"/>
  <c r="Y51" i="2"/>
  <c r="X51" i="2"/>
  <c r="W51" i="2"/>
  <c r="AD49" i="2"/>
  <c r="AC48" i="2"/>
  <c r="AB48" i="2"/>
  <c r="AA48" i="2"/>
  <c r="Z48" i="2"/>
  <c r="Y48" i="2"/>
  <c r="X48" i="2"/>
  <c r="W48" i="2"/>
  <c r="AD47" i="2"/>
  <c r="AD46" i="2"/>
  <c r="AD45" i="2"/>
  <c r="AD44" i="2"/>
  <c r="AC42" i="2"/>
  <c r="AB42" i="2"/>
  <c r="AA42" i="2"/>
  <c r="Z42" i="2"/>
  <c r="Y42" i="2"/>
  <c r="X42" i="2"/>
  <c r="W42" i="2"/>
  <c r="AD41" i="2"/>
  <c r="AD40" i="2"/>
  <c r="AD39" i="2"/>
  <c r="AD38" i="2"/>
  <c r="AD37" i="2"/>
  <c r="AD36" i="2"/>
  <c r="AD34" i="2"/>
  <c r="AD33" i="2"/>
  <c r="AD32" i="2"/>
  <c r="AD31" i="2"/>
  <c r="AD30" i="2"/>
  <c r="AD28" i="2"/>
  <c r="AD27" i="2"/>
  <c r="AD26" i="2"/>
  <c r="AD25" i="2"/>
  <c r="AD24" i="2"/>
  <c r="AD21" i="2"/>
  <c r="AD20" i="2"/>
  <c r="AD19" i="2"/>
  <c r="AD18" i="2"/>
  <c r="AD17" i="2"/>
  <c r="AD15" i="2"/>
  <c r="AD13" i="2"/>
  <c r="AD11" i="2"/>
  <c r="AD10" i="2"/>
  <c r="AA62" i="1"/>
  <c r="Z60" i="1"/>
  <c r="Y60" i="1"/>
  <c r="X60" i="1"/>
  <c r="W60" i="1"/>
  <c r="V60" i="1"/>
  <c r="U60" i="1"/>
  <c r="T60" i="1"/>
  <c r="AA59" i="1"/>
  <c r="AA58" i="1"/>
  <c r="AA57" i="1"/>
  <c r="AA56" i="1"/>
  <c r="AA55" i="1"/>
  <c r="AA54" i="1"/>
  <c r="AA53" i="1"/>
  <c r="AA52" i="1"/>
  <c r="Z48" i="1"/>
  <c r="Y48" i="1"/>
  <c r="X48" i="1"/>
  <c r="W48" i="1"/>
  <c r="V48" i="1"/>
  <c r="U48" i="1"/>
  <c r="T48" i="1"/>
  <c r="AA47" i="1"/>
  <c r="AA46" i="1"/>
  <c r="Z42" i="1"/>
  <c r="Y42" i="1"/>
  <c r="X42" i="1"/>
  <c r="W42" i="1"/>
  <c r="V42" i="1"/>
  <c r="U42" i="1"/>
  <c r="T42" i="1"/>
  <c r="AA40" i="1"/>
  <c r="AA39" i="1"/>
  <c r="AA38" i="1"/>
  <c r="AA37" i="1"/>
  <c r="AA36" i="1"/>
  <c r="AA35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8" i="1"/>
  <c r="AA17" i="1"/>
  <c r="AA16" i="1"/>
  <c r="AA15" i="1"/>
  <c r="AA14" i="1"/>
  <c r="AA13" i="1"/>
  <c r="AA12" i="1"/>
  <c r="AA11" i="1"/>
  <c r="AA10" i="1"/>
  <c r="AA9" i="1"/>
  <c r="V48" i="2" l="1"/>
  <c r="AA42" i="1"/>
  <c r="AD51" i="2"/>
  <c r="AD43" i="2"/>
  <c r="V43" i="2"/>
  <c r="V60" i="2"/>
  <c r="AA51" i="1"/>
  <c r="AD60" i="2"/>
  <c r="AA60" i="1"/>
  <c r="AD48" i="2"/>
  <c r="Z61" i="1"/>
  <c r="Z63" i="1" s="1"/>
  <c r="AA48" i="1"/>
  <c r="Z61" i="2"/>
  <c r="Y61" i="1"/>
  <c r="Y63" i="1" s="1"/>
  <c r="W61" i="1"/>
  <c r="W63" i="1" s="1"/>
  <c r="V61" i="1"/>
  <c r="V63" i="1" s="1"/>
  <c r="AC61" i="2"/>
  <c r="AB61" i="2"/>
  <c r="AA61" i="2"/>
  <c r="Y61" i="2"/>
  <c r="X61" i="2"/>
  <c r="AD42" i="2"/>
  <c r="W61" i="2"/>
  <c r="X61" i="1"/>
  <c r="X63" i="1" s="1"/>
  <c r="V42" i="2"/>
  <c r="U61" i="1"/>
  <c r="U63" i="1" s="1"/>
  <c r="T61" i="1"/>
  <c r="T63" i="1" s="1"/>
  <c r="V51" i="2"/>
  <c r="E62" i="1"/>
  <c r="D62" i="1"/>
  <c r="E45" i="1"/>
  <c r="E44" i="1"/>
  <c r="D45" i="1"/>
  <c r="D44" i="1"/>
  <c r="AB63" i="2" l="1"/>
  <c r="X63" i="2"/>
  <c r="AC63" i="2"/>
  <c r="Y63" i="2"/>
  <c r="W63" i="2"/>
  <c r="AA63" i="2"/>
  <c r="V64" i="1"/>
  <c r="T64" i="1"/>
  <c r="W64" i="1"/>
  <c r="Z64" i="1"/>
  <c r="X64" i="1"/>
  <c r="U64" i="1"/>
  <c r="Y64" i="1"/>
  <c r="Z63" i="2"/>
  <c r="AD61" i="2"/>
  <c r="V61" i="2"/>
  <c r="AA61" i="1"/>
  <c r="AA63" i="1" s="1"/>
  <c r="M62" i="2"/>
  <c r="M54" i="2"/>
  <c r="M55" i="2"/>
  <c r="M56" i="2"/>
  <c r="M57" i="2"/>
  <c r="M58" i="2"/>
  <c r="M59" i="2"/>
  <c r="M53" i="2"/>
  <c r="M52" i="2"/>
  <c r="M50" i="2"/>
  <c r="M49" i="2"/>
  <c r="M45" i="2"/>
  <c r="M46" i="2"/>
  <c r="M47" i="2"/>
  <c r="M44" i="2"/>
  <c r="M10" i="2"/>
  <c r="M11" i="2"/>
  <c r="M12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U66" i="2"/>
  <c r="U62" i="2"/>
  <c r="T60" i="2"/>
  <c r="S60" i="2"/>
  <c r="R60" i="2"/>
  <c r="Q60" i="2"/>
  <c r="O60" i="2"/>
  <c r="N60" i="2"/>
  <c r="U56" i="2"/>
  <c r="U55" i="2"/>
  <c r="U54" i="2"/>
  <c r="T51" i="2"/>
  <c r="S51" i="2"/>
  <c r="R51" i="2"/>
  <c r="Q51" i="2"/>
  <c r="P51" i="2"/>
  <c r="O51" i="2"/>
  <c r="N51" i="2"/>
  <c r="U50" i="2"/>
  <c r="U49" i="2"/>
  <c r="T48" i="2"/>
  <c r="S48" i="2"/>
  <c r="R48" i="2"/>
  <c r="Q48" i="2"/>
  <c r="P48" i="2"/>
  <c r="O48" i="2"/>
  <c r="N48" i="2"/>
  <c r="U47" i="2"/>
  <c r="U46" i="2"/>
  <c r="U45" i="2"/>
  <c r="U44" i="2"/>
  <c r="T43" i="2"/>
  <c r="S43" i="2"/>
  <c r="R43" i="2"/>
  <c r="Q43" i="2"/>
  <c r="P43" i="2"/>
  <c r="O43" i="2"/>
  <c r="N43" i="2"/>
  <c r="T42" i="2"/>
  <c r="S42" i="2"/>
  <c r="R42" i="2"/>
  <c r="Q42" i="2"/>
  <c r="P42" i="2"/>
  <c r="O42" i="2"/>
  <c r="N42" i="2"/>
  <c r="U41" i="2"/>
  <c r="U40" i="2"/>
  <c r="U39" i="2"/>
  <c r="U37" i="2"/>
  <c r="U36" i="2"/>
  <c r="U35" i="2"/>
  <c r="U33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3" i="2"/>
  <c r="U11" i="2"/>
  <c r="U10" i="2"/>
  <c r="AA64" i="2" l="1"/>
  <c r="X64" i="2"/>
  <c r="AD63" i="2"/>
  <c r="Y64" i="2"/>
  <c r="W64" i="2"/>
  <c r="AC64" i="2"/>
  <c r="AB64" i="2"/>
  <c r="V63" i="2"/>
  <c r="Z64" i="2"/>
  <c r="AA64" i="1"/>
  <c r="M48" i="2"/>
  <c r="U43" i="2"/>
  <c r="M43" i="2"/>
  <c r="U51" i="2"/>
  <c r="U48" i="2"/>
  <c r="U60" i="2"/>
  <c r="T61" i="2"/>
  <c r="Q61" i="2"/>
  <c r="P61" i="2"/>
  <c r="U42" i="2"/>
  <c r="O61" i="2"/>
  <c r="S61" i="2"/>
  <c r="N61" i="2"/>
  <c r="R61" i="2"/>
  <c r="M60" i="2"/>
  <c r="M51" i="2"/>
  <c r="M42" i="2"/>
  <c r="AD64" i="2" l="1"/>
  <c r="N63" i="2"/>
  <c r="P63" i="2"/>
  <c r="S63" i="2"/>
  <c r="O63" i="2"/>
  <c r="T63" i="2"/>
  <c r="R63" i="2"/>
  <c r="V64" i="2"/>
  <c r="Q63" i="2"/>
  <c r="U61" i="2"/>
  <c r="M61" i="2"/>
  <c r="O60" i="1"/>
  <c r="M60" i="1"/>
  <c r="P60" i="1"/>
  <c r="Q60" i="1"/>
  <c r="S10" i="1"/>
  <c r="S11" i="1"/>
  <c r="Q42" i="1"/>
  <c r="S13" i="1"/>
  <c r="S19" i="1"/>
  <c r="S21" i="1"/>
  <c r="S22" i="1"/>
  <c r="S23" i="1"/>
  <c r="S25" i="1"/>
  <c r="S26" i="1"/>
  <c r="S27" i="1"/>
  <c r="S29" i="1"/>
  <c r="S30" i="1"/>
  <c r="S33" i="1"/>
  <c r="S34" i="1"/>
  <c r="S35" i="1"/>
  <c r="R60" i="1"/>
  <c r="N60" i="1"/>
  <c r="R51" i="1"/>
  <c r="Q51" i="1"/>
  <c r="N51" i="1"/>
  <c r="M51" i="1"/>
  <c r="R48" i="1"/>
  <c r="Q48" i="1"/>
  <c r="N48" i="1"/>
  <c r="M48" i="1"/>
  <c r="S28" i="1"/>
  <c r="S24" i="1"/>
  <c r="P64" i="2" l="1"/>
  <c r="R64" i="2"/>
  <c r="T64" i="2"/>
  <c r="N64" i="2"/>
  <c r="U63" i="2"/>
  <c r="S64" i="2"/>
  <c r="O64" i="2"/>
  <c r="M63" i="2"/>
  <c r="S60" i="1"/>
  <c r="Q64" i="2"/>
  <c r="M61" i="1"/>
  <c r="O51" i="1"/>
  <c r="L51" i="1"/>
  <c r="P51" i="1"/>
  <c r="L48" i="1"/>
  <c r="P48" i="1"/>
  <c r="O48" i="1"/>
  <c r="Q61" i="1"/>
  <c r="Q63" i="1" s="1"/>
  <c r="N61" i="1"/>
  <c r="N63" i="1" s="1"/>
  <c r="R61" i="1"/>
  <c r="R63" i="1" s="1"/>
  <c r="U64" i="2" l="1"/>
  <c r="M64" i="2"/>
  <c r="N64" i="1"/>
  <c r="Q64" i="1"/>
  <c r="R64" i="1"/>
  <c r="S42" i="1"/>
  <c r="M63" i="1"/>
  <c r="S51" i="1"/>
  <c r="S48" i="1"/>
  <c r="P61" i="1"/>
  <c r="P63" i="1" s="1"/>
  <c r="L61" i="1"/>
  <c r="O61" i="1"/>
  <c r="O63" i="1" s="1"/>
  <c r="O64" i="1" l="1"/>
  <c r="P64" i="1"/>
  <c r="M64" i="1"/>
  <c r="L63" i="1"/>
  <c r="S61" i="1"/>
  <c r="K62" i="1"/>
  <c r="K59" i="1"/>
  <c r="K58" i="1"/>
  <c r="K57" i="1"/>
  <c r="K56" i="1"/>
  <c r="K55" i="1"/>
  <c r="K54" i="1"/>
  <c r="K53" i="1"/>
  <c r="K52" i="1"/>
  <c r="K50" i="1"/>
  <c r="K49" i="1"/>
  <c r="K47" i="1"/>
  <c r="K46" i="1"/>
  <c r="K45" i="1"/>
  <c r="K4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9" i="1"/>
  <c r="S63" i="1" l="1"/>
  <c r="L64" i="1"/>
  <c r="L66" i="2"/>
  <c r="S64" i="1" l="1"/>
  <c r="D62" i="2"/>
  <c r="D53" i="2"/>
  <c r="D54" i="2"/>
  <c r="D55" i="2"/>
  <c r="D56" i="2"/>
  <c r="D57" i="2"/>
  <c r="D58" i="2"/>
  <c r="D59" i="2"/>
  <c r="D52" i="2"/>
  <c r="D50" i="2"/>
  <c r="D49" i="2"/>
  <c r="D46" i="2"/>
  <c r="D47" i="2"/>
  <c r="D44" i="2"/>
  <c r="D45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9" i="2"/>
  <c r="D43" i="2" l="1"/>
  <c r="D42" i="2"/>
  <c r="D60" i="2"/>
  <c r="D51" i="2"/>
  <c r="D48" i="2"/>
  <c r="D61" i="2" l="1"/>
  <c r="D63" i="2" s="1"/>
  <c r="D64" i="2" s="1"/>
  <c r="L62" i="2"/>
  <c r="K60" i="2"/>
  <c r="J60" i="2"/>
  <c r="I60" i="2"/>
  <c r="H60" i="2"/>
  <c r="G60" i="2"/>
  <c r="F60" i="2"/>
  <c r="E60" i="2"/>
  <c r="L59" i="2"/>
  <c r="L58" i="2"/>
  <c r="L57" i="2"/>
  <c r="L56" i="2"/>
  <c r="L55" i="2"/>
  <c r="L54" i="2"/>
  <c r="L53" i="2"/>
  <c r="L52" i="2"/>
  <c r="K51" i="2"/>
  <c r="J51" i="2"/>
  <c r="I51" i="2"/>
  <c r="H51" i="2"/>
  <c r="G51" i="2"/>
  <c r="F51" i="2"/>
  <c r="E51" i="2"/>
  <c r="L50" i="2"/>
  <c r="L49" i="2"/>
  <c r="K48" i="2"/>
  <c r="J48" i="2"/>
  <c r="I48" i="2"/>
  <c r="H48" i="2"/>
  <c r="G48" i="2"/>
  <c r="F48" i="2"/>
  <c r="E48" i="2"/>
  <c r="L47" i="2"/>
  <c r="L46" i="2"/>
  <c r="L45" i="2"/>
  <c r="L44" i="2"/>
  <c r="K43" i="2"/>
  <c r="J43" i="2"/>
  <c r="I43" i="2"/>
  <c r="H43" i="2"/>
  <c r="G43" i="2"/>
  <c r="F43" i="2"/>
  <c r="E43" i="2"/>
  <c r="K42" i="2"/>
  <c r="J42" i="2"/>
  <c r="I42" i="2"/>
  <c r="H42" i="2"/>
  <c r="G42" i="2"/>
  <c r="F42" i="2"/>
  <c r="E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43" i="2" l="1"/>
  <c r="I61" i="2"/>
  <c r="I63" i="2" s="1"/>
  <c r="I64" i="2" s="1"/>
  <c r="L48" i="2"/>
  <c r="E61" i="2"/>
  <c r="E63" i="2" s="1"/>
  <c r="E64" i="2" s="1"/>
  <c r="F61" i="2"/>
  <c r="F63" i="2" s="1"/>
  <c r="F64" i="2" s="1"/>
  <c r="L60" i="2"/>
  <c r="L51" i="2"/>
  <c r="J61" i="2"/>
  <c r="J63" i="2" s="1"/>
  <c r="J64" i="2" s="1"/>
  <c r="G61" i="2"/>
  <c r="G63" i="2" s="1"/>
  <c r="G64" i="2" s="1"/>
  <c r="K61" i="2"/>
  <c r="K63" i="2" s="1"/>
  <c r="K64" i="2" s="1"/>
  <c r="H61" i="2"/>
  <c r="H63" i="2" s="1"/>
  <c r="L42" i="2"/>
  <c r="H64" i="2" l="1"/>
  <c r="L61" i="2"/>
  <c r="L63" i="2" s="1"/>
  <c r="L64" i="2" s="1"/>
  <c r="E60" i="1" l="1"/>
  <c r="F60" i="1"/>
  <c r="G60" i="1"/>
  <c r="H60" i="1"/>
  <c r="I60" i="1"/>
  <c r="J60" i="1"/>
  <c r="K60" i="1"/>
  <c r="D60" i="1"/>
  <c r="K51" i="1"/>
  <c r="E51" i="1"/>
  <c r="F51" i="1"/>
  <c r="G51" i="1"/>
  <c r="H51" i="1"/>
  <c r="I51" i="1"/>
  <c r="J51" i="1"/>
  <c r="D51" i="1"/>
  <c r="E48" i="1"/>
  <c r="F48" i="1"/>
  <c r="G48" i="1"/>
  <c r="H48" i="1"/>
  <c r="I48" i="1"/>
  <c r="J48" i="1"/>
  <c r="K48" i="1"/>
  <c r="D48" i="1"/>
  <c r="E43" i="1"/>
  <c r="F43" i="1"/>
  <c r="G43" i="1"/>
  <c r="H43" i="1"/>
  <c r="I43" i="1"/>
  <c r="J43" i="1"/>
  <c r="K43" i="1"/>
  <c r="D43" i="1"/>
  <c r="E42" i="1"/>
  <c r="F42" i="1"/>
  <c r="G42" i="1"/>
  <c r="H42" i="1"/>
  <c r="I42" i="1"/>
  <c r="J42" i="1"/>
  <c r="K42" i="1"/>
  <c r="D42" i="1"/>
  <c r="H61" i="1" l="1"/>
  <c r="H63" i="1" s="1"/>
  <c r="H64" i="1" s="1"/>
  <c r="J61" i="1"/>
  <c r="J63" i="1" s="1"/>
  <c r="J64" i="1" s="1"/>
  <c r="F61" i="1"/>
  <c r="D61" i="1"/>
  <c r="D63" i="1" s="1"/>
  <c r="D64" i="1" s="1"/>
  <c r="K61" i="1"/>
  <c r="G61" i="1"/>
  <c r="G63" i="1" s="1"/>
  <c r="G64" i="1" s="1"/>
  <c r="I61" i="1"/>
  <c r="I63" i="1" s="1"/>
  <c r="I64" i="1" s="1"/>
  <c r="E61" i="1"/>
  <c r="E63" i="1" s="1"/>
  <c r="E64" i="1" s="1"/>
  <c r="K63" i="1" l="1"/>
  <c r="F63" i="1"/>
  <c r="F64" i="1" s="1"/>
  <c r="K64" i="1" l="1"/>
</calcChain>
</file>

<file path=xl/sharedStrings.xml><?xml version="1.0" encoding="utf-8"?>
<sst xmlns="http://schemas.openxmlformats.org/spreadsheetml/2006/main" count="349" uniqueCount="167">
  <si>
    <t>Összesen</t>
  </si>
  <si>
    <t>1.</t>
  </si>
  <si>
    <t>Ifjúság Utcai Óvoda</t>
  </si>
  <si>
    <t>2.</t>
  </si>
  <si>
    <t>Boldogfalva Óvoda</t>
  </si>
  <si>
    <t>3.</t>
  </si>
  <si>
    <t>Liget Óvoda</t>
  </si>
  <si>
    <t>4.</t>
  </si>
  <si>
    <t>Görgey Utcai Óvoda</t>
  </si>
  <si>
    <t>5.</t>
  </si>
  <si>
    <t>Lehel Utcai Óvoda</t>
  </si>
  <si>
    <t>6.</t>
  </si>
  <si>
    <t>Mosolykert Óvoda</t>
  </si>
  <si>
    <t>7.</t>
  </si>
  <si>
    <t>Sinay Miklós Utcai Óvoda</t>
  </si>
  <si>
    <t>8.</t>
  </si>
  <si>
    <t>Ispotály Utcai Óvoda</t>
  </si>
  <si>
    <t>9.</t>
  </si>
  <si>
    <t>Áchim András Utcai Óvoda</t>
  </si>
  <si>
    <t>10.</t>
  </si>
  <si>
    <t>Levendula Óvoda</t>
  </si>
  <si>
    <t>11.</t>
  </si>
  <si>
    <t>Közép Utcai Óvoda</t>
  </si>
  <si>
    <t>12.</t>
  </si>
  <si>
    <t>Szivárvány Óvoda</t>
  </si>
  <si>
    <t>13.</t>
  </si>
  <si>
    <t>Százszorszép Óvoda</t>
  </si>
  <si>
    <t>14.</t>
  </si>
  <si>
    <t>Angyalkert Óvoda</t>
  </si>
  <si>
    <t>15.</t>
  </si>
  <si>
    <t>Karácsony György Utcai Óvoda</t>
  </si>
  <si>
    <t>16.</t>
  </si>
  <si>
    <t>Mesekert Óvoda</t>
  </si>
  <si>
    <t>17.</t>
  </si>
  <si>
    <t>Szabadságtelepi Óvoda</t>
  </si>
  <si>
    <t>18.</t>
  </si>
  <si>
    <t>Faragó Utcai Óvoda</t>
  </si>
  <si>
    <t>19.</t>
  </si>
  <si>
    <t>Kemény Zsigmond Utcai Óvoda</t>
  </si>
  <si>
    <t>20.</t>
  </si>
  <si>
    <t>Táncsics Mihály Utcai Óvoda</t>
  </si>
  <si>
    <t>21.</t>
  </si>
  <si>
    <t>Sípos Utcai Óvoda</t>
  </si>
  <si>
    <t>22.</t>
  </si>
  <si>
    <t>Thaly Kálmán Utcai Óvoda</t>
  </si>
  <si>
    <t>23.</t>
  </si>
  <si>
    <t>Simonyi Úti Óvoda</t>
  </si>
  <si>
    <t>24.</t>
  </si>
  <si>
    <t>Pósa Utcai Óvoda</t>
  </si>
  <si>
    <t>25.</t>
  </si>
  <si>
    <t>Hajó Utcai Óvoda</t>
  </si>
  <si>
    <t>26.</t>
  </si>
  <si>
    <t>Nagyerdei Óvoda</t>
  </si>
  <si>
    <t>27.</t>
  </si>
  <si>
    <t>Gönczy Pál Utcai Óvoda</t>
  </si>
  <si>
    <t>28.</t>
  </si>
  <si>
    <t>Alsójózsai Kerekerdő Óvoda</t>
  </si>
  <si>
    <t>29.</t>
  </si>
  <si>
    <t>Margit Téri Óvoda</t>
  </si>
  <si>
    <t>30.</t>
  </si>
  <si>
    <t>Tócóskerti Óvoda</t>
  </si>
  <si>
    <t>31.</t>
  </si>
  <si>
    <t>Kuruc Utcai Óvoda</t>
  </si>
  <si>
    <t>32.</t>
  </si>
  <si>
    <t>Homokkerti Pitypang Óvoda</t>
  </si>
  <si>
    <t>33.</t>
  </si>
  <si>
    <t>Újkerti Manófalva Óvoda</t>
  </si>
  <si>
    <t>Ifjúság utcai Óvoda összesen</t>
  </si>
  <si>
    <t>34.</t>
  </si>
  <si>
    <t>Kodály Filharmónia Debrecen összesen</t>
  </si>
  <si>
    <t>ebből:
Kodály Filharmonikusok Debrecen</t>
  </si>
  <si>
    <t>Kodály Kórus Debrecen</t>
  </si>
  <si>
    <t>35.</t>
  </si>
  <si>
    <t>Méliusz Juhász Péter Könyvtár</t>
  </si>
  <si>
    <t>36.</t>
  </si>
  <si>
    <t>Debreceni Művelődési Központ</t>
  </si>
  <si>
    <t>Méliusz Juhász Péter Könyvtár összesen</t>
  </si>
  <si>
    <t>37.</t>
  </si>
  <si>
    <t>Csokonai Színház</t>
  </si>
  <si>
    <t>38.</t>
  </si>
  <si>
    <t>Vojtina Bábszínház</t>
  </si>
  <si>
    <t>Csokonai Színház összesen</t>
  </si>
  <si>
    <t>39.</t>
  </si>
  <si>
    <t>40.</t>
  </si>
  <si>
    <t xml:space="preserve">Debreceni Közterület Felügyelet </t>
  </si>
  <si>
    <t>41.</t>
  </si>
  <si>
    <t>42.</t>
  </si>
  <si>
    <t>DMJV Idősek Háza</t>
  </si>
  <si>
    <t>43.</t>
  </si>
  <si>
    <t>DMJV Városi Szociális Szolgálat</t>
  </si>
  <si>
    <t>44.</t>
  </si>
  <si>
    <t>DMJV Egyesített Bölcsődei Intézménye</t>
  </si>
  <si>
    <t>45.</t>
  </si>
  <si>
    <t>DMJV Gyermekvédelmi Intézménye</t>
  </si>
  <si>
    <t>46.</t>
  </si>
  <si>
    <t>Debreceni Intézményműködtető Központ összesen</t>
  </si>
  <si>
    <t>ÖSSZESEN</t>
  </si>
  <si>
    <t>47.</t>
  </si>
  <si>
    <t>DMJV Polgármesteri Hivatala</t>
  </si>
  <si>
    <t>MINDÖSSZESEN</t>
  </si>
  <si>
    <t>ebből: - kötelező feladat</t>
  </si>
  <si>
    <t xml:space="preserve">           - önként vállalt feladat</t>
  </si>
  <si>
    <t xml:space="preserve">           - állami (államigazgatási) feladat</t>
  </si>
  <si>
    <t>Ft-ban</t>
  </si>
  <si>
    <t xml:space="preserve">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</si>
  <si>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</si>
  <si>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</si>
  <si>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</si>
  <si>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</si>
  <si>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</si>
  <si>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</si>
  <si>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</si>
  <si>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</si>
  <si>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</si>
  <si>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</si>
  <si>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</si>
  <si>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</si>
  <si>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Cím</t>
  </si>
  <si>
    <t>Alcím</t>
  </si>
  <si>
    <t>Költségvetési szerv megnevezése</t>
  </si>
  <si>
    <t>Dologi kiadás</t>
  </si>
  <si>
    <t>Eredeti előirányzat</t>
  </si>
  <si>
    <t>ebből:</t>
  </si>
  <si>
    <t>Gyógyszer, vegyszer</t>
  </si>
  <si>
    <t>Élelmiszer beszerzés</t>
  </si>
  <si>
    <t>Vásárolt élelmiszer</t>
  </si>
  <si>
    <t>Gáz</t>
  </si>
  <si>
    <t>Villany</t>
  </si>
  <si>
    <t>Távhő</t>
  </si>
  <si>
    <t>Víz</t>
  </si>
  <si>
    <t>34.1.</t>
  </si>
  <si>
    <t>34.2.</t>
  </si>
  <si>
    <t>Déri Múzeum</t>
  </si>
  <si>
    <t>Költségvetési szervek költségvetési kiadásai, kiemelt kiadási előirányzatonkénti részlezetésben</t>
  </si>
  <si>
    <t xml:space="preserve">Déri Múzeum </t>
  </si>
  <si>
    <t>Debreceni Intézményműködtető Központ</t>
  </si>
  <si>
    <t>Kötött kiadások előirányzata
(a dologi kiadásokból visszatervezendő kiadási előirányzatok)</t>
  </si>
  <si>
    <t>DMJV Család- és Gyermekjóléti Központ</t>
  </si>
  <si>
    <t>Működési költségvetés</t>
  </si>
  <si>
    <t>Felhalmozási költségvetés</t>
  </si>
  <si>
    <t>Költségvetési kiadások összesen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</si>
  <si>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</si>
  <si>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</si>
  <si>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</si>
  <si>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</si>
  <si>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
(K5)</t>
  </si>
  <si>
    <t>Beruházások
(K6)</t>
  </si>
  <si>
    <t>Felújítások 
(K7)</t>
  </si>
  <si>
    <t>Módosított előirányzat</t>
  </si>
  <si>
    <t>M</t>
  </si>
  <si>
    <t>N</t>
  </si>
  <si>
    <t>O</t>
  </si>
  <si>
    <t>P</t>
  </si>
  <si>
    <t>Q</t>
  </si>
  <si>
    <t>R</t>
  </si>
  <si>
    <t>S</t>
  </si>
  <si>
    <t>T</t>
  </si>
  <si>
    <t>U</t>
  </si>
  <si>
    <t>Teljesítés</t>
  </si>
  <si>
    <t>V</t>
  </si>
  <si>
    <t>W</t>
  </si>
  <si>
    <t>X</t>
  </si>
  <si>
    <t>Y</t>
  </si>
  <si>
    <t>AA</t>
  </si>
  <si>
    <t>Z</t>
  </si>
  <si>
    <t>4. melléklet a 14/2017. (IV. 27.) önkormányzati rendelethez</t>
  </si>
  <si>
    <t>4.1. melléklet a 14/2017.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</si>
</sst>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u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6" fillId="0" borderId="0"/>
    <xf numFmtId="0" fontId="5" fillId="0" borderId="0"/>
    <xf numFmtId="0" fontId="5" fillId="0" borderId="0"/>
    <xf numFmtId="0" fontId="5" fillId="0" borderId="0"/>
    <xf numFmtId="43" fontId="19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4" applyFont="1" applyFill="1"/>
    <xf numFmtId="0" fontId="1" fillId="0" borderId="0" xfId="4" applyFont="1" applyFill="1"/>
    <xf numFmtId="0" fontId="2" fillId="0" borderId="1" xfId="4" applyFont="1" applyFill="1" applyBorder="1" applyAlignment="1">
      <alignment horizontal="center"/>
    </xf>
    <xf numFmtId="3" fontId="5" fillId="0" borderId="0" xfId="4" applyNumberFormat="1" applyFont="1" applyFill="1" applyBorder="1"/>
    <xf numFmtId="0" fontId="10" fillId="0" borderId="0" xfId="0" applyFont="1" applyFill="1"/>
    <xf numFmtId="0" fontId="9" fillId="0" borderId="0" xfId="0" applyFont="1" applyFill="1" applyAlignment="1">
      <alignment horizontal="right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0" xfId="0" applyFont="1" applyFill="1"/>
    <xf numFmtId="3" fontId="10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3" fontId="1" fillId="0" borderId="1" xfId="4" applyNumberFormat="1" applyFont="1" applyFill="1" applyBorder="1" applyAlignment="1">
      <alignment vertical="center"/>
    </xf>
    <xf numFmtId="3" fontId="2" fillId="0" borderId="1" xfId="4" applyNumberFormat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3" fontId="15" fillId="0" borderId="1" xfId="2" applyNumberFormat="1" applyFont="1" applyFill="1" applyBorder="1" applyAlignment="1">
      <alignment horizontal="left" vertical="center" wrapText="1"/>
    </xf>
    <xf numFmtId="3" fontId="16" fillId="0" borderId="1" xfId="0" applyNumberFormat="1" applyFont="1" applyFill="1" applyBorder="1"/>
    <xf numFmtId="3" fontId="17" fillId="0" borderId="1" xfId="0" applyNumberFormat="1" applyFont="1" applyFill="1" applyBorder="1"/>
    <xf numFmtId="0" fontId="15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49" fontId="15" fillId="0" borderId="1" xfId="4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left" vertical="center" wrapText="1"/>
    </xf>
    <xf numFmtId="3" fontId="15" fillId="0" borderId="1" xfId="3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/>
    <xf numFmtId="3" fontId="15" fillId="0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/>
    <xf numFmtId="3" fontId="15" fillId="0" borderId="1" xfId="4" applyNumberFormat="1" applyFont="1" applyFill="1" applyBorder="1"/>
    <xf numFmtId="164" fontId="10" fillId="0" borderId="0" xfId="7" applyNumberFormat="1" applyFont="1" applyFill="1"/>
    <xf numFmtId="0" fontId="8" fillId="0" borderId="0" xfId="4" applyFont="1" applyFill="1" applyAlignment="1">
      <alignment horizontal="center"/>
    </xf>
    <xf numFmtId="0" fontId="8" fillId="0" borderId="0" xfId="4" applyFont="1" applyFill="1"/>
    <xf numFmtId="3" fontId="18" fillId="0" borderId="1" xfId="0" applyNumberFormat="1" applyFont="1" applyFill="1" applyBorder="1"/>
    <xf numFmtId="0" fontId="20" fillId="0" borderId="1" xfId="4" applyFont="1" applyFill="1" applyBorder="1" applyAlignment="1">
      <alignment horizontal="center"/>
    </xf>
    <xf numFmtId="3" fontId="20" fillId="0" borderId="1" xfId="4" applyNumberFormat="1" applyFont="1" applyFill="1" applyBorder="1" applyAlignment="1">
      <alignment vertical="center"/>
    </xf>
    <xf numFmtId="0" fontId="20" fillId="0" borderId="0" xfId="4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left" vertical="center" wrapText="1"/>
    </xf>
    <xf numFmtId="3" fontId="14" fillId="0" borderId="1" xfId="5" applyNumberFormat="1" applyFont="1" applyFill="1" applyBorder="1" applyAlignment="1">
      <alignment horizontal="left" vertical="center" wrapText="1"/>
    </xf>
    <xf numFmtId="3" fontId="1" fillId="0" borderId="1" xfId="5" applyNumberFormat="1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vertical="center" wrapText="1"/>
    </xf>
    <xf numFmtId="0" fontId="2" fillId="0" borderId="1" xfId="4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1" fillId="0" borderId="1" xfId="4" applyFont="1" applyFill="1" applyBorder="1" applyAlignment="1"/>
    <xf numFmtId="3" fontId="1" fillId="0" borderId="1" xfId="4" applyNumberFormat="1" applyFont="1" applyFill="1" applyBorder="1" applyAlignment="1">
      <alignment vertical="center" wrapText="1"/>
    </xf>
    <xf numFmtId="3" fontId="1" fillId="0" borderId="1" xfId="4" applyNumberFormat="1" applyFont="1" applyFill="1" applyBorder="1" applyAlignment="1">
      <alignment horizontal="left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horizontal="center" vertical="center" wrapText="1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0" fillId="0" borderId="3" xfId="4" applyFont="1" applyFill="1" applyBorder="1" applyAlignment="1" applyProtection="1">
      <alignment horizontal="center" vertical="center" wrapText="1"/>
    </xf>
    <xf numFmtId="0" fontId="20" fillId="0" borderId="6" xfId="4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>
      <alignment horizontal="center"/>
    </xf>
    <xf numFmtId="0" fontId="2" fillId="0" borderId="2" xfId="4" applyFont="1" applyFill="1" applyBorder="1" applyAlignment="1">
      <alignment horizontal="center"/>
    </xf>
    <xf numFmtId="0" fontId="2" fillId="0" borderId="5" xfId="4" applyFont="1" applyFill="1" applyBorder="1" applyAlignment="1">
      <alignment horizontal="center"/>
    </xf>
    <xf numFmtId="0" fontId="13" fillId="0" borderId="0" xfId="4" applyFont="1" applyFill="1" applyAlignment="1">
      <alignment horizontal="right"/>
    </xf>
    <xf numFmtId="0" fontId="13" fillId="0" borderId="0" xfId="4" applyFont="1" applyFill="1" applyAlignment="1">
      <alignment horizontal="center" wrapText="1"/>
    </xf>
    <xf numFmtId="0" fontId="1" fillId="0" borderId="8" xfId="4" applyFont="1" applyFill="1" applyBorder="1" applyAlignment="1">
      <alignment horizontal="right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0" borderId="6" xfId="4" applyFont="1" applyFill="1" applyBorder="1" applyAlignment="1" applyProtection="1">
      <alignment horizontal="center" vertical="center" wrapText="1"/>
    </xf>
    <xf numFmtId="0" fontId="2" fillId="0" borderId="7" xfId="4" applyFont="1" applyFill="1" applyBorder="1" applyAlignment="1" applyProtection="1">
      <alignment horizontal="center" vertical="center" wrapText="1"/>
    </xf>
    <xf numFmtId="49" fontId="1" fillId="0" borderId="1" xfId="4" applyNumberFormat="1" applyFont="1" applyFill="1" applyBorder="1" applyAlignment="1">
      <alignment horizontal="left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</cellXfs>
  <cellStyles count="8">
    <cellStyle name="Ezres" xfId="7" builtinId="3"/>
    <cellStyle name="Normál" xfId="0" builtinId="0"/>
    <cellStyle name="Normál 2" xfId="6"/>
    <cellStyle name="Normál 3" xfId="4"/>
    <cellStyle name="Normál 4" xfId="1"/>
    <cellStyle name="Normál_létszámkeret" xfId="3"/>
    <cellStyle name="Normál_létszámkeret 2" xfId="5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view="pageBreakPreview" zoomScale="70" zoomScaleNormal="70" zoomScaleSheetLayoutView="70" workbookViewId="0">
      <selection activeCell="G23" sqref="G23"/>
    </sheetView>
  </sheetViews>
  <sheetFormatPr defaultRowHeight="14.25" x14ac:dyDescent="0.2"/>
  <cols>
    <col min="1" max="2" width="7.42578125" style="5" customWidth="1"/>
    <col min="3" max="3" width="35.42578125" style="5" customWidth="1"/>
    <col min="4" max="4" width="17.85546875" style="5" customWidth="1"/>
    <col min="5" max="5" width="17.5703125" style="5" customWidth="1"/>
    <col min="6" max="6" width="17.85546875" style="5" customWidth="1"/>
    <col min="7" max="10" width="15.7109375" style="5" customWidth="1"/>
    <col min="11" max="11" width="20" style="5" customWidth="1"/>
    <col min="12" max="13" width="18.28515625" style="5" customWidth="1"/>
    <col min="14" max="14" width="17.85546875" style="5" customWidth="1"/>
    <col min="15" max="18" width="15.7109375" style="5" customWidth="1"/>
    <col min="19" max="19" width="21.7109375" style="5" customWidth="1"/>
    <col min="20" max="20" width="22.140625" style="5" customWidth="1"/>
    <col min="21" max="21" width="21.140625" style="5" customWidth="1"/>
    <col min="22" max="22" width="23.42578125" style="5" customWidth="1"/>
    <col min="23" max="24" width="15.7109375" style="5" customWidth="1"/>
    <col min="25" max="25" width="19.42578125" style="5" customWidth="1"/>
    <col min="26" max="26" width="19.140625" style="5" customWidth="1"/>
    <col min="27" max="27" width="21.7109375" style="5" customWidth="1"/>
    <col min="28" max="28" width="15.28515625" style="5" customWidth="1"/>
    <col min="29" max="29" width="14.28515625" style="5" customWidth="1"/>
    <col min="30" max="254" width="9.140625" style="5"/>
    <col min="255" max="255" width="7.42578125" style="5" customWidth="1"/>
    <col min="256" max="256" width="35.42578125" style="5" customWidth="1"/>
    <col min="257" max="264" width="15.7109375" style="5" customWidth="1"/>
    <col min="265" max="510" width="9.140625" style="5"/>
    <col min="511" max="511" width="7.42578125" style="5" customWidth="1"/>
    <col min="512" max="512" width="35.42578125" style="5" customWidth="1"/>
    <col min="513" max="520" width="15.7109375" style="5" customWidth="1"/>
    <col min="521" max="766" width="9.140625" style="5"/>
    <col min="767" max="767" width="7.42578125" style="5" customWidth="1"/>
    <col min="768" max="768" width="35.42578125" style="5" customWidth="1"/>
    <col min="769" max="776" width="15.7109375" style="5" customWidth="1"/>
    <col min="777" max="1022" width="9.140625" style="5"/>
    <col min="1023" max="1023" width="7.42578125" style="5" customWidth="1"/>
    <col min="1024" max="1024" width="35.42578125" style="5" customWidth="1"/>
    <col min="1025" max="1032" width="15.7109375" style="5" customWidth="1"/>
    <col min="1033" max="1278" width="9.140625" style="5"/>
    <col min="1279" max="1279" width="7.42578125" style="5" customWidth="1"/>
    <col min="1280" max="1280" width="35.42578125" style="5" customWidth="1"/>
    <col min="1281" max="1288" width="15.7109375" style="5" customWidth="1"/>
    <col min="1289" max="1534" width="9.140625" style="5"/>
    <col min="1535" max="1535" width="7.42578125" style="5" customWidth="1"/>
    <col min="1536" max="1536" width="35.42578125" style="5" customWidth="1"/>
    <col min="1537" max="1544" width="15.7109375" style="5" customWidth="1"/>
    <col min="1545" max="1790" width="9.140625" style="5"/>
    <col min="1791" max="1791" width="7.42578125" style="5" customWidth="1"/>
    <col min="1792" max="1792" width="35.42578125" style="5" customWidth="1"/>
    <col min="1793" max="1800" width="15.7109375" style="5" customWidth="1"/>
    <col min="1801" max="2046" width="9.140625" style="5"/>
    <col min="2047" max="2047" width="7.42578125" style="5" customWidth="1"/>
    <col min="2048" max="2048" width="35.42578125" style="5" customWidth="1"/>
    <col min="2049" max="2056" width="15.7109375" style="5" customWidth="1"/>
    <col min="2057" max="2302" width="9.140625" style="5"/>
    <col min="2303" max="2303" width="7.42578125" style="5" customWidth="1"/>
    <col min="2304" max="2304" width="35.42578125" style="5" customWidth="1"/>
    <col min="2305" max="2312" width="15.7109375" style="5" customWidth="1"/>
    <col min="2313" max="2558" width="9.140625" style="5"/>
    <col min="2559" max="2559" width="7.42578125" style="5" customWidth="1"/>
    <col min="2560" max="2560" width="35.42578125" style="5" customWidth="1"/>
    <col min="2561" max="2568" width="15.7109375" style="5" customWidth="1"/>
    <col min="2569" max="2814" width="9.140625" style="5"/>
    <col min="2815" max="2815" width="7.42578125" style="5" customWidth="1"/>
    <col min="2816" max="2816" width="35.42578125" style="5" customWidth="1"/>
    <col min="2817" max="2824" width="15.7109375" style="5" customWidth="1"/>
    <col min="2825" max="3070" width="9.140625" style="5"/>
    <col min="3071" max="3071" width="7.42578125" style="5" customWidth="1"/>
    <col min="3072" max="3072" width="35.42578125" style="5" customWidth="1"/>
    <col min="3073" max="3080" width="15.7109375" style="5" customWidth="1"/>
    <col min="3081" max="3326" width="9.140625" style="5"/>
    <col min="3327" max="3327" width="7.42578125" style="5" customWidth="1"/>
    <col min="3328" max="3328" width="35.42578125" style="5" customWidth="1"/>
    <col min="3329" max="3336" width="15.7109375" style="5" customWidth="1"/>
    <col min="3337" max="3582" width="9.140625" style="5"/>
    <col min="3583" max="3583" width="7.42578125" style="5" customWidth="1"/>
    <col min="3584" max="3584" width="35.42578125" style="5" customWidth="1"/>
    <col min="3585" max="3592" width="15.7109375" style="5" customWidth="1"/>
    <col min="3593" max="3838" width="9.140625" style="5"/>
    <col min="3839" max="3839" width="7.42578125" style="5" customWidth="1"/>
    <col min="3840" max="3840" width="35.42578125" style="5" customWidth="1"/>
    <col min="3841" max="3848" width="15.7109375" style="5" customWidth="1"/>
    <col min="3849" max="4094" width="9.140625" style="5"/>
    <col min="4095" max="4095" width="7.42578125" style="5" customWidth="1"/>
    <col min="4096" max="4096" width="35.42578125" style="5" customWidth="1"/>
    <col min="4097" max="4104" width="15.7109375" style="5" customWidth="1"/>
    <col min="4105" max="4350" width="9.140625" style="5"/>
    <col min="4351" max="4351" width="7.42578125" style="5" customWidth="1"/>
    <col min="4352" max="4352" width="35.42578125" style="5" customWidth="1"/>
    <col min="4353" max="4360" width="15.7109375" style="5" customWidth="1"/>
    <col min="4361" max="4606" width="9.140625" style="5"/>
    <col min="4607" max="4607" width="7.42578125" style="5" customWidth="1"/>
    <col min="4608" max="4608" width="35.42578125" style="5" customWidth="1"/>
    <col min="4609" max="4616" width="15.7109375" style="5" customWidth="1"/>
    <col min="4617" max="4862" width="9.140625" style="5"/>
    <col min="4863" max="4863" width="7.42578125" style="5" customWidth="1"/>
    <col min="4864" max="4864" width="35.42578125" style="5" customWidth="1"/>
    <col min="4865" max="4872" width="15.7109375" style="5" customWidth="1"/>
    <col min="4873" max="5118" width="9.140625" style="5"/>
    <col min="5119" max="5119" width="7.42578125" style="5" customWidth="1"/>
    <col min="5120" max="5120" width="35.42578125" style="5" customWidth="1"/>
    <col min="5121" max="5128" width="15.7109375" style="5" customWidth="1"/>
    <col min="5129" max="5374" width="9.140625" style="5"/>
    <col min="5375" max="5375" width="7.42578125" style="5" customWidth="1"/>
    <col min="5376" max="5376" width="35.42578125" style="5" customWidth="1"/>
    <col min="5377" max="5384" width="15.7109375" style="5" customWidth="1"/>
    <col min="5385" max="5630" width="9.140625" style="5"/>
    <col min="5631" max="5631" width="7.42578125" style="5" customWidth="1"/>
    <col min="5632" max="5632" width="35.42578125" style="5" customWidth="1"/>
    <col min="5633" max="5640" width="15.7109375" style="5" customWidth="1"/>
    <col min="5641" max="5886" width="9.140625" style="5"/>
    <col min="5887" max="5887" width="7.42578125" style="5" customWidth="1"/>
    <col min="5888" max="5888" width="35.42578125" style="5" customWidth="1"/>
    <col min="5889" max="5896" width="15.7109375" style="5" customWidth="1"/>
    <col min="5897" max="6142" width="9.140625" style="5"/>
    <col min="6143" max="6143" width="7.42578125" style="5" customWidth="1"/>
    <col min="6144" max="6144" width="35.42578125" style="5" customWidth="1"/>
    <col min="6145" max="6152" width="15.7109375" style="5" customWidth="1"/>
    <col min="6153" max="6398" width="9.140625" style="5"/>
    <col min="6399" max="6399" width="7.42578125" style="5" customWidth="1"/>
    <col min="6400" max="6400" width="35.42578125" style="5" customWidth="1"/>
    <col min="6401" max="6408" width="15.7109375" style="5" customWidth="1"/>
    <col min="6409" max="6654" width="9.140625" style="5"/>
    <col min="6655" max="6655" width="7.42578125" style="5" customWidth="1"/>
    <col min="6656" max="6656" width="35.42578125" style="5" customWidth="1"/>
    <col min="6657" max="6664" width="15.7109375" style="5" customWidth="1"/>
    <col min="6665" max="6910" width="9.140625" style="5"/>
    <col min="6911" max="6911" width="7.42578125" style="5" customWidth="1"/>
    <col min="6912" max="6912" width="35.42578125" style="5" customWidth="1"/>
    <col min="6913" max="6920" width="15.7109375" style="5" customWidth="1"/>
    <col min="6921" max="7166" width="9.140625" style="5"/>
    <col min="7167" max="7167" width="7.42578125" style="5" customWidth="1"/>
    <col min="7168" max="7168" width="35.42578125" style="5" customWidth="1"/>
    <col min="7169" max="7176" width="15.7109375" style="5" customWidth="1"/>
    <col min="7177" max="7422" width="9.140625" style="5"/>
    <col min="7423" max="7423" width="7.42578125" style="5" customWidth="1"/>
    <col min="7424" max="7424" width="35.42578125" style="5" customWidth="1"/>
    <col min="7425" max="7432" width="15.7109375" style="5" customWidth="1"/>
    <col min="7433" max="7678" width="9.140625" style="5"/>
    <col min="7679" max="7679" width="7.42578125" style="5" customWidth="1"/>
    <col min="7680" max="7680" width="35.42578125" style="5" customWidth="1"/>
    <col min="7681" max="7688" width="15.7109375" style="5" customWidth="1"/>
    <col min="7689" max="7934" width="9.140625" style="5"/>
    <col min="7935" max="7935" width="7.42578125" style="5" customWidth="1"/>
    <col min="7936" max="7936" width="35.42578125" style="5" customWidth="1"/>
    <col min="7937" max="7944" width="15.7109375" style="5" customWidth="1"/>
    <col min="7945" max="8190" width="9.140625" style="5"/>
    <col min="8191" max="8191" width="7.42578125" style="5" customWidth="1"/>
    <col min="8192" max="8192" width="35.42578125" style="5" customWidth="1"/>
    <col min="8193" max="8200" width="15.7109375" style="5" customWidth="1"/>
    <col min="8201" max="8446" width="9.140625" style="5"/>
    <col min="8447" max="8447" width="7.42578125" style="5" customWidth="1"/>
    <col min="8448" max="8448" width="35.42578125" style="5" customWidth="1"/>
    <col min="8449" max="8456" width="15.7109375" style="5" customWidth="1"/>
    <col min="8457" max="8702" width="9.140625" style="5"/>
    <col min="8703" max="8703" width="7.42578125" style="5" customWidth="1"/>
    <col min="8704" max="8704" width="35.42578125" style="5" customWidth="1"/>
    <col min="8705" max="8712" width="15.7109375" style="5" customWidth="1"/>
    <col min="8713" max="8958" width="9.140625" style="5"/>
    <col min="8959" max="8959" width="7.42578125" style="5" customWidth="1"/>
    <col min="8960" max="8960" width="35.42578125" style="5" customWidth="1"/>
    <col min="8961" max="8968" width="15.7109375" style="5" customWidth="1"/>
    <col min="8969" max="9214" width="9.140625" style="5"/>
    <col min="9215" max="9215" width="7.42578125" style="5" customWidth="1"/>
    <col min="9216" max="9216" width="35.42578125" style="5" customWidth="1"/>
    <col min="9217" max="9224" width="15.7109375" style="5" customWidth="1"/>
    <col min="9225" max="9470" width="9.140625" style="5"/>
    <col min="9471" max="9471" width="7.42578125" style="5" customWidth="1"/>
    <col min="9472" max="9472" width="35.42578125" style="5" customWidth="1"/>
    <col min="9473" max="9480" width="15.7109375" style="5" customWidth="1"/>
    <col min="9481" max="9726" width="9.140625" style="5"/>
    <col min="9727" max="9727" width="7.42578125" style="5" customWidth="1"/>
    <col min="9728" max="9728" width="35.42578125" style="5" customWidth="1"/>
    <col min="9729" max="9736" width="15.7109375" style="5" customWidth="1"/>
    <col min="9737" max="9982" width="9.140625" style="5"/>
    <col min="9983" max="9983" width="7.42578125" style="5" customWidth="1"/>
    <col min="9984" max="9984" width="35.42578125" style="5" customWidth="1"/>
    <col min="9985" max="9992" width="15.7109375" style="5" customWidth="1"/>
    <col min="9993" max="10238" width="9.140625" style="5"/>
    <col min="10239" max="10239" width="7.42578125" style="5" customWidth="1"/>
    <col min="10240" max="10240" width="35.42578125" style="5" customWidth="1"/>
    <col min="10241" max="10248" width="15.7109375" style="5" customWidth="1"/>
    <col min="10249" max="10494" width="9.140625" style="5"/>
    <col min="10495" max="10495" width="7.42578125" style="5" customWidth="1"/>
    <col min="10496" max="10496" width="35.42578125" style="5" customWidth="1"/>
    <col min="10497" max="10504" width="15.7109375" style="5" customWidth="1"/>
    <col min="10505" max="10750" width="9.140625" style="5"/>
    <col min="10751" max="10751" width="7.42578125" style="5" customWidth="1"/>
    <col min="10752" max="10752" width="35.42578125" style="5" customWidth="1"/>
    <col min="10753" max="10760" width="15.7109375" style="5" customWidth="1"/>
    <col min="10761" max="11006" width="9.140625" style="5"/>
    <col min="11007" max="11007" width="7.42578125" style="5" customWidth="1"/>
    <col min="11008" max="11008" width="35.42578125" style="5" customWidth="1"/>
    <col min="11009" max="11016" width="15.7109375" style="5" customWidth="1"/>
    <col min="11017" max="11262" width="9.140625" style="5"/>
    <col min="11263" max="11263" width="7.42578125" style="5" customWidth="1"/>
    <col min="11264" max="11264" width="35.42578125" style="5" customWidth="1"/>
    <col min="11265" max="11272" width="15.7109375" style="5" customWidth="1"/>
    <col min="11273" max="11518" width="9.140625" style="5"/>
    <col min="11519" max="11519" width="7.42578125" style="5" customWidth="1"/>
    <col min="11520" max="11520" width="35.42578125" style="5" customWidth="1"/>
    <col min="11521" max="11528" width="15.7109375" style="5" customWidth="1"/>
    <col min="11529" max="11774" width="9.140625" style="5"/>
    <col min="11775" max="11775" width="7.42578125" style="5" customWidth="1"/>
    <col min="11776" max="11776" width="35.42578125" style="5" customWidth="1"/>
    <col min="11777" max="11784" width="15.7109375" style="5" customWidth="1"/>
    <col min="11785" max="12030" width="9.140625" style="5"/>
    <col min="12031" max="12031" width="7.42578125" style="5" customWidth="1"/>
    <col min="12032" max="12032" width="35.42578125" style="5" customWidth="1"/>
    <col min="12033" max="12040" width="15.7109375" style="5" customWidth="1"/>
    <col min="12041" max="12286" width="9.140625" style="5"/>
    <col min="12287" max="12287" width="7.42578125" style="5" customWidth="1"/>
    <col min="12288" max="12288" width="35.42578125" style="5" customWidth="1"/>
    <col min="12289" max="12296" width="15.7109375" style="5" customWidth="1"/>
    <col min="12297" max="12542" width="9.140625" style="5"/>
    <col min="12543" max="12543" width="7.42578125" style="5" customWidth="1"/>
    <col min="12544" max="12544" width="35.42578125" style="5" customWidth="1"/>
    <col min="12545" max="12552" width="15.7109375" style="5" customWidth="1"/>
    <col min="12553" max="12798" width="9.140625" style="5"/>
    <col min="12799" max="12799" width="7.42578125" style="5" customWidth="1"/>
    <col min="12800" max="12800" width="35.42578125" style="5" customWidth="1"/>
    <col min="12801" max="12808" width="15.7109375" style="5" customWidth="1"/>
    <col min="12809" max="13054" width="9.140625" style="5"/>
    <col min="13055" max="13055" width="7.42578125" style="5" customWidth="1"/>
    <col min="13056" max="13056" width="35.42578125" style="5" customWidth="1"/>
    <col min="13057" max="13064" width="15.7109375" style="5" customWidth="1"/>
    <col min="13065" max="13310" width="9.140625" style="5"/>
    <col min="13311" max="13311" width="7.42578125" style="5" customWidth="1"/>
    <col min="13312" max="13312" width="35.42578125" style="5" customWidth="1"/>
    <col min="13313" max="13320" width="15.7109375" style="5" customWidth="1"/>
    <col min="13321" max="13566" width="9.140625" style="5"/>
    <col min="13567" max="13567" width="7.42578125" style="5" customWidth="1"/>
    <col min="13568" max="13568" width="35.42578125" style="5" customWidth="1"/>
    <col min="13569" max="13576" width="15.7109375" style="5" customWidth="1"/>
    <col min="13577" max="13822" width="9.140625" style="5"/>
    <col min="13823" max="13823" width="7.42578125" style="5" customWidth="1"/>
    <col min="13824" max="13824" width="35.42578125" style="5" customWidth="1"/>
    <col min="13825" max="13832" width="15.7109375" style="5" customWidth="1"/>
    <col min="13833" max="14078" width="9.140625" style="5"/>
    <col min="14079" max="14079" width="7.42578125" style="5" customWidth="1"/>
    <col min="14080" max="14080" width="35.42578125" style="5" customWidth="1"/>
    <col min="14081" max="14088" width="15.7109375" style="5" customWidth="1"/>
    <col min="14089" max="14334" width="9.140625" style="5"/>
    <col min="14335" max="14335" width="7.42578125" style="5" customWidth="1"/>
    <col min="14336" max="14336" width="35.42578125" style="5" customWidth="1"/>
    <col min="14337" max="14344" width="15.7109375" style="5" customWidth="1"/>
    <col min="14345" max="14590" width="9.140625" style="5"/>
    <col min="14591" max="14591" width="7.42578125" style="5" customWidth="1"/>
    <col min="14592" max="14592" width="35.42578125" style="5" customWidth="1"/>
    <col min="14593" max="14600" width="15.7109375" style="5" customWidth="1"/>
    <col min="14601" max="14846" width="9.140625" style="5"/>
    <col min="14847" max="14847" width="7.42578125" style="5" customWidth="1"/>
    <col min="14848" max="14848" width="35.42578125" style="5" customWidth="1"/>
    <col min="14849" max="14856" width="15.7109375" style="5" customWidth="1"/>
    <col min="14857" max="15102" width="9.140625" style="5"/>
    <col min="15103" max="15103" width="7.42578125" style="5" customWidth="1"/>
    <col min="15104" max="15104" width="35.42578125" style="5" customWidth="1"/>
    <col min="15105" max="15112" width="15.7109375" style="5" customWidth="1"/>
    <col min="15113" max="15358" width="9.140625" style="5"/>
    <col min="15359" max="15359" width="7.42578125" style="5" customWidth="1"/>
    <col min="15360" max="15360" width="35.42578125" style="5" customWidth="1"/>
    <col min="15361" max="15368" width="15.7109375" style="5" customWidth="1"/>
    <col min="15369" max="15614" width="9.140625" style="5"/>
    <col min="15615" max="15615" width="7.42578125" style="5" customWidth="1"/>
    <col min="15616" max="15616" width="35.42578125" style="5" customWidth="1"/>
    <col min="15617" max="15624" width="15.7109375" style="5" customWidth="1"/>
    <col min="15625" max="15870" width="9.140625" style="5"/>
    <col min="15871" max="15871" width="7.42578125" style="5" customWidth="1"/>
    <col min="15872" max="15872" width="35.42578125" style="5" customWidth="1"/>
    <col min="15873" max="15880" width="15.7109375" style="5" customWidth="1"/>
    <col min="15881" max="16126" width="9.140625" style="5"/>
    <col min="16127" max="16127" width="7.42578125" style="5" customWidth="1"/>
    <col min="16128" max="16128" width="35.42578125" style="5" customWidth="1"/>
    <col min="16129" max="16136" width="15.7109375" style="5" customWidth="1"/>
    <col min="16137" max="16384" width="9.140625" style="5"/>
  </cols>
  <sheetData>
    <row r="1" spans="1:29" ht="16.5" x14ac:dyDescent="0.25">
      <c r="A1" s="68" t="s">
        <v>165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9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9" ht="18" x14ac:dyDescent="0.25">
      <c r="A3" s="69" t="s">
        <v>133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9" ht="15.75" x14ac:dyDescent="0.25">
      <c r="A4" s="70" t="s">
        <v>103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 spans="1:29" x14ac:dyDescent="0.2">
      <c r="A5" s="7" t="s">
        <v>105</v>
      </c>
      <c r="B5" s="7" t="s">
        <v>106</v>
      </c>
      <c r="C5" s="7" t="s">
        <v>107</v>
      </c>
      <c r="D5" s="8" t="s">
        <v>108</v>
      </c>
      <c r="E5" s="8" t="s">
        <v>109</v>
      </c>
      <c r="F5" s="7" t="s">
        <v>110</v>
      </c>
      <c r="G5" s="7" t="s">
        <v>111</v>
      </c>
      <c r="H5" s="7" t="s">
        <v>112</v>
      </c>
      <c r="I5" s="7" t="s">
        <v>113</v>
      </c>
      <c r="J5" s="7" t="s">
        <v>114</v>
      </c>
      <c r="K5" s="7" t="s">
        <v>115</v>
      </c>
      <c r="L5" s="7" t="s">
        <v>116</v>
      </c>
      <c r="M5" s="8" t="s">
        <v>149</v>
      </c>
      <c r="N5" s="7" t="s">
        <v>150</v>
      </c>
      <c r="O5" s="7" t="s">
        <v>151</v>
      </c>
      <c r="P5" s="7" t="s">
        <v>152</v>
      </c>
      <c r="Q5" s="7" t="s">
        <v>153</v>
      </c>
      <c r="R5" s="7" t="s">
        <v>154</v>
      </c>
      <c r="S5" s="7" t="s">
        <v>155</v>
      </c>
      <c r="T5" s="7" t="s">
        <v>156</v>
      </c>
      <c r="U5" s="8" t="s">
        <v>157</v>
      </c>
      <c r="V5" s="7" t="s">
        <v>159</v>
      </c>
      <c r="W5" s="7" t="s">
        <v>160</v>
      </c>
      <c r="X5" s="7" t="s">
        <v>161</v>
      </c>
      <c r="Y5" s="7" t="s">
        <v>162</v>
      </c>
      <c r="Z5" s="7" t="s">
        <v>164</v>
      </c>
      <c r="AA5" s="7" t="s">
        <v>163</v>
      </c>
    </row>
    <row r="6" spans="1:29" ht="15" customHeight="1" x14ac:dyDescent="0.2">
      <c r="A6" s="71" t="s">
        <v>117</v>
      </c>
      <c r="B6" s="71" t="s">
        <v>118</v>
      </c>
      <c r="C6" s="71" t="s">
        <v>119</v>
      </c>
      <c r="D6" s="77" t="s">
        <v>121</v>
      </c>
      <c r="E6" s="77"/>
      <c r="F6" s="77"/>
      <c r="G6" s="77"/>
      <c r="H6" s="77"/>
      <c r="I6" s="77"/>
      <c r="J6" s="77"/>
      <c r="K6" s="77"/>
      <c r="L6" s="77" t="s">
        <v>148</v>
      </c>
      <c r="M6" s="77"/>
      <c r="N6" s="77"/>
      <c r="O6" s="77"/>
      <c r="P6" s="77"/>
      <c r="Q6" s="77"/>
      <c r="R6" s="77"/>
      <c r="S6" s="77"/>
      <c r="T6" s="77" t="s">
        <v>158</v>
      </c>
      <c r="U6" s="77"/>
      <c r="V6" s="77"/>
      <c r="W6" s="77"/>
      <c r="X6" s="77"/>
      <c r="Y6" s="77"/>
      <c r="Z6" s="77"/>
      <c r="AA6" s="77"/>
    </row>
    <row r="7" spans="1:29" ht="25.5" customHeight="1" x14ac:dyDescent="0.2">
      <c r="A7" s="72"/>
      <c r="B7" s="72"/>
      <c r="C7" s="72"/>
      <c r="D7" s="74" t="s">
        <v>138</v>
      </c>
      <c r="E7" s="75"/>
      <c r="F7" s="75"/>
      <c r="G7" s="75"/>
      <c r="H7" s="76"/>
      <c r="I7" s="74" t="s">
        <v>139</v>
      </c>
      <c r="J7" s="76"/>
      <c r="K7" s="66" t="s">
        <v>140</v>
      </c>
      <c r="L7" s="74" t="s">
        <v>138</v>
      </c>
      <c r="M7" s="75"/>
      <c r="N7" s="75"/>
      <c r="O7" s="75"/>
      <c r="P7" s="76"/>
      <c r="Q7" s="74" t="s">
        <v>139</v>
      </c>
      <c r="R7" s="76"/>
      <c r="S7" s="66" t="s">
        <v>140</v>
      </c>
      <c r="T7" s="74" t="s">
        <v>138</v>
      </c>
      <c r="U7" s="75"/>
      <c r="V7" s="75"/>
      <c r="W7" s="75"/>
      <c r="X7" s="76"/>
      <c r="Y7" s="74" t="s">
        <v>139</v>
      </c>
      <c r="Z7" s="76"/>
      <c r="AA7" s="66" t="s">
        <v>140</v>
      </c>
    </row>
    <row r="8" spans="1:29" ht="63.75" x14ac:dyDescent="0.2">
      <c r="A8" s="73"/>
      <c r="B8" s="73"/>
      <c r="C8" s="73"/>
      <c r="D8" s="50" t="s">
        <v>141</v>
      </c>
      <c r="E8" s="50" t="s">
        <v>142</v>
      </c>
      <c r="F8" s="50" t="s">
        <v>143</v>
      </c>
      <c r="G8" s="50" t="s">
        <v>144</v>
      </c>
      <c r="H8" s="50" t="s">
        <v>145</v>
      </c>
      <c r="I8" s="50" t="s">
        <v>146</v>
      </c>
      <c r="J8" s="50" t="s">
        <v>147</v>
      </c>
      <c r="K8" s="67"/>
      <c r="L8" s="50" t="s">
        <v>141</v>
      </c>
      <c r="M8" s="50" t="s">
        <v>142</v>
      </c>
      <c r="N8" s="50" t="s">
        <v>143</v>
      </c>
      <c r="O8" s="50" t="s">
        <v>144</v>
      </c>
      <c r="P8" s="50" t="s">
        <v>145</v>
      </c>
      <c r="Q8" s="50" t="s">
        <v>146</v>
      </c>
      <c r="R8" s="50" t="s">
        <v>147</v>
      </c>
      <c r="S8" s="67"/>
      <c r="T8" s="50" t="s">
        <v>141</v>
      </c>
      <c r="U8" s="50" t="s">
        <v>142</v>
      </c>
      <c r="V8" s="50" t="s">
        <v>143</v>
      </c>
      <c r="W8" s="50" t="s">
        <v>144</v>
      </c>
      <c r="X8" s="50" t="s">
        <v>145</v>
      </c>
      <c r="Y8" s="50" t="s">
        <v>146</v>
      </c>
      <c r="Z8" s="50" t="s">
        <v>147</v>
      </c>
      <c r="AA8" s="67"/>
    </row>
    <row r="9" spans="1:29" ht="15" x14ac:dyDescent="0.2">
      <c r="A9" s="20" t="s">
        <v>1</v>
      </c>
      <c r="B9" s="20"/>
      <c r="C9" s="21" t="s">
        <v>2</v>
      </c>
      <c r="D9" s="22">
        <v>321364000</v>
      </c>
      <c r="E9" s="22">
        <v>93113000</v>
      </c>
      <c r="F9" s="22">
        <v>122152000</v>
      </c>
      <c r="G9" s="22">
        <v>0</v>
      </c>
      <c r="H9" s="22">
        <v>0</v>
      </c>
      <c r="I9" s="22">
        <v>4861000</v>
      </c>
      <c r="J9" s="22">
        <v>0</v>
      </c>
      <c r="K9" s="22">
        <f>SUM(D9:J9)</f>
        <v>541490000</v>
      </c>
      <c r="L9" s="22">
        <v>326729337</v>
      </c>
      <c r="M9" s="22">
        <v>94867648</v>
      </c>
      <c r="N9" s="22">
        <v>124047172</v>
      </c>
      <c r="O9" s="22">
        <v>0</v>
      </c>
      <c r="P9" s="22">
        <v>0</v>
      </c>
      <c r="Q9" s="22">
        <v>6599084</v>
      </c>
      <c r="R9" s="22">
        <v>4399932</v>
      </c>
      <c r="S9" s="22">
        <f>SUM(L9:R9)</f>
        <v>556643173</v>
      </c>
      <c r="T9" s="22">
        <v>319870233</v>
      </c>
      <c r="U9" s="22">
        <v>92786753</v>
      </c>
      <c r="V9" s="22">
        <v>114578748</v>
      </c>
      <c r="W9" s="22">
        <v>0</v>
      </c>
      <c r="X9" s="22">
        <v>0</v>
      </c>
      <c r="Y9" s="22">
        <v>6587580</v>
      </c>
      <c r="Z9" s="22">
        <v>2195932</v>
      </c>
      <c r="AA9" s="22">
        <f>SUM(T9:Z9)</f>
        <v>536019246</v>
      </c>
      <c r="AB9" s="13"/>
      <c r="AC9" s="13"/>
    </row>
    <row r="10" spans="1:29" ht="15" x14ac:dyDescent="0.2">
      <c r="A10" s="20" t="s">
        <v>3</v>
      </c>
      <c r="B10" s="20"/>
      <c r="C10" s="21" t="s">
        <v>4</v>
      </c>
      <c r="D10" s="22">
        <v>80907000</v>
      </c>
      <c r="E10" s="22">
        <v>24086000</v>
      </c>
      <c r="F10" s="22">
        <v>50050000</v>
      </c>
      <c r="G10" s="22">
        <v>0</v>
      </c>
      <c r="H10" s="22">
        <v>0</v>
      </c>
      <c r="I10" s="22">
        <v>1213000</v>
      </c>
      <c r="J10" s="22">
        <v>635000</v>
      </c>
      <c r="K10" s="22">
        <f t="shared" ref="K10:K41" si="0">SUM(D10:J10)</f>
        <v>156891000</v>
      </c>
      <c r="L10" s="22">
        <v>81743637</v>
      </c>
      <c r="M10" s="22">
        <v>24440892</v>
      </c>
      <c r="N10" s="22">
        <v>54787070</v>
      </c>
      <c r="O10" s="22">
        <v>0</v>
      </c>
      <c r="P10" s="22">
        <v>0</v>
      </c>
      <c r="Q10" s="22">
        <v>3189960</v>
      </c>
      <c r="R10" s="22">
        <v>0</v>
      </c>
      <c r="S10" s="22">
        <f t="shared" ref="S10:S62" si="1">SUM(L10:R10)</f>
        <v>164161559</v>
      </c>
      <c r="T10" s="22">
        <v>80879217</v>
      </c>
      <c r="U10" s="22">
        <v>24008331</v>
      </c>
      <c r="V10" s="22">
        <v>44594067</v>
      </c>
      <c r="W10" s="22">
        <v>0</v>
      </c>
      <c r="X10" s="22">
        <v>0</v>
      </c>
      <c r="Y10" s="22">
        <v>3170217</v>
      </c>
      <c r="Z10" s="22">
        <v>0</v>
      </c>
      <c r="AA10" s="22">
        <f t="shared" ref="AA10:AA41" si="2">SUM(T10:Z10)</f>
        <v>152651832</v>
      </c>
      <c r="AB10" s="13"/>
      <c r="AC10" s="13"/>
    </row>
    <row r="11" spans="1:29" ht="15" x14ac:dyDescent="0.2">
      <c r="A11" s="20" t="s">
        <v>5</v>
      </c>
      <c r="B11" s="20"/>
      <c r="C11" s="21" t="s">
        <v>6</v>
      </c>
      <c r="D11" s="22">
        <v>97697000</v>
      </c>
      <c r="E11" s="22">
        <v>28348000</v>
      </c>
      <c r="F11" s="22">
        <v>47584000</v>
      </c>
      <c r="G11" s="22">
        <v>0</v>
      </c>
      <c r="H11" s="22">
        <v>0</v>
      </c>
      <c r="I11" s="22">
        <v>1556000</v>
      </c>
      <c r="J11" s="22">
        <v>0</v>
      </c>
      <c r="K11" s="22">
        <f t="shared" si="0"/>
        <v>175185000</v>
      </c>
      <c r="L11" s="22">
        <v>99447700</v>
      </c>
      <c r="M11" s="22">
        <v>28876689</v>
      </c>
      <c r="N11" s="22">
        <v>50263618</v>
      </c>
      <c r="O11" s="22">
        <v>0</v>
      </c>
      <c r="P11" s="22">
        <v>0</v>
      </c>
      <c r="Q11" s="22">
        <v>3055604</v>
      </c>
      <c r="R11" s="22">
        <v>0</v>
      </c>
      <c r="S11" s="22">
        <f t="shared" si="1"/>
        <v>181643611</v>
      </c>
      <c r="T11" s="22">
        <v>98049068</v>
      </c>
      <c r="U11" s="22">
        <v>27534186</v>
      </c>
      <c r="V11" s="22">
        <v>43952023</v>
      </c>
      <c r="W11" s="22">
        <v>0</v>
      </c>
      <c r="X11" s="22">
        <v>0</v>
      </c>
      <c r="Y11" s="22">
        <v>3055602</v>
      </c>
      <c r="Z11" s="22">
        <v>0</v>
      </c>
      <c r="AA11" s="22">
        <f t="shared" si="2"/>
        <v>172590879</v>
      </c>
      <c r="AB11" s="13"/>
      <c r="AC11" s="13"/>
    </row>
    <row r="12" spans="1:29" ht="15" x14ac:dyDescent="0.2">
      <c r="A12" s="20" t="s">
        <v>7</v>
      </c>
      <c r="B12" s="20"/>
      <c r="C12" s="21" t="s">
        <v>8</v>
      </c>
      <c r="D12" s="22">
        <v>79910000</v>
      </c>
      <c r="E12" s="22">
        <v>22854000</v>
      </c>
      <c r="F12" s="22">
        <v>44960000</v>
      </c>
      <c r="G12" s="22">
        <v>0</v>
      </c>
      <c r="H12" s="22">
        <v>0</v>
      </c>
      <c r="I12" s="22">
        <v>1067000</v>
      </c>
      <c r="J12" s="22">
        <v>0</v>
      </c>
      <c r="K12" s="22">
        <f t="shared" si="0"/>
        <v>148791000</v>
      </c>
      <c r="L12" s="22">
        <v>84774599</v>
      </c>
      <c r="M12" s="22">
        <v>23930929</v>
      </c>
      <c r="N12" s="22">
        <v>47748141</v>
      </c>
      <c r="O12" s="22">
        <v>0</v>
      </c>
      <c r="P12" s="22">
        <v>0</v>
      </c>
      <c r="Q12" s="22">
        <v>1607665</v>
      </c>
      <c r="R12" s="22">
        <v>0</v>
      </c>
      <c r="S12" s="22">
        <f>SUM(L12:R12)</f>
        <v>158061334</v>
      </c>
      <c r="T12" s="22">
        <v>81972189</v>
      </c>
      <c r="U12" s="22">
        <v>23412086</v>
      </c>
      <c r="V12" s="22">
        <v>43844668</v>
      </c>
      <c r="W12" s="22">
        <v>0</v>
      </c>
      <c r="X12" s="22">
        <v>0</v>
      </c>
      <c r="Y12" s="22">
        <v>1587685</v>
      </c>
      <c r="Z12" s="22">
        <v>0</v>
      </c>
      <c r="AA12" s="22">
        <f t="shared" si="2"/>
        <v>150816628</v>
      </c>
      <c r="AB12" s="13"/>
      <c r="AC12" s="13"/>
    </row>
    <row r="13" spans="1:29" ht="15" x14ac:dyDescent="0.2">
      <c r="A13" s="20" t="s">
        <v>9</v>
      </c>
      <c r="B13" s="20"/>
      <c r="C13" s="21" t="s">
        <v>10</v>
      </c>
      <c r="D13" s="22">
        <v>84630000</v>
      </c>
      <c r="E13" s="22">
        <v>24332000</v>
      </c>
      <c r="F13" s="22">
        <v>37686000</v>
      </c>
      <c r="G13" s="22">
        <v>0</v>
      </c>
      <c r="H13" s="22">
        <v>0</v>
      </c>
      <c r="I13" s="22">
        <v>1038000</v>
      </c>
      <c r="J13" s="22">
        <v>381000</v>
      </c>
      <c r="K13" s="22">
        <f t="shared" si="0"/>
        <v>148067000</v>
      </c>
      <c r="L13" s="22">
        <v>85428737</v>
      </c>
      <c r="M13" s="22">
        <v>24655659</v>
      </c>
      <c r="N13" s="22">
        <v>40047274</v>
      </c>
      <c r="O13" s="22">
        <v>0</v>
      </c>
      <c r="P13" s="22">
        <v>0</v>
      </c>
      <c r="Q13" s="22">
        <v>826250</v>
      </c>
      <c r="R13" s="22">
        <v>965461</v>
      </c>
      <c r="S13" s="22">
        <f t="shared" si="1"/>
        <v>151923381</v>
      </c>
      <c r="T13" s="22">
        <v>84989538</v>
      </c>
      <c r="U13" s="22">
        <v>24433151</v>
      </c>
      <c r="V13" s="22">
        <v>35871256</v>
      </c>
      <c r="W13" s="22">
        <v>0</v>
      </c>
      <c r="X13" s="22">
        <v>0</v>
      </c>
      <c r="Y13" s="22">
        <v>789268</v>
      </c>
      <c r="Z13" s="22">
        <v>965234</v>
      </c>
      <c r="AA13" s="22">
        <f t="shared" si="2"/>
        <v>147048447</v>
      </c>
      <c r="AB13" s="13"/>
      <c r="AC13" s="13"/>
    </row>
    <row r="14" spans="1:29" ht="15" x14ac:dyDescent="0.2">
      <c r="A14" s="20" t="s">
        <v>11</v>
      </c>
      <c r="B14" s="20"/>
      <c r="C14" s="21" t="s">
        <v>12</v>
      </c>
      <c r="D14" s="22">
        <v>79787000</v>
      </c>
      <c r="E14" s="22">
        <v>23097000</v>
      </c>
      <c r="F14" s="22">
        <v>43261000</v>
      </c>
      <c r="G14" s="22">
        <v>0</v>
      </c>
      <c r="H14" s="22">
        <v>0</v>
      </c>
      <c r="I14" s="22">
        <v>1518000</v>
      </c>
      <c r="J14" s="22">
        <v>0</v>
      </c>
      <c r="K14" s="22">
        <f t="shared" si="0"/>
        <v>147663000</v>
      </c>
      <c r="L14" s="22">
        <v>80499185</v>
      </c>
      <c r="M14" s="22">
        <v>23406290</v>
      </c>
      <c r="N14" s="22">
        <v>44938402</v>
      </c>
      <c r="O14" s="22">
        <v>0</v>
      </c>
      <c r="P14" s="22">
        <v>0</v>
      </c>
      <c r="Q14" s="22">
        <v>2070000</v>
      </c>
      <c r="R14" s="22">
        <v>0</v>
      </c>
      <c r="S14" s="22">
        <f>SUM(L14:R14)</f>
        <v>150913877</v>
      </c>
      <c r="T14" s="22">
        <v>78579040</v>
      </c>
      <c r="U14" s="22">
        <v>22664822</v>
      </c>
      <c r="V14" s="22">
        <v>39632101</v>
      </c>
      <c r="W14" s="22">
        <v>0</v>
      </c>
      <c r="X14" s="22">
        <v>0</v>
      </c>
      <c r="Y14" s="22">
        <v>1884923</v>
      </c>
      <c r="Z14" s="22">
        <v>0</v>
      </c>
      <c r="AA14" s="22">
        <f t="shared" si="2"/>
        <v>142760886</v>
      </c>
      <c r="AB14" s="13"/>
      <c r="AC14" s="13"/>
    </row>
    <row r="15" spans="1:29" ht="15" x14ac:dyDescent="0.2">
      <c r="A15" s="20" t="s">
        <v>13</v>
      </c>
      <c r="B15" s="20"/>
      <c r="C15" s="21" t="s">
        <v>14</v>
      </c>
      <c r="D15" s="22">
        <v>126491000</v>
      </c>
      <c r="E15" s="22">
        <v>36967000</v>
      </c>
      <c r="F15" s="22">
        <v>67252000</v>
      </c>
      <c r="G15" s="22">
        <v>0</v>
      </c>
      <c r="H15" s="22">
        <v>0</v>
      </c>
      <c r="I15" s="22">
        <v>1552000</v>
      </c>
      <c r="J15" s="22">
        <v>0</v>
      </c>
      <c r="K15" s="22">
        <f t="shared" si="0"/>
        <v>232262000</v>
      </c>
      <c r="L15" s="22">
        <v>129383309</v>
      </c>
      <c r="M15" s="22">
        <v>37768011</v>
      </c>
      <c r="N15" s="22">
        <v>69804795</v>
      </c>
      <c r="O15" s="22">
        <v>0</v>
      </c>
      <c r="P15" s="22">
        <v>0</v>
      </c>
      <c r="Q15" s="22">
        <v>2736084</v>
      </c>
      <c r="R15" s="22">
        <v>0</v>
      </c>
      <c r="S15" s="22">
        <f t="shared" si="1"/>
        <v>239692199</v>
      </c>
      <c r="T15" s="22">
        <v>125512045</v>
      </c>
      <c r="U15" s="22">
        <v>36802300</v>
      </c>
      <c r="V15" s="22">
        <v>57297422</v>
      </c>
      <c r="W15" s="22">
        <v>0</v>
      </c>
      <c r="X15" s="22">
        <v>0</v>
      </c>
      <c r="Y15" s="22">
        <v>2704467</v>
      </c>
      <c r="Z15" s="22">
        <v>0</v>
      </c>
      <c r="AA15" s="22">
        <f t="shared" si="2"/>
        <v>222316234</v>
      </c>
      <c r="AB15" s="13"/>
      <c r="AC15" s="13"/>
    </row>
    <row r="16" spans="1:29" ht="15" x14ac:dyDescent="0.2">
      <c r="A16" s="20" t="s">
        <v>15</v>
      </c>
      <c r="B16" s="20"/>
      <c r="C16" s="21" t="s">
        <v>16</v>
      </c>
      <c r="D16" s="22">
        <v>82933000</v>
      </c>
      <c r="E16" s="22">
        <v>23974000</v>
      </c>
      <c r="F16" s="22">
        <v>28732000</v>
      </c>
      <c r="G16" s="22">
        <v>0</v>
      </c>
      <c r="H16" s="22">
        <v>0</v>
      </c>
      <c r="I16" s="22">
        <v>1979000</v>
      </c>
      <c r="J16" s="22">
        <v>0</v>
      </c>
      <c r="K16" s="22">
        <f t="shared" si="0"/>
        <v>137618000</v>
      </c>
      <c r="L16" s="22">
        <v>84258737</v>
      </c>
      <c r="M16" s="22">
        <v>24448949</v>
      </c>
      <c r="N16" s="22">
        <v>30444202</v>
      </c>
      <c r="O16" s="22">
        <v>0</v>
      </c>
      <c r="P16" s="22">
        <v>0</v>
      </c>
      <c r="Q16" s="22">
        <v>1769660</v>
      </c>
      <c r="R16" s="22">
        <v>744900</v>
      </c>
      <c r="S16" s="22">
        <f t="shared" si="1"/>
        <v>141666448</v>
      </c>
      <c r="T16" s="22">
        <v>83826765</v>
      </c>
      <c r="U16" s="22">
        <v>24180982</v>
      </c>
      <c r="V16" s="22">
        <v>26758029</v>
      </c>
      <c r="W16" s="22">
        <v>0</v>
      </c>
      <c r="X16" s="22">
        <v>0</v>
      </c>
      <c r="Y16" s="22">
        <v>1757559</v>
      </c>
      <c r="Z16" s="22">
        <v>734060</v>
      </c>
      <c r="AA16" s="22">
        <f t="shared" si="2"/>
        <v>137257395</v>
      </c>
      <c r="AB16" s="13"/>
      <c r="AC16" s="13"/>
    </row>
    <row r="17" spans="1:29" ht="15" x14ac:dyDescent="0.2">
      <c r="A17" s="20" t="s">
        <v>17</v>
      </c>
      <c r="B17" s="20"/>
      <c r="C17" s="21" t="s">
        <v>18</v>
      </c>
      <c r="D17" s="22">
        <v>119280000</v>
      </c>
      <c r="E17" s="22">
        <v>34444000</v>
      </c>
      <c r="F17" s="22">
        <v>54070000</v>
      </c>
      <c r="G17" s="22">
        <v>0</v>
      </c>
      <c r="H17" s="22">
        <v>0</v>
      </c>
      <c r="I17" s="22">
        <v>2162000</v>
      </c>
      <c r="J17" s="22">
        <v>0</v>
      </c>
      <c r="K17" s="22">
        <f t="shared" si="0"/>
        <v>209956000</v>
      </c>
      <c r="L17" s="22">
        <v>121741989</v>
      </c>
      <c r="M17" s="22">
        <v>35281793</v>
      </c>
      <c r="N17" s="22">
        <v>57080126</v>
      </c>
      <c r="O17" s="22">
        <v>0</v>
      </c>
      <c r="P17" s="22">
        <v>0</v>
      </c>
      <c r="Q17" s="22">
        <v>2395500</v>
      </c>
      <c r="R17" s="22">
        <v>0</v>
      </c>
      <c r="S17" s="22">
        <f t="shared" si="1"/>
        <v>216499408</v>
      </c>
      <c r="T17" s="22">
        <v>120630149</v>
      </c>
      <c r="U17" s="22">
        <v>34636214</v>
      </c>
      <c r="V17" s="22">
        <v>50215987</v>
      </c>
      <c r="W17" s="22">
        <v>0</v>
      </c>
      <c r="X17" s="22">
        <v>0</v>
      </c>
      <c r="Y17" s="22">
        <v>2250077</v>
      </c>
      <c r="Z17" s="22">
        <v>0</v>
      </c>
      <c r="AA17" s="22">
        <f t="shared" si="2"/>
        <v>207732427</v>
      </c>
      <c r="AB17" s="13"/>
      <c r="AC17" s="13"/>
    </row>
    <row r="18" spans="1:29" ht="15" x14ac:dyDescent="0.2">
      <c r="A18" s="20" t="s">
        <v>19</v>
      </c>
      <c r="B18" s="20"/>
      <c r="C18" s="21" t="s">
        <v>20</v>
      </c>
      <c r="D18" s="22">
        <v>61114000</v>
      </c>
      <c r="E18" s="22">
        <v>16605000</v>
      </c>
      <c r="F18" s="22">
        <v>27517000</v>
      </c>
      <c r="G18" s="22">
        <v>0</v>
      </c>
      <c r="H18" s="22">
        <v>0</v>
      </c>
      <c r="I18" s="22">
        <v>1343000</v>
      </c>
      <c r="J18" s="22">
        <v>438000</v>
      </c>
      <c r="K18" s="22">
        <f t="shared" si="0"/>
        <v>107017000</v>
      </c>
      <c r="L18" s="22">
        <v>63608498</v>
      </c>
      <c r="M18" s="22">
        <v>17271345</v>
      </c>
      <c r="N18" s="22">
        <v>30864286</v>
      </c>
      <c r="O18" s="22">
        <v>0</v>
      </c>
      <c r="P18" s="22">
        <v>0</v>
      </c>
      <c r="Q18" s="22">
        <v>2524000</v>
      </c>
      <c r="R18" s="22">
        <v>12000</v>
      </c>
      <c r="S18" s="22">
        <f t="shared" si="1"/>
        <v>114280129</v>
      </c>
      <c r="T18" s="22">
        <v>61057895</v>
      </c>
      <c r="U18" s="22">
        <v>16878831</v>
      </c>
      <c r="V18" s="22">
        <v>27413001</v>
      </c>
      <c r="W18" s="22">
        <v>0</v>
      </c>
      <c r="X18" s="22">
        <v>0</v>
      </c>
      <c r="Y18" s="22">
        <v>2501308</v>
      </c>
      <c r="Z18" s="22">
        <v>0</v>
      </c>
      <c r="AA18" s="22">
        <f t="shared" si="2"/>
        <v>107851035</v>
      </c>
      <c r="AB18" s="13"/>
      <c r="AC18" s="13"/>
    </row>
    <row r="19" spans="1:29" ht="15" x14ac:dyDescent="0.2">
      <c r="A19" s="20" t="s">
        <v>21</v>
      </c>
      <c r="B19" s="20"/>
      <c r="C19" s="21" t="s">
        <v>22</v>
      </c>
      <c r="D19" s="22">
        <v>83760000</v>
      </c>
      <c r="E19" s="22">
        <v>24098000</v>
      </c>
      <c r="F19" s="22">
        <v>40226000</v>
      </c>
      <c r="G19" s="22">
        <v>0</v>
      </c>
      <c r="H19" s="22">
        <v>0</v>
      </c>
      <c r="I19" s="22">
        <v>1634000</v>
      </c>
      <c r="J19" s="22">
        <v>191000</v>
      </c>
      <c r="K19" s="22">
        <f t="shared" si="0"/>
        <v>149909000</v>
      </c>
      <c r="L19" s="22">
        <v>88685936</v>
      </c>
      <c r="M19" s="22">
        <v>25066180</v>
      </c>
      <c r="N19" s="22">
        <v>42881456</v>
      </c>
      <c r="O19" s="22">
        <v>0</v>
      </c>
      <c r="P19" s="22">
        <v>0</v>
      </c>
      <c r="Q19" s="22">
        <v>2234000</v>
      </c>
      <c r="R19" s="22">
        <v>73250</v>
      </c>
      <c r="S19" s="22">
        <f t="shared" si="1"/>
        <v>158940822</v>
      </c>
      <c r="T19" s="22">
        <v>86277018</v>
      </c>
      <c r="U19" s="22">
        <v>24332986</v>
      </c>
      <c r="V19" s="22">
        <v>38008118</v>
      </c>
      <c r="W19" s="22">
        <v>0</v>
      </c>
      <c r="X19" s="22">
        <v>0</v>
      </c>
      <c r="Y19" s="22">
        <v>2213177</v>
      </c>
      <c r="Z19" s="22">
        <v>0</v>
      </c>
      <c r="AA19" s="22">
        <f t="shared" si="2"/>
        <v>150831299</v>
      </c>
      <c r="AB19" s="13"/>
      <c r="AC19" s="13"/>
    </row>
    <row r="20" spans="1:29" ht="15" x14ac:dyDescent="0.2">
      <c r="A20" s="20" t="s">
        <v>23</v>
      </c>
      <c r="B20" s="20"/>
      <c r="C20" s="21" t="s">
        <v>24</v>
      </c>
      <c r="D20" s="22">
        <v>84187000</v>
      </c>
      <c r="E20" s="22">
        <v>24276000</v>
      </c>
      <c r="F20" s="22">
        <v>33187000</v>
      </c>
      <c r="G20" s="22">
        <v>0</v>
      </c>
      <c r="H20" s="22">
        <v>0</v>
      </c>
      <c r="I20" s="22">
        <v>1654000</v>
      </c>
      <c r="J20" s="22">
        <v>381000</v>
      </c>
      <c r="K20" s="22">
        <f t="shared" si="0"/>
        <v>143685000</v>
      </c>
      <c r="L20" s="22">
        <v>86054837</v>
      </c>
      <c r="M20" s="22">
        <v>24893316</v>
      </c>
      <c r="N20" s="22">
        <v>35321442</v>
      </c>
      <c r="O20" s="22">
        <v>0</v>
      </c>
      <c r="P20" s="22">
        <v>0</v>
      </c>
      <c r="Q20" s="22">
        <v>2941577</v>
      </c>
      <c r="R20" s="22">
        <v>0</v>
      </c>
      <c r="S20" s="22">
        <f t="shared" si="1"/>
        <v>149211172</v>
      </c>
      <c r="T20" s="22">
        <v>84936512</v>
      </c>
      <c r="U20" s="22">
        <v>24350692</v>
      </c>
      <c r="V20" s="22">
        <v>30371496</v>
      </c>
      <c r="W20" s="22">
        <v>0</v>
      </c>
      <c r="X20" s="22">
        <v>0</v>
      </c>
      <c r="Y20" s="22">
        <v>2934348</v>
      </c>
      <c r="Z20" s="22">
        <v>0</v>
      </c>
      <c r="AA20" s="22">
        <f t="shared" si="2"/>
        <v>142593048</v>
      </c>
      <c r="AB20" s="13"/>
      <c r="AC20" s="13"/>
    </row>
    <row r="21" spans="1:29" ht="15" x14ac:dyDescent="0.2">
      <c r="A21" s="20" t="s">
        <v>25</v>
      </c>
      <c r="B21" s="20"/>
      <c r="C21" s="21" t="s">
        <v>26</v>
      </c>
      <c r="D21" s="22">
        <v>91416000</v>
      </c>
      <c r="E21" s="22">
        <v>26427000</v>
      </c>
      <c r="F21" s="22">
        <v>48195000</v>
      </c>
      <c r="G21" s="22">
        <v>0</v>
      </c>
      <c r="H21" s="22">
        <v>0</v>
      </c>
      <c r="I21" s="22">
        <v>1800000</v>
      </c>
      <c r="J21" s="22">
        <v>0</v>
      </c>
      <c r="K21" s="22">
        <f t="shared" si="0"/>
        <v>167838000</v>
      </c>
      <c r="L21" s="22">
        <v>93536134</v>
      </c>
      <c r="M21" s="22">
        <v>27109129</v>
      </c>
      <c r="N21" s="22">
        <v>50985359</v>
      </c>
      <c r="O21" s="22">
        <v>0</v>
      </c>
      <c r="P21" s="22">
        <v>0</v>
      </c>
      <c r="Q21" s="22">
        <v>2599703</v>
      </c>
      <c r="R21" s="22">
        <v>0</v>
      </c>
      <c r="S21" s="22">
        <f t="shared" si="1"/>
        <v>174230325</v>
      </c>
      <c r="T21" s="22">
        <v>90712719</v>
      </c>
      <c r="U21" s="22">
        <v>26089494</v>
      </c>
      <c r="V21" s="22">
        <v>44541047</v>
      </c>
      <c r="W21" s="22">
        <v>0</v>
      </c>
      <c r="X21" s="22">
        <v>0</v>
      </c>
      <c r="Y21" s="22">
        <v>2596515</v>
      </c>
      <c r="Z21" s="22">
        <v>0</v>
      </c>
      <c r="AA21" s="22">
        <f t="shared" si="2"/>
        <v>163939775</v>
      </c>
      <c r="AB21" s="13"/>
      <c r="AC21" s="13"/>
    </row>
    <row r="22" spans="1:29" ht="15" x14ac:dyDescent="0.2">
      <c r="A22" s="20" t="s">
        <v>27</v>
      </c>
      <c r="B22" s="20"/>
      <c r="C22" s="21" t="s">
        <v>28</v>
      </c>
      <c r="D22" s="22">
        <v>90975000</v>
      </c>
      <c r="E22" s="22">
        <v>26472000</v>
      </c>
      <c r="F22" s="22">
        <v>46412000</v>
      </c>
      <c r="G22" s="22">
        <v>0</v>
      </c>
      <c r="H22" s="22">
        <v>0</v>
      </c>
      <c r="I22" s="22">
        <v>1848000</v>
      </c>
      <c r="J22" s="22">
        <v>0</v>
      </c>
      <c r="K22" s="22">
        <f t="shared" si="0"/>
        <v>165707000</v>
      </c>
      <c r="L22" s="22">
        <v>92926148</v>
      </c>
      <c r="M22" s="22">
        <v>27146923</v>
      </c>
      <c r="N22" s="22">
        <v>49606662</v>
      </c>
      <c r="O22" s="22">
        <v>0</v>
      </c>
      <c r="P22" s="22">
        <v>0</v>
      </c>
      <c r="Q22" s="22">
        <v>1848000</v>
      </c>
      <c r="R22" s="22">
        <v>0</v>
      </c>
      <c r="S22" s="22">
        <f t="shared" si="1"/>
        <v>171527733</v>
      </c>
      <c r="T22" s="22">
        <v>90551706</v>
      </c>
      <c r="U22" s="22">
        <v>26258913</v>
      </c>
      <c r="V22" s="22">
        <v>44589033</v>
      </c>
      <c r="W22" s="22">
        <v>0</v>
      </c>
      <c r="X22" s="22">
        <v>0</v>
      </c>
      <c r="Y22" s="22">
        <v>1828618</v>
      </c>
      <c r="Z22" s="22">
        <v>0</v>
      </c>
      <c r="AA22" s="22">
        <f t="shared" si="2"/>
        <v>163228270</v>
      </c>
      <c r="AB22" s="13"/>
      <c r="AC22" s="13"/>
    </row>
    <row r="23" spans="1:29" ht="15" x14ac:dyDescent="0.2">
      <c r="A23" s="20" t="s">
        <v>29</v>
      </c>
      <c r="B23" s="20"/>
      <c r="C23" s="21" t="s">
        <v>30</v>
      </c>
      <c r="D23" s="22">
        <v>65116000</v>
      </c>
      <c r="E23" s="22">
        <v>17619000</v>
      </c>
      <c r="F23" s="22">
        <v>26965000</v>
      </c>
      <c r="G23" s="22">
        <v>0</v>
      </c>
      <c r="H23" s="22">
        <v>0</v>
      </c>
      <c r="I23" s="22">
        <v>1609000</v>
      </c>
      <c r="J23" s="22">
        <v>0</v>
      </c>
      <c r="K23" s="22">
        <f t="shared" si="0"/>
        <v>111309000</v>
      </c>
      <c r="L23" s="22">
        <v>66787512</v>
      </c>
      <c r="M23" s="22">
        <v>17945105</v>
      </c>
      <c r="N23" s="22">
        <v>28665370</v>
      </c>
      <c r="O23" s="22">
        <v>0</v>
      </c>
      <c r="P23" s="22">
        <v>0</v>
      </c>
      <c r="Q23" s="22">
        <v>1647446</v>
      </c>
      <c r="R23" s="22">
        <v>0</v>
      </c>
      <c r="S23" s="22">
        <f t="shared" si="1"/>
        <v>115045433</v>
      </c>
      <c r="T23" s="22">
        <v>61062825</v>
      </c>
      <c r="U23" s="22">
        <v>16473413</v>
      </c>
      <c r="V23" s="22">
        <v>24319901</v>
      </c>
      <c r="W23" s="22">
        <v>0</v>
      </c>
      <c r="X23" s="22">
        <v>0</v>
      </c>
      <c r="Y23" s="22">
        <v>1641946</v>
      </c>
      <c r="Z23" s="22">
        <v>0</v>
      </c>
      <c r="AA23" s="22">
        <f t="shared" si="2"/>
        <v>103498085</v>
      </c>
      <c r="AB23" s="13"/>
      <c r="AC23" s="13"/>
    </row>
    <row r="24" spans="1:29" ht="15" x14ac:dyDescent="0.2">
      <c r="A24" s="20" t="s">
        <v>31</v>
      </c>
      <c r="B24" s="20"/>
      <c r="C24" s="21" t="s">
        <v>32</v>
      </c>
      <c r="D24" s="22">
        <v>87053000</v>
      </c>
      <c r="E24" s="22">
        <v>25465000</v>
      </c>
      <c r="F24" s="22">
        <v>45699000</v>
      </c>
      <c r="G24" s="22">
        <v>0</v>
      </c>
      <c r="H24" s="22">
        <v>0</v>
      </c>
      <c r="I24" s="22">
        <v>5218000</v>
      </c>
      <c r="J24" s="22">
        <v>254000</v>
      </c>
      <c r="K24" s="22">
        <f t="shared" si="0"/>
        <v>163689000</v>
      </c>
      <c r="L24" s="22">
        <v>88980200</v>
      </c>
      <c r="M24" s="22">
        <v>26130400</v>
      </c>
      <c r="N24" s="22">
        <v>48025567</v>
      </c>
      <c r="O24" s="22">
        <v>0</v>
      </c>
      <c r="P24" s="22">
        <v>0</v>
      </c>
      <c r="Q24" s="22">
        <v>7060626</v>
      </c>
      <c r="R24" s="22">
        <v>0</v>
      </c>
      <c r="S24" s="22">
        <f t="shared" si="1"/>
        <v>170196793</v>
      </c>
      <c r="T24" s="22">
        <v>85019575</v>
      </c>
      <c r="U24" s="22">
        <v>25568083</v>
      </c>
      <c r="V24" s="22">
        <v>42994362</v>
      </c>
      <c r="W24" s="22">
        <v>0</v>
      </c>
      <c r="X24" s="22">
        <v>0</v>
      </c>
      <c r="Y24" s="22">
        <v>6847996</v>
      </c>
      <c r="Z24" s="22">
        <v>0</v>
      </c>
      <c r="AA24" s="22">
        <f t="shared" si="2"/>
        <v>160430016</v>
      </c>
      <c r="AB24" s="13"/>
      <c r="AC24" s="13"/>
    </row>
    <row r="25" spans="1:29" ht="15" x14ac:dyDescent="0.2">
      <c r="A25" s="20" t="s">
        <v>33</v>
      </c>
      <c r="B25" s="20"/>
      <c r="C25" s="21" t="s">
        <v>34</v>
      </c>
      <c r="D25" s="22">
        <v>88427000</v>
      </c>
      <c r="E25" s="22">
        <v>25628000</v>
      </c>
      <c r="F25" s="22">
        <v>48571000</v>
      </c>
      <c r="G25" s="22">
        <v>0</v>
      </c>
      <c r="H25" s="22">
        <v>0</v>
      </c>
      <c r="I25" s="22">
        <v>1992000</v>
      </c>
      <c r="J25" s="22">
        <v>870000</v>
      </c>
      <c r="K25" s="22">
        <f t="shared" si="0"/>
        <v>165488000</v>
      </c>
      <c r="L25" s="22">
        <v>91864677</v>
      </c>
      <c r="M25" s="22">
        <v>26421807</v>
      </c>
      <c r="N25" s="22">
        <v>51772010</v>
      </c>
      <c r="O25" s="22">
        <v>0</v>
      </c>
      <c r="P25" s="22">
        <v>0</v>
      </c>
      <c r="Q25" s="22">
        <v>3015061</v>
      </c>
      <c r="R25" s="22">
        <v>0</v>
      </c>
      <c r="S25" s="22">
        <f t="shared" si="1"/>
        <v>173073555</v>
      </c>
      <c r="T25" s="22">
        <v>90092797</v>
      </c>
      <c r="U25" s="22">
        <v>25847914</v>
      </c>
      <c r="V25" s="22">
        <v>44276548</v>
      </c>
      <c r="W25" s="22">
        <v>0</v>
      </c>
      <c r="X25" s="22">
        <v>0</v>
      </c>
      <c r="Y25" s="22">
        <v>3015061</v>
      </c>
      <c r="Z25" s="22">
        <v>0</v>
      </c>
      <c r="AA25" s="22">
        <f t="shared" si="2"/>
        <v>163232320</v>
      </c>
      <c r="AB25" s="13"/>
      <c r="AC25" s="13"/>
    </row>
    <row r="26" spans="1:29" ht="15" x14ac:dyDescent="0.2">
      <c r="A26" s="20" t="s">
        <v>35</v>
      </c>
      <c r="B26" s="20"/>
      <c r="C26" s="21" t="s">
        <v>36</v>
      </c>
      <c r="D26" s="22">
        <v>86986000</v>
      </c>
      <c r="E26" s="22">
        <v>25297000</v>
      </c>
      <c r="F26" s="22">
        <v>41076000</v>
      </c>
      <c r="G26" s="22">
        <v>0</v>
      </c>
      <c r="H26" s="22">
        <v>0</v>
      </c>
      <c r="I26" s="22">
        <v>1476000</v>
      </c>
      <c r="J26" s="22">
        <v>0</v>
      </c>
      <c r="K26" s="22">
        <f t="shared" si="0"/>
        <v>154835000</v>
      </c>
      <c r="L26" s="22">
        <v>88919155</v>
      </c>
      <c r="M26" s="22">
        <v>25942952</v>
      </c>
      <c r="N26" s="22">
        <v>44085487</v>
      </c>
      <c r="O26" s="22">
        <v>0</v>
      </c>
      <c r="P26" s="22">
        <v>0</v>
      </c>
      <c r="Q26" s="22">
        <v>796467</v>
      </c>
      <c r="R26" s="22">
        <v>0</v>
      </c>
      <c r="S26" s="22">
        <f t="shared" si="1"/>
        <v>159744061</v>
      </c>
      <c r="T26" s="22">
        <v>85048598</v>
      </c>
      <c r="U26" s="22">
        <v>24775817</v>
      </c>
      <c r="V26" s="22">
        <v>38555659</v>
      </c>
      <c r="W26" s="22">
        <v>0</v>
      </c>
      <c r="X26" s="22">
        <v>0</v>
      </c>
      <c r="Y26" s="22">
        <v>796467</v>
      </c>
      <c r="Z26" s="22">
        <v>0</v>
      </c>
      <c r="AA26" s="22">
        <f t="shared" si="2"/>
        <v>149176541</v>
      </c>
      <c r="AB26" s="13"/>
      <c r="AC26" s="13"/>
    </row>
    <row r="27" spans="1:29" ht="15" x14ac:dyDescent="0.2">
      <c r="A27" s="20" t="s">
        <v>37</v>
      </c>
      <c r="B27" s="20"/>
      <c r="C27" s="21" t="s">
        <v>38</v>
      </c>
      <c r="D27" s="22">
        <v>88143000</v>
      </c>
      <c r="E27" s="22">
        <v>25544000</v>
      </c>
      <c r="F27" s="22">
        <v>38409000</v>
      </c>
      <c r="G27" s="22">
        <v>0</v>
      </c>
      <c r="H27" s="22">
        <v>0</v>
      </c>
      <c r="I27" s="22">
        <v>1140000</v>
      </c>
      <c r="J27" s="22">
        <v>254000</v>
      </c>
      <c r="K27" s="22">
        <f t="shared" si="0"/>
        <v>153490000</v>
      </c>
      <c r="L27" s="22">
        <v>93304467</v>
      </c>
      <c r="M27" s="22">
        <v>26648259</v>
      </c>
      <c r="N27" s="22">
        <v>38726418</v>
      </c>
      <c r="O27" s="22">
        <v>0</v>
      </c>
      <c r="P27" s="22">
        <v>0</v>
      </c>
      <c r="Q27" s="22">
        <v>1862909</v>
      </c>
      <c r="R27" s="22">
        <v>0</v>
      </c>
      <c r="S27" s="22">
        <f t="shared" si="1"/>
        <v>160542053</v>
      </c>
      <c r="T27" s="22">
        <v>92809165</v>
      </c>
      <c r="U27" s="22">
        <v>26423359</v>
      </c>
      <c r="V27" s="22">
        <v>35351917</v>
      </c>
      <c r="W27" s="22">
        <v>0</v>
      </c>
      <c r="X27" s="22">
        <v>0</v>
      </c>
      <c r="Y27" s="22">
        <v>1862729</v>
      </c>
      <c r="Z27" s="22">
        <v>0</v>
      </c>
      <c r="AA27" s="22">
        <f t="shared" si="2"/>
        <v>156447170</v>
      </c>
      <c r="AB27" s="13"/>
      <c r="AC27" s="13"/>
    </row>
    <row r="28" spans="1:29" ht="15" x14ac:dyDescent="0.2">
      <c r="A28" s="20" t="s">
        <v>39</v>
      </c>
      <c r="B28" s="20"/>
      <c r="C28" s="21" t="s">
        <v>40</v>
      </c>
      <c r="D28" s="22">
        <v>92626000</v>
      </c>
      <c r="E28" s="22">
        <v>26788000</v>
      </c>
      <c r="F28" s="22">
        <v>38689000</v>
      </c>
      <c r="G28" s="22">
        <v>0</v>
      </c>
      <c r="H28" s="22">
        <v>0</v>
      </c>
      <c r="I28" s="22">
        <v>1470000</v>
      </c>
      <c r="J28" s="22">
        <v>0</v>
      </c>
      <c r="K28" s="22">
        <f t="shared" si="0"/>
        <v>159573000</v>
      </c>
      <c r="L28" s="22">
        <v>94605749</v>
      </c>
      <c r="M28" s="22">
        <v>27459532</v>
      </c>
      <c r="N28" s="22">
        <v>41081218</v>
      </c>
      <c r="O28" s="22">
        <v>0</v>
      </c>
      <c r="P28" s="22">
        <v>0</v>
      </c>
      <c r="Q28" s="22">
        <v>1946230</v>
      </c>
      <c r="R28" s="22">
        <v>0</v>
      </c>
      <c r="S28" s="22">
        <f t="shared" si="1"/>
        <v>165092729</v>
      </c>
      <c r="T28" s="22">
        <v>94089357</v>
      </c>
      <c r="U28" s="22">
        <v>27162265</v>
      </c>
      <c r="V28" s="22">
        <v>36115105</v>
      </c>
      <c r="W28" s="22">
        <v>0</v>
      </c>
      <c r="X28" s="22">
        <v>0</v>
      </c>
      <c r="Y28" s="22">
        <v>1896624</v>
      </c>
      <c r="Z28" s="22">
        <v>0</v>
      </c>
      <c r="AA28" s="22">
        <f t="shared" si="2"/>
        <v>159263351</v>
      </c>
      <c r="AB28" s="13"/>
      <c r="AC28" s="13"/>
    </row>
    <row r="29" spans="1:29" ht="15" x14ac:dyDescent="0.2">
      <c r="A29" s="20" t="s">
        <v>41</v>
      </c>
      <c r="B29" s="20"/>
      <c r="C29" s="21" t="s">
        <v>42</v>
      </c>
      <c r="D29" s="22">
        <v>105631000</v>
      </c>
      <c r="E29" s="22">
        <v>30635000</v>
      </c>
      <c r="F29" s="22">
        <v>48241000</v>
      </c>
      <c r="G29" s="22">
        <v>0</v>
      </c>
      <c r="H29" s="22">
        <v>0</v>
      </c>
      <c r="I29" s="22">
        <v>1197000</v>
      </c>
      <c r="J29" s="22">
        <v>0</v>
      </c>
      <c r="K29" s="22">
        <f t="shared" si="0"/>
        <v>185704000</v>
      </c>
      <c r="L29" s="22">
        <v>110645746</v>
      </c>
      <c r="M29" s="22">
        <v>31783147</v>
      </c>
      <c r="N29" s="22">
        <v>51057445</v>
      </c>
      <c r="O29" s="22">
        <v>0</v>
      </c>
      <c r="P29" s="22">
        <v>0</v>
      </c>
      <c r="Q29" s="22">
        <v>1943595</v>
      </c>
      <c r="R29" s="22">
        <v>0</v>
      </c>
      <c r="S29" s="22">
        <f t="shared" si="1"/>
        <v>195429933</v>
      </c>
      <c r="T29" s="22">
        <v>105318881</v>
      </c>
      <c r="U29" s="22">
        <v>30277694</v>
      </c>
      <c r="V29" s="22">
        <v>44019314</v>
      </c>
      <c r="W29" s="22">
        <v>0</v>
      </c>
      <c r="X29" s="22">
        <v>0</v>
      </c>
      <c r="Y29" s="22">
        <v>1524341</v>
      </c>
      <c r="Z29" s="22">
        <v>0</v>
      </c>
      <c r="AA29" s="22">
        <f t="shared" si="2"/>
        <v>181140230</v>
      </c>
      <c r="AB29" s="13"/>
      <c r="AC29" s="13"/>
    </row>
    <row r="30" spans="1:29" ht="15" x14ac:dyDescent="0.2">
      <c r="A30" s="20" t="s">
        <v>43</v>
      </c>
      <c r="B30" s="20"/>
      <c r="C30" s="21" t="s">
        <v>44</v>
      </c>
      <c r="D30" s="22">
        <v>83491000</v>
      </c>
      <c r="E30" s="22">
        <v>23972000</v>
      </c>
      <c r="F30" s="22">
        <v>35282000</v>
      </c>
      <c r="G30" s="22">
        <v>0</v>
      </c>
      <c r="H30" s="22">
        <v>0</v>
      </c>
      <c r="I30" s="22">
        <v>1533000</v>
      </c>
      <c r="J30" s="22">
        <v>0</v>
      </c>
      <c r="K30" s="22">
        <f t="shared" si="0"/>
        <v>144278000</v>
      </c>
      <c r="L30" s="22">
        <v>87952864</v>
      </c>
      <c r="M30" s="22">
        <v>25545056</v>
      </c>
      <c r="N30" s="22">
        <v>36254930</v>
      </c>
      <c r="O30" s="22">
        <v>0</v>
      </c>
      <c r="P30" s="22">
        <v>0</v>
      </c>
      <c r="Q30" s="22">
        <v>2022730</v>
      </c>
      <c r="R30" s="22">
        <v>0</v>
      </c>
      <c r="S30" s="22">
        <f t="shared" si="1"/>
        <v>151775580</v>
      </c>
      <c r="T30" s="22">
        <v>87049081</v>
      </c>
      <c r="U30" s="22">
        <v>25241919</v>
      </c>
      <c r="V30" s="22">
        <v>33456086</v>
      </c>
      <c r="W30" s="22">
        <v>0</v>
      </c>
      <c r="X30" s="22">
        <v>0</v>
      </c>
      <c r="Y30" s="22">
        <v>2022730</v>
      </c>
      <c r="Z30" s="22">
        <v>0</v>
      </c>
      <c r="AA30" s="22">
        <f t="shared" si="2"/>
        <v>147769816</v>
      </c>
      <c r="AB30" s="13"/>
      <c r="AC30" s="13"/>
    </row>
    <row r="31" spans="1:29" ht="15" x14ac:dyDescent="0.2">
      <c r="A31" s="20" t="s">
        <v>45</v>
      </c>
      <c r="B31" s="20"/>
      <c r="C31" s="21" t="s">
        <v>46</v>
      </c>
      <c r="D31" s="22">
        <v>72796000</v>
      </c>
      <c r="E31" s="22">
        <v>21186000</v>
      </c>
      <c r="F31" s="22">
        <v>40058000</v>
      </c>
      <c r="G31" s="22">
        <v>0</v>
      </c>
      <c r="H31" s="22">
        <v>0</v>
      </c>
      <c r="I31" s="22">
        <v>1587000</v>
      </c>
      <c r="J31" s="22">
        <v>0</v>
      </c>
      <c r="K31" s="22">
        <f t="shared" si="0"/>
        <v>135627000</v>
      </c>
      <c r="L31" s="22">
        <v>74972197</v>
      </c>
      <c r="M31" s="22">
        <v>21833264</v>
      </c>
      <c r="N31" s="22">
        <v>43720163</v>
      </c>
      <c r="O31" s="22">
        <v>0</v>
      </c>
      <c r="P31" s="22">
        <v>0</v>
      </c>
      <c r="Q31" s="22">
        <v>1587000</v>
      </c>
      <c r="R31" s="22">
        <v>0</v>
      </c>
      <c r="S31" s="22">
        <f t="shared" si="1"/>
        <v>142112624</v>
      </c>
      <c r="T31" s="22">
        <v>74408892</v>
      </c>
      <c r="U31" s="22">
        <v>21625216</v>
      </c>
      <c r="V31" s="22">
        <v>36594756</v>
      </c>
      <c r="W31" s="22">
        <v>0</v>
      </c>
      <c r="X31" s="22">
        <v>0</v>
      </c>
      <c r="Y31" s="22">
        <v>1155129</v>
      </c>
      <c r="Z31" s="22">
        <v>0</v>
      </c>
      <c r="AA31" s="22">
        <f t="shared" si="2"/>
        <v>133783993</v>
      </c>
      <c r="AB31" s="13"/>
      <c r="AC31" s="13"/>
    </row>
    <row r="32" spans="1:29" ht="15" x14ac:dyDescent="0.2">
      <c r="A32" s="20" t="s">
        <v>47</v>
      </c>
      <c r="B32" s="20"/>
      <c r="C32" s="21" t="s">
        <v>48</v>
      </c>
      <c r="D32" s="22">
        <v>75369000</v>
      </c>
      <c r="E32" s="22">
        <v>21831000</v>
      </c>
      <c r="F32" s="22">
        <v>29019000</v>
      </c>
      <c r="G32" s="22">
        <v>0</v>
      </c>
      <c r="H32" s="22">
        <v>0</v>
      </c>
      <c r="I32" s="22">
        <v>1368000</v>
      </c>
      <c r="J32" s="22">
        <v>445000</v>
      </c>
      <c r="K32" s="22">
        <f t="shared" si="0"/>
        <v>128032000</v>
      </c>
      <c r="L32" s="22">
        <v>76128837</v>
      </c>
      <c r="M32" s="22">
        <v>22148156</v>
      </c>
      <c r="N32" s="22">
        <v>30046142</v>
      </c>
      <c r="O32" s="22">
        <v>0</v>
      </c>
      <c r="P32" s="22">
        <v>0</v>
      </c>
      <c r="Q32" s="22">
        <v>1442157</v>
      </c>
      <c r="R32" s="22">
        <v>649150</v>
      </c>
      <c r="S32" s="22">
        <f t="shared" si="1"/>
        <v>130414442</v>
      </c>
      <c r="T32" s="22">
        <v>72457457</v>
      </c>
      <c r="U32" s="22">
        <v>21185819</v>
      </c>
      <c r="V32" s="22">
        <v>25029454</v>
      </c>
      <c r="W32" s="22">
        <v>0</v>
      </c>
      <c r="X32" s="22">
        <v>0</v>
      </c>
      <c r="Y32" s="22">
        <v>1389894</v>
      </c>
      <c r="Z32" s="22">
        <v>648000</v>
      </c>
      <c r="AA32" s="22">
        <f t="shared" si="2"/>
        <v>120710624</v>
      </c>
      <c r="AB32" s="13"/>
      <c r="AC32" s="13"/>
    </row>
    <row r="33" spans="1:29" ht="15" x14ac:dyDescent="0.2">
      <c r="A33" s="20" t="s">
        <v>49</v>
      </c>
      <c r="B33" s="20"/>
      <c r="C33" s="21" t="s">
        <v>50</v>
      </c>
      <c r="D33" s="22">
        <v>89761000</v>
      </c>
      <c r="E33" s="22">
        <v>25854000</v>
      </c>
      <c r="F33" s="22">
        <v>40406000</v>
      </c>
      <c r="G33" s="22">
        <v>0</v>
      </c>
      <c r="H33" s="22">
        <v>0</v>
      </c>
      <c r="I33" s="22">
        <v>1438000</v>
      </c>
      <c r="J33" s="22">
        <v>381000</v>
      </c>
      <c r="K33" s="22">
        <f t="shared" si="0"/>
        <v>157840000</v>
      </c>
      <c r="L33" s="22">
        <v>91290289</v>
      </c>
      <c r="M33" s="22">
        <v>26379908</v>
      </c>
      <c r="N33" s="22">
        <v>43746986</v>
      </c>
      <c r="O33" s="22">
        <v>0</v>
      </c>
      <c r="P33" s="22">
        <v>0</v>
      </c>
      <c r="Q33" s="22">
        <v>1129970</v>
      </c>
      <c r="R33" s="22">
        <v>0</v>
      </c>
      <c r="S33" s="22">
        <f t="shared" si="1"/>
        <v>162547153</v>
      </c>
      <c r="T33" s="22">
        <v>89036867</v>
      </c>
      <c r="U33" s="22">
        <v>25652289</v>
      </c>
      <c r="V33" s="22">
        <v>38274190</v>
      </c>
      <c r="W33" s="22">
        <v>0</v>
      </c>
      <c r="X33" s="22">
        <v>0</v>
      </c>
      <c r="Y33" s="22">
        <v>1129969</v>
      </c>
      <c r="Z33" s="22">
        <v>0</v>
      </c>
      <c r="AA33" s="22">
        <f t="shared" si="2"/>
        <v>154093315</v>
      </c>
      <c r="AB33" s="13"/>
      <c r="AC33" s="13"/>
    </row>
    <row r="34" spans="1:29" ht="15" x14ac:dyDescent="0.2">
      <c r="A34" s="20" t="s">
        <v>51</v>
      </c>
      <c r="B34" s="20"/>
      <c r="C34" s="21" t="s">
        <v>52</v>
      </c>
      <c r="D34" s="22">
        <v>88295000</v>
      </c>
      <c r="E34" s="22">
        <v>25412000</v>
      </c>
      <c r="F34" s="22">
        <v>51461000</v>
      </c>
      <c r="G34" s="22">
        <v>0</v>
      </c>
      <c r="H34" s="22">
        <v>0</v>
      </c>
      <c r="I34" s="22">
        <v>482000</v>
      </c>
      <c r="J34" s="22">
        <v>51000</v>
      </c>
      <c r="K34" s="22">
        <f t="shared" si="0"/>
        <v>165701000</v>
      </c>
      <c r="L34" s="22">
        <v>94326559</v>
      </c>
      <c r="M34" s="22">
        <v>26734943</v>
      </c>
      <c r="N34" s="22">
        <v>55133454</v>
      </c>
      <c r="O34" s="22">
        <v>0</v>
      </c>
      <c r="P34" s="22">
        <v>0</v>
      </c>
      <c r="Q34" s="22">
        <v>1351230</v>
      </c>
      <c r="R34" s="22">
        <v>11000</v>
      </c>
      <c r="S34" s="22">
        <f t="shared" si="1"/>
        <v>177557186</v>
      </c>
      <c r="T34" s="22">
        <v>93285826</v>
      </c>
      <c r="U34" s="22">
        <v>26369116</v>
      </c>
      <c r="V34" s="22">
        <v>47606662</v>
      </c>
      <c r="W34" s="22">
        <v>0</v>
      </c>
      <c r="X34" s="22">
        <v>0</v>
      </c>
      <c r="Y34" s="22">
        <v>1347204</v>
      </c>
      <c r="Z34" s="22">
        <v>0</v>
      </c>
      <c r="AA34" s="22">
        <f t="shared" si="2"/>
        <v>168608808</v>
      </c>
      <c r="AB34" s="13"/>
      <c r="AC34" s="13"/>
    </row>
    <row r="35" spans="1:29" ht="15" x14ac:dyDescent="0.2">
      <c r="A35" s="20" t="s">
        <v>53</v>
      </c>
      <c r="B35" s="20"/>
      <c r="C35" s="21" t="s">
        <v>54</v>
      </c>
      <c r="D35" s="22">
        <v>77962000</v>
      </c>
      <c r="E35" s="22">
        <v>22606000</v>
      </c>
      <c r="F35" s="22">
        <v>39546000</v>
      </c>
      <c r="G35" s="22">
        <v>0</v>
      </c>
      <c r="H35" s="22">
        <v>0</v>
      </c>
      <c r="I35" s="22">
        <v>1184000</v>
      </c>
      <c r="J35" s="22">
        <v>0</v>
      </c>
      <c r="K35" s="22">
        <f t="shared" si="0"/>
        <v>141298000</v>
      </c>
      <c r="L35" s="22">
        <v>82912142</v>
      </c>
      <c r="M35" s="22">
        <v>23603856</v>
      </c>
      <c r="N35" s="22">
        <v>42408171</v>
      </c>
      <c r="O35" s="22">
        <v>0</v>
      </c>
      <c r="P35" s="22">
        <v>0</v>
      </c>
      <c r="Q35" s="22">
        <v>2604101</v>
      </c>
      <c r="R35" s="22">
        <v>0</v>
      </c>
      <c r="S35" s="22">
        <f t="shared" si="1"/>
        <v>151528270</v>
      </c>
      <c r="T35" s="22">
        <v>81407099</v>
      </c>
      <c r="U35" s="22">
        <v>23265877</v>
      </c>
      <c r="V35" s="22">
        <v>39765780</v>
      </c>
      <c r="W35" s="22">
        <v>0</v>
      </c>
      <c r="X35" s="22">
        <v>0</v>
      </c>
      <c r="Y35" s="22">
        <v>2592771</v>
      </c>
      <c r="Z35" s="22">
        <v>0</v>
      </c>
      <c r="AA35" s="22">
        <f t="shared" si="2"/>
        <v>147031527</v>
      </c>
      <c r="AB35" s="13"/>
      <c r="AC35" s="13"/>
    </row>
    <row r="36" spans="1:29" ht="15" x14ac:dyDescent="0.2">
      <c r="A36" s="20" t="s">
        <v>55</v>
      </c>
      <c r="B36" s="20"/>
      <c r="C36" s="21" t="s">
        <v>56</v>
      </c>
      <c r="D36" s="22">
        <v>50410000</v>
      </c>
      <c r="E36" s="22">
        <v>13724000</v>
      </c>
      <c r="F36" s="22">
        <v>27754000</v>
      </c>
      <c r="G36" s="22">
        <v>0</v>
      </c>
      <c r="H36" s="22">
        <v>0</v>
      </c>
      <c r="I36" s="22">
        <v>1695000</v>
      </c>
      <c r="J36" s="22">
        <v>64000</v>
      </c>
      <c r="K36" s="22">
        <f t="shared" si="0"/>
        <v>93647000</v>
      </c>
      <c r="L36" s="22">
        <v>53533585</v>
      </c>
      <c r="M36" s="22">
        <v>14579425</v>
      </c>
      <c r="N36" s="22">
        <v>29781499</v>
      </c>
      <c r="O36" s="22">
        <v>0</v>
      </c>
      <c r="P36" s="22">
        <v>0</v>
      </c>
      <c r="Q36" s="22">
        <v>3184898</v>
      </c>
      <c r="R36" s="22">
        <v>34002</v>
      </c>
      <c r="S36" s="22">
        <f t="shared" si="1"/>
        <v>101113409</v>
      </c>
      <c r="T36" s="22">
        <v>52824806</v>
      </c>
      <c r="U36" s="22">
        <v>14364624</v>
      </c>
      <c r="V36" s="22">
        <v>25946953</v>
      </c>
      <c r="W36" s="22">
        <v>0</v>
      </c>
      <c r="X36" s="22">
        <v>0</v>
      </c>
      <c r="Y36" s="22">
        <v>3177278</v>
      </c>
      <c r="Z36" s="22">
        <v>0</v>
      </c>
      <c r="AA36" s="22">
        <f t="shared" si="2"/>
        <v>96313661</v>
      </c>
      <c r="AB36" s="13"/>
      <c r="AC36" s="13"/>
    </row>
    <row r="37" spans="1:29" ht="15" x14ac:dyDescent="0.2">
      <c r="A37" s="20" t="s">
        <v>57</v>
      </c>
      <c r="B37" s="20"/>
      <c r="C37" s="21" t="s">
        <v>58</v>
      </c>
      <c r="D37" s="22">
        <v>75088000</v>
      </c>
      <c r="E37" s="22">
        <v>21989000</v>
      </c>
      <c r="F37" s="22">
        <v>42243000</v>
      </c>
      <c r="G37" s="22">
        <v>0</v>
      </c>
      <c r="H37" s="22">
        <v>0</v>
      </c>
      <c r="I37" s="22">
        <v>1927000</v>
      </c>
      <c r="J37" s="22">
        <v>445000</v>
      </c>
      <c r="K37" s="22">
        <f t="shared" si="0"/>
        <v>141692000</v>
      </c>
      <c r="L37" s="22">
        <v>77068697</v>
      </c>
      <c r="M37" s="22">
        <v>22596389</v>
      </c>
      <c r="N37" s="22">
        <v>43360637</v>
      </c>
      <c r="O37" s="22">
        <v>0</v>
      </c>
      <c r="P37" s="22">
        <v>0</v>
      </c>
      <c r="Q37" s="22">
        <v>4761771</v>
      </c>
      <c r="R37" s="22">
        <v>0</v>
      </c>
      <c r="S37" s="22">
        <f t="shared" si="1"/>
        <v>147787494</v>
      </c>
      <c r="T37" s="22">
        <v>75009407</v>
      </c>
      <c r="U37" s="22">
        <v>22278194</v>
      </c>
      <c r="V37" s="22">
        <v>37471862</v>
      </c>
      <c r="W37" s="22">
        <v>0</v>
      </c>
      <c r="X37" s="22">
        <v>0</v>
      </c>
      <c r="Y37" s="22">
        <v>4761769</v>
      </c>
      <c r="Z37" s="22">
        <v>0</v>
      </c>
      <c r="AA37" s="22">
        <f t="shared" si="2"/>
        <v>139521232</v>
      </c>
      <c r="AB37" s="13"/>
      <c r="AC37" s="13"/>
    </row>
    <row r="38" spans="1:29" ht="15" x14ac:dyDescent="0.2">
      <c r="A38" s="20" t="s">
        <v>59</v>
      </c>
      <c r="B38" s="20"/>
      <c r="C38" s="21" t="s">
        <v>60</v>
      </c>
      <c r="D38" s="22">
        <v>93516000</v>
      </c>
      <c r="E38" s="22">
        <v>27087000</v>
      </c>
      <c r="F38" s="22">
        <v>51765000</v>
      </c>
      <c r="G38" s="22">
        <v>0</v>
      </c>
      <c r="H38" s="22">
        <v>0</v>
      </c>
      <c r="I38" s="22">
        <v>664000</v>
      </c>
      <c r="J38" s="22">
        <v>0</v>
      </c>
      <c r="K38" s="22">
        <f t="shared" si="0"/>
        <v>173032000</v>
      </c>
      <c r="L38" s="22">
        <v>95065689</v>
      </c>
      <c r="M38" s="22">
        <v>27622414</v>
      </c>
      <c r="N38" s="22">
        <v>53987609</v>
      </c>
      <c r="O38" s="22">
        <v>0</v>
      </c>
      <c r="P38" s="22">
        <v>0</v>
      </c>
      <c r="Q38" s="22">
        <v>2774355</v>
      </c>
      <c r="R38" s="22">
        <v>2166645</v>
      </c>
      <c r="S38" s="22">
        <f t="shared" si="1"/>
        <v>181616712</v>
      </c>
      <c r="T38" s="22">
        <v>92999786</v>
      </c>
      <c r="U38" s="22">
        <v>27153584</v>
      </c>
      <c r="V38" s="22">
        <v>49958386</v>
      </c>
      <c r="W38" s="22">
        <v>0</v>
      </c>
      <c r="X38" s="22">
        <v>0</v>
      </c>
      <c r="Y38" s="22">
        <v>2773504</v>
      </c>
      <c r="Z38" s="22">
        <v>2166645</v>
      </c>
      <c r="AA38" s="22">
        <f t="shared" si="2"/>
        <v>175051905</v>
      </c>
      <c r="AB38" s="13"/>
      <c r="AC38" s="13"/>
    </row>
    <row r="39" spans="1:29" ht="15" x14ac:dyDescent="0.2">
      <c r="A39" s="20" t="s">
        <v>61</v>
      </c>
      <c r="B39" s="20"/>
      <c r="C39" s="21" t="s">
        <v>62</v>
      </c>
      <c r="D39" s="22">
        <v>62262000</v>
      </c>
      <c r="E39" s="22">
        <v>18197000</v>
      </c>
      <c r="F39" s="22">
        <v>33452000</v>
      </c>
      <c r="G39" s="22">
        <v>0</v>
      </c>
      <c r="H39" s="22">
        <v>0</v>
      </c>
      <c r="I39" s="22">
        <v>540000</v>
      </c>
      <c r="J39" s="22">
        <v>0</v>
      </c>
      <c r="K39" s="22">
        <f t="shared" si="0"/>
        <v>114451000</v>
      </c>
      <c r="L39" s="22">
        <v>64188138</v>
      </c>
      <c r="M39" s="22">
        <v>18562516</v>
      </c>
      <c r="N39" s="22">
        <v>35877968</v>
      </c>
      <c r="O39" s="22">
        <v>0</v>
      </c>
      <c r="P39" s="22">
        <v>0</v>
      </c>
      <c r="Q39" s="22">
        <v>1725678</v>
      </c>
      <c r="R39" s="22">
        <v>0</v>
      </c>
      <c r="S39" s="22">
        <f t="shared" si="1"/>
        <v>120354300</v>
      </c>
      <c r="T39" s="22">
        <v>63328980</v>
      </c>
      <c r="U39" s="22">
        <v>17322860</v>
      </c>
      <c r="V39" s="22">
        <v>30787417</v>
      </c>
      <c r="W39" s="22">
        <v>0</v>
      </c>
      <c r="X39" s="22">
        <v>0</v>
      </c>
      <c r="Y39" s="22">
        <v>1725659</v>
      </c>
      <c r="Z39" s="22">
        <v>0</v>
      </c>
      <c r="AA39" s="22">
        <f t="shared" si="2"/>
        <v>113164916</v>
      </c>
      <c r="AB39" s="13"/>
      <c r="AC39" s="13"/>
    </row>
    <row r="40" spans="1:29" ht="15" x14ac:dyDescent="0.2">
      <c r="A40" s="20" t="s">
        <v>63</v>
      </c>
      <c r="B40" s="20"/>
      <c r="C40" s="21" t="s">
        <v>64</v>
      </c>
      <c r="D40" s="22">
        <v>45844000</v>
      </c>
      <c r="E40" s="22">
        <v>12503000</v>
      </c>
      <c r="F40" s="22">
        <v>22907000</v>
      </c>
      <c r="G40" s="22">
        <v>0</v>
      </c>
      <c r="H40" s="22">
        <v>0</v>
      </c>
      <c r="I40" s="22">
        <v>1329000</v>
      </c>
      <c r="J40" s="22">
        <v>0</v>
      </c>
      <c r="K40" s="22">
        <f t="shared" si="0"/>
        <v>82583000</v>
      </c>
      <c r="L40" s="22">
        <v>46631437</v>
      </c>
      <c r="M40" s="22">
        <v>12715608</v>
      </c>
      <c r="N40" s="22">
        <v>25062055</v>
      </c>
      <c r="O40" s="22">
        <v>0</v>
      </c>
      <c r="P40" s="22">
        <v>0</v>
      </c>
      <c r="Q40" s="22">
        <v>2010000</v>
      </c>
      <c r="R40" s="22">
        <v>0</v>
      </c>
      <c r="S40" s="22">
        <f t="shared" si="1"/>
        <v>86419100</v>
      </c>
      <c r="T40" s="22">
        <v>46540047</v>
      </c>
      <c r="U40" s="22">
        <v>12695731</v>
      </c>
      <c r="V40" s="22">
        <v>21981944</v>
      </c>
      <c r="W40" s="22">
        <v>0</v>
      </c>
      <c r="X40" s="22">
        <v>0</v>
      </c>
      <c r="Y40" s="22">
        <v>1923758</v>
      </c>
      <c r="Z40" s="22">
        <v>0</v>
      </c>
      <c r="AA40" s="22">
        <f t="shared" si="2"/>
        <v>83141480</v>
      </c>
      <c r="AB40" s="13"/>
      <c r="AC40" s="13"/>
    </row>
    <row r="41" spans="1:29" ht="15" x14ac:dyDescent="0.2">
      <c r="A41" s="20" t="s">
        <v>65</v>
      </c>
      <c r="B41" s="20"/>
      <c r="C41" s="21" t="s">
        <v>66</v>
      </c>
      <c r="D41" s="22">
        <v>76669000</v>
      </c>
      <c r="E41" s="22">
        <v>22312000</v>
      </c>
      <c r="F41" s="22">
        <v>35857000</v>
      </c>
      <c r="G41" s="22">
        <v>0</v>
      </c>
      <c r="H41" s="22">
        <v>0</v>
      </c>
      <c r="I41" s="22">
        <v>850000</v>
      </c>
      <c r="J41" s="22">
        <v>0</v>
      </c>
      <c r="K41" s="22">
        <f t="shared" si="0"/>
        <v>135688000</v>
      </c>
      <c r="L41" s="22">
        <v>76438842</v>
      </c>
      <c r="M41" s="22">
        <v>22575054</v>
      </c>
      <c r="N41" s="22">
        <v>38010345</v>
      </c>
      <c r="O41" s="22">
        <v>0</v>
      </c>
      <c r="P41" s="22">
        <v>0</v>
      </c>
      <c r="Q41" s="22">
        <v>850000</v>
      </c>
      <c r="R41" s="22">
        <v>0</v>
      </c>
      <c r="S41" s="22">
        <f t="shared" si="1"/>
        <v>137874241</v>
      </c>
      <c r="T41" s="22">
        <v>75518808</v>
      </c>
      <c r="U41" s="22">
        <v>21966316</v>
      </c>
      <c r="V41" s="22">
        <v>33951147</v>
      </c>
      <c r="W41" s="22">
        <v>0</v>
      </c>
      <c r="X41" s="22">
        <v>0</v>
      </c>
      <c r="Y41" s="22">
        <v>808571</v>
      </c>
      <c r="Z41" s="22">
        <v>0</v>
      </c>
      <c r="AA41" s="22">
        <f t="shared" si="2"/>
        <v>132244842</v>
      </c>
      <c r="AB41" s="13"/>
      <c r="AC41" s="13"/>
    </row>
    <row r="42" spans="1:29" s="9" customFormat="1" ht="22.5" customHeight="1" x14ac:dyDescent="0.25">
      <c r="A42" s="78" t="s">
        <v>67</v>
      </c>
      <c r="B42" s="78"/>
      <c r="C42" s="78"/>
      <c r="D42" s="23">
        <f t="shared" ref="D42:O42" si="3">SUM(D9:D41)</f>
        <v>2989896000</v>
      </c>
      <c r="E42" s="23">
        <f t="shared" si="3"/>
        <v>862742000</v>
      </c>
      <c r="F42" s="23">
        <f t="shared" si="3"/>
        <v>1428684000</v>
      </c>
      <c r="G42" s="23">
        <f t="shared" si="3"/>
        <v>0</v>
      </c>
      <c r="H42" s="23">
        <f t="shared" si="3"/>
        <v>0</v>
      </c>
      <c r="I42" s="23">
        <f t="shared" si="3"/>
        <v>53924000</v>
      </c>
      <c r="J42" s="23">
        <f t="shared" si="3"/>
        <v>4790000</v>
      </c>
      <c r="K42" s="23">
        <f t="shared" si="3"/>
        <v>5340036000</v>
      </c>
      <c r="L42" s="23">
        <f t="shared" si="3"/>
        <v>3074435565</v>
      </c>
      <c r="M42" s="23">
        <f t="shared" si="3"/>
        <v>886391544</v>
      </c>
      <c r="N42" s="23">
        <f t="shared" si="3"/>
        <v>1509623479</v>
      </c>
      <c r="O42" s="23">
        <f t="shared" si="3"/>
        <v>0</v>
      </c>
      <c r="P42" s="23">
        <f>SUM(P9:P41)</f>
        <v>0</v>
      </c>
      <c r="Q42" s="23">
        <f t="shared" ref="Q42" si="4">SUM(Q9:Q41)</f>
        <v>80113311</v>
      </c>
      <c r="R42" s="23">
        <f>SUM(R9:R41)</f>
        <v>9056340</v>
      </c>
      <c r="S42" s="23">
        <f t="shared" si="1"/>
        <v>5559620239</v>
      </c>
      <c r="T42" s="23">
        <f t="shared" ref="T42:AA42" si="5">SUM(T9:T41)</f>
        <v>3005152348</v>
      </c>
      <c r="U42" s="23">
        <f t="shared" si="5"/>
        <v>864019831</v>
      </c>
      <c r="V42" s="23">
        <f t="shared" si="5"/>
        <v>1328124439</v>
      </c>
      <c r="W42" s="23">
        <f t="shared" si="5"/>
        <v>0</v>
      </c>
      <c r="X42" s="23">
        <f t="shared" si="5"/>
        <v>0</v>
      </c>
      <c r="Y42" s="23">
        <f t="shared" si="5"/>
        <v>78254744</v>
      </c>
      <c r="Z42" s="23">
        <f t="shared" si="5"/>
        <v>6709871</v>
      </c>
      <c r="AA42" s="23">
        <f t="shared" si="5"/>
        <v>5282261233</v>
      </c>
      <c r="AB42" s="13"/>
      <c r="AC42" s="13"/>
    </row>
    <row r="43" spans="1:29" s="9" customFormat="1" ht="31.5" x14ac:dyDescent="0.25">
      <c r="A43" s="24" t="s">
        <v>68</v>
      </c>
      <c r="B43" s="24"/>
      <c r="C43" s="25" t="s">
        <v>69</v>
      </c>
      <c r="D43" s="23">
        <f>+D44+D45</f>
        <v>387356000</v>
      </c>
      <c r="E43" s="23">
        <f t="shared" ref="E43:K43" si="6">+E44+E45</f>
        <v>109900000</v>
      </c>
      <c r="F43" s="23">
        <f t="shared" si="6"/>
        <v>138310000</v>
      </c>
      <c r="G43" s="23">
        <f t="shared" si="6"/>
        <v>0</v>
      </c>
      <c r="H43" s="23">
        <f t="shared" si="6"/>
        <v>0</v>
      </c>
      <c r="I43" s="23">
        <f t="shared" si="6"/>
        <v>11430000</v>
      </c>
      <c r="J43" s="23">
        <f t="shared" si="6"/>
        <v>635000</v>
      </c>
      <c r="K43" s="23">
        <f t="shared" si="6"/>
        <v>647631000</v>
      </c>
      <c r="L43" s="23">
        <f>SUM(L44:L45)</f>
        <v>451540453</v>
      </c>
      <c r="M43" s="23">
        <f t="shared" ref="M43:R43" si="7">SUM(M44:M45)</f>
        <v>123955992</v>
      </c>
      <c r="N43" s="23">
        <f t="shared" si="7"/>
        <v>215449000</v>
      </c>
      <c r="O43" s="23">
        <f t="shared" si="7"/>
        <v>0</v>
      </c>
      <c r="P43" s="23">
        <f t="shared" si="7"/>
        <v>0</v>
      </c>
      <c r="Q43" s="23">
        <f t="shared" si="7"/>
        <v>22495000</v>
      </c>
      <c r="R43" s="23">
        <f t="shared" si="7"/>
        <v>1307000</v>
      </c>
      <c r="S43" s="23">
        <f t="shared" si="1"/>
        <v>814747445</v>
      </c>
      <c r="T43" s="23">
        <f>SUM(T44:T45)</f>
        <v>388880708</v>
      </c>
      <c r="U43" s="23">
        <f t="shared" ref="U43:Z43" si="8">SUM(U44:U45)</f>
        <v>99599530</v>
      </c>
      <c r="V43" s="23">
        <f t="shared" si="8"/>
        <v>137373131</v>
      </c>
      <c r="W43" s="23">
        <f t="shared" si="8"/>
        <v>0</v>
      </c>
      <c r="X43" s="23">
        <f t="shared" si="8"/>
        <v>0</v>
      </c>
      <c r="Y43" s="23">
        <f t="shared" si="8"/>
        <v>20310219</v>
      </c>
      <c r="Z43" s="23">
        <f t="shared" si="8"/>
        <v>1035130</v>
      </c>
      <c r="AA43" s="23">
        <f t="shared" ref="AA43:AA47" si="9">SUM(T43:Z43)</f>
        <v>647198718</v>
      </c>
      <c r="AB43" s="13"/>
      <c r="AC43" s="13"/>
    </row>
    <row r="44" spans="1:29" ht="45" x14ac:dyDescent="0.25">
      <c r="A44" s="26"/>
      <c r="B44" s="27" t="s">
        <v>130</v>
      </c>
      <c r="C44" s="28" t="s">
        <v>70</v>
      </c>
      <c r="D44" s="22">
        <f>250852000</f>
        <v>250852000</v>
      </c>
      <c r="E44" s="22">
        <f>71477000</f>
        <v>71477000</v>
      </c>
      <c r="F44" s="22">
        <v>101566000</v>
      </c>
      <c r="G44" s="22">
        <v>0</v>
      </c>
      <c r="H44" s="22">
        <v>0</v>
      </c>
      <c r="I44" s="22">
        <v>9298000</v>
      </c>
      <c r="J44" s="22">
        <v>635000</v>
      </c>
      <c r="K44" s="22">
        <f t="shared" ref="K44:K47" si="10">SUM(D44:J44)</f>
        <v>433828000</v>
      </c>
      <c r="L44" s="44">
        <v>281735421</v>
      </c>
      <c r="M44" s="44">
        <v>77974573</v>
      </c>
      <c r="N44" s="44">
        <v>156525000</v>
      </c>
      <c r="O44" s="44">
        <v>0</v>
      </c>
      <c r="P44" s="44">
        <v>0</v>
      </c>
      <c r="Q44" s="44">
        <v>18712000</v>
      </c>
      <c r="R44" s="44">
        <v>1307000</v>
      </c>
      <c r="S44" s="23">
        <f>SUM(L44:R44)</f>
        <v>536253994</v>
      </c>
      <c r="T44" s="44">
        <v>239673410</v>
      </c>
      <c r="U44" s="44">
        <v>62542972</v>
      </c>
      <c r="V44" s="44">
        <v>106067935</v>
      </c>
      <c r="W44" s="44">
        <v>0</v>
      </c>
      <c r="X44" s="44">
        <v>0</v>
      </c>
      <c r="Y44" s="44">
        <v>17115074</v>
      </c>
      <c r="Z44" s="44">
        <v>1035130</v>
      </c>
      <c r="AA44" s="44">
        <f t="shared" si="9"/>
        <v>426434521</v>
      </c>
      <c r="AB44" s="13"/>
      <c r="AC44" s="13"/>
    </row>
    <row r="45" spans="1:29" ht="15.75" x14ac:dyDescent="0.25">
      <c r="A45" s="26"/>
      <c r="B45" s="27" t="s">
        <v>131</v>
      </c>
      <c r="C45" s="28" t="s">
        <v>71</v>
      </c>
      <c r="D45" s="22">
        <f>136504000</f>
        <v>136504000</v>
      </c>
      <c r="E45" s="22">
        <f>38423000</f>
        <v>38423000</v>
      </c>
      <c r="F45" s="22">
        <v>36744000</v>
      </c>
      <c r="G45" s="22">
        <v>0</v>
      </c>
      <c r="H45" s="22">
        <v>0</v>
      </c>
      <c r="I45" s="22">
        <v>2132000</v>
      </c>
      <c r="J45" s="22">
        <v>0</v>
      </c>
      <c r="K45" s="22">
        <f t="shared" si="10"/>
        <v>213803000</v>
      </c>
      <c r="L45" s="44">
        <v>169805032</v>
      </c>
      <c r="M45" s="44">
        <v>45981419</v>
      </c>
      <c r="N45" s="44">
        <v>58924000</v>
      </c>
      <c r="O45" s="44">
        <v>0</v>
      </c>
      <c r="P45" s="44">
        <v>0</v>
      </c>
      <c r="Q45" s="44">
        <v>3783000</v>
      </c>
      <c r="R45" s="44">
        <v>0</v>
      </c>
      <c r="S45" s="23">
        <f>SUM(L45:R45)</f>
        <v>278493451</v>
      </c>
      <c r="T45" s="44">
        <v>149207298</v>
      </c>
      <c r="U45" s="44">
        <v>37056558</v>
      </c>
      <c r="V45" s="44">
        <v>31305196</v>
      </c>
      <c r="W45" s="44">
        <v>0</v>
      </c>
      <c r="X45" s="44">
        <v>0</v>
      </c>
      <c r="Y45" s="44">
        <v>3195145</v>
      </c>
      <c r="Z45" s="44">
        <v>0</v>
      </c>
      <c r="AA45" s="44">
        <f t="shared" si="9"/>
        <v>220764197</v>
      </c>
      <c r="AB45" s="13"/>
      <c r="AC45" s="13"/>
    </row>
    <row r="46" spans="1:29" ht="15.75" x14ac:dyDescent="0.25">
      <c r="A46" s="24" t="s">
        <v>72</v>
      </c>
      <c r="B46" s="24"/>
      <c r="C46" s="29" t="s">
        <v>73</v>
      </c>
      <c r="D46" s="22">
        <v>238986000</v>
      </c>
      <c r="E46" s="22">
        <v>69072000</v>
      </c>
      <c r="F46" s="22">
        <v>119503000</v>
      </c>
      <c r="G46" s="22">
        <v>0</v>
      </c>
      <c r="H46" s="22">
        <v>0</v>
      </c>
      <c r="I46" s="22">
        <v>9191000</v>
      </c>
      <c r="J46" s="22">
        <v>4988000</v>
      </c>
      <c r="K46" s="22">
        <f t="shared" si="10"/>
        <v>441740000</v>
      </c>
      <c r="L46" s="22">
        <v>249780354</v>
      </c>
      <c r="M46" s="22">
        <v>71772025</v>
      </c>
      <c r="N46" s="22">
        <v>131120949</v>
      </c>
      <c r="O46" s="22">
        <v>0</v>
      </c>
      <c r="P46" s="22">
        <v>115685</v>
      </c>
      <c r="Q46" s="22">
        <v>71329607</v>
      </c>
      <c r="R46" s="22">
        <v>4713842</v>
      </c>
      <c r="S46" s="23">
        <f t="shared" ref="S46:S47" si="11">SUM(L46:R46)</f>
        <v>528832462</v>
      </c>
      <c r="T46" s="22">
        <v>240681453</v>
      </c>
      <c r="U46" s="22">
        <v>69889394</v>
      </c>
      <c r="V46" s="22">
        <v>107527501</v>
      </c>
      <c r="W46" s="22">
        <v>0</v>
      </c>
      <c r="X46" s="22">
        <v>16673</v>
      </c>
      <c r="Y46" s="22">
        <v>69768355</v>
      </c>
      <c r="Z46" s="22">
        <v>2350384</v>
      </c>
      <c r="AA46" s="22">
        <f t="shared" si="9"/>
        <v>490233760</v>
      </c>
      <c r="AB46" s="13"/>
      <c r="AC46" s="13"/>
    </row>
    <row r="47" spans="1:29" ht="15.75" x14ac:dyDescent="0.25">
      <c r="A47" s="24" t="s">
        <v>74</v>
      </c>
      <c r="B47" s="24"/>
      <c r="C47" s="29" t="s">
        <v>75</v>
      </c>
      <c r="D47" s="22">
        <v>102410000</v>
      </c>
      <c r="E47" s="22">
        <v>28639000</v>
      </c>
      <c r="F47" s="22">
        <v>119147000</v>
      </c>
      <c r="G47" s="22">
        <v>0</v>
      </c>
      <c r="H47" s="22">
        <v>0</v>
      </c>
      <c r="I47" s="22">
        <v>12948000</v>
      </c>
      <c r="J47" s="22">
        <v>18000000</v>
      </c>
      <c r="K47" s="22">
        <f t="shared" si="10"/>
        <v>281144000</v>
      </c>
      <c r="L47" s="22">
        <v>121763110</v>
      </c>
      <c r="M47" s="22">
        <v>31820334</v>
      </c>
      <c r="N47" s="22">
        <v>174908440</v>
      </c>
      <c r="O47" s="22">
        <v>0</v>
      </c>
      <c r="P47" s="22">
        <v>850800</v>
      </c>
      <c r="Q47" s="22">
        <v>20501999</v>
      </c>
      <c r="R47" s="22">
        <v>17376516</v>
      </c>
      <c r="S47" s="23">
        <f t="shared" si="11"/>
        <v>367221199</v>
      </c>
      <c r="T47" s="22">
        <v>114711978</v>
      </c>
      <c r="U47" s="22">
        <v>30056636</v>
      </c>
      <c r="V47" s="22">
        <v>124117613</v>
      </c>
      <c r="W47" s="22">
        <v>0</v>
      </c>
      <c r="X47" s="22">
        <v>850800</v>
      </c>
      <c r="Y47" s="22">
        <v>19762219</v>
      </c>
      <c r="Z47" s="22">
        <v>17376516</v>
      </c>
      <c r="AA47" s="22">
        <f t="shared" si="9"/>
        <v>306875762</v>
      </c>
      <c r="AB47" s="13"/>
      <c r="AC47" s="13"/>
    </row>
    <row r="48" spans="1:29" s="9" customFormat="1" ht="24" customHeight="1" x14ac:dyDescent="0.25">
      <c r="A48" s="80" t="s">
        <v>76</v>
      </c>
      <c r="B48" s="80"/>
      <c r="C48" s="80"/>
      <c r="D48" s="23">
        <f>+D47+D46</f>
        <v>341396000</v>
      </c>
      <c r="E48" s="23">
        <f t="shared" ref="E48:K48" si="12">+E47+E46</f>
        <v>97711000</v>
      </c>
      <c r="F48" s="23">
        <f t="shared" si="12"/>
        <v>238650000</v>
      </c>
      <c r="G48" s="23">
        <f t="shared" si="12"/>
        <v>0</v>
      </c>
      <c r="H48" s="23">
        <f t="shared" si="12"/>
        <v>0</v>
      </c>
      <c r="I48" s="23">
        <f t="shared" si="12"/>
        <v>22139000</v>
      </c>
      <c r="J48" s="23">
        <f t="shared" si="12"/>
        <v>22988000</v>
      </c>
      <c r="K48" s="23">
        <f t="shared" si="12"/>
        <v>722884000</v>
      </c>
      <c r="L48" s="23">
        <f>+L47+L46</f>
        <v>371543464</v>
      </c>
      <c r="M48" s="23">
        <f t="shared" ref="M48:R48" si="13">+M47+M46</f>
        <v>103592359</v>
      </c>
      <c r="N48" s="23">
        <f t="shared" si="13"/>
        <v>306029389</v>
      </c>
      <c r="O48" s="23">
        <f t="shared" si="13"/>
        <v>0</v>
      </c>
      <c r="P48" s="23">
        <f t="shared" si="13"/>
        <v>966485</v>
      </c>
      <c r="Q48" s="23">
        <f t="shared" si="13"/>
        <v>91831606</v>
      </c>
      <c r="R48" s="23">
        <f t="shared" si="13"/>
        <v>22090358</v>
      </c>
      <c r="S48" s="22">
        <f t="shared" si="1"/>
        <v>896053661</v>
      </c>
      <c r="T48" s="23">
        <f>+T47+T46</f>
        <v>355393431</v>
      </c>
      <c r="U48" s="23">
        <f t="shared" ref="U48:AA48" si="14">+U47+U46</f>
        <v>99946030</v>
      </c>
      <c r="V48" s="23">
        <f t="shared" si="14"/>
        <v>231645114</v>
      </c>
      <c r="W48" s="23">
        <f t="shared" si="14"/>
        <v>0</v>
      </c>
      <c r="X48" s="23">
        <f t="shared" si="14"/>
        <v>867473</v>
      </c>
      <c r="Y48" s="23">
        <f t="shared" si="14"/>
        <v>89530574</v>
      </c>
      <c r="Z48" s="23">
        <f t="shared" si="14"/>
        <v>19726900</v>
      </c>
      <c r="AA48" s="23">
        <f t="shared" si="14"/>
        <v>797109522</v>
      </c>
      <c r="AB48" s="13"/>
      <c r="AC48" s="13"/>
    </row>
    <row r="49" spans="1:29" ht="15" x14ac:dyDescent="0.2">
      <c r="A49" s="24" t="s">
        <v>77</v>
      </c>
      <c r="B49" s="24"/>
      <c r="C49" s="30" t="s">
        <v>78</v>
      </c>
      <c r="D49" s="22">
        <v>493852000</v>
      </c>
      <c r="E49" s="22">
        <v>131325000</v>
      </c>
      <c r="F49" s="22">
        <v>498850000</v>
      </c>
      <c r="G49" s="22">
        <v>0</v>
      </c>
      <c r="H49" s="22">
        <v>0</v>
      </c>
      <c r="I49" s="22">
        <v>0</v>
      </c>
      <c r="J49" s="22">
        <v>0</v>
      </c>
      <c r="K49" s="22">
        <f t="shared" ref="K49:K50" si="15">SUM(D49:J49)</f>
        <v>1124027000</v>
      </c>
      <c r="L49" s="22">
        <v>550351444</v>
      </c>
      <c r="M49" s="22">
        <v>141205554</v>
      </c>
      <c r="N49" s="22">
        <v>538212082</v>
      </c>
      <c r="O49" s="22">
        <v>0</v>
      </c>
      <c r="P49" s="22">
        <v>200000</v>
      </c>
      <c r="Q49" s="22">
        <v>29087579</v>
      </c>
      <c r="R49" s="22">
        <v>0</v>
      </c>
      <c r="S49" s="22">
        <f>SUM(L49:R49)</f>
        <v>1259056659</v>
      </c>
      <c r="T49" s="22">
        <v>543417057</v>
      </c>
      <c r="U49" s="22">
        <v>139551554</v>
      </c>
      <c r="V49" s="22">
        <v>425734946</v>
      </c>
      <c r="W49" s="22">
        <v>0</v>
      </c>
      <c r="X49" s="22">
        <v>200000</v>
      </c>
      <c r="Y49" s="22">
        <v>7605779</v>
      </c>
      <c r="Z49" s="22">
        <v>0</v>
      </c>
      <c r="AA49" s="22">
        <f t="shared" ref="AA49:AA50" si="16">SUM(T49:Z49)</f>
        <v>1116509336</v>
      </c>
      <c r="AB49" s="13"/>
      <c r="AC49" s="13"/>
    </row>
    <row r="50" spans="1:29" ht="15" x14ac:dyDescent="0.2">
      <c r="A50" s="24" t="s">
        <v>79</v>
      </c>
      <c r="B50" s="24"/>
      <c r="C50" s="30" t="s">
        <v>80</v>
      </c>
      <c r="D50" s="22">
        <v>74036000</v>
      </c>
      <c r="E50" s="22">
        <v>20027000</v>
      </c>
      <c r="F50" s="22">
        <v>84720000</v>
      </c>
      <c r="G50" s="22">
        <v>0</v>
      </c>
      <c r="H50" s="22">
        <v>0</v>
      </c>
      <c r="I50" s="22">
        <v>603000</v>
      </c>
      <c r="J50" s="22">
        <v>0</v>
      </c>
      <c r="K50" s="22">
        <f t="shared" si="15"/>
        <v>179386000</v>
      </c>
      <c r="L50" s="22">
        <v>84012608</v>
      </c>
      <c r="M50" s="22">
        <v>22983094</v>
      </c>
      <c r="N50" s="22">
        <v>118588896</v>
      </c>
      <c r="O50" s="22">
        <v>0</v>
      </c>
      <c r="P50" s="22">
        <v>0</v>
      </c>
      <c r="Q50" s="22">
        <v>4948841</v>
      </c>
      <c r="R50" s="22">
        <v>0</v>
      </c>
      <c r="S50" s="22">
        <f>SUM(L50:R50)</f>
        <v>230533439</v>
      </c>
      <c r="T50" s="22">
        <v>83669015</v>
      </c>
      <c r="U50" s="22">
        <v>22982560</v>
      </c>
      <c r="V50" s="22">
        <v>104107847</v>
      </c>
      <c r="W50" s="22">
        <v>0</v>
      </c>
      <c r="X50" s="22">
        <v>0</v>
      </c>
      <c r="Y50" s="22">
        <v>4947830</v>
      </c>
      <c r="Z50" s="22">
        <v>0</v>
      </c>
      <c r="AA50" s="22">
        <f t="shared" si="16"/>
        <v>215707252</v>
      </c>
      <c r="AB50" s="13"/>
      <c r="AC50" s="13"/>
    </row>
    <row r="51" spans="1:29" s="9" customFormat="1" ht="23.25" customHeight="1" x14ac:dyDescent="0.25">
      <c r="A51" s="78" t="s">
        <v>81</v>
      </c>
      <c r="B51" s="78"/>
      <c r="C51" s="78"/>
      <c r="D51" s="23">
        <f>+D50+D49</f>
        <v>567888000</v>
      </c>
      <c r="E51" s="23">
        <f t="shared" ref="E51:J51" si="17">+E50+E49</f>
        <v>151352000</v>
      </c>
      <c r="F51" s="23">
        <f t="shared" si="17"/>
        <v>583570000</v>
      </c>
      <c r="G51" s="23">
        <f t="shared" si="17"/>
        <v>0</v>
      </c>
      <c r="H51" s="23">
        <f t="shared" si="17"/>
        <v>0</v>
      </c>
      <c r="I51" s="23">
        <f t="shared" si="17"/>
        <v>603000</v>
      </c>
      <c r="J51" s="23">
        <f t="shared" si="17"/>
        <v>0</v>
      </c>
      <c r="K51" s="23">
        <f>+K50+K49</f>
        <v>1303413000</v>
      </c>
      <c r="L51" s="23">
        <f>+L50+L49</f>
        <v>634364052</v>
      </c>
      <c r="M51" s="23">
        <f t="shared" ref="M51:R51" si="18">+M50+M49</f>
        <v>164188648</v>
      </c>
      <c r="N51" s="23">
        <f t="shared" si="18"/>
        <v>656800978</v>
      </c>
      <c r="O51" s="23">
        <f t="shared" si="18"/>
        <v>0</v>
      </c>
      <c r="P51" s="23">
        <f t="shared" si="18"/>
        <v>200000</v>
      </c>
      <c r="Q51" s="23">
        <f t="shared" si="18"/>
        <v>34036420</v>
      </c>
      <c r="R51" s="23">
        <f t="shared" si="18"/>
        <v>0</v>
      </c>
      <c r="S51" s="22">
        <f t="shared" si="1"/>
        <v>1489590098</v>
      </c>
      <c r="T51" s="23">
        <f>T49+T50</f>
        <v>627086072</v>
      </c>
      <c r="U51" s="23">
        <f t="shared" ref="U51:Z51" si="19">U49+U50</f>
        <v>162534114</v>
      </c>
      <c r="V51" s="23">
        <f t="shared" si="19"/>
        <v>529842793</v>
      </c>
      <c r="W51" s="23">
        <f t="shared" si="19"/>
        <v>0</v>
      </c>
      <c r="X51" s="23">
        <f t="shared" si="19"/>
        <v>200000</v>
      </c>
      <c r="Y51" s="23">
        <f t="shared" si="19"/>
        <v>12553609</v>
      </c>
      <c r="Z51" s="23">
        <f t="shared" si="19"/>
        <v>0</v>
      </c>
      <c r="AA51" s="23">
        <f>+AA50+AA49</f>
        <v>1332216588</v>
      </c>
      <c r="AB51" s="13"/>
      <c r="AC51" s="13"/>
    </row>
    <row r="52" spans="1:29" s="10" customFormat="1" ht="15.75" x14ac:dyDescent="0.25">
      <c r="A52" s="48" t="s">
        <v>82</v>
      </c>
      <c r="B52" s="48"/>
      <c r="C52" s="31" t="s">
        <v>134</v>
      </c>
      <c r="D52" s="32">
        <v>297984000</v>
      </c>
      <c r="E52" s="32">
        <v>82032000</v>
      </c>
      <c r="F52" s="32">
        <v>970981000</v>
      </c>
      <c r="G52" s="32">
        <v>0</v>
      </c>
      <c r="H52" s="32">
        <v>0</v>
      </c>
      <c r="I52" s="32">
        <v>48735000</v>
      </c>
      <c r="J52" s="32">
        <v>63500000</v>
      </c>
      <c r="K52" s="23">
        <f t="shared" ref="K52:K59" si="20">SUM(D52:J52)</f>
        <v>1463232000</v>
      </c>
      <c r="L52" s="23">
        <v>334265590</v>
      </c>
      <c r="M52" s="23">
        <v>87595196</v>
      </c>
      <c r="N52" s="23">
        <v>1681467148</v>
      </c>
      <c r="O52" s="23">
        <v>0</v>
      </c>
      <c r="P52" s="23">
        <v>3562569</v>
      </c>
      <c r="Q52" s="23">
        <v>78466553</v>
      </c>
      <c r="R52" s="23">
        <v>150820107</v>
      </c>
      <c r="S52" s="22">
        <f t="shared" si="1"/>
        <v>2336177163</v>
      </c>
      <c r="T52" s="23">
        <v>325741423</v>
      </c>
      <c r="U52" s="23">
        <v>85916360</v>
      </c>
      <c r="V52" s="23">
        <v>1115059114</v>
      </c>
      <c r="W52" s="23">
        <v>0</v>
      </c>
      <c r="X52" s="23">
        <v>3562569</v>
      </c>
      <c r="Y52" s="23">
        <v>72139087</v>
      </c>
      <c r="Z52" s="23">
        <v>82357839</v>
      </c>
      <c r="AA52" s="23">
        <f t="shared" ref="AA52:AA59" si="21">SUM(T52:Z52)</f>
        <v>1684776392</v>
      </c>
      <c r="AB52" s="13"/>
      <c r="AC52" s="13"/>
    </row>
    <row r="53" spans="1:29" s="10" customFormat="1" ht="31.5" x14ac:dyDescent="0.25">
      <c r="A53" s="48" t="s">
        <v>83</v>
      </c>
      <c r="B53" s="48"/>
      <c r="C53" s="33" t="s">
        <v>84</v>
      </c>
      <c r="D53" s="32">
        <v>280771000</v>
      </c>
      <c r="E53" s="32">
        <v>78528000</v>
      </c>
      <c r="F53" s="32">
        <v>763175000</v>
      </c>
      <c r="G53" s="32">
        <v>0</v>
      </c>
      <c r="H53" s="32">
        <v>0</v>
      </c>
      <c r="I53" s="32">
        <v>9139000</v>
      </c>
      <c r="J53" s="32">
        <v>3810000</v>
      </c>
      <c r="K53" s="23">
        <f t="shared" si="20"/>
        <v>1135423000</v>
      </c>
      <c r="L53" s="23">
        <v>296127360</v>
      </c>
      <c r="M53" s="23">
        <v>82673567</v>
      </c>
      <c r="N53" s="23">
        <v>829267663</v>
      </c>
      <c r="O53" s="23">
        <v>0</v>
      </c>
      <c r="P53" s="23">
        <v>0</v>
      </c>
      <c r="Q53" s="23">
        <v>43644900</v>
      </c>
      <c r="R53" s="23">
        <v>3848100</v>
      </c>
      <c r="S53" s="22">
        <f t="shared" si="1"/>
        <v>1255561590</v>
      </c>
      <c r="T53" s="23">
        <v>276908131</v>
      </c>
      <c r="U53" s="23">
        <v>74692873</v>
      </c>
      <c r="V53" s="23">
        <v>720618895</v>
      </c>
      <c r="W53" s="23">
        <v>0</v>
      </c>
      <c r="X53" s="23">
        <v>0</v>
      </c>
      <c r="Y53" s="23">
        <v>31950418</v>
      </c>
      <c r="Z53" s="23">
        <v>3848100</v>
      </c>
      <c r="AA53" s="23">
        <f t="shared" si="21"/>
        <v>1108018417</v>
      </c>
      <c r="AB53" s="13"/>
      <c r="AC53" s="13"/>
    </row>
    <row r="54" spans="1:29" ht="30" x14ac:dyDescent="0.2">
      <c r="A54" s="24" t="s">
        <v>85</v>
      </c>
      <c r="B54" s="24"/>
      <c r="C54" s="34" t="s">
        <v>135</v>
      </c>
      <c r="D54" s="22">
        <v>962935000</v>
      </c>
      <c r="E54" s="22">
        <v>278973000</v>
      </c>
      <c r="F54" s="22">
        <v>3443019000</v>
      </c>
      <c r="G54" s="22">
        <v>0</v>
      </c>
      <c r="H54" s="22">
        <v>0</v>
      </c>
      <c r="I54" s="22">
        <v>53110000</v>
      </c>
      <c r="J54" s="22">
        <v>215000000</v>
      </c>
      <c r="K54" s="22">
        <f t="shared" si="20"/>
        <v>4953037000</v>
      </c>
      <c r="L54" s="22">
        <v>1024046967</v>
      </c>
      <c r="M54" s="22">
        <v>290856279</v>
      </c>
      <c r="N54" s="22">
        <v>3303811616</v>
      </c>
      <c r="O54" s="22">
        <v>0</v>
      </c>
      <c r="P54" s="22">
        <v>0</v>
      </c>
      <c r="Q54" s="22">
        <v>163742585</v>
      </c>
      <c r="R54" s="22">
        <v>326329284</v>
      </c>
      <c r="S54" s="22">
        <f t="shared" si="1"/>
        <v>5108786731</v>
      </c>
      <c r="T54" s="22">
        <v>948586613</v>
      </c>
      <c r="U54" s="22">
        <v>262726184</v>
      </c>
      <c r="V54" s="22">
        <v>3255694528</v>
      </c>
      <c r="W54" s="22">
        <v>0</v>
      </c>
      <c r="X54" s="22">
        <v>0</v>
      </c>
      <c r="Y54" s="22">
        <v>130803336</v>
      </c>
      <c r="Z54" s="22">
        <v>291905960</v>
      </c>
      <c r="AA54" s="22">
        <f t="shared" si="21"/>
        <v>4889716621</v>
      </c>
      <c r="AB54" s="13"/>
      <c r="AC54" s="13"/>
    </row>
    <row r="55" spans="1:29" ht="15" x14ac:dyDescent="0.2">
      <c r="A55" s="24" t="s">
        <v>86</v>
      </c>
      <c r="B55" s="24"/>
      <c r="C55" s="35" t="s">
        <v>87</v>
      </c>
      <c r="D55" s="22">
        <v>394016000</v>
      </c>
      <c r="E55" s="22">
        <v>112133000</v>
      </c>
      <c r="F55" s="22">
        <v>232245000</v>
      </c>
      <c r="G55" s="22">
        <v>684000</v>
      </c>
      <c r="H55" s="22">
        <v>0</v>
      </c>
      <c r="I55" s="22">
        <v>10367000</v>
      </c>
      <c r="J55" s="22">
        <v>0</v>
      </c>
      <c r="K55" s="22">
        <f t="shared" si="20"/>
        <v>749445000</v>
      </c>
      <c r="L55" s="22">
        <v>417412884</v>
      </c>
      <c r="M55" s="22">
        <v>117822111</v>
      </c>
      <c r="N55" s="22">
        <v>278909831</v>
      </c>
      <c r="O55" s="22">
        <v>782800</v>
      </c>
      <c r="P55" s="22">
        <v>0</v>
      </c>
      <c r="Q55" s="22">
        <v>2477974</v>
      </c>
      <c r="R55" s="22">
        <v>0</v>
      </c>
      <c r="S55" s="22">
        <f t="shared" si="1"/>
        <v>817405600</v>
      </c>
      <c r="T55" s="22">
        <v>405565408</v>
      </c>
      <c r="U55" s="22">
        <v>116709166</v>
      </c>
      <c r="V55" s="22">
        <v>258208645</v>
      </c>
      <c r="W55" s="22">
        <v>771400</v>
      </c>
      <c r="X55" s="22">
        <v>0</v>
      </c>
      <c r="Y55" s="22">
        <v>2477974</v>
      </c>
      <c r="Z55" s="22">
        <v>0</v>
      </c>
      <c r="AA55" s="22">
        <f t="shared" si="21"/>
        <v>783732593</v>
      </c>
      <c r="AB55" s="13"/>
      <c r="AC55" s="13"/>
    </row>
    <row r="56" spans="1:29" ht="15" x14ac:dyDescent="0.2">
      <c r="A56" s="24" t="s">
        <v>88</v>
      </c>
      <c r="B56" s="24"/>
      <c r="C56" s="36" t="s">
        <v>89</v>
      </c>
      <c r="D56" s="22">
        <v>265050000</v>
      </c>
      <c r="E56" s="22">
        <v>77462000</v>
      </c>
      <c r="F56" s="22">
        <v>79678000</v>
      </c>
      <c r="G56" s="22">
        <v>0</v>
      </c>
      <c r="H56" s="22">
        <v>0</v>
      </c>
      <c r="I56" s="22">
        <v>11913000</v>
      </c>
      <c r="J56" s="22">
        <v>0</v>
      </c>
      <c r="K56" s="22">
        <f t="shared" si="20"/>
        <v>434103000</v>
      </c>
      <c r="L56" s="22">
        <v>343233442</v>
      </c>
      <c r="M56" s="22">
        <v>93838337</v>
      </c>
      <c r="N56" s="22">
        <v>93724271</v>
      </c>
      <c r="O56" s="22">
        <v>0</v>
      </c>
      <c r="P56" s="22">
        <v>0</v>
      </c>
      <c r="Q56" s="22">
        <v>12341490</v>
      </c>
      <c r="R56" s="22">
        <v>0</v>
      </c>
      <c r="S56" s="22">
        <f t="shared" si="1"/>
        <v>543137540</v>
      </c>
      <c r="T56" s="22">
        <v>323069065</v>
      </c>
      <c r="U56" s="22">
        <v>91084516</v>
      </c>
      <c r="V56" s="22">
        <v>78822861</v>
      </c>
      <c r="W56" s="22">
        <v>0</v>
      </c>
      <c r="X56" s="22">
        <v>0</v>
      </c>
      <c r="Y56" s="22">
        <v>4697127</v>
      </c>
      <c r="Z56" s="22">
        <v>0</v>
      </c>
      <c r="AA56" s="22">
        <f t="shared" si="21"/>
        <v>497673569</v>
      </c>
      <c r="AB56" s="13"/>
      <c r="AC56" s="13"/>
    </row>
    <row r="57" spans="1:29" ht="30" x14ac:dyDescent="0.2">
      <c r="A57" s="24" t="s">
        <v>90</v>
      </c>
      <c r="B57" s="24"/>
      <c r="C57" s="37" t="s">
        <v>91</v>
      </c>
      <c r="D57" s="22">
        <v>672925000</v>
      </c>
      <c r="E57" s="22">
        <v>202672000</v>
      </c>
      <c r="F57" s="22">
        <v>138028000</v>
      </c>
      <c r="G57" s="22">
        <v>0</v>
      </c>
      <c r="H57" s="22">
        <v>0</v>
      </c>
      <c r="I57" s="22">
        <v>14539000</v>
      </c>
      <c r="J57" s="22">
        <v>0</v>
      </c>
      <c r="K57" s="22">
        <f t="shared" si="20"/>
        <v>1028164000</v>
      </c>
      <c r="L57" s="22">
        <v>783843183</v>
      </c>
      <c r="M57" s="22">
        <v>231660341</v>
      </c>
      <c r="N57" s="22">
        <v>151200189</v>
      </c>
      <c r="O57" s="22">
        <v>0</v>
      </c>
      <c r="P57" s="22">
        <v>0</v>
      </c>
      <c r="Q57" s="22">
        <v>14317864</v>
      </c>
      <c r="R57" s="22">
        <v>0</v>
      </c>
      <c r="S57" s="22">
        <f t="shared" si="1"/>
        <v>1181021577</v>
      </c>
      <c r="T57" s="22">
        <v>762527351</v>
      </c>
      <c r="U57" s="22">
        <v>227699449</v>
      </c>
      <c r="V57" s="22">
        <v>144220054</v>
      </c>
      <c r="W57" s="22">
        <v>0</v>
      </c>
      <c r="X57" s="22">
        <v>0</v>
      </c>
      <c r="Y57" s="22">
        <v>13083138</v>
      </c>
      <c r="Z57" s="22">
        <v>0</v>
      </c>
      <c r="AA57" s="22">
        <f t="shared" si="21"/>
        <v>1147529992</v>
      </c>
      <c r="AB57" s="13"/>
      <c r="AC57" s="13"/>
    </row>
    <row r="58" spans="1:29" ht="30" x14ac:dyDescent="0.2">
      <c r="A58" s="24" t="s">
        <v>92</v>
      </c>
      <c r="B58" s="24"/>
      <c r="C58" s="37" t="s">
        <v>93</v>
      </c>
      <c r="D58" s="22">
        <v>43632000</v>
      </c>
      <c r="E58" s="22">
        <v>11675000</v>
      </c>
      <c r="F58" s="22">
        <v>18413000</v>
      </c>
      <c r="G58" s="22">
        <v>414000</v>
      </c>
      <c r="H58" s="22">
        <v>0</v>
      </c>
      <c r="I58" s="22">
        <v>8406000</v>
      </c>
      <c r="J58" s="22">
        <v>0</v>
      </c>
      <c r="K58" s="22">
        <f t="shared" si="20"/>
        <v>82540000</v>
      </c>
      <c r="L58" s="22">
        <v>68121866</v>
      </c>
      <c r="M58" s="22">
        <v>17727547</v>
      </c>
      <c r="N58" s="22">
        <v>20375215</v>
      </c>
      <c r="O58" s="22">
        <v>414025</v>
      </c>
      <c r="P58" s="22">
        <v>0</v>
      </c>
      <c r="Q58" s="22">
        <v>11356252</v>
      </c>
      <c r="R58" s="22">
        <v>0</v>
      </c>
      <c r="S58" s="22">
        <f t="shared" si="1"/>
        <v>117994905</v>
      </c>
      <c r="T58" s="22">
        <v>65321097</v>
      </c>
      <c r="U58" s="22">
        <v>17727547</v>
      </c>
      <c r="V58" s="22">
        <v>13349338</v>
      </c>
      <c r="W58" s="22">
        <v>414025</v>
      </c>
      <c r="X58" s="22">
        <v>0</v>
      </c>
      <c r="Y58" s="22">
        <v>11348329</v>
      </c>
      <c r="Z58" s="22">
        <v>0</v>
      </c>
      <c r="AA58" s="22">
        <f t="shared" si="21"/>
        <v>108160336</v>
      </c>
      <c r="AB58" s="13"/>
      <c r="AC58" s="13"/>
    </row>
    <row r="59" spans="1:29" ht="30" x14ac:dyDescent="0.2">
      <c r="A59" s="24" t="s">
        <v>94</v>
      </c>
      <c r="B59" s="24"/>
      <c r="C59" s="37" t="s">
        <v>137</v>
      </c>
      <c r="D59" s="22">
        <v>219675000</v>
      </c>
      <c r="E59" s="22">
        <v>63401000</v>
      </c>
      <c r="F59" s="22">
        <v>50133000</v>
      </c>
      <c r="G59" s="22">
        <v>0</v>
      </c>
      <c r="H59" s="22">
        <v>0</v>
      </c>
      <c r="I59" s="22">
        <v>7620000</v>
      </c>
      <c r="J59" s="22">
        <v>0</v>
      </c>
      <c r="K59" s="22">
        <f t="shared" si="20"/>
        <v>340829000</v>
      </c>
      <c r="L59" s="22">
        <v>260337780</v>
      </c>
      <c r="M59" s="22">
        <v>74284896</v>
      </c>
      <c r="N59" s="22">
        <v>45328701</v>
      </c>
      <c r="O59" s="22">
        <v>0</v>
      </c>
      <c r="P59" s="22">
        <v>0</v>
      </c>
      <c r="Q59" s="22">
        <v>20740299</v>
      </c>
      <c r="R59" s="22">
        <v>0</v>
      </c>
      <c r="S59" s="22">
        <f t="shared" si="1"/>
        <v>400691676</v>
      </c>
      <c r="T59" s="22">
        <v>239326365</v>
      </c>
      <c r="U59" s="22">
        <v>68683645</v>
      </c>
      <c r="V59" s="22">
        <v>37211604</v>
      </c>
      <c r="W59" s="22">
        <v>0</v>
      </c>
      <c r="X59" s="22">
        <v>0</v>
      </c>
      <c r="Y59" s="22">
        <v>20344000</v>
      </c>
      <c r="Z59" s="22">
        <v>0</v>
      </c>
      <c r="AA59" s="22">
        <f t="shared" si="21"/>
        <v>365565614</v>
      </c>
      <c r="AB59" s="13"/>
      <c r="AC59" s="13"/>
    </row>
    <row r="60" spans="1:29" s="10" customFormat="1" ht="30" customHeight="1" x14ac:dyDescent="0.25">
      <c r="A60" s="80" t="s">
        <v>95</v>
      </c>
      <c r="B60" s="80"/>
      <c r="C60" s="80"/>
      <c r="D60" s="32">
        <f>+D59+D58+D57+D56+D55+D54</f>
        <v>2558233000</v>
      </c>
      <c r="E60" s="32">
        <f t="shared" ref="E60:K60" si="22">+E59+E58+E57+E56+E55+E54</f>
        <v>746316000</v>
      </c>
      <c r="F60" s="32">
        <f t="shared" si="22"/>
        <v>3961516000</v>
      </c>
      <c r="G60" s="32">
        <f t="shared" si="22"/>
        <v>1098000</v>
      </c>
      <c r="H60" s="32">
        <f t="shared" si="22"/>
        <v>0</v>
      </c>
      <c r="I60" s="32">
        <f t="shared" si="22"/>
        <v>105955000</v>
      </c>
      <c r="J60" s="32">
        <f t="shared" si="22"/>
        <v>215000000</v>
      </c>
      <c r="K60" s="32">
        <f t="shared" si="22"/>
        <v>7588118000</v>
      </c>
      <c r="L60" s="32">
        <f>+L59+L58+L57+L56+L55+L54</f>
        <v>2896996122</v>
      </c>
      <c r="M60" s="32">
        <f t="shared" ref="M60:R60" si="23">+M59+M58+M57+M56+M55+M54</f>
        <v>826189511</v>
      </c>
      <c r="N60" s="32">
        <f t="shared" si="23"/>
        <v>3893349823</v>
      </c>
      <c r="O60" s="32">
        <f t="shared" si="23"/>
        <v>1196825</v>
      </c>
      <c r="P60" s="32">
        <f t="shared" si="23"/>
        <v>0</v>
      </c>
      <c r="Q60" s="32">
        <f t="shared" si="23"/>
        <v>224976464</v>
      </c>
      <c r="R60" s="32">
        <f t="shared" si="23"/>
        <v>326329284</v>
      </c>
      <c r="S60" s="22">
        <f t="shared" si="1"/>
        <v>8169038029</v>
      </c>
      <c r="T60" s="32">
        <f>+T59+T58+T57+T56+T55+T54</f>
        <v>2744395899</v>
      </c>
      <c r="U60" s="32">
        <f t="shared" ref="U60:AA60" si="24">+U59+U58+U57+U56+U55+U54</f>
        <v>784630507</v>
      </c>
      <c r="V60" s="32">
        <f t="shared" si="24"/>
        <v>3787507030</v>
      </c>
      <c r="W60" s="32">
        <f t="shared" si="24"/>
        <v>1185425</v>
      </c>
      <c r="X60" s="32">
        <f t="shared" si="24"/>
        <v>0</v>
      </c>
      <c r="Y60" s="32">
        <f t="shared" si="24"/>
        <v>182753904</v>
      </c>
      <c r="Z60" s="32">
        <f t="shared" si="24"/>
        <v>291905960</v>
      </c>
      <c r="AA60" s="32">
        <f t="shared" si="24"/>
        <v>7792378725</v>
      </c>
      <c r="AB60" s="13"/>
      <c r="AC60" s="13"/>
    </row>
    <row r="61" spans="1:29" s="10" customFormat="1" ht="17.25" customHeight="1" x14ac:dyDescent="0.25">
      <c r="A61" s="78" t="s">
        <v>96</v>
      </c>
      <c r="B61" s="79"/>
      <c r="C61" s="79"/>
      <c r="D61" s="32">
        <f t="shared" ref="D61:K61" si="25">+D60+D53+D52+D51+D48+D43+D42</f>
        <v>7423524000</v>
      </c>
      <c r="E61" s="32">
        <f t="shared" si="25"/>
        <v>2128581000</v>
      </c>
      <c r="F61" s="32">
        <f t="shared" si="25"/>
        <v>8084886000</v>
      </c>
      <c r="G61" s="32">
        <f t="shared" si="25"/>
        <v>1098000</v>
      </c>
      <c r="H61" s="32">
        <f t="shared" si="25"/>
        <v>0</v>
      </c>
      <c r="I61" s="32">
        <f t="shared" si="25"/>
        <v>251925000</v>
      </c>
      <c r="J61" s="32">
        <f t="shared" si="25"/>
        <v>310723000</v>
      </c>
      <c r="K61" s="32">
        <f t="shared" si="25"/>
        <v>18200737000</v>
      </c>
      <c r="L61" s="32">
        <f t="shared" ref="L61:R61" si="26">+L60+L53+L52+L51+L48+L43+L42</f>
        <v>8059272606</v>
      </c>
      <c r="M61" s="32">
        <f t="shared" si="26"/>
        <v>2274586817</v>
      </c>
      <c r="N61" s="32">
        <f t="shared" si="26"/>
        <v>9091987480</v>
      </c>
      <c r="O61" s="32">
        <f t="shared" si="26"/>
        <v>1196825</v>
      </c>
      <c r="P61" s="32">
        <f t="shared" si="26"/>
        <v>4729054</v>
      </c>
      <c r="Q61" s="32">
        <f t="shared" si="26"/>
        <v>575564254</v>
      </c>
      <c r="R61" s="32">
        <f t="shared" si="26"/>
        <v>513451189</v>
      </c>
      <c r="S61" s="23">
        <f t="shared" si="1"/>
        <v>20520788225</v>
      </c>
      <c r="T61" s="32">
        <f t="shared" ref="T61:AA61" si="27">+T60+T53+T52+T51+T48+T43+T42</f>
        <v>7723558012</v>
      </c>
      <c r="U61" s="32">
        <f t="shared" si="27"/>
        <v>2171339245</v>
      </c>
      <c r="V61" s="32">
        <f t="shared" si="27"/>
        <v>7850170516</v>
      </c>
      <c r="W61" s="32">
        <f t="shared" si="27"/>
        <v>1185425</v>
      </c>
      <c r="X61" s="32">
        <f t="shared" si="27"/>
        <v>4630042</v>
      </c>
      <c r="Y61" s="32">
        <f t="shared" si="27"/>
        <v>487492555</v>
      </c>
      <c r="Z61" s="32">
        <f t="shared" si="27"/>
        <v>405583800</v>
      </c>
      <c r="AA61" s="32">
        <f t="shared" si="27"/>
        <v>18643959595</v>
      </c>
      <c r="AB61" s="13"/>
      <c r="AC61" s="13"/>
    </row>
    <row r="62" spans="1:29" s="10" customFormat="1" ht="15.75" x14ac:dyDescent="0.25">
      <c r="A62" s="48" t="s">
        <v>97</v>
      </c>
      <c r="B62" s="49"/>
      <c r="C62" s="38" t="s">
        <v>98</v>
      </c>
      <c r="D62" s="32">
        <f>1903267000</f>
        <v>1903267000</v>
      </c>
      <c r="E62" s="32">
        <f>541925000</f>
        <v>541925000</v>
      </c>
      <c r="F62" s="32">
        <v>599782000</v>
      </c>
      <c r="G62" s="32">
        <v>3000000</v>
      </c>
      <c r="H62" s="32">
        <v>1000000</v>
      </c>
      <c r="I62" s="32">
        <v>75528000</v>
      </c>
      <c r="J62" s="32">
        <v>62894000</v>
      </c>
      <c r="K62" s="23">
        <f t="shared" ref="K62" si="28">SUM(D62:J62)</f>
        <v>3187396000</v>
      </c>
      <c r="L62" s="23">
        <v>2115070693</v>
      </c>
      <c r="M62" s="23">
        <v>625058309</v>
      </c>
      <c r="N62" s="23">
        <v>733838150</v>
      </c>
      <c r="O62" s="23">
        <v>54826070</v>
      </c>
      <c r="P62" s="23">
        <v>1000000</v>
      </c>
      <c r="Q62" s="23">
        <v>88933460</v>
      </c>
      <c r="R62" s="23">
        <v>64254000</v>
      </c>
      <c r="S62" s="23">
        <f t="shared" si="1"/>
        <v>3682980682</v>
      </c>
      <c r="T62" s="23">
        <v>1995065345</v>
      </c>
      <c r="U62" s="23">
        <v>566296475</v>
      </c>
      <c r="V62" s="23">
        <v>522304725</v>
      </c>
      <c r="W62" s="23">
        <v>51065100</v>
      </c>
      <c r="X62" s="23">
        <v>1000000</v>
      </c>
      <c r="Y62" s="23">
        <v>62206610</v>
      </c>
      <c r="Z62" s="23">
        <v>14227245</v>
      </c>
      <c r="AA62" s="23">
        <f t="shared" ref="AA62" si="29">SUM(T62:Z62)</f>
        <v>3212165500</v>
      </c>
      <c r="AB62" s="13"/>
      <c r="AC62" s="13"/>
    </row>
    <row r="63" spans="1:29" s="10" customFormat="1" ht="39.75" customHeight="1" x14ac:dyDescent="0.25">
      <c r="A63" s="78" t="s">
        <v>99</v>
      </c>
      <c r="B63" s="79"/>
      <c r="C63" s="79"/>
      <c r="D63" s="32">
        <f>D62+D61</f>
        <v>9326791000</v>
      </c>
      <c r="E63" s="32">
        <f t="shared" ref="E63:K63" si="30">E62+E61</f>
        <v>2670506000</v>
      </c>
      <c r="F63" s="32">
        <f t="shared" si="30"/>
        <v>8684668000</v>
      </c>
      <c r="G63" s="32">
        <f t="shared" si="30"/>
        <v>4098000</v>
      </c>
      <c r="H63" s="32">
        <f t="shared" si="30"/>
        <v>1000000</v>
      </c>
      <c r="I63" s="32">
        <f t="shared" si="30"/>
        <v>327453000</v>
      </c>
      <c r="J63" s="32">
        <f t="shared" si="30"/>
        <v>373617000</v>
      </c>
      <c r="K63" s="32">
        <f t="shared" si="30"/>
        <v>21388133000</v>
      </c>
      <c r="L63" s="32">
        <f>L62+L61</f>
        <v>10174343299</v>
      </c>
      <c r="M63" s="32">
        <f t="shared" ref="M63:S63" si="31">M62+M61</f>
        <v>2899645126</v>
      </c>
      <c r="N63" s="32">
        <f t="shared" si="31"/>
        <v>9825825630</v>
      </c>
      <c r="O63" s="32">
        <f t="shared" si="31"/>
        <v>56022895</v>
      </c>
      <c r="P63" s="32">
        <f t="shared" si="31"/>
        <v>5729054</v>
      </c>
      <c r="Q63" s="32">
        <f t="shared" si="31"/>
        <v>664497714</v>
      </c>
      <c r="R63" s="32">
        <f t="shared" si="31"/>
        <v>577705189</v>
      </c>
      <c r="S63" s="32">
        <f t="shared" si="31"/>
        <v>24203768907</v>
      </c>
      <c r="T63" s="32">
        <f>T62+T61</f>
        <v>9718623357</v>
      </c>
      <c r="U63" s="32">
        <f t="shared" ref="U63:AA63" si="32">U62+U61</f>
        <v>2737635720</v>
      </c>
      <c r="V63" s="32">
        <f t="shared" si="32"/>
        <v>8372475241</v>
      </c>
      <c r="W63" s="32">
        <f t="shared" si="32"/>
        <v>52250525</v>
      </c>
      <c r="X63" s="32">
        <f t="shared" si="32"/>
        <v>5630042</v>
      </c>
      <c r="Y63" s="32">
        <f t="shared" si="32"/>
        <v>549699165</v>
      </c>
      <c r="Z63" s="32">
        <f t="shared" si="32"/>
        <v>419811045</v>
      </c>
      <c r="AA63" s="32">
        <f t="shared" si="32"/>
        <v>21856125095</v>
      </c>
      <c r="AB63" s="13"/>
      <c r="AC63" s="13"/>
    </row>
    <row r="64" spans="1:29" s="11" customFormat="1" ht="15" x14ac:dyDescent="0.2">
      <c r="A64" s="39" t="s">
        <v>100</v>
      </c>
      <c r="B64" s="39"/>
      <c r="C64" s="39"/>
      <c r="D64" s="40">
        <f>D63-D66</f>
        <v>8699488000</v>
      </c>
      <c r="E64" s="40">
        <f t="shared" ref="E64:K64" si="33">E63-E66</f>
        <v>2499211000</v>
      </c>
      <c r="F64" s="40">
        <f t="shared" si="33"/>
        <v>8453669000</v>
      </c>
      <c r="G64" s="40">
        <f t="shared" si="33"/>
        <v>1098000</v>
      </c>
      <c r="H64" s="40">
        <f t="shared" si="33"/>
        <v>1000000</v>
      </c>
      <c r="I64" s="40">
        <f t="shared" si="33"/>
        <v>299237000</v>
      </c>
      <c r="J64" s="40">
        <f t="shared" si="33"/>
        <v>346158000</v>
      </c>
      <c r="K64" s="40">
        <f t="shared" si="33"/>
        <v>20299861000</v>
      </c>
      <c r="L64" s="40">
        <f>L63-L66</f>
        <v>9547040299</v>
      </c>
      <c r="M64" s="40">
        <f t="shared" ref="M64:S64" si="34">M63-M66</f>
        <v>2728350126</v>
      </c>
      <c r="N64" s="40">
        <f t="shared" si="34"/>
        <v>9594826630</v>
      </c>
      <c r="O64" s="40">
        <f t="shared" si="34"/>
        <v>53022895</v>
      </c>
      <c r="P64" s="40">
        <f t="shared" si="34"/>
        <v>5729054</v>
      </c>
      <c r="Q64" s="40">
        <f t="shared" si="34"/>
        <v>636281714</v>
      </c>
      <c r="R64" s="40">
        <f t="shared" si="34"/>
        <v>550246189</v>
      </c>
      <c r="S64" s="40">
        <f t="shared" si="34"/>
        <v>23115496907</v>
      </c>
      <c r="T64" s="40">
        <f>T63-T66</f>
        <v>9091320357</v>
      </c>
      <c r="U64" s="40">
        <f t="shared" ref="U64:AA64" si="35">U63-U66</f>
        <v>2566340720</v>
      </c>
      <c r="V64" s="40">
        <f t="shared" si="35"/>
        <v>8141476241</v>
      </c>
      <c r="W64" s="40">
        <f t="shared" si="35"/>
        <v>49250525</v>
      </c>
      <c r="X64" s="40">
        <f t="shared" si="35"/>
        <v>5630042</v>
      </c>
      <c r="Y64" s="40">
        <f t="shared" si="35"/>
        <v>521483165</v>
      </c>
      <c r="Z64" s="40">
        <f t="shared" si="35"/>
        <v>392352045</v>
      </c>
      <c r="AA64" s="40">
        <f t="shared" si="35"/>
        <v>20767853095</v>
      </c>
      <c r="AB64" s="13"/>
      <c r="AC64" s="13"/>
    </row>
    <row r="65" spans="1:29" s="11" customFormat="1" ht="15" x14ac:dyDescent="0.2">
      <c r="A65" s="39" t="s">
        <v>101</v>
      </c>
      <c r="B65" s="39"/>
      <c r="C65" s="39"/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13"/>
      <c r="AC65" s="13"/>
    </row>
    <row r="66" spans="1:29" s="11" customFormat="1" ht="15" x14ac:dyDescent="0.2">
      <c r="A66" s="39" t="s">
        <v>102</v>
      </c>
      <c r="B66" s="39"/>
      <c r="C66" s="39"/>
      <c r="D66" s="40">
        <v>627303000</v>
      </c>
      <c r="E66" s="40">
        <v>171295000</v>
      </c>
      <c r="F66" s="40">
        <v>230999000</v>
      </c>
      <c r="G66" s="40">
        <v>3000000</v>
      </c>
      <c r="H66" s="40">
        <v>0</v>
      </c>
      <c r="I66" s="40">
        <v>28216000</v>
      </c>
      <c r="J66" s="40">
        <v>27459000</v>
      </c>
      <c r="K66" s="40">
        <v>1088272000</v>
      </c>
      <c r="L66" s="40">
        <v>627303000</v>
      </c>
      <c r="M66" s="40">
        <v>171295000</v>
      </c>
      <c r="N66" s="40">
        <v>230999000</v>
      </c>
      <c r="O66" s="40">
        <v>3000000</v>
      </c>
      <c r="P66" s="40">
        <v>0</v>
      </c>
      <c r="Q66" s="40">
        <v>28216000</v>
      </c>
      <c r="R66" s="40">
        <v>27459000</v>
      </c>
      <c r="S66" s="40">
        <v>1088272000</v>
      </c>
      <c r="T66" s="40">
        <v>627303000</v>
      </c>
      <c r="U66" s="40">
        <v>171295000</v>
      </c>
      <c r="V66" s="40">
        <v>230999000</v>
      </c>
      <c r="W66" s="40">
        <v>3000000</v>
      </c>
      <c r="X66" s="40">
        <v>0</v>
      </c>
      <c r="Y66" s="40">
        <v>28216000</v>
      </c>
      <c r="Z66" s="40">
        <v>27459000</v>
      </c>
      <c r="AA66" s="40">
        <v>1088272000</v>
      </c>
      <c r="AB66" s="13"/>
      <c r="AC66" s="13"/>
    </row>
    <row r="67" spans="1:29" x14ac:dyDescent="0.2"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9" ht="15" x14ac:dyDescent="0.2">
      <c r="A68" s="12"/>
      <c r="B68" s="12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9" x14ac:dyDescent="0.2">
      <c r="J69" s="4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9" x14ac:dyDescent="0.2">
      <c r="J70" s="13"/>
      <c r="R70" s="13"/>
      <c r="Z70" s="13"/>
    </row>
    <row r="71" spans="1:29" x14ac:dyDescent="0.2"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9" x14ac:dyDescent="0.2">
      <c r="T72" s="41"/>
      <c r="U72" s="41"/>
      <c r="V72" s="41"/>
      <c r="W72" s="41"/>
      <c r="X72" s="41"/>
      <c r="Y72" s="41"/>
      <c r="Z72" s="41"/>
      <c r="AA72" s="41"/>
    </row>
    <row r="77" spans="1:29" x14ac:dyDescent="0.2">
      <c r="S77" s="13"/>
    </row>
    <row r="78" spans="1:29" x14ac:dyDescent="0.2">
      <c r="AA78" s="13"/>
    </row>
  </sheetData>
  <mergeCells count="24">
    <mergeCell ref="A63:C63"/>
    <mergeCell ref="A42:C42"/>
    <mergeCell ref="A48:C48"/>
    <mergeCell ref="A51:C51"/>
    <mergeCell ref="B6:B8"/>
    <mergeCell ref="C6:C8"/>
    <mergeCell ref="A60:C60"/>
    <mergeCell ref="A61:C61"/>
    <mergeCell ref="AA7:AA8"/>
    <mergeCell ref="A1:AA1"/>
    <mergeCell ref="A3:AA3"/>
    <mergeCell ref="A4:AA4"/>
    <mergeCell ref="A6:A8"/>
    <mergeCell ref="D7:H7"/>
    <mergeCell ref="I7:J7"/>
    <mergeCell ref="D6:K6"/>
    <mergeCell ref="L6:S6"/>
    <mergeCell ref="L7:P7"/>
    <mergeCell ref="Q7:R7"/>
    <mergeCell ref="S7:S8"/>
    <mergeCell ref="K7:K8"/>
    <mergeCell ref="T6:AA6"/>
    <mergeCell ref="T7:X7"/>
    <mergeCell ref="Y7:Z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2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abSelected="1" view="pageBreakPreview" zoomScale="70" zoomScaleNormal="100" zoomScaleSheetLayoutView="70" workbookViewId="0">
      <selection activeCell="A3" sqref="A3:AD3"/>
    </sheetView>
  </sheetViews>
  <sheetFormatPr defaultRowHeight="18.75" x14ac:dyDescent="0.3"/>
  <cols>
    <col min="1" max="2" width="7.42578125" style="1" customWidth="1"/>
    <col min="3" max="3" width="35.42578125" style="1" customWidth="1"/>
    <col min="4" max="20" width="17.7109375" style="1" customWidth="1"/>
    <col min="21" max="29" width="17.7109375" style="47" customWidth="1"/>
    <col min="30" max="30" width="17.7109375" style="1" customWidth="1"/>
    <col min="31" max="98" width="9.140625" style="1"/>
    <col min="99" max="100" width="7.42578125" style="1" customWidth="1"/>
    <col min="101" max="101" width="35.42578125" style="1" customWidth="1"/>
    <col min="102" max="102" width="0" style="1" hidden="1" customWidth="1"/>
    <col min="103" max="110" width="17.7109375" style="1" customWidth="1"/>
    <col min="111" max="354" width="9.140625" style="1"/>
    <col min="355" max="356" width="7.42578125" style="1" customWidth="1"/>
    <col min="357" max="357" width="35.42578125" style="1" customWidth="1"/>
    <col min="358" max="358" width="0" style="1" hidden="1" customWidth="1"/>
    <col min="359" max="366" width="17.7109375" style="1" customWidth="1"/>
    <col min="367" max="610" width="9.140625" style="1"/>
    <col min="611" max="612" width="7.42578125" style="1" customWidth="1"/>
    <col min="613" max="613" width="35.42578125" style="1" customWidth="1"/>
    <col min="614" max="614" width="0" style="1" hidden="1" customWidth="1"/>
    <col min="615" max="622" width="17.7109375" style="1" customWidth="1"/>
    <col min="623" max="866" width="9.140625" style="1"/>
    <col min="867" max="868" width="7.42578125" style="1" customWidth="1"/>
    <col min="869" max="869" width="35.42578125" style="1" customWidth="1"/>
    <col min="870" max="870" width="0" style="1" hidden="1" customWidth="1"/>
    <col min="871" max="878" width="17.7109375" style="1" customWidth="1"/>
    <col min="879" max="1122" width="9.140625" style="1"/>
    <col min="1123" max="1124" width="7.42578125" style="1" customWidth="1"/>
    <col min="1125" max="1125" width="35.42578125" style="1" customWidth="1"/>
    <col min="1126" max="1126" width="0" style="1" hidden="1" customWidth="1"/>
    <col min="1127" max="1134" width="17.7109375" style="1" customWidth="1"/>
    <col min="1135" max="1378" width="9.140625" style="1"/>
    <col min="1379" max="1380" width="7.42578125" style="1" customWidth="1"/>
    <col min="1381" max="1381" width="35.42578125" style="1" customWidth="1"/>
    <col min="1382" max="1382" width="0" style="1" hidden="1" customWidth="1"/>
    <col min="1383" max="1390" width="17.7109375" style="1" customWidth="1"/>
    <col min="1391" max="1634" width="9.140625" style="1"/>
    <col min="1635" max="1636" width="7.42578125" style="1" customWidth="1"/>
    <col min="1637" max="1637" width="35.42578125" style="1" customWidth="1"/>
    <col min="1638" max="1638" width="0" style="1" hidden="1" customWidth="1"/>
    <col min="1639" max="1646" width="17.7109375" style="1" customWidth="1"/>
    <col min="1647" max="1890" width="9.140625" style="1"/>
    <col min="1891" max="1892" width="7.42578125" style="1" customWidth="1"/>
    <col min="1893" max="1893" width="35.42578125" style="1" customWidth="1"/>
    <col min="1894" max="1894" width="0" style="1" hidden="1" customWidth="1"/>
    <col min="1895" max="1902" width="17.7109375" style="1" customWidth="1"/>
    <col min="1903" max="2146" width="9.140625" style="1"/>
    <col min="2147" max="2148" width="7.42578125" style="1" customWidth="1"/>
    <col min="2149" max="2149" width="35.42578125" style="1" customWidth="1"/>
    <col min="2150" max="2150" width="0" style="1" hidden="1" customWidth="1"/>
    <col min="2151" max="2158" width="17.7109375" style="1" customWidth="1"/>
    <col min="2159" max="2402" width="9.140625" style="1"/>
    <col min="2403" max="2404" width="7.42578125" style="1" customWidth="1"/>
    <col min="2405" max="2405" width="35.42578125" style="1" customWidth="1"/>
    <col min="2406" max="2406" width="0" style="1" hidden="1" customWidth="1"/>
    <col min="2407" max="2414" width="17.7109375" style="1" customWidth="1"/>
    <col min="2415" max="2658" width="9.140625" style="1"/>
    <col min="2659" max="2660" width="7.42578125" style="1" customWidth="1"/>
    <col min="2661" max="2661" width="35.42578125" style="1" customWidth="1"/>
    <col min="2662" max="2662" width="0" style="1" hidden="1" customWidth="1"/>
    <col min="2663" max="2670" width="17.7109375" style="1" customWidth="1"/>
    <col min="2671" max="2914" width="9.140625" style="1"/>
    <col min="2915" max="2916" width="7.42578125" style="1" customWidth="1"/>
    <col min="2917" max="2917" width="35.42578125" style="1" customWidth="1"/>
    <col min="2918" max="2918" width="0" style="1" hidden="1" customWidth="1"/>
    <col min="2919" max="2926" width="17.7109375" style="1" customWidth="1"/>
    <col min="2927" max="3170" width="9.140625" style="1"/>
    <col min="3171" max="3172" width="7.42578125" style="1" customWidth="1"/>
    <col min="3173" max="3173" width="35.42578125" style="1" customWidth="1"/>
    <col min="3174" max="3174" width="0" style="1" hidden="1" customWidth="1"/>
    <col min="3175" max="3182" width="17.7109375" style="1" customWidth="1"/>
    <col min="3183" max="3426" width="9.140625" style="1"/>
    <col min="3427" max="3428" width="7.42578125" style="1" customWidth="1"/>
    <col min="3429" max="3429" width="35.42578125" style="1" customWidth="1"/>
    <col min="3430" max="3430" width="0" style="1" hidden="1" customWidth="1"/>
    <col min="3431" max="3438" width="17.7109375" style="1" customWidth="1"/>
    <col min="3439" max="3682" width="9.140625" style="1"/>
    <col min="3683" max="3684" width="7.42578125" style="1" customWidth="1"/>
    <col min="3685" max="3685" width="35.42578125" style="1" customWidth="1"/>
    <col min="3686" max="3686" width="0" style="1" hidden="1" customWidth="1"/>
    <col min="3687" max="3694" width="17.7109375" style="1" customWidth="1"/>
    <col min="3695" max="3938" width="9.140625" style="1"/>
    <col min="3939" max="3940" width="7.42578125" style="1" customWidth="1"/>
    <col min="3941" max="3941" width="35.42578125" style="1" customWidth="1"/>
    <col min="3942" max="3942" width="0" style="1" hidden="1" customWidth="1"/>
    <col min="3943" max="3950" width="17.7109375" style="1" customWidth="1"/>
    <col min="3951" max="4194" width="9.140625" style="1"/>
    <col min="4195" max="4196" width="7.42578125" style="1" customWidth="1"/>
    <col min="4197" max="4197" width="35.42578125" style="1" customWidth="1"/>
    <col min="4198" max="4198" width="0" style="1" hidden="1" customWidth="1"/>
    <col min="4199" max="4206" width="17.7109375" style="1" customWidth="1"/>
    <col min="4207" max="4450" width="9.140625" style="1"/>
    <col min="4451" max="4452" width="7.42578125" style="1" customWidth="1"/>
    <col min="4453" max="4453" width="35.42578125" style="1" customWidth="1"/>
    <col min="4454" max="4454" width="0" style="1" hidden="1" customWidth="1"/>
    <col min="4455" max="4462" width="17.7109375" style="1" customWidth="1"/>
    <col min="4463" max="4706" width="9.140625" style="1"/>
    <col min="4707" max="4708" width="7.42578125" style="1" customWidth="1"/>
    <col min="4709" max="4709" width="35.42578125" style="1" customWidth="1"/>
    <col min="4710" max="4710" width="0" style="1" hidden="1" customWidth="1"/>
    <col min="4711" max="4718" width="17.7109375" style="1" customWidth="1"/>
    <col min="4719" max="4962" width="9.140625" style="1"/>
    <col min="4963" max="4964" width="7.42578125" style="1" customWidth="1"/>
    <col min="4965" max="4965" width="35.42578125" style="1" customWidth="1"/>
    <col min="4966" max="4966" width="0" style="1" hidden="1" customWidth="1"/>
    <col min="4967" max="4974" width="17.7109375" style="1" customWidth="1"/>
    <col min="4975" max="5218" width="9.140625" style="1"/>
    <col min="5219" max="5220" width="7.42578125" style="1" customWidth="1"/>
    <col min="5221" max="5221" width="35.42578125" style="1" customWidth="1"/>
    <col min="5222" max="5222" width="0" style="1" hidden="1" customWidth="1"/>
    <col min="5223" max="5230" width="17.7109375" style="1" customWidth="1"/>
    <col min="5231" max="5474" width="9.140625" style="1"/>
    <col min="5475" max="5476" width="7.42578125" style="1" customWidth="1"/>
    <col min="5477" max="5477" width="35.42578125" style="1" customWidth="1"/>
    <col min="5478" max="5478" width="0" style="1" hidden="1" customWidth="1"/>
    <col min="5479" max="5486" width="17.7109375" style="1" customWidth="1"/>
    <col min="5487" max="5730" width="9.140625" style="1"/>
    <col min="5731" max="5732" width="7.42578125" style="1" customWidth="1"/>
    <col min="5733" max="5733" width="35.42578125" style="1" customWidth="1"/>
    <col min="5734" max="5734" width="0" style="1" hidden="1" customWidth="1"/>
    <col min="5735" max="5742" width="17.7109375" style="1" customWidth="1"/>
    <col min="5743" max="5986" width="9.140625" style="1"/>
    <col min="5987" max="5988" width="7.42578125" style="1" customWidth="1"/>
    <col min="5989" max="5989" width="35.42578125" style="1" customWidth="1"/>
    <col min="5990" max="5990" width="0" style="1" hidden="1" customWidth="1"/>
    <col min="5991" max="5998" width="17.7109375" style="1" customWidth="1"/>
    <col min="5999" max="6242" width="9.140625" style="1"/>
    <col min="6243" max="6244" width="7.42578125" style="1" customWidth="1"/>
    <col min="6245" max="6245" width="35.42578125" style="1" customWidth="1"/>
    <col min="6246" max="6246" width="0" style="1" hidden="1" customWidth="1"/>
    <col min="6247" max="6254" width="17.7109375" style="1" customWidth="1"/>
    <col min="6255" max="6498" width="9.140625" style="1"/>
    <col min="6499" max="6500" width="7.42578125" style="1" customWidth="1"/>
    <col min="6501" max="6501" width="35.42578125" style="1" customWidth="1"/>
    <col min="6502" max="6502" width="0" style="1" hidden="1" customWidth="1"/>
    <col min="6503" max="6510" width="17.7109375" style="1" customWidth="1"/>
    <col min="6511" max="6754" width="9.140625" style="1"/>
    <col min="6755" max="6756" width="7.42578125" style="1" customWidth="1"/>
    <col min="6757" max="6757" width="35.42578125" style="1" customWidth="1"/>
    <col min="6758" max="6758" width="0" style="1" hidden="1" customWidth="1"/>
    <col min="6759" max="6766" width="17.7109375" style="1" customWidth="1"/>
    <col min="6767" max="7010" width="9.140625" style="1"/>
    <col min="7011" max="7012" width="7.42578125" style="1" customWidth="1"/>
    <col min="7013" max="7013" width="35.42578125" style="1" customWidth="1"/>
    <col min="7014" max="7014" width="0" style="1" hidden="1" customWidth="1"/>
    <col min="7015" max="7022" width="17.7109375" style="1" customWidth="1"/>
    <col min="7023" max="7266" width="9.140625" style="1"/>
    <col min="7267" max="7268" width="7.42578125" style="1" customWidth="1"/>
    <col min="7269" max="7269" width="35.42578125" style="1" customWidth="1"/>
    <col min="7270" max="7270" width="0" style="1" hidden="1" customWidth="1"/>
    <col min="7271" max="7278" width="17.7109375" style="1" customWidth="1"/>
    <col min="7279" max="7522" width="9.140625" style="1"/>
    <col min="7523" max="7524" width="7.42578125" style="1" customWidth="1"/>
    <col min="7525" max="7525" width="35.42578125" style="1" customWidth="1"/>
    <col min="7526" max="7526" width="0" style="1" hidden="1" customWidth="1"/>
    <col min="7527" max="7534" width="17.7109375" style="1" customWidth="1"/>
    <col min="7535" max="7778" width="9.140625" style="1"/>
    <col min="7779" max="7780" width="7.42578125" style="1" customWidth="1"/>
    <col min="7781" max="7781" width="35.42578125" style="1" customWidth="1"/>
    <col min="7782" max="7782" width="0" style="1" hidden="1" customWidth="1"/>
    <col min="7783" max="7790" width="17.7109375" style="1" customWidth="1"/>
    <col min="7791" max="8034" width="9.140625" style="1"/>
    <col min="8035" max="8036" width="7.42578125" style="1" customWidth="1"/>
    <col min="8037" max="8037" width="35.42578125" style="1" customWidth="1"/>
    <col min="8038" max="8038" width="0" style="1" hidden="1" customWidth="1"/>
    <col min="8039" max="8046" width="17.7109375" style="1" customWidth="1"/>
    <col min="8047" max="8290" width="9.140625" style="1"/>
    <col min="8291" max="8292" width="7.42578125" style="1" customWidth="1"/>
    <col min="8293" max="8293" width="35.42578125" style="1" customWidth="1"/>
    <col min="8294" max="8294" width="0" style="1" hidden="1" customWidth="1"/>
    <col min="8295" max="8302" width="17.7109375" style="1" customWidth="1"/>
    <col min="8303" max="8546" width="9.140625" style="1"/>
    <col min="8547" max="8548" width="7.42578125" style="1" customWidth="1"/>
    <col min="8549" max="8549" width="35.42578125" style="1" customWidth="1"/>
    <col min="8550" max="8550" width="0" style="1" hidden="1" customWidth="1"/>
    <col min="8551" max="8558" width="17.7109375" style="1" customWidth="1"/>
    <col min="8559" max="8802" width="9.140625" style="1"/>
    <col min="8803" max="8804" width="7.42578125" style="1" customWidth="1"/>
    <col min="8805" max="8805" width="35.42578125" style="1" customWidth="1"/>
    <col min="8806" max="8806" width="0" style="1" hidden="1" customWidth="1"/>
    <col min="8807" max="8814" width="17.7109375" style="1" customWidth="1"/>
    <col min="8815" max="9058" width="9.140625" style="1"/>
    <col min="9059" max="9060" width="7.42578125" style="1" customWidth="1"/>
    <col min="9061" max="9061" width="35.42578125" style="1" customWidth="1"/>
    <col min="9062" max="9062" width="0" style="1" hidden="1" customWidth="1"/>
    <col min="9063" max="9070" width="17.7109375" style="1" customWidth="1"/>
    <col min="9071" max="9314" width="9.140625" style="1"/>
    <col min="9315" max="9316" width="7.42578125" style="1" customWidth="1"/>
    <col min="9317" max="9317" width="35.42578125" style="1" customWidth="1"/>
    <col min="9318" max="9318" width="0" style="1" hidden="1" customWidth="1"/>
    <col min="9319" max="9326" width="17.7109375" style="1" customWidth="1"/>
    <col min="9327" max="9570" width="9.140625" style="1"/>
    <col min="9571" max="9572" width="7.42578125" style="1" customWidth="1"/>
    <col min="9573" max="9573" width="35.42578125" style="1" customWidth="1"/>
    <col min="9574" max="9574" width="0" style="1" hidden="1" customWidth="1"/>
    <col min="9575" max="9582" width="17.7109375" style="1" customWidth="1"/>
    <col min="9583" max="9826" width="9.140625" style="1"/>
    <col min="9827" max="9828" width="7.42578125" style="1" customWidth="1"/>
    <col min="9829" max="9829" width="35.42578125" style="1" customWidth="1"/>
    <col min="9830" max="9830" width="0" style="1" hidden="1" customWidth="1"/>
    <col min="9831" max="9838" width="17.7109375" style="1" customWidth="1"/>
    <col min="9839" max="10082" width="9.140625" style="1"/>
    <col min="10083" max="10084" width="7.42578125" style="1" customWidth="1"/>
    <col min="10085" max="10085" width="35.42578125" style="1" customWidth="1"/>
    <col min="10086" max="10086" width="0" style="1" hidden="1" customWidth="1"/>
    <col min="10087" max="10094" width="17.7109375" style="1" customWidth="1"/>
    <col min="10095" max="10338" width="9.140625" style="1"/>
    <col min="10339" max="10340" width="7.42578125" style="1" customWidth="1"/>
    <col min="10341" max="10341" width="35.42578125" style="1" customWidth="1"/>
    <col min="10342" max="10342" width="0" style="1" hidden="1" customWidth="1"/>
    <col min="10343" max="10350" width="17.7109375" style="1" customWidth="1"/>
    <col min="10351" max="10594" width="9.140625" style="1"/>
    <col min="10595" max="10596" width="7.42578125" style="1" customWidth="1"/>
    <col min="10597" max="10597" width="35.42578125" style="1" customWidth="1"/>
    <col min="10598" max="10598" width="0" style="1" hidden="1" customWidth="1"/>
    <col min="10599" max="10606" width="17.7109375" style="1" customWidth="1"/>
    <col min="10607" max="10850" width="9.140625" style="1"/>
    <col min="10851" max="10852" width="7.42578125" style="1" customWidth="1"/>
    <col min="10853" max="10853" width="35.42578125" style="1" customWidth="1"/>
    <col min="10854" max="10854" width="0" style="1" hidden="1" customWidth="1"/>
    <col min="10855" max="10862" width="17.7109375" style="1" customWidth="1"/>
    <col min="10863" max="11106" width="9.140625" style="1"/>
    <col min="11107" max="11108" width="7.42578125" style="1" customWidth="1"/>
    <col min="11109" max="11109" width="35.42578125" style="1" customWidth="1"/>
    <col min="11110" max="11110" width="0" style="1" hidden="1" customWidth="1"/>
    <col min="11111" max="11118" width="17.7109375" style="1" customWidth="1"/>
    <col min="11119" max="11362" width="9.140625" style="1"/>
    <col min="11363" max="11364" width="7.42578125" style="1" customWidth="1"/>
    <col min="11365" max="11365" width="35.42578125" style="1" customWidth="1"/>
    <col min="11366" max="11366" width="0" style="1" hidden="1" customWidth="1"/>
    <col min="11367" max="11374" width="17.7109375" style="1" customWidth="1"/>
    <col min="11375" max="11618" width="9.140625" style="1"/>
    <col min="11619" max="11620" width="7.42578125" style="1" customWidth="1"/>
    <col min="11621" max="11621" width="35.42578125" style="1" customWidth="1"/>
    <col min="11622" max="11622" width="0" style="1" hidden="1" customWidth="1"/>
    <col min="11623" max="11630" width="17.7109375" style="1" customWidth="1"/>
    <col min="11631" max="11874" width="9.140625" style="1"/>
    <col min="11875" max="11876" width="7.42578125" style="1" customWidth="1"/>
    <col min="11877" max="11877" width="35.42578125" style="1" customWidth="1"/>
    <col min="11878" max="11878" width="0" style="1" hidden="1" customWidth="1"/>
    <col min="11879" max="11886" width="17.7109375" style="1" customWidth="1"/>
    <col min="11887" max="12130" width="9.140625" style="1"/>
    <col min="12131" max="12132" width="7.42578125" style="1" customWidth="1"/>
    <col min="12133" max="12133" width="35.42578125" style="1" customWidth="1"/>
    <col min="12134" max="12134" width="0" style="1" hidden="1" customWidth="1"/>
    <col min="12135" max="12142" width="17.7109375" style="1" customWidth="1"/>
    <col min="12143" max="12386" width="9.140625" style="1"/>
    <col min="12387" max="12388" width="7.42578125" style="1" customWidth="1"/>
    <col min="12389" max="12389" width="35.42578125" style="1" customWidth="1"/>
    <col min="12390" max="12390" width="0" style="1" hidden="1" customWidth="1"/>
    <col min="12391" max="12398" width="17.7109375" style="1" customWidth="1"/>
    <col min="12399" max="12642" width="9.140625" style="1"/>
    <col min="12643" max="12644" width="7.42578125" style="1" customWidth="1"/>
    <col min="12645" max="12645" width="35.42578125" style="1" customWidth="1"/>
    <col min="12646" max="12646" width="0" style="1" hidden="1" customWidth="1"/>
    <col min="12647" max="12654" width="17.7109375" style="1" customWidth="1"/>
    <col min="12655" max="12898" width="9.140625" style="1"/>
    <col min="12899" max="12900" width="7.42578125" style="1" customWidth="1"/>
    <col min="12901" max="12901" width="35.42578125" style="1" customWidth="1"/>
    <col min="12902" max="12902" width="0" style="1" hidden="1" customWidth="1"/>
    <col min="12903" max="12910" width="17.7109375" style="1" customWidth="1"/>
    <col min="12911" max="13154" width="9.140625" style="1"/>
    <col min="13155" max="13156" width="7.42578125" style="1" customWidth="1"/>
    <col min="13157" max="13157" width="35.42578125" style="1" customWidth="1"/>
    <col min="13158" max="13158" width="0" style="1" hidden="1" customWidth="1"/>
    <col min="13159" max="13166" width="17.7109375" style="1" customWidth="1"/>
    <col min="13167" max="13410" width="9.140625" style="1"/>
    <col min="13411" max="13412" width="7.42578125" style="1" customWidth="1"/>
    <col min="13413" max="13413" width="35.42578125" style="1" customWidth="1"/>
    <col min="13414" max="13414" width="0" style="1" hidden="1" customWidth="1"/>
    <col min="13415" max="13422" width="17.7109375" style="1" customWidth="1"/>
    <col min="13423" max="13666" width="9.140625" style="1"/>
    <col min="13667" max="13668" width="7.42578125" style="1" customWidth="1"/>
    <col min="13669" max="13669" width="35.42578125" style="1" customWidth="1"/>
    <col min="13670" max="13670" width="0" style="1" hidden="1" customWidth="1"/>
    <col min="13671" max="13678" width="17.7109375" style="1" customWidth="1"/>
    <col min="13679" max="13922" width="9.140625" style="1"/>
    <col min="13923" max="13924" width="7.42578125" style="1" customWidth="1"/>
    <col min="13925" max="13925" width="35.42578125" style="1" customWidth="1"/>
    <col min="13926" max="13926" width="0" style="1" hidden="1" customWidth="1"/>
    <col min="13927" max="13934" width="17.7109375" style="1" customWidth="1"/>
    <col min="13935" max="14178" width="9.140625" style="1"/>
    <col min="14179" max="14180" width="7.42578125" style="1" customWidth="1"/>
    <col min="14181" max="14181" width="35.42578125" style="1" customWidth="1"/>
    <col min="14182" max="14182" width="0" style="1" hidden="1" customWidth="1"/>
    <col min="14183" max="14190" width="17.7109375" style="1" customWidth="1"/>
    <col min="14191" max="14434" width="9.140625" style="1"/>
    <col min="14435" max="14436" width="7.42578125" style="1" customWidth="1"/>
    <col min="14437" max="14437" width="35.42578125" style="1" customWidth="1"/>
    <col min="14438" max="14438" width="0" style="1" hidden="1" customWidth="1"/>
    <col min="14439" max="14446" width="17.7109375" style="1" customWidth="1"/>
    <col min="14447" max="14690" width="9.140625" style="1"/>
    <col min="14691" max="14692" width="7.42578125" style="1" customWidth="1"/>
    <col min="14693" max="14693" width="35.42578125" style="1" customWidth="1"/>
    <col min="14694" max="14694" width="0" style="1" hidden="1" customWidth="1"/>
    <col min="14695" max="14702" width="17.7109375" style="1" customWidth="1"/>
    <col min="14703" max="14946" width="9.140625" style="1"/>
    <col min="14947" max="14948" width="7.42578125" style="1" customWidth="1"/>
    <col min="14949" max="14949" width="35.42578125" style="1" customWidth="1"/>
    <col min="14950" max="14950" width="0" style="1" hidden="1" customWidth="1"/>
    <col min="14951" max="14958" width="17.7109375" style="1" customWidth="1"/>
    <col min="14959" max="15202" width="9.140625" style="1"/>
    <col min="15203" max="15204" width="7.42578125" style="1" customWidth="1"/>
    <col min="15205" max="15205" width="35.42578125" style="1" customWidth="1"/>
    <col min="15206" max="15206" width="0" style="1" hidden="1" customWidth="1"/>
    <col min="15207" max="15214" width="17.7109375" style="1" customWidth="1"/>
    <col min="15215" max="15458" width="9.140625" style="1"/>
    <col min="15459" max="15460" width="7.42578125" style="1" customWidth="1"/>
    <col min="15461" max="15461" width="35.42578125" style="1" customWidth="1"/>
    <col min="15462" max="15462" width="0" style="1" hidden="1" customWidth="1"/>
    <col min="15463" max="15470" width="17.7109375" style="1" customWidth="1"/>
    <col min="15471" max="15714" width="9.140625" style="1"/>
    <col min="15715" max="15716" width="7.42578125" style="1" customWidth="1"/>
    <col min="15717" max="15717" width="35.42578125" style="1" customWidth="1"/>
    <col min="15718" max="15718" width="0" style="1" hidden="1" customWidth="1"/>
    <col min="15719" max="15726" width="17.7109375" style="1" customWidth="1"/>
    <col min="15727" max="15970" width="9.140625" style="1"/>
    <col min="15971" max="15972" width="7.42578125" style="1" customWidth="1"/>
    <col min="15973" max="15973" width="35.42578125" style="1" customWidth="1"/>
    <col min="15974" max="15974" width="0" style="1" hidden="1" customWidth="1"/>
    <col min="15975" max="15982" width="17.7109375" style="1" customWidth="1"/>
    <col min="15983" max="16384" width="9.140625" style="1"/>
  </cols>
  <sheetData>
    <row r="1" spans="1:30" ht="16.5" customHeight="1" x14ac:dyDescent="0.3">
      <c r="A1" s="87" t="s">
        <v>166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1:30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AD2" s="2"/>
    </row>
    <row r="3" spans="1:30" ht="40.5" customHeight="1" x14ac:dyDescent="0.3">
      <c r="A3" s="88" t="s">
        <v>136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</row>
    <row r="4" spans="1:30" ht="15.75" x14ac:dyDescent="0.25">
      <c r="A4" s="89" t="s">
        <v>104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30" s="42" customFormat="1" x14ac:dyDescent="0.3">
      <c r="A5" s="3" t="s">
        <v>105</v>
      </c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  <c r="G5" s="3" t="s">
        <v>111</v>
      </c>
      <c r="H5" s="3" t="s">
        <v>112</v>
      </c>
      <c r="I5" s="3" t="s">
        <v>113</v>
      </c>
      <c r="J5" s="3" t="s">
        <v>114</v>
      </c>
      <c r="K5" s="3" t="s">
        <v>115</v>
      </c>
      <c r="L5" s="3" t="s">
        <v>116</v>
      </c>
      <c r="M5" s="3" t="s">
        <v>149</v>
      </c>
      <c r="N5" s="3" t="s">
        <v>150</v>
      </c>
      <c r="O5" s="3" t="s">
        <v>151</v>
      </c>
      <c r="P5" s="3" t="s">
        <v>152</v>
      </c>
      <c r="Q5" s="3" t="s">
        <v>153</v>
      </c>
      <c r="R5" s="3" t="s">
        <v>154</v>
      </c>
      <c r="S5" s="3" t="s">
        <v>155</v>
      </c>
      <c r="T5" s="3" t="s">
        <v>156</v>
      </c>
      <c r="U5" s="45" t="s">
        <v>157</v>
      </c>
      <c r="V5" s="45" t="s">
        <v>149</v>
      </c>
      <c r="W5" s="45" t="s">
        <v>150</v>
      </c>
      <c r="X5" s="45" t="s">
        <v>151</v>
      </c>
      <c r="Y5" s="45" t="s">
        <v>152</v>
      </c>
      <c r="Z5" s="45" t="s">
        <v>153</v>
      </c>
      <c r="AA5" s="45" t="s">
        <v>154</v>
      </c>
      <c r="AB5" s="45" t="s">
        <v>155</v>
      </c>
      <c r="AC5" s="45" t="s">
        <v>156</v>
      </c>
      <c r="AD5" s="3" t="s">
        <v>157</v>
      </c>
    </row>
    <row r="6" spans="1:30" s="42" customFormat="1" ht="15.75" customHeight="1" x14ac:dyDescent="0.25">
      <c r="A6" s="90" t="s">
        <v>117</v>
      </c>
      <c r="B6" s="90" t="s">
        <v>118</v>
      </c>
      <c r="C6" s="90" t="s">
        <v>119</v>
      </c>
      <c r="D6" s="90" t="s">
        <v>120</v>
      </c>
      <c r="E6" s="84" t="s">
        <v>121</v>
      </c>
      <c r="F6" s="85"/>
      <c r="G6" s="85"/>
      <c r="H6" s="85"/>
      <c r="I6" s="85"/>
      <c r="J6" s="85"/>
      <c r="K6" s="85"/>
      <c r="L6" s="86"/>
      <c r="M6" s="90" t="s">
        <v>120</v>
      </c>
      <c r="N6" s="84" t="s">
        <v>148</v>
      </c>
      <c r="O6" s="85"/>
      <c r="P6" s="85"/>
      <c r="Q6" s="85"/>
      <c r="R6" s="85"/>
      <c r="S6" s="85"/>
      <c r="T6" s="85"/>
      <c r="U6" s="86"/>
      <c r="V6" s="81" t="s">
        <v>120</v>
      </c>
      <c r="W6" s="84" t="s">
        <v>158</v>
      </c>
      <c r="X6" s="85"/>
      <c r="Y6" s="85"/>
      <c r="Z6" s="85"/>
      <c r="AA6" s="85"/>
      <c r="AB6" s="85"/>
      <c r="AC6" s="85"/>
      <c r="AD6" s="86"/>
    </row>
    <row r="7" spans="1:30" s="42" customFormat="1" ht="15.75" x14ac:dyDescent="0.25">
      <c r="A7" s="91"/>
      <c r="B7" s="91"/>
      <c r="C7" s="91"/>
      <c r="D7" s="91"/>
      <c r="E7" s="84" t="s">
        <v>122</v>
      </c>
      <c r="F7" s="85"/>
      <c r="G7" s="85"/>
      <c r="H7" s="85"/>
      <c r="I7" s="85"/>
      <c r="J7" s="85"/>
      <c r="K7" s="85"/>
      <c r="L7" s="86"/>
      <c r="M7" s="91"/>
      <c r="N7" s="84" t="s">
        <v>122</v>
      </c>
      <c r="O7" s="85"/>
      <c r="P7" s="85"/>
      <c r="Q7" s="85"/>
      <c r="R7" s="85"/>
      <c r="S7" s="85"/>
      <c r="T7" s="85"/>
      <c r="U7" s="86"/>
      <c r="V7" s="82"/>
      <c r="W7" s="84" t="s">
        <v>122</v>
      </c>
      <c r="X7" s="85"/>
      <c r="Y7" s="85"/>
      <c r="Z7" s="85"/>
      <c r="AA7" s="85"/>
      <c r="AB7" s="85"/>
      <c r="AC7" s="85"/>
      <c r="AD7" s="86"/>
    </row>
    <row r="8" spans="1:30" s="42" customFormat="1" ht="31.5" customHeight="1" x14ac:dyDescent="0.2">
      <c r="A8" s="92"/>
      <c r="B8" s="92"/>
      <c r="C8" s="92"/>
      <c r="D8" s="92"/>
      <c r="E8" s="52" t="s">
        <v>123</v>
      </c>
      <c r="F8" s="52" t="s">
        <v>124</v>
      </c>
      <c r="G8" s="52" t="s">
        <v>125</v>
      </c>
      <c r="H8" s="52" t="s">
        <v>126</v>
      </c>
      <c r="I8" s="52" t="s">
        <v>127</v>
      </c>
      <c r="J8" s="52" t="s">
        <v>128</v>
      </c>
      <c r="K8" s="52" t="s">
        <v>129</v>
      </c>
      <c r="L8" s="51" t="s">
        <v>0</v>
      </c>
      <c r="M8" s="92"/>
      <c r="N8" s="52" t="s">
        <v>123</v>
      </c>
      <c r="O8" s="52" t="s">
        <v>124</v>
      </c>
      <c r="P8" s="52" t="s">
        <v>125</v>
      </c>
      <c r="Q8" s="52" t="s">
        <v>126</v>
      </c>
      <c r="R8" s="52" t="s">
        <v>127</v>
      </c>
      <c r="S8" s="52" t="s">
        <v>128</v>
      </c>
      <c r="T8" s="52" t="s">
        <v>129</v>
      </c>
      <c r="U8" s="54" t="s">
        <v>0</v>
      </c>
      <c r="V8" s="83"/>
      <c r="W8" s="53" t="s">
        <v>123</v>
      </c>
      <c r="X8" s="53" t="s">
        <v>124</v>
      </c>
      <c r="Y8" s="53" t="s">
        <v>125</v>
      </c>
      <c r="Z8" s="53" t="s">
        <v>126</v>
      </c>
      <c r="AA8" s="53" t="s">
        <v>127</v>
      </c>
      <c r="AB8" s="53" t="s">
        <v>128</v>
      </c>
      <c r="AC8" s="53" t="s">
        <v>129</v>
      </c>
      <c r="AD8" s="51" t="s">
        <v>0</v>
      </c>
    </row>
    <row r="9" spans="1:30" x14ac:dyDescent="0.2">
      <c r="A9" s="14" t="s">
        <v>1</v>
      </c>
      <c r="B9" s="15"/>
      <c r="C9" s="55" t="s">
        <v>2</v>
      </c>
      <c r="D9" s="18">
        <f>'4. melléklet'!F9</f>
        <v>122152000</v>
      </c>
      <c r="E9" s="18">
        <v>32000</v>
      </c>
      <c r="F9" s="18">
        <v>0</v>
      </c>
      <c r="G9" s="18">
        <v>59970000</v>
      </c>
      <c r="H9" s="18">
        <v>1877000</v>
      </c>
      <c r="I9" s="18">
        <v>2114000</v>
      </c>
      <c r="J9" s="18">
        <v>7374000</v>
      </c>
      <c r="K9" s="18">
        <v>1850000</v>
      </c>
      <c r="L9" s="18">
        <f>SUM(E9:K9)</f>
        <v>73217000</v>
      </c>
      <c r="M9" s="18">
        <f>'4. melléklet'!N9</f>
        <v>124047172</v>
      </c>
      <c r="N9" s="18">
        <v>32000</v>
      </c>
      <c r="O9" s="18">
        <v>0</v>
      </c>
      <c r="P9" s="18">
        <v>59970000</v>
      </c>
      <c r="Q9" s="18">
        <v>1877000</v>
      </c>
      <c r="R9" s="18">
        <v>1914000</v>
      </c>
      <c r="S9" s="18">
        <v>7574000</v>
      </c>
      <c r="T9" s="18">
        <v>1850000</v>
      </c>
      <c r="U9" s="46">
        <f t="shared" ref="U9:U41" si="0">SUM(N9:T9)</f>
        <v>73217000</v>
      </c>
      <c r="V9" s="46">
        <f>'4. melléklet'!V9</f>
        <v>114578748</v>
      </c>
      <c r="W9" s="46">
        <v>26602</v>
      </c>
      <c r="X9" s="46">
        <v>0</v>
      </c>
      <c r="Y9" s="46">
        <v>59308956</v>
      </c>
      <c r="Z9" s="46">
        <v>1697949</v>
      </c>
      <c r="AA9" s="46">
        <v>1216864</v>
      </c>
      <c r="AB9" s="46">
        <v>6425294</v>
      </c>
      <c r="AC9" s="46">
        <v>1622400</v>
      </c>
      <c r="AD9" s="18">
        <f t="shared" ref="AD9:AD41" si="1">SUM(W9:AC9)</f>
        <v>70298065</v>
      </c>
    </row>
    <row r="10" spans="1:30" x14ac:dyDescent="0.2">
      <c r="A10" s="14" t="s">
        <v>3</v>
      </c>
      <c r="B10" s="15"/>
      <c r="C10" s="55" t="s">
        <v>4</v>
      </c>
      <c r="D10" s="18">
        <f>'4. melléklet'!F10</f>
        <v>50050000</v>
      </c>
      <c r="E10" s="18">
        <v>24000</v>
      </c>
      <c r="F10" s="18">
        <v>16274000</v>
      </c>
      <c r="G10" s="18">
        <v>3141000</v>
      </c>
      <c r="H10" s="18">
        <v>10651000</v>
      </c>
      <c r="I10" s="18">
        <v>1282000</v>
      </c>
      <c r="J10" s="18">
        <v>0</v>
      </c>
      <c r="K10" s="18">
        <v>694000</v>
      </c>
      <c r="L10" s="18">
        <f>SUM(E10:K10)</f>
        <v>32066000</v>
      </c>
      <c r="M10" s="18">
        <f>'4. melléklet'!N10</f>
        <v>54787070</v>
      </c>
      <c r="N10" s="18">
        <v>24000</v>
      </c>
      <c r="O10" s="18">
        <v>16454757</v>
      </c>
      <c r="P10" s="18">
        <v>3226343</v>
      </c>
      <c r="Q10" s="18">
        <v>9963348</v>
      </c>
      <c r="R10" s="18">
        <v>1404601</v>
      </c>
      <c r="S10" s="18">
        <v>0</v>
      </c>
      <c r="T10" s="18">
        <v>748246</v>
      </c>
      <c r="U10" s="46">
        <f t="shared" si="0"/>
        <v>31821295</v>
      </c>
      <c r="V10" s="46">
        <f>'4. melléklet'!V10</f>
        <v>44594067</v>
      </c>
      <c r="W10" s="46">
        <v>22944</v>
      </c>
      <c r="X10" s="46">
        <v>16454757</v>
      </c>
      <c r="Y10" s="46">
        <v>3226343</v>
      </c>
      <c r="Z10" s="46">
        <v>5325026</v>
      </c>
      <c r="AA10" s="46">
        <v>1070789</v>
      </c>
      <c r="AB10" s="46">
        <v>0</v>
      </c>
      <c r="AC10" s="46">
        <v>678499</v>
      </c>
      <c r="AD10" s="18">
        <f t="shared" si="1"/>
        <v>26778358</v>
      </c>
    </row>
    <row r="11" spans="1:30" x14ac:dyDescent="0.2">
      <c r="A11" s="14" t="s">
        <v>5</v>
      </c>
      <c r="B11" s="15"/>
      <c r="C11" s="55" t="s">
        <v>6</v>
      </c>
      <c r="D11" s="18">
        <f>'4. melléklet'!F11</f>
        <v>47584000</v>
      </c>
      <c r="E11" s="18">
        <v>24000</v>
      </c>
      <c r="F11" s="18">
        <v>0</v>
      </c>
      <c r="G11" s="18">
        <v>26812000</v>
      </c>
      <c r="H11" s="18">
        <v>2692000</v>
      </c>
      <c r="I11" s="18">
        <v>1010000</v>
      </c>
      <c r="J11" s="18">
        <v>0</v>
      </c>
      <c r="K11" s="18">
        <v>597000</v>
      </c>
      <c r="L11" s="18">
        <f t="shared" ref="L11:L62" si="2">SUM(E11:K11)</f>
        <v>31135000</v>
      </c>
      <c r="M11" s="18">
        <f>'4. melléklet'!N11</f>
        <v>50263618</v>
      </c>
      <c r="N11" s="18">
        <v>24000</v>
      </c>
      <c r="O11" s="18">
        <v>0</v>
      </c>
      <c r="P11" s="18">
        <v>26812000</v>
      </c>
      <c r="Q11" s="18">
        <v>2692000</v>
      </c>
      <c r="R11" s="18">
        <v>1010000</v>
      </c>
      <c r="S11" s="18">
        <v>0</v>
      </c>
      <c r="T11" s="18">
        <v>597000</v>
      </c>
      <c r="U11" s="46">
        <f t="shared" si="0"/>
        <v>31135000</v>
      </c>
      <c r="V11" s="46">
        <f>'4. melléklet'!V11</f>
        <v>43952023</v>
      </c>
      <c r="W11" s="46">
        <v>21483</v>
      </c>
      <c r="X11" s="46">
        <v>0</v>
      </c>
      <c r="Y11" s="46">
        <v>25733055</v>
      </c>
      <c r="Z11" s="46">
        <v>1665835</v>
      </c>
      <c r="AA11" s="46">
        <v>656976</v>
      </c>
      <c r="AB11" s="46">
        <v>0</v>
      </c>
      <c r="AC11" s="46">
        <v>511755</v>
      </c>
      <c r="AD11" s="18">
        <f t="shared" si="1"/>
        <v>28589104</v>
      </c>
    </row>
    <row r="12" spans="1:30" x14ac:dyDescent="0.2">
      <c r="A12" s="14" t="s">
        <v>7</v>
      </c>
      <c r="B12" s="15"/>
      <c r="C12" s="55" t="s">
        <v>8</v>
      </c>
      <c r="D12" s="18">
        <f>'4. melléklet'!F12</f>
        <v>44960000</v>
      </c>
      <c r="E12" s="18">
        <v>8000</v>
      </c>
      <c r="F12" s="18">
        <v>0</v>
      </c>
      <c r="G12" s="18">
        <v>24677000</v>
      </c>
      <c r="H12" s="18">
        <v>17000</v>
      </c>
      <c r="I12" s="18">
        <v>416000</v>
      </c>
      <c r="J12" s="18">
        <v>5404000</v>
      </c>
      <c r="K12" s="18">
        <v>701000</v>
      </c>
      <c r="L12" s="18">
        <f t="shared" si="2"/>
        <v>31223000</v>
      </c>
      <c r="M12" s="18">
        <f>'4. melléklet'!N12</f>
        <v>47748141</v>
      </c>
      <c r="N12" s="18">
        <v>7885</v>
      </c>
      <c r="O12" s="18">
        <v>0</v>
      </c>
      <c r="P12" s="18">
        <v>24032481</v>
      </c>
      <c r="Q12" s="18">
        <v>18000</v>
      </c>
      <c r="R12" s="18">
        <v>416000</v>
      </c>
      <c r="S12" s="18">
        <v>6532799</v>
      </c>
      <c r="T12" s="18">
        <v>572201</v>
      </c>
      <c r="U12" s="46">
        <f t="shared" si="0"/>
        <v>31579366</v>
      </c>
      <c r="V12" s="46">
        <f>'4. melléklet'!V12</f>
        <v>43844668</v>
      </c>
      <c r="W12" s="46">
        <v>7885</v>
      </c>
      <c r="X12" s="46">
        <v>0</v>
      </c>
      <c r="Y12" s="46">
        <v>24032481</v>
      </c>
      <c r="Z12" s="46">
        <v>14279</v>
      </c>
      <c r="AA12" s="46">
        <v>325207</v>
      </c>
      <c r="AB12" s="46">
        <v>5429742</v>
      </c>
      <c r="AC12" s="46">
        <v>492994</v>
      </c>
      <c r="AD12" s="18">
        <f t="shared" si="1"/>
        <v>30302588</v>
      </c>
    </row>
    <row r="13" spans="1:30" x14ac:dyDescent="0.2">
      <c r="A13" s="14" t="s">
        <v>9</v>
      </c>
      <c r="B13" s="15"/>
      <c r="C13" s="55" t="s">
        <v>10</v>
      </c>
      <c r="D13" s="18">
        <f>'4. melléklet'!F13</f>
        <v>37686000</v>
      </c>
      <c r="E13" s="18">
        <v>8000</v>
      </c>
      <c r="F13" s="18">
        <v>0</v>
      </c>
      <c r="G13" s="18">
        <v>19241000</v>
      </c>
      <c r="H13" s="18">
        <v>35000</v>
      </c>
      <c r="I13" s="18">
        <v>383000</v>
      </c>
      <c r="J13" s="18">
        <v>5821000</v>
      </c>
      <c r="K13" s="18">
        <v>572000</v>
      </c>
      <c r="L13" s="18">
        <f t="shared" si="2"/>
        <v>26060000</v>
      </c>
      <c r="M13" s="18">
        <f>'4. melléklet'!N13</f>
        <v>40047274</v>
      </c>
      <c r="N13" s="18">
        <v>8000</v>
      </c>
      <c r="O13" s="18">
        <v>0</v>
      </c>
      <c r="P13" s="18">
        <v>19241000</v>
      </c>
      <c r="Q13" s="18">
        <v>35000</v>
      </c>
      <c r="R13" s="18">
        <v>178000</v>
      </c>
      <c r="S13" s="18">
        <v>6026000</v>
      </c>
      <c r="T13" s="18">
        <v>572000</v>
      </c>
      <c r="U13" s="46">
        <f t="shared" si="0"/>
        <v>26060000</v>
      </c>
      <c r="V13" s="46">
        <f>'4. melléklet'!V13</f>
        <v>35871256</v>
      </c>
      <c r="W13" s="46">
        <v>6726</v>
      </c>
      <c r="X13" s="46">
        <v>0</v>
      </c>
      <c r="Y13" s="46">
        <v>18647495</v>
      </c>
      <c r="Z13" s="46">
        <v>12888</v>
      </c>
      <c r="AA13" s="46">
        <v>24913</v>
      </c>
      <c r="AB13" s="46">
        <v>5279897</v>
      </c>
      <c r="AC13" s="46">
        <v>541872</v>
      </c>
      <c r="AD13" s="18">
        <f t="shared" si="1"/>
        <v>24513791</v>
      </c>
    </row>
    <row r="14" spans="1:30" x14ac:dyDescent="0.2">
      <c r="A14" s="14" t="s">
        <v>11</v>
      </c>
      <c r="B14" s="15"/>
      <c r="C14" s="55" t="s">
        <v>12</v>
      </c>
      <c r="D14" s="18">
        <f>'4. melléklet'!F14</f>
        <v>43261000</v>
      </c>
      <c r="E14" s="18">
        <v>16000</v>
      </c>
      <c r="F14" s="18">
        <v>0</v>
      </c>
      <c r="G14" s="18">
        <v>18765000</v>
      </c>
      <c r="H14" s="18">
        <v>1594000</v>
      </c>
      <c r="I14" s="18">
        <v>541000</v>
      </c>
      <c r="J14" s="18">
        <v>2935000</v>
      </c>
      <c r="K14" s="18">
        <v>1199000</v>
      </c>
      <c r="L14" s="18">
        <f t="shared" si="2"/>
        <v>25050000</v>
      </c>
      <c r="M14" s="18">
        <f>'4. melléklet'!N14</f>
        <v>44938402</v>
      </c>
      <c r="N14" s="18">
        <v>16000</v>
      </c>
      <c r="O14" s="18">
        <v>0</v>
      </c>
      <c r="P14" s="18">
        <v>18765000</v>
      </c>
      <c r="Q14" s="18">
        <v>1594000</v>
      </c>
      <c r="R14" s="18">
        <v>505423</v>
      </c>
      <c r="S14" s="18">
        <v>2791997</v>
      </c>
      <c r="T14" s="18">
        <v>1199000</v>
      </c>
      <c r="U14" s="46">
        <f t="shared" si="0"/>
        <v>24871420</v>
      </c>
      <c r="V14" s="46">
        <f>'4. melléklet'!V14</f>
        <v>39632101</v>
      </c>
      <c r="W14" s="46">
        <v>14417</v>
      </c>
      <c r="X14" s="46">
        <v>0</v>
      </c>
      <c r="Y14" s="46">
        <v>16905904</v>
      </c>
      <c r="Z14" s="46">
        <v>1437612</v>
      </c>
      <c r="AA14" s="46">
        <v>428400</v>
      </c>
      <c r="AB14" s="46">
        <v>2378667</v>
      </c>
      <c r="AC14" s="46">
        <v>956947</v>
      </c>
      <c r="AD14" s="18">
        <f t="shared" si="1"/>
        <v>22121947</v>
      </c>
    </row>
    <row r="15" spans="1:30" x14ac:dyDescent="0.2">
      <c r="A15" s="14" t="s">
        <v>13</v>
      </c>
      <c r="B15" s="15"/>
      <c r="C15" s="55" t="s">
        <v>14</v>
      </c>
      <c r="D15" s="18">
        <f>'4. melléklet'!F15</f>
        <v>67252000</v>
      </c>
      <c r="E15" s="18">
        <v>16000</v>
      </c>
      <c r="F15" s="18">
        <v>0</v>
      </c>
      <c r="G15" s="18">
        <v>33745000</v>
      </c>
      <c r="H15" s="18">
        <v>31000</v>
      </c>
      <c r="I15" s="18">
        <v>457000</v>
      </c>
      <c r="J15" s="18">
        <v>4621000</v>
      </c>
      <c r="K15" s="18">
        <v>844000</v>
      </c>
      <c r="L15" s="18">
        <f t="shared" si="2"/>
        <v>39714000</v>
      </c>
      <c r="M15" s="18">
        <f>'4. melléklet'!N15</f>
        <v>69804795</v>
      </c>
      <c r="N15" s="18">
        <v>7726</v>
      </c>
      <c r="O15" s="18">
        <v>0</v>
      </c>
      <c r="P15" s="18">
        <v>33245000</v>
      </c>
      <c r="Q15" s="18">
        <v>32000</v>
      </c>
      <c r="R15" s="18">
        <v>456000</v>
      </c>
      <c r="S15" s="18">
        <v>5121000</v>
      </c>
      <c r="T15" s="18">
        <v>844000</v>
      </c>
      <c r="U15" s="46">
        <f t="shared" si="0"/>
        <v>39705726</v>
      </c>
      <c r="V15" s="46">
        <f>'4. melléklet'!V15</f>
        <v>57297422</v>
      </c>
      <c r="W15" s="46">
        <v>7726</v>
      </c>
      <c r="X15" s="46">
        <v>0</v>
      </c>
      <c r="Y15" s="46">
        <v>31418368</v>
      </c>
      <c r="Z15" s="46">
        <v>23321</v>
      </c>
      <c r="AA15" s="46">
        <v>388364</v>
      </c>
      <c r="AB15" s="46">
        <v>4386597</v>
      </c>
      <c r="AC15" s="46">
        <v>601923</v>
      </c>
      <c r="AD15" s="18">
        <f t="shared" si="1"/>
        <v>36826299</v>
      </c>
    </row>
    <row r="16" spans="1:30" x14ac:dyDescent="0.2">
      <c r="A16" s="14" t="s">
        <v>15</v>
      </c>
      <c r="B16" s="15"/>
      <c r="C16" s="55" t="s">
        <v>16</v>
      </c>
      <c r="D16" s="18">
        <f>'4. melléklet'!F16</f>
        <v>28732000</v>
      </c>
      <c r="E16" s="18">
        <v>8000</v>
      </c>
      <c r="F16" s="18">
        <v>0</v>
      </c>
      <c r="G16" s="18">
        <v>14522000</v>
      </c>
      <c r="H16" s="18">
        <v>2850000</v>
      </c>
      <c r="I16" s="18">
        <v>581000</v>
      </c>
      <c r="J16" s="18">
        <v>0</v>
      </c>
      <c r="K16" s="18">
        <v>531000</v>
      </c>
      <c r="L16" s="18">
        <f t="shared" si="2"/>
        <v>18492000</v>
      </c>
      <c r="M16" s="18">
        <f>'4. melléklet'!N16</f>
        <v>30444202</v>
      </c>
      <c r="N16" s="18">
        <v>8000</v>
      </c>
      <c r="O16" s="18">
        <v>0</v>
      </c>
      <c r="P16" s="18">
        <v>14522000</v>
      </c>
      <c r="Q16" s="18">
        <v>3134641</v>
      </c>
      <c r="R16" s="18">
        <v>581000</v>
      </c>
      <c r="S16" s="18">
        <v>0</v>
      </c>
      <c r="T16" s="18">
        <v>531000</v>
      </c>
      <c r="U16" s="46">
        <f t="shared" si="0"/>
        <v>18776641</v>
      </c>
      <c r="V16" s="46">
        <f>'4. melléklet'!V16</f>
        <v>26758029</v>
      </c>
      <c r="W16" s="46">
        <v>6446</v>
      </c>
      <c r="X16" s="46">
        <v>0</v>
      </c>
      <c r="Y16" s="46">
        <v>14289125</v>
      </c>
      <c r="Z16" s="46">
        <v>2503147</v>
      </c>
      <c r="AA16" s="46">
        <v>417057</v>
      </c>
      <c r="AB16" s="46">
        <v>0</v>
      </c>
      <c r="AC16" s="46">
        <v>296897</v>
      </c>
      <c r="AD16" s="18">
        <f t="shared" si="1"/>
        <v>17512672</v>
      </c>
    </row>
    <row r="17" spans="1:30" x14ac:dyDescent="0.2">
      <c r="A17" s="14" t="s">
        <v>17</v>
      </c>
      <c r="B17" s="15"/>
      <c r="C17" s="55" t="s">
        <v>18</v>
      </c>
      <c r="D17" s="18">
        <f>'4. melléklet'!F17</f>
        <v>54070000</v>
      </c>
      <c r="E17" s="18">
        <v>16000</v>
      </c>
      <c r="F17" s="18">
        <v>0</v>
      </c>
      <c r="G17" s="18">
        <v>29315000</v>
      </c>
      <c r="H17" s="18">
        <v>4554000</v>
      </c>
      <c r="I17" s="18">
        <v>689000</v>
      </c>
      <c r="J17" s="18">
        <v>0</v>
      </c>
      <c r="K17" s="18">
        <v>666000</v>
      </c>
      <c r="L17" s="18">
        <f t="shared" si="2"/>
        <v>35240000</v>
      </c>
      <c r="M17" s="18">
        <f>'4. melléklet'!N17</f>
        <v>57080126</v>
      </c>
      <c r="N17" s="18">
        <v>16000</v>
      </c>
      <c r="O17" s="18">
        <v>0</v>
      </c>
      <c r="P17" s="18">
        <v>29315000</v>
      </c>
      <c r="Q17" s="18">
        <v>5088931</v>
      </c>
      <c r="R17" s="18">
        <v>689000</v>
      </c>
      <c r="S17" s="18">
        <v>0</v>
      </c>
      <c r="T17" s="18">
        <v>666000</v>
      </c>
      <c r="U17" s="46">
        <f t="shared" si="0"/>
        <v>35774931</v>
      </c>
      <c r="V17" s="46">
        <f>'4. melléklet'!V17</f>
        <v>50215987</v>
      </c>
      <c r="W17" s="46">
        <v>11890</v>
      </c>
      <c r="X17" s="46">
        <v>0</v>
      </c>
      <c r="Y17" s="46">
        <v>27130208</v>
      </c>
      <c r="Z17" s="46">
        <v>4906257</v>
      </c>
      <c r="AA17" s="46">
        <v>627755</v>
      </c>
      <c r="AB17" s="46">
        <v>0</v>
      </c>
      <c r="AC17" s="46">
        <v>550557</v>
      </c>
      <c r="AD17" s="18">
        <f t="shared" si="1"/>
        <v>33226667</v>
      </c>
    </row>
    <row r="18" spans="1:30" x14ac:dyDescent="0.2">
      <c r="A18" s="14" t="s">
        <v>19</v>
      </c>
      <c r="B18" s="15"/>
      <c r="C18" s="55" t="s">
        <v>20</v>
      </c>
      <c r="D18" s="18">
        <f>'4. melléklet'!F18</f>
        <v>27517000</v>
      </c>
      <c r="E18" s="18">
        <v>8000</v>
      </c>
      <c r="F18" s="18">
        <v>0</v>
      </c>
      <c r="G18" s="18">
        <v>13807000</v>
      </c>
      <c r="H18" s="18">
        <v>21000</v>
      </c>
      <c r="I18" s="18">
        <v>239000</v>
      </c>
      <c r="J18" s="18">
        <v>3306000</v>
      </c>
      <c r="K18" s="18">
        <v>1022000</v>
      </c>
      <c r="L18" s="18">
        <f t="shared" si="2"/>
        <v>18403000</v>
      </c>
      <c r="M18" s="18">
        <f>'4. melléklet'!N18</f>
        <v>30864286</v>
      </c>
      <c r="N18" s="18">
        <v>8000</v>
      </c>
      <c r="O18" s="18">
        <v>0</v>
      </c>
      <c r="P18" s="18">
        <v>14736982</v>
      </c>
      <c r="Q18" s="18">
        <v>21000</v>
      </c>
      <c r="R18" s="18">
        <v>200260</v>
      </c>
      <c r="S18" s="18">
        <v>3377102</v>
      </c>
      <c r="T18" s="18">
        <v>968189</v>
      </c>
      <c r="U18" s="46">
        <f t="shared" si="0"/>
        <v>19311533</v>
      </c>
      <c r="V18" s="46">
        <f>'4. melléklet'!V18</f>
        <v>27413001</v>
      </c>
      <c r="W18" s="46">
        <v>6804</v>
      </c>
      <c r="X18" s="46">
        <v>0</v>
      </c>
      <c r="Y18" s="46">
        <v>14733232</v>
      </c>
      <c r="Z18" s="46">
        <v>13797</v>
      </c>
      <c r="AA18" s="46">
        <v>186207</v>
      </c>
      <c r="AB18" s="46">
        <v>2478836</v>
      </c>
      <c r="AC18" s="46">
        <v>878360</v>
      </c>
      <c r="AD18" s="18">
        <f t="shared" si="1"/>
        <v>18297236</v>
      </c>
    </row>
    <row r="19" spans="1:30" x14ac:dyDescent="0.2">
      <c r="A19" s="14" t="s">
        <v>21</v>
      </c>
      <c r="B19" s="15"/>
      <c r="C19" s="55" t="s">
        <v>22</v>
      </c>
      <c r="D19" s="18">
        <f>'4. melléklet'!F19</f>
        <v>40226000</v>
      </c>
      <c r="E19" s="18">
        <v>8000</v>
      </c>
      <c r="F19" s="18">
        <v>0</v>
      </c>
      <c r="G19" s="18">
        <v>22228000</v>
      </c>
      <c r="H19" s="18">
        <v>3851000</v>
      </c>
      <c r="I19" s="18">
        <v>433000</v>
      </c>
      <c r="J19" s="18">
        <v>0</v>
      </c>
      <c r="K19" s="18">
        <v>557000</v>
      </c>
      <c r="L19" s="18">
        <f t="shared" si="2"/>
        <v>27077000</v>
      </c>
      <c r="M19" s="18">
        <f>'4. melléklet'!N19</f>
        <v>42881456</v>
      </c>
      <c r="N19" s="18">
        <v>8000</v>
      </c>
      <c r="O19" s="18">
        <v>0</v>
      </c>
      <c r="P19" s="18">
        <v>22228000</v>
      </c>
      <c r="Q19" s="18">
        <v>4197135</v>
      </c>
      <c r="R19" s="18">
        <v>433000</v>
      </c>
      <c r="S19" s="18">
        <v>0</v>
      </c>
      <c r="T19" s="18">
        <v>557000</v>
      </c>
      <c r="U19" s="46">
        <f t="shared" si="0"/>
        <v>27423135</v>
      </c>
      <c r="V19" s="46">
        <f>'4. melléklet'!V19</f>
        <v>38008118</v>
      </c>
      <c r="W19" s="46">
        <v>6373</v>
      </c>
      <c r="X19" s="46">
        <v>0</v>
      </c>
      <c r="Y19" s="46">
        <v>21636950</v>
      </c>
      <c r="Z19" s="46">
        <v>3131128</v>
      </c>
      <c r="AA19" s="46">
        <v>90544</v>
      </c>
      <c r="AB19" s="46">
        <v>0</v>
      </c>
      <c r="AC19" s="46">
        <v>505879</v>
      </c>
      <c r="AD19" s="18">
        <f t="shared" si="1"/>
        <v>25370874</v>
      </c>
    </row>
    <row r="20" spans="1:30" x14ac:dyDescent="0.2">
      <c r="A20" s="14" t="s">
        <v>23</v>
      </c>
      <c r="B20" s="15"/>
      <c r="C20" s="55" t="s">
        <v>24</v>
      </c>
      <c r="D20" s="18">
        <f>'4. melléklet'!F20</f>
        <v>33187000</v>
      </c>
      <c r="E20" s="18">
        <v>8000</v>
      </c>
      <c r="F20" s="18">
        <v>0</v>
      </c>
      <c r="G20" s="18">
        <v>16967000</v>
      </c>
      <c r="H20" s="18">
        <v>3550000</v>
      </c>
      <c r="I20" s="18">
        <v>698000</v>
      </c>
      <c r="J20" s="18">
        <v>0</v>
      </c>
      <c r="K20" s="18">
        <v>505000</v>
      </c>
      <c r="L20" s="18">
        <f t="shared" si="2"/>
        <v>21728000</v>
      </c>
      <c r="M20" s="18">
        <f>'4. melléklet'!N20</f>
        <v>35321442</v>
      </c>
      <c r="N20" s="18">
        <v>8000</v>
      </c>
      <c r="O20" s="18">
        <v>0</v>
      </c>
      <c r="P20" s="18">
        <v>16967000</v>
      </c>
      <c r="Q20" s="18">
        <v>3868623</v>
      </c>
      <c r="R20" s="18">
        <v>698000</v>
      </c>
      <c r="S20" s="18">
        <v>0</v>
      </c>
      <c r="T20" s="18">
        <v>514354</v>
      </c>
      <c r="U20" s="46">
        <f t="shared" si="0"/>
        <v>22055977</v>
      </c>
      <c r="V20" s="46">
        <f>'4. melléklet'!V20</f>
        <v>30371496</v>
      </c>
      <c r="W20" s="46">
        <v>7905</v>
      </c>
      <c r="X20" s="46">
        <v>0</v>
      </c>
      <c r="Y20" s="46">
        <v>15959554</v>
      </c>
      <c r="Z20" s="46">
        <v>3319583</v>
      </c>
      <c r="AA20" s="46">
        <v>360769</v>
      </c>
      <c r="AB20" s="46">
        <v>0</v>
      </c>
      <c r="AC20" s="46">
        <v>514354</v>
      </c>
      <c r="AD20" s="18">
        <f t="shared" si="1"/>
        <v>20162165</v>
      </c>
    </row>
    <row r="21" spans="1:30" x14ac:dyDescent="0.2">
      <c r="A21" s="14" t="s">
        <v>25</v>
      </c>
      <c r="B21" s="15"/>
      <c r="C21" s="55" t="s">
        <v>26</v>
      </c>
      <c r="D21" s="18">
        <f>'4. melléklet'!F21</f>
        <v>48195000</v>
      </c>
      <c r="E21" s="18">
        <v>8000</v>
      </c>
      <c r="F21" s="18">
        <v>0</v>
      </c>
      <c r="G21" s="18">
        <v>26475000</v>
      </c>
      <c r="H21" s="18">
        <v>5415000</v>
      </c>
      <c r="I21" s="18">
        <v>392000</v>
      </c>
      <c r="J21" s="18">
        <v>0</v>
      </c>
      <c r="K21" s="18">
        <v>651000</v>
      </c>
      <c r="L21" s="18">
        <f t="shared" si="2"/>
        <v>32941000</v>
      </c>
      <c r="M21" s="18">
        <f>'4. melléklet'!N21</f>
        <v>50985359</v>
      </c>
      <c r="N21" s="18">
        <v>8000</v>
      </c>
      <c r="O21" s="18">
        <v>0</v>
      </c>
      <c r="P21" s="18">
        <v>26475000</v>
      </c>
      <c r="Q21" s="18">
        <v>5626244</v>
      </c>
      <c r="R21" s="18">
        <v>392000</v>
      </c>
      <c r="S21" s="18">
        <v>0</v>
      </c>
      <c r="T21" s="18">
        <v>703160</v>
      </c>
      <c r="U21" s="46">
        <f t="shared" si="0"/>
        <v>33204404</v>
      </c>
      <c r="V21" s="46">
        <f>'4. melléklet'!V21</f>
        <v>44541047</v>
      </c>
      <c r="W21" s="46">
        <v>7987</v>
      </c>
      <c r="X21" s="46">
        <v>0</v>
      </c>
      <c r="Y21" s="46">
        <v>25982669</v>
      </c>
      <c r="Z21" s="46">
        <v>3422962</v>
      </c>
      <c r="AA21" s="46">
        <v>256845</v>
      </c>
      <c r="AB21" s="46">
        <v>0</v>
      </c>
      <c r="AC21" s="46">
        <v>616690</v>
      </c>
      <c r="AD21" s="18">
        <f t="shared" si="1"/>
        <v>30287153</v>
      </c>
    </row>
    <row r="22" spans="1:30" x14ac:dyDescent="0.2">
      <c r="A22" s="14" t="s">
        <v>27</v>
      </c>
      <c r="B22" s="15"/>
      <c r="C22" s="55" t="s">
        <v>28</v>
      </c>
      <c r="D22" s="18">
        <f>'4. melléklet'!F22</f>
        <v>46412000</v>
      </c>
      <c r="E22" s="18">
        <v>16000</v>
      </c>
      <c r="F22" s="18">
        <v>0</v>
      </c>
      <c r="G22" s="18">
        <v>25281000</v>
      </c>
      <c r="H22" s="18">
        <v>1590000</v>
      </c>
      <c r="I22" s="18">
        <v>671000</v>
      </c>
      <c r="J22" s="18">
        <v>2534000</v>
      </c>
      <c r="K22" s="18">
        <v>950000</v>
      </c>
      <c r="L22" s="18">
        <f t="shared" si="2"/>
        <v>31042000</v>
      </c>
      <c r="M22" s="18">
        <f>'4. melléklet'!N22</f>
        <v>49606662</v>
      </c>
      <c r="N22" s="18">
        <v>16000</v>
      </c>
      <c r="O22" s="18">
        <v>0</v>
      </c>
      <c r="P22" s="18">
        <v>25472850</v>
      </c>
      <c r="Q22" s="18">
        <v>1590000</v>
      </c>
      <c r="R22" s="18">
        <v>671000</v>
      </c>
      <c r="S22" s="18">
        <v>2610012</v>
      </c>
      <c r="T22" s="18">
        <v>950000</v>
      </c>
      <c r="U22" s="46">
        <f t="shared" si="0"/>
        <v>31309862</v>
      </c>
      <c r="V22" s="46">
        <f>'4. melléklet'!V22</f>
        <v>44589033</v>
      </c>
      <c r="W22" s="46">
        <v>12598</v>
      </c>
      <c r="X22" s="46">
        <v>0</v>
      </c>
      <c r="Y22" s="46">
        <v>25472850</v>
      </c>
      <c r="Z22" s="46">
        <v>1135285</v>
      </c>
      <c r="AA22" s="46">
        <v>541260</v>
      </c>
      <c r="AB22" s="46">
        <v>2186468</v>
      </c>
      <c r="AC22" s="46">
        <v>832753</v>
      </c>
      <c r="AD22" s="18">
        <f t="shared" si="1"/>
        <v>30181214</v>
      </c>
    </row>
    <row r="23" spans="1:30" x14ac:dyDescent="0.2">
      <c r="A23" s="14" t="s">
        <v>29</v>
      </c>
      <c r="B23" s="15"/>
      <c r="C23" s="55" t="s">
        <v>30</v>
      </c>
      <c r="D23" s="18">
        <f>'4. melléklet'!F23</f>
        <v>26965000</v>
      </c>
      <c r="E23" s="18">
        <v>8000</v>
      </c>
      <c r="F23" s="18">
        <v>0</v>
      </c>
      <c r="G23" s="18">
        <v>13480000</v>
      </c>
      <c r="H23" s="18">
        <v>60000</v>
      </c>
      <c r="I23" s="18">
        <v>347000</v>
      </c>
      <c r="J23" s="18">
        <v>4060000</v>
      </c>
      <c r="K23" s="18">
        <v>430000</v>
      </c>
      <c r="L23" s="18">
        <f t="shared" si="2"/>
        <v>18385000</v>
      </c>
      <c r="M23" s="18">
        <f>'4. melléklet'!N23</f>
        <v>28665370</v>
      </c>
      <c r="N23" s="18">
        <v>8000</v>
      </c>
      <c r="O23" s="18">
        <v>0</v>
      </c>
      <c r="P23" s="18">
        <v>13534837</v>
      </c>
      <c r="Q23" s="18">
        <v>61222</v>
      </c>
      <c r="R23" s="18">
        <v>292163</v>
      </c>
      <c r="S23" s="18">
        <v>4594378</v>
      </c>
      <c r="T23" s="18">
        <v>430000</v>
      </c>
      <c r="U23" s="46">
        <f t="shared" si="0"/>
        <v>18920600</v>
      </c>
      <c r="V23" s="46">
        <f>'4. melléklet'!V23</f>
        <v>24319901</v>
      </c>
      <c r="W23" s="46">
        <v>6476</v>
      </c>
      <c r="X23" s="46">
        <v>0</v>
      </c>
      <c r="Y23" s="46">
        <v>12303675</v>
      </c>
      <c r="Z23" s="46">
        <v>35307</v>
      </c>
      <c r="AA23" s="46">
        <v>241079</v>
      </c>
      <c r="AB23" s="46">
        <v>3875479</v>
      </c>
      <c r="AC23" s="46">
        <v>252699</v>
      </c>
      <c r="AD23" s="18">
        <f t="shared" si="1"/>
        <v>16714715</v>
      </c>
    </row>
    <row r="24" spans="1:30" x14ac:dyDescent="0.2">
      <c r="A24" s="14" t="s">
        <v>31</v>
      </c>
      <c r="B24" s="15"/>
      <c r="C24" s="55" t="s">
        <v>32</v>
      </c>
      <c r="D24" s="18">
        <f>'4. melléklet'!F24</f>
        <v>45699000</v>
      </c>
      <c r="E24" s="18">
        <v>24000</v>
      </c>
      <c r="F24" s="18">
        <v>0</v>
      </c>
      <c r="G24" s="18">
        <v>23955000</v>
      </c>
      <c r="H24" s="18">
        <v>3101000</v>
      </c>
      <c r="I24" s="18">
        <v>997000</v>
      </c>
      <c r="J24" s="18">
        <v>0</v>
      </c>
      <c r="K24" s="18">
        <v>645000</v>
      </c>
      <c r="L24" s="18">
        <f t="shared" si="2"/>
        <v>28722000</v>
      </c>
      <c r="M24" s="18">
        <f>'4. melléklet'!N24</f>
        <v>48025567</v>
      </c>
      <c r="N24" s="18">
        <v>24000</v>
      </c>
      <c r="O24" s="18">
        <v>0</v>
      </c>
      <c r="P24" s="18">
        <v>24136818</v>
      </c>
      <c r="Q24" s="18">
        <v>2486217</v>
      </c>
      <c r="R24" s="18">
        <v>997000</v>
      </c>
      <c r="S24" s="18">
        <v>0</v>
      </c>
      <c r="T24" s="18">
        <v>645000</v>
      </c>
      <c r="U24" s="46">
        <f t="shared" si="0"/>
        <v>28289035</v>
      </c>
      <c r="V24" s="46">
        <f>'4. melléklet'!V24</f>
        <v>42994362</v>
      </c>
      <c r="W24" s="46">
        <v>20756</v>
      </c>
      <c r="X24" s="46">
        <v>0</v>
      </c>
      <c r="Y24" s="46">
        <v>24042507</v>
      </c>
      <c r="Z24" s="46">
        <v>1813972</v>
      </c>
      <c r="AA24" s="46">
        <v>678849</v>
      </c>
      <c r="AB24" s="46">
        <v>0</v>
      </c>
      <c r="AC24" s="46">
        <v>520262</v>
      </c>
      <c r="AD24" s="18">
        <f t="shared" si="1"/>
        <v>27076346</v>
      </c>
    </row>
    <row r="25" spans="1:30" x14ac:dyDescent="0.2">
      <c r="A25" s="14" t="s">
        <v>33</v>
      </c>
      <c r="B25" s="15"/>
      <c r="C25" s="55" t="s">
        <v>34</v>
      </c>
      <c r="D25" s="18">
        <f>'4. melléklet'!F25</f>
        <v>48571000</v>
      </c>
      <c r="E25" s="18">
        <v>16000</v>
      </c>
      <c r="F25" s="18">
        <v>0</v>
      </c>
      <c r="G25" s="18">
        <v>22378000</v>
      </c>
      <c r="H25" s="18">
        <v>4616000</v>
      </c>
      <c r="I25" s="18">
        <v>791000</v>
      </c>
      <c r="J25" s="18">
        <v>0</v>
      </c>
      <c r="K25" s="18">
        <v>569000</v>
      </c>
      <c r="L25" s="18">
        <f t="shared" si="2"/>
        <v>28370000</v>
      </c>
      <c r="M25" s="18">
        <f>'4. melléklet'!N25</f>
        <v>51772010</v>
      </c>
      <c r="N25" s="18">
        <v>16000</v>
      </c>
      <c r="O25" s="18">
        <v>0</v>
      </c>
      <c r="P25" s="18">
        <v>22400238</v>
      </c>
      <c r="Q25" s="18">
        <v>4593762</v>
      </c>
      <c r="R25" s="18">
        <v>791000</v>
      </c>
      <c r="S25" s="18">
        <v>0</v>
      </c>
      <c r="T25" s="18">
        <v>569000</v>
      </c>
      <c r="U25" s="46">
        <f t="shared" si="0"/>
        <v>28370000</v>
      </c>
      <c r="V25" s="46">
        <f>'4. melléklet'!V25</f>
        <v>44276548</v>
      </c>
      <c r="W25" s="46">
        <v>12688</v>
      </c>
      <c r="X25" s="46">
        <v>0</v>
      </c>
      <c r="Y25" s="46">
        <v>22400238</v>
      </c>
      <c r="Z25" s="46">
        <v>2937344</v>
      </c>
      <c r="AA25" s="46">
        <v>547582</v>
      </c>
      <c r="AB25" s="46">
        <v>0</v>
      </c>
      <c r="AC25" s="46">
        <v>393079</v>
      </c>
      <c r="AD25" s="18">
        <f t="shared" si="1"/>
        <v>26290931</v>
      </c>
    </row>
    <row r="26" spans="1:30" x14ac:dyDescent="0.2">
      <c r="A26" s="14" t="s">
        <v>35</v>
      </c>
      <c r="B26" s="15"/>
      <c r="C26" s="55" t="s">
        <v>36</v>
      </c>
      <c r="D26" s="18">
        <f>'4. melléklet'!F26</f>
        <v>41076000</v>
      </c>
      <c r="E26" s="18">
        <v>8000</v>
      </c>
      <c r="F26" s="18">
        <v>0</v>
      </c>
      <c r="G26" s="18">
        <v>21683000</v>
      </c>
      <c r="H26" s="18">
        <v>3897000</v>
      </c>
      <c r="I26" s="18">
        <v>1000000</v>
      </c>
      <c r="J26" s="18">
        <v>0</v>
      </c>
      <c r="K26" s="18">
        <v>660000</v>
      </c>
      <c r="L26" s="18">
        <f t="shared" si="2"/>
        <v>27248000</v>
      </c>
      <c r="M26" s="18">
        <f>'4. melléklet'!N26</f>
        <v>44085487</v>
      </c>
      <c r="N26" s="18">
        <v>8000</v>
      </c>
      <c r="O26" s="18">
        <v>0</v>
      </c>
      <c r="P26" s="18">
        <v>21094810</v>
      </c>
      <c r="Q26" s="18">
        <v>3897000</v>
      </c>
      <c r="R26" s="18">
        <v>1093992</v>
      </c>
      <c r="S26" s="18">
        <v>0</v>
      </c>
      <c r="T26" s="18">
        <v>660000</v>
      </c>
      <c r="U26" s="46">
        <f t="shared" si="0"/>
        <v>26753802</v>
      </c>
      <c r="V26" s="46">
        <f>'4. melléklet'!V26</f>
        <v>38555659</v>
      </c>
      <c r="W26" s="46">
        <v>4909</v>
      </c>
      <c r="X26" s="46">
        <v>0</v>
      </c>
      <c r="Y26" s="46">
        <v>20507831</v>
      </c>
      <c r="Z26" s="46">
        <v>2625109</v>
      </c>
      <c r="AA26" s="46">
        <v>926879</v>
      </c>
      <c r="AB26" s="46">
        <v>0</v>
      </c>
      <c r="AC26" s="46">
        <v>559201</v>
      </c>
      <c r="AD26" s="18">
        <f t="shared" si="1"/>
        <v>24623929</v>
      </c>
    </row>
    <row r="27" spans="1:30" x14ac:dyDescent="0.2">
      <c r="A27" s="14" t="s">
        <v>37</v>
      </c>
      <c r="B27" s="15"/>
      <c r="C27" s="55" t="s">
        <v>38</v>
      </c>
      <c r="D27" s="18">
        <f>'4. melléklet'!F27</f>
        <v>38409000</v>
      </c>
      <c r="E27" s="18">
        <v>8000</v>
      </c>
      <c r="F27" s="18">
        <v>0</v>
      </c>
      <c r="G27" s="18">
        <v>18094000</v>
      </c>
      <c r="H27" s="18">
        <v>5518000</v>
      </c>
      <c r="I27" s="18">
        <v>1163000</v>
      </c>
      <c r="J27" s="18">
        <v>0</v>
      </c>
      <c r="K27" s="18">
        <v>704000</v>
      </c>
      <c r="L27" s="18">
        <f t="shared" si="2"/>
        <v>25487000</v>
      </c>
      <c r="M27" s="18">
        <f>'4. melléklet'!N27</f>
        <v>38726418</v>
      </c>
      <c r="N27" s="18">
        <v>8000</v>
      </c>
      <c r="O27" s="18">
        <v>0</v>
      </c>
      <c r="P27" s="18">
        <v>17878706</v>
      </c>
      <c r="Q27" s="18">
        <v>5014923</v>
      </c>
      <c r="R27" s="18">
        <v>1163000</v>
      </c>
      <c r="S27" s="18">
        <v>0</v>
      </c>
      <c r="T27" s="18">
        <v>704000</v>
      </c>
      <c r="U27" s="46">
        <f t="shared" si="0"/>
        <v>24768629</v>
      </c>
      <c r="V27" s="46">
        <f>'4. melléklet'!V27</f>
        <v>35351917</v>
      </c>
      <c r="W27" s="46">
        <v>6668</v>
      </c>
      <c r="X27" s="46">
        <v>0</v>
      </c>
      <c r="Y27" s="46">
        <v>17864957</v>
      </c>
      <c r="Z27" s="46">
        <v>4067803</v>
      </c>
      <c r="AA27" s="46">
        <v>1006485</v>
      </c>
      <c r="AB27" s="46">
        <v>0</v>
      </c>
      <c r="AC27" s="46">
        <v>421072</v>
      </c>
      <c r="AD27" s="18">
        <f t="shared" si="1"/>
        <v>23366985</v>
      </c>
    </row>
    <row r="28" spans="1:30" x14ac:dyDescent="0.2">
      <c r="A28" s="14" t="s">
        <v>39</v>
      </c>
      <c r="B28" s="15"/>
      <c r="C28" s="55" t="s">
        <v>40</v>
      </c>
      <c r="D28" s="18">
        <f>'4. melléklet'!F28</f>
        <v>38689000</v>
      </c>
      <c r="E28" s="18">
        <v>8000</v>
      </c>
      <c r="F28" s="18">
        <v>0</v>
      </c>
      <c r="G28" s="18">
        <v>19247000</v>
      </c>
      <c r="H28" s="18">
        <v>4538000</v>
      </c>
      <c r="I28" s="18">
        <v>755000</v>
      </c>
      <c r="J28" s="18">
        <v>0</v>
      </c>
      <c r="K28" s="18">
        <v>721000</v>
      </c>
      <c r="L28" s="18">
        <f t="shared" si="2"/>
        <v>25269000</v>
      </c>
      <c r="M28" s="18">
        <f>'4. melléklet'!N28</f>
        <v>41081218</v>
      </c>
      <c r="N28" s="18">
        <v>8000</v>
      </c>
      <c r="O28" s="18">
        <v>0</v>
      </c>
      <c r="P28" s="18">
        <v>19357778</v>
      </c>
      <c r="Q28" s="18">
        <v>4753633</v>
      </c>
      <c r="R28" s="18">
        <v>755000</v>
      </c>
      <c r="S28" s="18">
        <v>0</v>
      </c>
      <c r="T28" s="18">
        <v>741385</v>
      </c>
      <c r="U28" s="46">
        <f t="shared" si="0"/>
        <v>25615796</v>
      </c>
      <c r="V28" s="46">
        <f>'4. melléklet'!V28</f>
        <v>36115105</v>
      </c>
      <c r="W28" s="46">
        <v>7000</v>
      </c>
      <c r="X28" s="46">
        <v>0</v>
      </c>
      <c r="Y28" s="46">
        <v>19357778</v>
      </c>
      <c r="Z28" s="46">
        <v>3417123</v>
      </c>
      <c r="AA28" s="46">
        <v>161185</v>
      </c>
      <c r="AB28" s="46">
        <v>0</v>
      </c>
      <c r="AC28" s="46">
        <v>741385</v>
      </c>
      <c r="AD28" s="18">
        <f t="shared" si="1"/>
        <v>23684471</v>
      </c>
    </row>
    <row r="29" spans="1:30" x14ac:dyDescent="0.2">
      <c r="A29" s="14" t="s">
        <v>41</v>
      </c>
      <c r="B29" s="15"/>
      <c r="C29" s="55" t="s">
        <v>42</v>
      </c>
      <c r="D29" s="18">
        <f>'4. melléklet'!F29</f>
        <v>48241000</v>
      </c>
      <c r="E29" s="18">
        <v>8000</v>
      </c>
      <c r="F29" s="18">
        <v>0</v>
      </c>
      <c r="G29" s="18">
        <v>25134000</v>
      </c>
      <c r="H29" s="18">
        <v>4786000</v>
      </c>
      <c r="I29" s="18">
        <v>757000</v>
      </c>
      <c r="J29" s="18">
        <v>0</v>
      </c>
      <c r="K29" s="18">
        <v>1184000</v>
      </c>
      <c r="L29" s="18">
        <f t="shared" si="2"/>
        <v>31869000</v>
      </c>
      <c r="M29" s="18">
        <f>'4. melléklet'!N29</f>
        <v>51057445</v>
      </c>
      <c r="N29" s="18">
        <v>8000</v>
      </c>
      <c r="O29" s="18">
        <v>0</v>
      </c>
      <c r="P29" s="18">
        <v>25134000</v>
      </c>
      <c r="Q29" s="18">
        <v>5190947</v>
      </c>
      <c r="R29" s="18">
        <v>757000</v>
      </c>
      <c r="S29" s="18">
        <v>0</v>
      </c>
      <c r="T29" s="18">
        <v>1184000</v>
      </c>
      <c r="U29" s="46">
        <f t="shared" si="0"/>
        <v>32273947</v>
      </c>
      <c r="V29" s="46">
        <f>'4. melléklet'!V29</f>
        <v>44019314</v>
      </c>
      <c r="W29" s="46">
        <v>2331</v>
      </c>
      <c r="X29" s="46">
        <v>0</v>
      </c>
      <c r="Y29" s="46">
        <v>24303403</v>
      </c>
      <c r="Z29" s="46">
        <v>3774585</v>
      </c>
      <c r="AA29" s="46">
        <v>159022</v>
      </c>
      <c r="AB29" s="46">
        <v>0</v>
      </c>
      <c r="AC29" s="46">
        <v>897797</v>
      </c>
      <c r="AD29" s="18">
        <f t="shared" si="1"/>
        <v>29137138</v>
      </c>
    </row>
    <row r="30" spans="1:30" x14ac:dyDescent="0.2">
      <c r="A30" s="14" t="s">
        <v>43</v>
      </c>
      <c r="B30" s="15"/>
      <c r="C30" s="55" t="s">
        <v>44</v>
      </c>
      <c r="D30" s="18">
        <f>'4. melléklet'!F30</f>
        <v>35282000</v>
      </c>
      <c r="E30" s="18">
        <v>8000</v>
      </c>
      <c r="F30" s="18">
        <v>0</v>
      </c>
      <c r="G30" s="18">
        <v>17521000</v>
      </c>
      <c r="H30" s="18">
        <v>21000</v>
      </c>
      <c r="I30" s="18">
        <v>809000</v>
      </c>
      <c r="J30" s="18">
        <v>5921000</v>
      </c>
      <c r="K30" s="18">
        <v>338000</v>
      </c>
      <c r="L30" s="18">
        <f t="shared" si="2"/>
        <v>24618000</v>
      </c>
      <c r="M30" s="18">
        <f>'4. melléklet'!N30</f>
        <v>36254930</v>
      </c>
      <c r="N30" s="18">
        <v>5509</v>
      </c>
      <c r="O30" s="18">
        <v>0</v>
      </c>
      <c r="P30" s="18">
        <v>17886500</v>
      </c>
      <c r="Q30" s="18">
        <v>21000</v>
      </c>
      <c r="R30" s="18">
        <v>559000</v>
      </c>
      <c r="S30" s="18">
        <v>5771000</v>
      </c>
      <c r="T30" s="18">
        <v>338000</v>
      </c>
      <c r="U30" s="46">
        <f t="shared" si="0"/>
        <v>24581009</v>
      </c>
      <c r="V30" s="46">
        <f>'4. melléklet'!V30</f>
        <v>33456086</v>
      </c>
      <c r="W30" s="46">
        <v>5509</v>
      </c>
      <c r="X30" s="46">
        <v>0</v>
      </c>
      <c r="Y30" s="46">
        <v>17886500</v>
      </c>
      <c r="Z30" s="46">
        <v>11594</v>
      </c>
      <c r="AA30" s="46">
        <v>435836</v>
      </c>
      <c r="AB30" s="46">
        <v>4957614</v>
      </c>
      <c r="AC30" s="46">
        <v>249965</v>
      </c>
      <c r="AD30" s="18">
        <f t="shared" si="1"/>
        <v>23547018</v>
      </c>
    </row>
    <row r="31" spans="1:30" x14ac:dyDescent="0.2">
      <c r="A31" s="14" t="s">
        <v>45</v>
      </c>
      <c r="B31" s="15"/>
      <c r="C31" s="55" t="s">
        <v>46</v>
      </c>
      <c r="D31" s="18">
        <f>'4. melléklet'!F31</f>
        <v>40058000</v>
      </c>
      <c r="E31" s="18">
        <v>16000</v>
      </c>
      <c r="F31" s="18">
        <v>0</v>
      </c>
      <c r="G31" s="18">
        <v>20333000</v>
      </c>
      <c r="H31" s="18">
        <v>5294000</v>
      </c>
      <c r="I31" s="18">
        <v>691000</v>
      </c>
      <c r="J31" s="18">
        <v>0</v>
      </c>
      <c r="K31" s="18">
        <v>640000</v>
      </c>
      <c r="L31" s="18">
        <f t="shared" si="2"/>
        <v>26974000</v>
      </c>
      <c r="M31" s="18">
        <f>'4. melléklet'!N31</f>
        <v>43720163</v>
      </c>
      <c r="N31" s="18">
        <v>16000</v>
      </c>
      <c r="O31" s="18">
        <v>0</v>
      </c>
      <c r="P31" s="18">
        <v>20333000</v>
      </c>
      <c r="Q31" s="18">
        <v>5294000</v>
      </c>
      <c r="R31" s="18">
        <v>691000</v>
      </c>
      <c r="S31" s="18">
        <v>0</v>
      </c>
      <c r="T31" s="18">
        <v>640000</v>
      </c>
      <c r="U31" s="46">
        <f t="shared" si="0"/>
        <v>26974000</v>
      </c>
      <c r="V31" s="46">
        <f>'4. melléklet'!V31</f>
        <v>36594756</v>
      </c>
      <c r="W31" s="46">
        <v>12390</v>
      </c>
      <c r="X31" s="46">
        <v>0</v>
      </c>
      <c r="Y31" s="46">
        <v>19294754</v>
      </c>
      <c r="Z31" s="46">
        <v>3198589</v>
      </c>
      <c r="AA31" s="46">
        <v>525806</v>
      </c>
      <c r="AB31" s="46">
        <v>0</v>
      </c>
      <c r="AC31" s="46">
        <v>529291</v>
      </c>
      <c r="AD31" s="18">
        <f t="shared" si="1"/>
        <v>23560830</v>
      </c>
    </row>
    <row r="32" spans="1:30" x14ac:dyDescent="0.2">
      <c r="A32" s="14" t="s">
        <v>47</v>
      </c>
      <c r="B32" s="15"/>
      <c r="C32" s="55" t="s">
        <v>48</v>
      </c>
      <c r="D32" s="18">
        <f>'4. melléklet'!F32</f>
        <v>29019000</v>
      </c>
      <c r="E32" s="18">
        <v>16000</v>
      </c>
      <c r="F32" s="18">
        <v>0</v>
      </c>
      <c r="G32" s="18">
        <v>13369000</v>
      </c>
      <c r="H32" s="18">
        <v>3461000</v>
      </c>
      <c r="I32" s="18">
        <v>1197000</v>
      </c>
      <c r="J32" s="18">
        <v>0</v>
      </c>
      <c r="K32" s="18">
        <v>355000</v>
      </c>
      <c r="L32" s="18">
        <f t="shared" si="2"/>
        <v>18398000</v>
      </c>
      <c r="M32" s="18">
        <f>'4. melléklet'!N32</f>
        <v>30046142</v>
      </c>
      <c r="N32" s="18">
        <v>16000</v>
      </c>
      <c r="O32" s="18">
        <v>0</v>
      </c>
      <c r="P32" s="18">
        <v>13369000</v>
      </c>
      <c r="Q32" s="18">
        <v>3461000</v>
      </c>
      <c r="R32" s="18">
        <v>1197000</v>
      </c>
      <c r="S32" s="18">
        <v>0</v>
      </c>
      <c r="T32" s="18">
        <v>355000</v>
      </c>
      <c r="U32" s="46">
        <f t="shared" si="0"/>
        <v>18398000</v>
      </c>
      <c r="V32" s="46">
        <f>'4. melléklet'!V32</f>
        <v>25029454</v>
      </c>
      <c r="W32" s="46">
        <v>12307</v>
      </c>
      <c r="X32" s="46">
        <v>0</v>
      </c>
      <c r="Y32" s="46">
        <v>12949107</v>
      </c>
      <c r="Z32" s="46">
        <v>1809770</v>
      </c>
      <c r="AA32" s="46">
        <v>743652</v>
      </c>
      <c r="AB32" s="46">
        <v>0</v>
      </c>
      <c r="AC32" s="46">
        <v>308449</v>
      </c>
      <c r="AD32" s="18">
        <f t="shared" si="1"/>
        <v>15823285</v>
      </c>
    </row>
    <row r="33" spans="1:30" x14ac:dyDescent="0.2">
      <c r="A33" s="14" t="s">
        <v>49</v>
      </c>
      <c r="B33" s="15"/>
      <c r="C33" s="55" t="s">
        <v>50</v>
      </c>
      <c r="D33" s="18">
        <f>'4. melléklet'!F33</f>
        <v>40406000</v>
      </c>
      <c r="E33" s="18">
        <v>8000</v>
      </c>
      <c r="F33" s="18">
        <v>0</v>
      </c>
      <c r="G33" s="18">
        <v>21263000</v>
      </c>
      <c r="H33" s="18">
        <v>16000</v>
      </c>
      <c r="I33" s="18">
        <v>360000</v>
      </c>
      <c r="J33" s="18">
        <v>5808000</v>
      </c>
      <c r="K33" s="18">
        <v>822000</v>
      </c>
      <c r="L33" s="18">
        <f t="shared" si="2"/>
        <v>28277000</v>
      </c>
      <c r="M33" s="18">
        <f>'4. melléklet'!N33</f>
        <v>43746986</v>
      </c>
      <c r="N33" s="18">
        <v>8000</v>
      </c>
      <c r="O33" s="18">
        <v>0</v>
      </c>
      <c r="P33" s="18">
        <v>21263000</v>
      </c>
      <c r="Q33" s="18">
        <v>16000</v>
      </c>
      <c r="R33" s="18">
        <v>360000</v>
      </c>
      <c r="S33" s="18">
        <v>6716215</v>
      </c>
      <c r="T33" s="18">
        <v>822000</v>
      </c>
      <c r="U33" s="46">
        <f t="shared" si="0"/>
        <v>29185215</v>
      </c>
      <c r="V33" s="46">
        <f>'4. melléklet'!V33</f>
        <v>38274190</v>
      </c>
      <c r="W33" s="46">
        <v>6365</v>
      </c>
      <c r="X33" s="46">
        <v>0</v>
      </c>
      <c r="Y33" s="46">
        <v>20040524</v>
      </c>
      <c r="Z33" s="46">
        <v>11634</v>
      </c>
      <c r="AA33" s="46">
        <v>283600</v>
      </c>
      <c r="AB33" s="46">
        <v>5459063</v>
      </c>
      <c r="AC33" s="46">
        <v>383238</v>
      </c>
      <c r="AD33" s="18">
        <f t="shared" si="1"/>
        <v>26184424</v>
      </c>
    </row>
    <row r="34" spans="1:30" x14ac:dyDescent="0.2">
      <c r="A34" s="14" t="s">
        <v>51</v>
      </c>
      <c r="B34" s="15"/>
      <c r="C34" s="55" t="s">
        <v>52</v>
      </c>
      <c r="D34" s="18">
        <f>'4. melléklet'!F34</f>
        <v>51461000</v>
      </c>
      <c r="E34" s="18">
        <v>8000</v>
      </c>
      <c r="F34" s="18">
        <v>0</v>
      </c>
      <c r="G34" s="18">
        <v>26960000</v>
      </c>
      <c r="H34" s="18">
        <v>17000</v>
      </c>
      <c r="I34" s="18">
        <v>1337000</v>
      </c>
      <c r="J34" s="18">
        <v>7866000</v>
      </c>
      <c r="K34" s="18">
        <v>803000</v>
      </c>
      <c r="L34" s="18">
        <f t="shared" si="2"/>
        <v>36991000</v>
      </c>
      <c r="M34" s="18">
        <f>'4. melléklet'!N34</f>
        <v>55133454</v>
      </c>
      <c r="N34" s="18">
        <v>8000</v>
      </c>
      <c r="O34" s="18">
        <v>0</v>
      </c>
      <c r="P34" s="18">
        <v>26960000</v>
      </c>
      <c r="Q34" s="18">
        <v>17000</v>
      </c>
      <c r="R34" s="18">
        <v>1337000</v>
      </c>
      <c r="S34" s="18">
        <v>8969872</v>
      </c>
      <c r="T34" s="18">
        <v>803000</v>
      </c>
      <c r="U34" s="46">
        <f t="shared" si="0"/>
        <v>38094872</v>
      </c>
      <c r="V34" s="46">
        <f>'4. melléklet'!V34</f>
        <v>47606662</v>
      </c>
      <c r="W34" s="46">
        <v>7326</v>
      </c>
      <c r="X34" s="46">
        <v>0</v>
      </c>
      <c r="Y34" s="46">
        <v>25084836</v>
      </c>
      <c r="Z34" s="46">
        <v>12896</v>
      </c>
      <c r="AA34" s="46">
        <v>575074</v>
      </c>
      <c r="AB34" s="46">
        <v>7437860</v>
      </c>
      <c r="AC34" s="46">
        <v>760492</v>
      </c>
      <c r="AD34" s="18">
        <f t="shared" si="1"/>
        <v>33878484</v>
      </c>
    </row>
    <row r="35" spans="1:30" x14ac:dyDescent="0.2">
      <c r="A35" s="14" t="s">
        <v>53</v>
      </c>
      <c r="B35" s="15"/>
      <c r="C35" s="55" t="s">
        <v>54</v>
      </c>
      <c r="D35" s="18">
        <f>'4. melléklet'!F35</f>
        <v>39546000</v>
      </c>
      <c r="E35" s="18">
        <v>8000</v>
      </c>
      <c r="F35" s="18">
        <v>0</v>
      </c>
      <c r="G35" s="18">
        <v>22979000</v>
      </c>
      <c r="H35" s="18">
        <v>0</v>
      </c>
      <c r="I35" s="18">
        <v>352000</v>
      </c>
      <c r="J35" s="18">
        <v>0</v>
      </c>
      <c r="K35" s="18">
        <v>0</v>
      </c>
      <c r="L35" s="18">
        <f t="shared" si="2"/>
        <v>23339000</v>
      </c>
      <c r="M35" s="18">
        <f>'4. melléklet'!N35</f>
        <v>42408171</v>
      </c>
      <c r="N35" s="18">
        <v>8000</v>
      </c>
      <c r="O35" s="18">
        <v>0</v>
      </c>
      <c r="P35" s="18">
        <v>23732586</v>
      </c>
      <c r="Q35" s="18">
        <v>0</v>
      </c>
      <c r="R35" s="18">
        <v>313750</v>
      </c>
      <c r="S35" s="18">
        <v>0</v>
      </c>
      <c r="T35" s="18">
        <v>0</v>
      </c>
      <c r="U35" s="46">
        <f t="shared" si="0"/>
        <v>24054336</v>
      </c>
      <c r="V35" s="46">
        <f>'4. melléklet'!V35</f>
        <v>39765780</v>
      </c>
      <c r="W35" s="46">
        <v>7442</v>
      </c>
      <c r="X35" s="46">
        <v>0</v>
      </c>
      <c r="Y35" s="46">
        <v>23732586</v>
      </c>
      <c r="Z35" s="46">
        <v>0</v>
      </c>
      <c r="AA35" s="46">
        <v>313750</v>
      </c>
      <c r="AB35" s="46">
        <v>0</v>
      </c>
      <c r="AC35" s="46">
        <v>0</v>
      </c>
      <c r="AD35" s="18">
        <f t="shared" si="1"/>
        <v>24053778</v>
      </c>
    </row>
    <row r="36" spans="1:30" x14ac:dyDescent="0.2">
      <c r="A36" s="14" t="s">
        <v>55</v>
      </c>
      <c r="B36" s="15"/>
      <c r="C36" s="55" t="s">
        <v>56</v>
      </c>
      <c r="D36" s="18">
        <f>'4. melléklet'!F36</f>
        <v>27754000</v>
      </c>
      <c r="E36" s="18">
        <v>8000</v>
      </c>
      <c r="F36" s="18">
        <v>0</v>
      </c>
      <c r="G36" s="18">
        <v>13800000</v>
      </c>
      <c r="H36" s="18">
        <v>3401000</v>
      </c>
      <c r="I36" s="18">
        <v>553000</v>
      </c>
      <c r="J36" s="18">
        <v>0</v>
      </c>
      <c r="K36" s="18">
        <v>298000</v>
      </c>
      <c r="L36" s="18">
        <f t="shared" si="2"/>
        <v>18060000</v>
      </c>
      <c r="M36" s="18">
        <f>'4. melléklet'!N36</f>
        <v>29781499</v>
      </c>
      <c r="N36" s="18">
        <v>8000</v>
      </c>
      <c r="O36" s="18">
        <v>0</v>
      </c>
      <c r="P36" s="18">
        <v>14264029</v>
      </c>
      <c r="Q36" s="18">
        <v>3170493</v>
      </c>
      <c r="R36" s="18">
        <v>611934</v>
      </c>
      <c r="S36" s="18">
        <v>0</v>
      </c>
      <c r="T36" s="18">
        <v>298000</v>
      </c>
      <c r="U36" s="46">
        <f t="shared" si="0"/>
        <v>18352456</v>
      </c>
      <c r="V36" s="46">
        <f>'4. melléklet'!V36</f>
        <v>25946953</v>
      </c>
      <c r="W36" s="46">
        <v>7939</v>
      </c>
      <c r="X36" s="46">
        <v>0</v>
      </c>
      <c r="Y36" s="46">
        <v>14264029</v>
      </c>
      <c r="Z36" s="46">
        <v>1961438</v>
      </c>
      <c r="AA36" s="46">
        <v>611934</v>
      </c>
      <c r="AB36" s="46">
        <v>0</v>
      </c>
      <c r="AC36" s="46">
        <v>219307</v>
      </c>
      <c r="AD36" s="18">
        <f t="shared" si="1"/>
        <v>17064647</v>
      </c>
    </row>
    <row r="37" spans="1:30" x14ac:dyDescent="0.2">
      <c r="A37" s="14" t="s">
        <v>57</v>
      </c>
      <c r="B37" s="15"/>
      <c r="C37" s="55" t="s">
        <v>58</v>
      </c>
      <c r="D37" s="18">
        <f>'4. melléklet'!F37</f>
        <v>42243000</v>
      </c>
      <c r="E37" s="18">
        <v>8000</v>
      </c>
      <c r="F37" s="18">
        <v>0</v>
      </c>
      <c r="G37" s="18">
        <v>21410000</v>
      </c>
      <c r="H37" s="18">
        <v>16000</v>
      </c>
      <c r="I37" s="18">
        <v>0</v>
      </c>
      <c r="J37" s="18">
        <v>4228000</v>
      </c>
      <c r="K37" s="18">
        <v>538000</v>
      </c>
      <c r="L37" s="18">
        <f t="shared" si="2"/>
        <v>26200000</v>
      </c>
      <c r="M37" s="18">
        <f>'4. melléklet'!N37</f>
        <v>43360637</v>
      </c>
      <c r="N37" s="18">
        <v>8000</v>
      </c>
      <c r="O37" s="18">
        <v>0</v>
      </c>
      <c r="P37" s="18">
        <v>21410000</v>
      </c>
      <c r="Q37" s="18">
        <v>16000</v>
      </c>
      <c r="R37" s="18">
        <v>0</v>
      </c>
      <c r="S37" s="18">
        <v>4858190</v>
      </c>
      <c r="T37" s="18">
        <v>572454</v>
      </c>
      <c r="U37" s="46">
        <f t="shared" si="0"/>
        <v>26864644</v>
      </c>
      <c r="V37" s="46">
        <f>'4. melléklet'!V37</f>
        <v>37471862</v>
      </c>
      <c r="W37" s="46">
        <v>7700</v>
      </c>
      <c r="X37" s="46">
        <v>0</v>
      </c>
      <c r="Y37" s="46">
        <v>19831840</v>
      </c>
      <c r="Z37" s="46">
        <v>10260</v>
      </c>
      <c r="AA37" s="46">
        <v>0</v>
      </c>
      <c r="AB37" s="46">
        <v>4007378</v>
      </c>
      <c r="AC37" s="46">
        <v>402346</v>
      </c>
      <c r="AD37" s="18">
        <f t="shared" si="1"/>
        <v>24259524</v>
      </c>
    </row>
    <row r="38" spans="1:30" x14ac:dyDescent="0.2">
      <c r="A38" s="14" t="s">
        <v>59</v>
      </c>
      <c r="B38" s="15"/>
      <c r="C38" s="55" t="s">
        <v>60</v>
      </c>
      <c r="D38" s="18">
        <f>'4. melléklet'!F38</f>
        <v>51765000</v>
      </c>
      <c r="E38" s="18">
        <v>8000</v>
      </c>
      <c r="F38" s="18">
        <v>0</v>
      </c>
      <c r="G38" s="18">
        <v>28802000</v>
      </c>
      <c r="H38" s="18">
        <v>17000</v>
      </c>
      <c r="I38" s="18">
        <v>0</v>
      </c>
      <c r="J38" s="18">
        <v>5085000</v>
      </c>
      <c r="K38" s="18">
        <v>690000</v>
      </c>
      <c r="L38" s="18">
        <f t="shared" si="2"/>
        <v>34602000</v>
      </c>
      <c r="M38" s="18">
        <f>'4. melléklet'!N38</f>
        <v>53987609</v>
      </c>
      <c r="N38" s="18">
        <v>8000</v>
      </c>
      <c r="O38" s="18">
        <v>0</v>
      </c>
      <c r="P38" s="18">
        <v>28805679</v>
      </c>
      <c r="Q38" s="18">
        <v>17000</v>
      </c>
      <c r="R38" s="18">
        <v>0</v>
      </c>
      <c r="S38" s="18">
        <v>5534804</v>
      </c>
      <c r="T38" s="18">
        <v>741170</v>
      </c>
      <c r="U38" s="46">
        <f t="shared" si="0"/>
        <v>35106653</v>
      </c>
      <c r="V38" s="46">
        <f>'4. melléklet'!V38</f>
        <v>49958386</v>
      </c>
      <c r="W38" s="46">
        <v>6299</v>
      </c>
      <c r="X38" s="46">
        <v>0</v>
      </c>
      <c r="Y38" s="46">
        <v>28711706</v>
      </c>
      <c r="Z38" s="46">
        <v>10494</v>
      </c>
      <c r="AA38" s="46">
        <v>0</v>
      </c>
      <c r="AB38" s="46">
        <v>4426269</v>
      </c>
      <c r="AC38" s="46">
        <v>585605</v>
      </c>
      <c r="AD38" s="18">
        <f t="shared" si="1"/>
        <v>33740373</v>
      </c>
    </row>
    <row r="39" spans="1:30" x14ac:dyDescent="0.2">
      <c r="A39" s="14" t="s">
        <v>61</v>
      </c>
      <c r="B39" s="15"/>
      <c r="C39" s="55" t="s">
        <v>62</v>
      </c>
      <c r="D39" s="18">
        <f>'4. melléklet'!F39</f>
        <v>33452000</v>
      </c>
      <c r="E39" s="18">
        <v>8000</v>
      </c>
      <c r="F39" s="18">
        <v>0</v>
      </c>
      <c r="G39" s="18">
        <v>19309000</v>
      </c>
      <c r="H39" s="18">
        <v>0</v>
      </c>
      <c r="I39" s="18">
        <v>337000</v>
      </c>
      <c r="J39" s="18">
        <v>0</v>
      </c>
      <c r="K39" s="18">
        <v>422000</v>
      </c>
      <c r="L39" s="18">
        <f t="shared" si="2"/>
        <v>20076000</v>
      </c>
      <c r="M39" s="18">
        <f>'4. melléklet'!N39</f>
        <v>35877968</v>
      </c>
      <c r="N39" s="18">
        <v>8000</v>
      </c>
      <c r="O39" s="18">
        <v>0</v>
      </c>
      <c r="P39" s="18">
        <v>19309000</v>
      </c>
      <c r="Q39" s="18">
        <v>0</v>
      </c>
      <c r="R39" s="18">
        <v>337000</v>
      </c>
      <c r="S39" s="18">
        <v>0</v>
      </c>
      <c r="T39" s="18">
        <v>422000</v>
      </c>
      <c r="U39" s="46">
        <f t="shared" si="0"/>
        <v>20076000</v>
      </c>
      <c r="V39" s="46">
        <f>'4. melléklet'!V39</f>
        <v>30787417</v>
      </c>
      <c r="W39" s="46">
        <v>6678</v>
      </c>
      <c r="X39" s="46">
        <v>0</v>
      </c>
      <c r="Y39" s="46">
        <v>18507086</v>
      </c>
      <c r="Z39" s="46">
        <v>0</v>
      </c>
      <c r="AA39" s="46">
        <v>36658</v>
      </c>
      <c r="AB39" s="46">
        <v>0</v>
      </c>
      <c r="AC39" s="46">
        <v>290369</v>
      </c>
      <c r="AD39" s="18">
        <f t="shared" si="1"/>
        <v>18840791</v>
      </c>
    </row>
    <row r="40" spans="1:30" x14ac:dyDescent="0.2">
      <c r="A40" s="14" t="s">
        <v>63</v>
      </c>
      <c r="B40" s="15"/>
      <c r="C40" s="55" t="s">
        <v>64</v>
      </c>
      <c r="D40" s="18">
        <f>'4. melléklet'!F40</f>
        <v>22907000</v>
      </c>
      <c r="E40" s="18">
        <v>8000</v>
      </c>
      <c r="F40" s="18">
        <v>0</v>
      </c>
      <c r="G40" s="18">
        <v>12027000</v>
      </c>
      <c r="H40" s="18">
        <v>1987000</v>
      </c>
      <c r="I40" s="18">
        <v>420000</v>
      </c>
      <c r="J40" s="18">
        <v>0</v>
      </c>
      <c r="K40" s="18">
        <v>266000</v>
      </c>
      <c r="L40" s="18">
        <f t="shared" si="2"/>
        <v>14708000</v>
      </c>
      <c r="M40" s="18">
        <f>'4. melléklet'!N40</f>
        <v>25062055</v>
      </c>
      <c r="N40" s="18">
        <v>8000</v>
      </c>
      <c r="O40" s="18">
        <v>0</v>
      </c>
      <c r="P40" s="18">
        <v>12302737</v>
      </c>
      <c r="Q40" s="18">
        <v>1930767</v>
      </c>
      <c r="R40" s="18">
        <v>420000</v>
      </c>
      <c r="S40" s="18">
        <v>0</v>
      </c>
      <c r="T40" s="18">
        <v>266000</v>
      </c>
      <c r="U40" s="46">
        <f t="shared" si="0"/>
        <v>14927504</v>
      </c>
      <c r="V40" s="46">
        <f>'4. melléklet'!V40</f>
        <v>21981944</v>
      </c>
      <c r="W40" s="46">
        <v>7925</v>
      </c>
      <c r="X40" s="46">
        <v>0</v>
      </c>
      <c r="Y40" s="46">
        <v>12302737</v>
      </c>
      <c r="Z40" s="46">
        <v>1438990</v>
      </c>
      <c r="AA40" s="46">
        <v>229945</v>
      </c>
      <c r="AB40" s="46">
        <v>0</v>
      </c>
      <c r="AC40" s="46">
        <v>182835</v>
      </c>
      <c r="AD40" s="18">
        <f t="shared" si="1"/>
        <v>14162432</v>
      </c>
    </row>
    <row r="41" spans="1:30" x14ac:dyDescent="0.2">
      <c r="A41" s="14" t="s">
        <v>65</v>
      </c>
      <c r="B41" s="15"/>
      <c r="C41" s="55" t="s">
        <v>66</v>
      </c>
      <c r="D41" s="18">
        <f>'4. melléklet'!F41</f>
        <v>35857000</v>
      </c>
      <c r="E41" s="18">
        <v>8000</v>
      </c>
      <c r="F41" s="18">
        <v>0</v>
      </c>
      <c r="G41" s="18">
        <v>18637000</v>
      </c>
      <c r="H41" s="18">
        <v>28000</v>
      </c>
      <c r="I41" s="18">
        <v>577000</v>
      </c>
      <c r="J41" s="18">
        <v>4919000</v>
      </c>
      <c r="K41" s="18">
        <v>762000</v>
      </c>
      <c r="L41" s="18">
        <f t="shared" si="2"/>
        <v>24931000</v>
      </c>
      <c r="M41" s="18">
        <f>'4. melléklet'!N41</f>
        <v>38010345</v>
      </c>
      <c r="N41" s="18">
        <v>8000</v>
      </c>
      <c r="O41" s="18">
        <v>0</v>
      </c>
      <c r="P41" s="18">
        <v>18637000</v>
      </c>
      <c r="Q41" s="18">
        <v>28000</v>
      </c>
      <c r="R41" s="18">
        <v>577000</v>
      </c>
      <c r="S41" s="18">
        <v>5738247</v>
      </c>
      <c r="T41" s="18">
        <v>762000</v>
      </c>
      <c r="U41" s="46">
        <f t="shared" si="0"/>
        <v>25750247</v>
      </c>
      <c r="V41" s="46">
        <f>'4. melléklet'!V41</f>
        <v>33951147</v>
      </c>
      <c r="W41" s="46">
        <v>7087</v>
      </c>
      <c r="X41" s="46">
        <v>0</v>
      </c>
      <c r="Y41" s="46">
        <v>18056192</v>
      </c>
      <c r="Z41" s="46">
        <v>13245</v>
      </c>
      <c r="AA41" s="46">
        <v>459954</v>
      </c>
      <c r="AB41" s="46">
        <v>4818757</v>
      </c>
      <c r="AC41" s="46">
        <v>429961</v>
      </c>
      <c r="AD41" s="18">
        <f t="shared" si="1"/>
        <v>23785196</v>
      </c>
    </row>
    <row r="42" spans="1:30" s="43" customFormat="1" x14ac:dyDescent="0.2">
      <c r="A42" s="94" t="s">
        <v>67</v>
      </c>
      <c r="B42" s="94"/>
      <c r="C42" s="94"/>
      <c r="D42" s="19">
        <f t="shared" ref="D42:L42" si="3">SUM(D9:D41)</f>
        <v>1428684000</v>
      </c>
      <c r="E42" s="19">
        <f t="shared" si="3"/>
        <v>392000</v>
      </c>
      <c r="F42" s="19">
        <f t="shared" si="3"/>
        <v>16274000</v>
      </c>
      <c r="G42" s="19">
        <f t="shared" si="3"/>
        <v>715327000</v>
      </c>
      <c r="H42" s="19">
        <f t="shared" si="3"/>
        <v>79502000</v>
      </c>
      <c r="I42" s="19">
        <f t="shared" si="3"/>
        <v>22349000</v>
      </c>
      <c r="J42" s="19">
        <f t="shared" si="3"/>
        <v>69882000</v>
      </c>
      <c r="K42" s="19">
        <f t="shared" si="3"/>
        <v>22186000</v>
      </c>
      <c r="L42" s="19">
        <f t="shared" si="3"/>
        <v>925912000</v>
      </c>
      <c r="M42" s="19">
        <f t="shared" ref="M42:U42" si="4">SUM(M9:M41)</f>
        <v>1509623479</v>
      </c>
      <c r="N42" s="19">
        <f t="shared" si="4"/>
        <v>381120</v>
      </c>
      <c r="O42" s="19">
        <f t="shared" si="4"/>
        <v>16454757</v>
      </c>
      <c r="P42" s="19">
        <f t="shared" si="4"/>
        <v>716818374</v>
      </c>
      <c r="Q42" s="19">
        <f t="shared" si="4"/>
        <v>79706886</v>
      </c>
      <c r="R42" s="19">
        <f t="shared" si="4"/>
        <v>21801123</v>
      </c>
      <c r="S42" s="19">
        <f t="shared" si="4"/>
        <v>76215616</v>
      </c>
      <c r="T42" s="19">
        <f t="shared" si="4"/>
        <v>22225159</v>
      </c>
      <c r="U42" s="46">
        <f t="shared" si="4"/>
        <v>933603035</v>
      </c>
      <c r="V42" s="46">
        <f t="shared" ref="V42:AD42" si="5">SUM(V9:V41)</f>
        <v>1328124439</v>
      </c>
      <c r="W42" s="46">
        <f t="shared" si="5"/>
        <v>323581</v>
      </c>
      <c r="X42" s="46">
        <f t="shared" si="5"/>
        <v>16454757</v>
      </c>
      <c r="Y42" s="46">
        <f t="shared" si="5"/>
        <v>695919476</v>
      </c>
      <c r="Z42" s="46">
        <f t="shared" si="5"/>
        <v>55759222</v>
      </c>
      <c r="AA42" s="46">
        <f t="shared" si="5"/>
        <v>14529240</v>
      </c>
      <c r="AB42" s="46">
        <f t="shared" si="5"/>
        <v>63547921</v>
      </c>
      <c r="AC42" s="46">
        <f t="shared" si="5"/>
        <v>17729233</v>
      </c>
      <c r="AD42" s="19">
        <f t="shared" si="5"/>
        <v>864263430</v>
      </c>
    </row>
    <row r="43" spans="1:30" s="43" customFormat="1" ht="31.5" x14ac:dyDescent="0.2">
      <c r="A43" s="51" t="s">
        <v>68</v>
      </c>
      <c r="B43" s="51"/>
      <c r="C43" s="56" t="s">
        <v>69</v>
      </c>
      <c r="D43" s="19">
        <f>+D44+D45</f>
        <v>138310000</v>
      </c>
      <c r="E43" s="19">
        <f>+E44+E45</f>
        <v>30000</v>
      </c>
      <c r="F43" s="19">
        <f t="shared" ref="F43:K43" si="6">+F44+F45</f>
        <v>0</v>
      </c>
      <c r="G43" s="19">
        <f t="shared" si="6"/>
        <v>0</v>
      </c>
      <c r="H43" s="19">
        <f t="shared" si="6"/>
        <v>1500000</v>
      </c>
      <c r="I43" s="19">
        <f t="shared" si="6"/>
        <v>1120000</v>
      </c>
      <c r="J43" s="19">
        <f t="shared" si="6"/>
        <v>0</v>
      </c>
      <c r="K43" s="19">
        <f t="shared" si="6"/>
        <v>200000</v>
      </c>
      <c r="L43" s="19">
        <f>+L44+L45</f>
        <v>2850000</v>
      </c>
      <c r="M43" s="19">
        <f>+M44+M45</f>
        <v>215449000</v>
      </c>
      <c r="N43" s="19">
        <f>+N44+N45</f>
        <v>30000</v>
      </c>
      <c r="O43" s="19">
        <f t="shared" ref="O43:T43" si="7">+O44+O45</f>
        <v>0</v>
      </c>
      <c r="P43" s="19">
        <f t="shared" si="7"/>
        <v>0</v>
      </c>
      <c r="Q43" s="19">
        <f t="shared" si="7"/>
        <v>2672000</v>
      </c>
      <c r="R43" s="19">
        <f t="shared" si="7"/>
        <v>1120000</v>
      </c>
      <c r="S43" s="19">
        <f t="shared" si="7"/>
        <v>0</v>
      </c>
      <c r="T43" s="19">
        <f t="shared" si="7"/>
        <v>200000</v>
      </c>
      <c r="U43" s="46">
        <f>+U44+U45</f>
        <v>4022000</v>
      </c>
      <c r="V43" s="46">
        <f>+V44+V45</f>
        <v>137373131</v>
      </c>
      <c r="W43" s="46">
        <f>+W44+W45</f>
        <v>28474</v>
      </c>
      <c r="X43" s="46">
        <f t="shared" ref="X43:AC43" si="8">+X44+X45</f>
        <v>0</v>
      </c>
      <c r="Y43" s="46">
        <f t="shared" si="8"/>
        <v>0</v>
      </c>
      <c r="Z43" s="46">
        <f t="shared" si="8"/>
        <v>2634371</v>
      </c>
      <c r="AA43" s="46">
        <f t="shared" si="8"/>
        <v>879393</v>
      </c>
      <c r="AB43" s="46">
        <f t="shared" si="8"/>
        <v>0</v>
      </c>
      <c r="AC43" s="46">
        <f t="shared" si="8"/>
        <v>92463</v>
      </c>
      <c r="AD43" s="19">
        <f>+AD44+AD45</f>
        <v>3634701</v>
      </c>
    </row>
    <row r="44" spans="1:30" ht="47.25" x14ac:dyDescent="0.2">
      <c r="A44" s="15"/>
      <c r="B44" s="16" t="s">
        <v>130</v>
      </c>
      <c r="C44" s="57" t="s">
        <v>70</v>
      </c>
      <c r="D44" s="18">
        <f>'4. melléklet'!F44</f>
        <v>101566000</v>
      </c>
      <c r="E44" s="18">
        <v>20000</v>
      </c>
      <c r="F44" s="18">
        <v>0</v>
      </c>
      <c r="G44" s="18">
        <v>0</v>
      </c>
      <c r="H44" s="18">
        <v>800000</v>
      </c>
      <c r="I44" s="18">
        <v>1000000</v>
      </c>
      <c r="J44" s="18">
        <v>0</v>
      </c>
      <c r="K44" s="18">
        <v>200000</v>
      </c>
      <c r="L44" s="18">
        <f t="shared" si="2"/>
        <v>2020000</v>
      </c>
      <c r="M44" s="18">
        <f>'4. melléklet'!N44</f>
        <v>156525000</v>
      </c>
      <c r="N44" s="18">
        <v>20000</v>
      </c>
      <c r="O44" s="18">
        <v>0</v>
      </c>
      <c r="P44" s="18">
        <v>0</v>
      </c>
      <c r="Q44" s="18">
        <v>1842000</v>
      </c>
      <c r="R44" s="18">
        <v>1000000</v>
      </c>
      <c r="S44" s="18">
        <v>0</v>
      </c>
      <c r="T44" s="18">
        <v>200000</v>
      </c>
      <c r="U44" s="46">
        <f>SUM(N44:T44)</f>
        <v>3062000</v>
      </c>
      <c r="V44" s="46">
        <f>'4. melléklet'!V44</f>
        <v>106067935</v>
      </c>
      <c r="W44" s="46">
        <v>18787</v>
      </c>
      <c r="X44" s="46">
        <v>0</v>
      </c>
      <c r="Y44" s="46">
        <v>0</v>
      </c>
      <c r="Z44" s="46">
        <v>1811621</v>
      </c>
      <c r="AA44" s="46">
        <v>761612</v>
      </c>
      <c r="AB44" s="46">
        <v>0</v>
      </c>
      <c r="AC44" s="46">
        <v>92463</v>
      </c>
      <c r="AD44" s="18">
        <f>SUM(W44:AC44)</f>
        <v>2684483</v>
      </c>
    </row>
    <row r="45" spans="1:30" x14ac:dyDescent="0.2">
      <c r="A45" s="15"/>
      <c r="B45" s="16" t="s">
        <v>131</v>
      </c>
      <c r="C45" s="57" t="s">
        <v>71</v>
      </c>
      <c r="D45" s="18">
        <f>'4. melléklet'!F45</f>
        <v>36744000</v>
      </c>
      <c r="E45" s="18">
        <v>10000</v>
      </c>
      <c r="F45" s="18">
        <v>0</v>
      </c>
      <c r="G45" s="18">
        <v>0</v>
      </c>
      <c r="H45" s="18">
        <v>700000</v>
      </c>
      <c r="I45" s="18">
        <v>120000</v>
      </c>
      <c r="J45" s="18">
        <v>0</v>
      </c>
      <c r="K45" s="18">
        <v>0</v>
      </c>
      <c r="L45" s="18">
        <f>SUM(E45:K45)</f>
        <v>830000</v>
      </c>
      <c r="M45" s="18">
        <f>'4. melléklet'!N45</f>
        <v>58924000</v>
      </c>
      <c r="N45" s="18">
        <v>10000</v>
      </c>
      <c r="O45" s="18">
        <v>0</v>
      </c>
      <c r="P45" s="18">
        <v>0</v>
      </c>
      <c r="Q45" s="18">
        <v>830000</v>
      </c>
      <c r="R45" s="18">
        <v>120000</v>
      </c>
      <c r="S45" s="18">
        <v>0</v>
      </c>
      <c r="T45" s="18">
        <v>0</v>
      </c>
      <c r="U45" s="46">
        <f>SUM(N45:T45)</f>
        <v>960000</v>
      </c>
      <c r="V45" s="46">
        <f>'4. melléklet'!V45</f>
        <v>31305196</v>
      </c>
      <c r="W45" s="46">
        <v>9687</v>
      </c>
      <c r="X45" s="46">
        <v>0</v>
      </c>
      <c r="Y45" s="46">
        <v>0</v>
      </c>
      <c r="Z45" s="46">
        <v>822750</v>
      </c>
      <c r="AA45" s="46">
        <v>117781</v>
      </c>
      <c r="AB45" s="46">
        <v>0</v>
      </c>
      <c r="AC45" s="46">
        <v>0</v>
      </c>
      <c r="AD45" s="18">
        <f>SUM(W45:AC45)</f>
        <v>950218</v>
      </c>
    </row>
    <row r="46" spans="1:30" x14ac:dyDescent="0.2">
      <c r="A46" s="15" t="s">
        <v>72</v>
      </c>
      <c r="B46" s="15"/>
      <c r="C46" s="58" t="s">
        <v>73</v>
      </c>
      <c r="D46" s="18">
        <f>'4. melléklet'!F46</f>
        <v>119503000</v>
      </c>
      <c r="E46" s="18">
        <v>50000</v>
      </c>
      <c r="F46" s="18">
        <v>87000</v>
      </c>
      <c r="G46" s="18">
        <v>0</v>
      </c>
      <c r="H46" s="18">
        <v>8957000</v>
      </c>
      <c r="I46" s="18">
        <v>9604000</v>
      </c>
      <c r="J46" s="18">
        <v>4456000</v>
      </c>
      <c r="K46" s="18">
        <v>962000</v>
      </c>
      <c r="L46" s="18">
        <f t="shared" si="2"/>
        <v>24116000</v>
      </c>
      <c r="M46" s="18">
        <f>'4. melléklet'!N46</f>
        <v>131120949</v>
      </c>
      <c r="N46" s="18">
        <v>50000</v>
      </c>
      <c r="O46" s="18">
        <v>87000</v>
      </c>
      <c r="P46" s="18">
        <v>0</v>
      </c>
      <c r="Q46" s="18">
        <v>7524220</v>
      </c>
      <c r="R46" s="18">
        <v>10564873</v>
      </c>
      <c r="S46" s="18">
        <v>4927907</v>
      </c>
      <c r="T46" s="18">
        <v>962000</v>
      </c>
      <c r="U46" s="46">
        <f>SUM(N46:T46)</f>
        <v>24116000</v>
      </c>
      <c r="V46" s="46">
        <f>'4. melléklet'!V46</f>
        <v>107527501</v>
      </c>
      <c r="W46" s="46">
        <v>49936</v>
      </c>
      <c r="X46" s="46">
        <v>86825</v>
      </c>
      <c r="Y46" s="46">
        <v>0</v>
      </c>
      <c r="Z46" s="46">
        <v>6731342</v>
      </c>
      <c r="AA46" s="46">
        <v>9718556</v>
      </c>
      <c r="AB46" s="46">
        <v>4352138</v>
      </c>
      <c r="AC46" s="46">
        <v>700546</v>
      </c>
      <c r="AD46" s="18">
        <f>SUM(W46:AC46)</f>
        <v>21639343</v>
      </c>
    </row>
    <row r="47" spans="1:30" x14ac:dyDescent="0.2">
      <c r="A47" s="15" t="s">
        <v>74</v>
      </c>
      <c r="B47" s="15"/>
      <c r="C47" s="58" t="s">
        <v>75</v>
      </c>
      <c r="D47" s="18">
        <f>'4. melléklet'!F47</f>
        <v>119147000</v>
      </c>
      <c r="E47" s="18">
        <v>200000</v>
      </c>
      <c r="F47" s="18">
        <v>0</v>
      </c>
      <c r="G47" s="18">
        <v>0</v>
      </c>
      <c r="H47" s="18">
        <v>8373000</v>
      </c>
      <c r="I47" s="18">
        <v>3989000</v>
      </c>
      <c r="J47" s="18">
        <v>3500000</v>
      </c>
      <c r="K47" s="18">
        <v>621000</v>
      </c>
      <c r="L47" s="18">
        <f t="shared" si="2"/>
        <v>16683000</v>
      </c>
      <c r="M47" s="18">
        <f>'4. melléklet'!N47</f>
        <v>174908440</v>
      </c>
      <c r="N47" s="18">
        <v>200000</v>
      </c>
      <c r="O47" s="18">
        <v>0</v>
      </c>
      <c r="P47" s="18">
        <v>0</v>
      </c>
      <c r="Q47" s="18">
        <v>8073000</v>
      </c>
      <c r="R47" s="18">
        <v>3989000</v>
      </c>
      <c r="S47" s="18">
        <v>3800000</v>
      </c>
      <c r="T47" s="18">
        <v>621000</v>
      </c>
      <c r="U47" s="46">
        <f>SUM(N47:T47)</f>
        <v>16683000</v>
      </c>
      <c r="V47" s="46">
        <f>'4. melléklet'!V47</f>
        <v>124117613</v>
      </c>
      <c r="W47" s="46">
        <v>199424</v>
      </c>
      <c r="X47" s="46">
        <v>0</v>
      </c>
      <c r="Y47" s="46">
        <v>0</v>
      </c>
      <c r="Z47" s="46">
        <v>4908189</v>
      </c>
      <c r="AA47" s="46">
        <v>2960417</v>
      </c>
      <c r="AB47" s="46">
        <v>3593562</v>
      </c>
      <c r="AC47" s="46">
        <v>447603</v>
      </c>
      <c r="AD47" s="18">
        <f>SUM(W47:AC47)</f>
        <v>12109195</v>
      </c>
    </row>
    <row r="48" spans="1:30" s="43" customFormat="1" ht="24.75" customHeight="1" x14ac:dyDescent="0.2">
      <c r="A48" s="95" t="s">
        <v>76</v>
      </c>
      <c r="B48" s="95"/>
      <c r="C48" s="95"/>
      <c r="D48" s="19">
        <f>+D47+D46</f>
        <v>238650000</v>
      </c>
      <c r="E48" s="19">
        <f>+E47+E46</f>
        <v>250000</v>
      </c>
      <c r="F48" s="19">
        <f t="shared" ref="F48:L48" si="9">+F47+F46</f>
        <v>87000</v>
      </c>
      <c r="G48" s="19">
        <f t="shared" si="9"/>
        <v>0</v>
      </c>
      <c r="H48" s="19">
        <f t="shared" si="9"/>
        <v>17330000</v>
      </c>
      <c r="I48" s="19">
        <f t="shared" si="9"/>
        <v>13593000</v>
      </c>
      <c r="J48" s="19">
        <f t="shared" si="9"/>
        <v>7956000</v>
      </c>
      <c r="K48" s="19">
        <f t="shared" si="9"/>
        <v>1583000</v>
      </c>
      <c r="L48" s="19">
        <f t="shared" si="9"/>
        <v>40799000</v>
      </c>
      <c r="M48" s="19">
        <f>+M47+M46</f>
        <v>306029389</v>
      </c>
      <c r="N48" s="19">
        <f>+N47+N46</f>
        <v>250000</v>
      </c>
      <c r="O48" s="19">
        <f t="shared" ref="O48:U48" si="10">+O47+O46</f>
        <v>87000</v>
      </c>
      <c r="P48" s="19">
        <f t="shared" si="10"/>
        <v>0</v>
      </c>
      <c r="Q48" s="19">
        <f t="shared" si="10"/>
        <v>15597220</v>
      </c>
      <c r="R48" s="19">
        <f t="shared" si="10"/>
        <v>14553873</v>
      </c>
      <c r="S48" s="19">
        <f t="shared" si="10"/>
        <v>8727907</v>
      </c>
      <c r="T48" s="19">
        <f t="shared" si="10"/>
        <v>1583000</v>
      </c>
      <c r="U48" s="46">
        <f t="shared" si="10"/>
        <v>40799000</v>
      </c>
      <c r="V48" s="46">
        <f>+V47+V46</f>
        <v>231645114</v>
      </c>
      <c r="W48" s="46">
        <f>+W47+W46</f>
        <v>249360</v>
      </c>
      <c r="X48" s="46">
        <f t="shared" ref="X48:AD48" si="11">+X47+X46</f>
        <v>86825</v>
      </c>
      <c r="Y48" s="46">
        <f t="shared" si="11"/>
        <v>0</v>
      </c>
      <c r="Z48" s="46">
        <f t="shared" si="11"/>
        <v>11639531</v>
      </c>
      <c r="AA48" s="46">
        <f t="shared" si="11"/>
        <v>12678973</v>
      </c>
      <c r="AB48" s="46">
        <f t="shared" si="11"/>
        <v>7945700</v>
      </c>
      <c r="AC48" s="46">
        <f t="shared" si="11"/>
        <v>1148149</v>
      </c>
      <c r="AD48" s="19">
        <f t="shared" si="11"/>
        <v>33748538</v>
      </c>
    </row>
    <row r="49" spans="1:30" x14ac:dyDescent="0.2">
      <c r="A49" s="15" t="s">
        <v>77</v>
      </c>
      <c r="B49" s="15"/>
      <c r="C49" s="59" t="s">
        <v>78</v>
      </c>
      <c r="D49" s="18">
        <f>'4. melléklet'!F49</f>
        <v>498850000</v>
      </c>
      <c r="E49" s="18">
        <v>50000</v>
      </c>
      <c r="F49" s="18">
        <v>0</v>
      </c>
      <c r="G49" s="18">
        <v>0</v>
      </c>
      <c r="H49" s="18">
        <v>3200000</v>
      </c>
      <c r="I49" s="18">
        <v>11000000</v>
      </c>
      <c r="J49" s="18">
        <v>16500000</v>
      </c>
      <c r="K49" s="18">
        <v>2000000</v>
      </c>
      <c r="L49" s="18">
        <f t="shared" si="2"/>
        <v>32750000</v>
      </c>
      <c r="M49" s="18">
        <f>'4. melléklet'!N49</f>
        <v>538212082</v>
      </c>
      <c r="N49" s="18">
        <v>66165</v>
      </c>
      <c r="O49" s="18">
        <v>0</v>
      </c>
      <c r="P49" s="18">
        <v>0</v>
      </c>
      <c r="Q49" s="18">
        <v>3304253</v>
      </c>
      <c r="R49" s="18">
        <v>11000000</v>
      </c>
      <c r="S49" s="18">
        <v>20064518</v>
      </c>
      <c r="T49" s="18">
        <v>2352106</v>
      </c>
      <c r="U49" s="46">
        <f>SUM(N49:T49)</f>
        <v>36787042</v>
      </c>
      <c r="V49" s="46">
        <f>'4. melléklet'!V49</f>
        <v>425734946</v>
      </c>
      <c r="W49" s="46">
        <v>66165</v>
      </c>
      <c r="X49" s="46">
        <v>0</v>
      </c>
      <c r="Y49" s="46">
        <v>0</v>
      </c>
      <c r="Z49" s="46">
        <v>1904983</v>
      </c>
      <c r="AA49" s="46">
        <v>9293367</v>
      </c>
      <c r="AB49" s="46">
        <v>15223425</v>
      </c>
      <c r="AC49" s="46">
        <v>1661929</v>
      </c>
      <c r="AD49" s="18">
        <f>SUM(W49:AC49)</f>
        <v>28149869</v>
      </c>
    </row>
    <row r="50" spans="1:30" x14ac:dyDescent="0.2">
      <c r="A50" s="15" t="s">
        <v>79</v>
      </c>
      <c r="B50" s="15"/>
      <c r="C50" s="59" t="s">
        <v>80</v>
      </c>
      <c r="D50" s="18">
        <f>'4. melléklet'!F50</f>
        <v>84720000</v>
      </c>
      <c r="E50" s="18">
        <v>200000</v>
      </c>
      <c r="F50" s="18">
        <v>0</v>
      </c>
      <c r="G50" s="18">
        <v>0</v>
      </c>
      <c r="H50" s="18">
        <v>133000</v>
      </c>
      <c r="I50" s="18">
        <v>1996000</v>
      </c>
      <c r="J50" s="18">
        <v>4538000</v>
      </c>
      <c r="K50" s="18">
        <v>250000</v>
      </c>
      <c r="L50" s="18">
        <f t="shared" si="2"/>
        <v>7117000</v>
      </c>
      <c r="M50" s="18">
        <f>'4. melléklet'!N50</f>
        <v>118588896</v>
      </c>
      <c r="N50" s="18">
        <v>200000</v>
      </c>
      <c r="O50" s="18">
        <v>0</v>
      </c>
      <c r="P50" s="18">
        <v>0</v>
      </c>
      <c r="Q50" s="18">
        <v>133000</v>
      </c>
      <c r="R50" s="18">
        <v>1996000</v>
      </c>
      <c r="S50" s="18">
        <v>5136240</v>
      </c>
      <c r="T50" s="18">
        <v>250000</v>
      </c>
      <c r="U50" s="46">
        <f>SUM(N50:T50)</f>
        <v>7715240</v>
      </c>
      <c r="V50" s="46">
        <f>'4. melléklet'!V50</f>
        <v>104107847</v>
      </c>
      <c r="W50" s="46">
        <v>0</v>
      </c>
      <c r="X50" s="46">
        <v>0</v>
      </c>
      <c r="Y50" s="46">
        <v>0</v>
      </c>
      <c r="Z50" s="46">
        <v>0</v>
      </c>
      <c r="AA50" s="46">
        <v>1880209</v>
      </c>
      <c r="AB50" s="46">
        <v>4484612</v>
      </c>
      <c r="AC50" s="46">
        <v>249850</v>
      </c>
      <c r="AD50" s="18">
        <f>SUM(W50:AC50)</f>
        <v>6614671</v>
      </c>
    </row>
    <row r="51" spans="1:30" s="43" customFormat="1" ht="23.25" customHeight="1" x14ac:dyDescent="0.2">
      <c r="A51" s="94" t="s">
        <v>81</v>
      </c>
      <c r="B51" s="94"/>
      <c r="C51" s="94"/>
      <c r="D51" s="19">
        <f>+D50+D49</f>
        <v>583570000</v>
      </c>
      <c r="E51" s="19">
        <f>+E50+E49</f>
        <v>250000</v>
      </c>
      <c r="F51" s="19">
        <f t="shared" ref="F51:L51" si="12">+F50+F49</f>
        <v>0</v>
      </c>
      <c r="G51" s="19">
        <f t="shared" si="12"/>
        <v>0</v>
      </c>
      <c r="H51" s="19">
        <f t="shared" si="12"/>
        <v>3333000</v>
      </c>
      <c r="I51" s="19">
        <f t="shared" si="12"/>
        <v>12996000</v>
      </c>
      <c r="J51" s="19">
        <f t="shared" si="12"/>
        <v>21038000</v>
      </c>
      <c r="K51" s="19">
        <f t="shared" si="12"/>
        <v>2250000</v>
      </c>
      <c r="L51" s="19">
        <f t="shared" si="12"/>
        <v>39867000</v>
      </c>
      <c r="M51" s="19">
        <f>+M50+M49</f>
        <v>656800978</v>
      </c>
      <c r="N51" s="19">
        <f>+N50+N49</f>
        <v>266165</v>
      </c>
      <c r="O51" s="19">
        <f t="shared" ref="O51:U51" si="13">+O50+O49</f>
        <v>0</v>
      </c>
      <c r="P51" s="19">
        <f t="shared" si="13"/>
        <v>0</v>
      </c>
      <c r="Q51" s="19">
        <f t="shared" si="13"/>
        <v>3437253</v>
      </c>
      <c r="R51" s="19">
        <f t="shared" si="13"/>
        <v>12996000</v>
      </c>
      <c r="S51" s="19">
        <f t="shared" si="13"/>
        <v>25200758</v>
      </c>
      <c r="T51" s="19">
        <f t="shared" si="13"/>
        <v>2602106</v>
      </c>
      <c r="U51" s="46">
        <f t="shared" si="13"/>
        <v>44502282</v>
      </c>
      <c r="V51" s="46">
        <f>+V50+V49</f>
        <v>529842793</v>
      </c>
      <c r="W51" s="46">
        <f>+W50+W49</f>
        <v>66165</v>
      </c>
      <c r="X51" s="46">
        <f t="shared" ref="X51:AD51" si="14">+X50+X49</f>
        <v>0</v>
      </c>
      <c r="Y51" s="46">
        <f t="shared" si="14"/>
        <v>0</v>
      </c>
      <c r="Z51" s="46">
        <f t="shared" si="14"/>
        <v>1904983</v>
      </c>
      <c r="AA51" s="46">
        <f t="shared" si="14"/>
        <v>11173576</v>
      </c>
      <c r="AB51" s="46">
        <f t="shared" si="14"/>
        <v>19708037</v>
      </c>
      <c r="AC51" s="46">
        <f t="shared" si="14"/>
        <v>1911779</v>
      </c>
      <c r="AD51" s="19">
        <f t="shared" si="14"/>
        <v>34764540</v>
      </c>
    </row>
    <row r="52" spans="1:30" s="43" customFormat="1" x14ac:dyDescent="0.2">
      <c r="A52" s="17" t="s">
        <v>82</v>
      </c>
      <c r="B52" s="51"/>
      <c r="C52" s="60" t="s">
        <v>132</v>
      </c>
      <c r="D52" s="19">
        <f>'4. melléklet'!F52</f>
        <v>970981000</v>
      </c>
      <c r="E52" s="19">
        <v>400000</v>
      </c>
      <c r="F52" s="19">
        <v>0</v>
      </c>
      <c r="G52" s="19">
        <v>0</v>
      </c>
      <c r="H52" s="19">
        <v>3321000</v>
      </c>
      <c r="I52" s="19">
        <v>19591000</v>
      </c>
      <c r="J52" s="19">
        <v>33129000</v>
      </c>
      <c r="K52" s="19">
        <v>1015000</v>
      </c>
      <c r="L52" s="19">
        <f t="shared" si="2"/>
        <v>57456000</v>
      </c>
      <c r="M52" s="19">
        <f>'4. melléklet'!N52</f>
        <v>1681467148</v>
      </c>
      <c r="N52" s="19">
        <v>305573</v>
      </c>
      <c r="O52" s="19">
        <v>0</v>
      </c>
      <c r="P52" s="19">
        <v>0</v>
      </c>
      <c r="Q52" s="19">
        <v>6723043</v>
      </c>
      <c r="R52" s="19">
        <v>19518325</v>
      </c>
      <c r="S52" s="19">
        <v>36739704</v>
      </c>
      <c r="T52" s="19">
        <v>719425</v>
      </c>
      <c r="U52" s="46">
        <f t="shared" ref="U52:U59" si="15">SUM(N52:T52)</f>
        <v>64006070</v>
      </c>
      <c r="V52" s="46">
        <f>'4. melléklet'!V52</f>
        <v>1115059114</v>
      </c>
      <c r="W52" s="46">
        <v>305573</v>
      </c>
      <c r="X52" s="46">
        <v>0</v>
      </c>
      <c r="Y52" s="46">
        <v>0</v>
      </c>
      <c r="Z52" s="46">
        <v>6723043</v>
      </c>
      <c r="AA52" s="46">
        <v>19518325</v>
      </c>
      <c r="AB52" s="46">
        <v>36739704</v>
      </c>
      <c r="AC52" s="46">
        <v>719425</v>
      </c>
      <c r="AD52" s="19">
        <f t="shared" ref="AD52:AD59" si="16">SUM(W52:AC52)</f>
        <v>64006070</v>
      </c>
    </row>
    <row r="53" spans="1:30" s="43" customFormat="1" x14ac:dyDescent="0.2">
      <c r="A53" s="51" t="s">
        <v>83</v>
      </c>
      <c r="B53" s="51"/>
      <c r="C53" s="61" t="s">
        <v>84</v>
      </c>
      <c r="D53" s="19">
        <f>'4. melléklet'!F53</f>
        <v>763175000</v>
      </c>
      <c r="E53" s="19">
        <v>962000</v>
      </c>
      <c r="F53" s="19">
        <v>0</v>
      </c>
      <c r="G53" s="19">
        <v>992000</v>
      </c>
      <c r="H53" s="19">
        <v>910000</v>
      </c>
      <c r="I53" s="19">
        <v>36167000</v>
      </c>
      <c r="J53" s="19">
        <v>8946000</v>
      </c>
      <c r="K53" s="19">
        <v>3671000</v>
      </c>
      <c r="L53" s="19">
        <f t="shared" si="2"/>
        <v>51648000</v>
      </c>
      <c r="M53" s="19">
        <f>'4. melléklet'!N53</f>
        <v>829267663</v>
      </c>
      <c r="N53" s="19">
        <v>962000</v>
      </c>
      <c r="O53" s="19">
        <v>0</v>
      </c>
      <c r="P53" s="19">
        <v>992000</v>
      </c>
      <c r="Q53" s="19">
        <v>1510000</v>
      </c>
      <c r="R53" s="19">
        <v>35567000</v>
      </c>
      <c r="S53" s="19">
        <v>8946000</v>
      </c>
      <c r="T53" s="19">
        <v>3671000</v>
      </c>
      <c r="U53" s="46">
        <f t="shared" si="15"/>
        <v>51648000</v>
      </c>
      <c r="V53" s="46">
        <f>'4. melléklet'!V53</f>
        <v>720618895</v>
      </c>
      <c r="W53" s="46">
        <v>502675</v>
      </c>
      <c r="X53" s="46">
        <v>0</v>
      </c>
      <c r="Y53" s="46">
        <v>991492</v>
      </c>
      <c r="Z53" s="46">
        <v>1099295</v>
      </c>
      <c r="AA53" s="46">
        <v>28791210</v>
      </c>
      <c r="AB53" s="46">
        <v>8562747</v>
      </c>
      <c r="AC53" s="46">
        <v>2692685</v>
      </c>
      <c r="AD53" s="19">
        <f t="shared" si="16"/>
        <v>42640104</v>
      </c>
    </row>
    <row r="54" spans="1:30" ht="31.5" x14ac:dyDescent="0.2">
      <c r="A54" s="15" t="s">
        <v>85</v>
      </c>
      <c r="B54" s="15"/>
      <c r="C54" s="62" t="s">
        <v>135</v>
      </c>
      <c r="D54" s="18">
        <f>'4. melléklet'!F54</f>
        <v>3443019000</v>
      </c>
      <c r="E54" s="18">
        <v>722000</v>
      </c>
      <c r="F54" s="18">
        <v>0</v>
      </c>
      <c r="G54" s="18">
        <v>1534101000</v>
      </c>
      <c r="H54" s="18">
        <v>128725000</v>
      </c>
      <c r="I54" s="18">
        <v>121135000</v>
      </c>
      <c r="J54" s="18">
        <v>398950000</v>
      </c>
      <c r="K54" s="18">
        <v>68191000</v>
      </c>
      <c r="L54" s="18">
        <f t="shared" si="2"/>
        <v>2251824000</v>
      </c>
      <c r="M54" s="18">
        <f>'4. melléklet'!N54</f>
        <v>3303811616</v>
      </c>
      <c r="N54" s="18">
        <v>722000</v>
      </c>
      <c r="O54" s="18">
        <v>0</v>
      </c>
      <c r="P54" s="18">
        <v>1489722942</v>
      </c>
      <c r="Q54" s="18">
        <v>131657496</v>
      </c>
      <c r="R54" s="18">
        <v>124377514</v>
      </c>
      <c r="S54" s="18">
        <v>367027196</v>
      </c>
      <c r="T54" s="18">
        <v>58789820</v>
      </c>
      <c r="U54" s="46">
        <f t="shared" si="15"/>
        <v>2172296968</v>
      </c>
      <c r="V54" s="46">
        <f>'4. melléklet'!V54</f>
        <v>3255694528</v>
      </c>
      <c r="W54" s="46">
        <v>0</v>
      </c>
      <c r="X54" s="46">
        <v>0</v>
      </c>
      <c r="Y54" s="46">
        <v>1489722942</v>
      </c>
      <c r="Z54" s="46">
        <v>131657496</v>
      </c>
      <c r="AA54" s="46">
        <v>124377514</v>
      </c>
      <c r="AB54" s="46">
        <v>366762828</v>
      </c>
      <c r="AC54" s="46">
        <v>58789820</v>
      </c>
      <c r="AD54" s="18">
        <f t="shared" si="16"/>
        <v>2171310600</v>
      </c>
    </row>
    <row r="55" spans="1:30" x14ac:dyDescent="0.25">
      <c r="A55" s="15" t="s">
        <v>86</v>
      </c>
      <c r="B55" s="15"/>
      <c r="C55" s="63" t="s">
        <v>87</v>
      </c>
      <c r="D55" s="18">
        <f>'4. melléklet'!F55</f>
        <v>232245000</v>
      </c>
      <c r="E55" s="18">
        <v>13749000</v>
      </c>
      <c r="F55" s="18">
        <v>138330000</v>
      </c>
      <c r="G55" s="18">
        <v>350000</v>
      </c>
      <c r="H55" s="18">
        <v>1075000</v>
      </c>
      <c r="I55" s="18">
        <v>845000</v>
      </c>
      <c r="J55" s="18">
        <v>3600000</v>
      </c>
      <c r="K55" s="18">
        <v>1237000</v>
      </c>
      <c r="L55" s="18">
        <f t="shared" si="2"/>
        <v>159186000</v>
      </c>
      <c r="M55" s="18">
        <f>'4. melléklet'!N55</f>
        <v>278909831</v>
      </c>
      <c r="N55" s="18">
        <v>15464319</v>
      </c>
      <c r="O55" s="18">
        <v>75538542</v>
      </c>
      <c r="P55" s="18">
        <v>67950948</v>
      </c>
      <c r="Q55" s="18">
        <v>712226</v>
      </c>
      <c r="R55" s="18">
        <v>1802184</v>
      </c>
      <c r="S55" s="18">
        <v>4122184</v>
      </c>
      <c r="T55" s="18">
        <v>1182076</v>
      </c>
      <c r="U55" s="46">
        <f t="shared" si="15"/>
        <v>166772479</v>
      </c>
      <c r="V55" s="46">
        <f>'4. melléklet'!V55</f>
        <v>258208645</v>
      </c>
      <c r="W55" s="46">
        <v>14917883</v>
      </c>
      <c r="X55" s="46">
        <v>75538542</v>
      </c>
      <c r="Y55" s="46">
        <v>60539673</v>
      </c>
      <c r="Z55" s="46">
        <v>712226</v>
      </c>
      <c r="AA55" s="46">
        <v>1802184</v>
      </c>
      <c r="AB55" s="46">
        <v>4122184</v>
      </c>
      <c r="AC55" s="46">
        <v>1182076</v>
      </c>
      <c r="AD55" s="18">
        <f t="shared" si="16"/>
        <v>158814768</v>
      </c>
    </row>
    <row r="56" spans="1:30" x14ac:dyDescent="0.2">
      <c r="A56" s="15" t="s">
        <v>88</v>
      </c>
      <c r="B56" s="15"/>
      <c r="C56" s="64" t="s">
        <v>89</v>
      </c>
      <c r="D56" s="18">
        <f>'4. melléklet'!F56</f>
        <v>79678000</v>
      </c>
      <c r="E56" s="18">
        <v>0</v>
      </c>
      <c r="F56" s="18">
        <v>0</v>
      </c>
      <c r="G56" s="18">
        <v>44619000</v>
      </c>
      <c r="H56" s="18">
        <v>0</v>
      </c>
      <c r="I56" s="18">
        <v>0</v>
      </c>
      <c r="J56" s="18">
        <v>0</v>
      </c>
      <c r="K56" s="18">
        <v>0</v>
      </c>
      <c r="L56" s="18">
        <f t="shared" si="2"/>
        <v>44619000</v>
      </c>
      <c r="M56" s="18">
        <f>'4. melléklet'!N56</f>
        <v>93724271</v>
      </c>
      <c r="N56" s="18">
        <v>0</v>
      </c>
      <c r="O56" s="18">
        <v>0</v>
      </c>
      <c r="P56" s="18">
        <v>53060544</v>
      </c>
      <c r="Q56" s="18">
        <v>0</v>
      </c>
      <c r="R56" s="18">
        <v>0</v>
      </c>
      <c r="S56" s="18">
        <v>0</v>
      </c>
      <c r="T56" s="18">
        <v>0</v>
      </c>
      <c r="U56" s="46">
        <f t="shared" si="15"/>
        <v>53060544</v>
      </c>
      <c r="V56" s="46">
        <f>'4. melléklet'!V56</f>
        <v>78822861</v>
      </c>
      <c r="W56" s="46">
        <v>0</v>
      </c>
      <c r="X56" s="46">
        <v>0</v>
      </c>
      <c r="Y56" s="46">
        <v>46189281</v>
      </c>
      <c r="Z56" s="46">
        <v>0</v>
      </c>
      <c r="AA56" s="46">
        <v>0</v>
      </c>
      <c r="AB56" s="46">
        <v>0</v>
      </c>
      <c r="AC56" s="46">
        <v>0</v>
      </c>
      <c r="AD56" s="18">
        <f t="shared" si="16"/>
        <v>46189281</v>
      </c>
    </row>
    <row r="57" spans="1:30" ht="31.5" x14ac:dyDescent="0.2">
      <c r="A57" s="15" t="s">
        <v>90</v>
      </c>
      <c r="B57" s="15"/>
      <c r="C57" s="65" t="s">
        <v>91</v>
      </c>
      <c r="D57" s="18">
        <f>'4. melléklet'!F57</f>
        <v>138028000</v>
      </c>
      <c r="E57" s="18">
        <v>65000</v>
      </c>
      <c r="F57" s="18">
        <v>75094000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f t="shared" si="2"/>
        <v>75159000</v>
      </c>
      <c r="M57" s="18">
        <f>'4. melléklet'!N57</f>
        <v>151200189</v>
      </c>
      <c r="N57" s="18">
        <v>65000</v>
      </c>
      <c r="O57" s="18">
        <v>81656749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46">
        <f t="shared" si="15"/>
        <v>81721749</v>
      </c>
      <c r="V57" s="46">
        <f>'4. melléklet'!V57</f>
        <v>144220054</v>
      </c>
      <c r="W57" s="46">
        <v>55048</v>
      </c>
      <c r="X57" s="46">
        <v>79536563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18">
        <f t="shared" si="16"/>
        <v>79591611</v>
      </c>
    </row>
    <row r="58" spans="1:30" x14ac:dyDescent="0.2">
      <c r="A58" s="15" t="s">
        <v>92</v>
      </c>
      <c r="B58" s="15"/>
      <c r="C58" s="65" t="s">
        <v>93</v>
      </c>
      <c r="D58" s="18">
        <f>'4. melléklet'!F58</f>
        <v>18413000</v>
      </c>
      <c r="E58" s="18">
        <v>180000</v>
      </c>
      <c r="F58" s="18">
        <v>3301000</v>
      </c>
      <c r="G58" s="18">
        <v>1106000</v>
      </c>
      <c r="H58" s="18">
        <v>0</v>
      </c>
      <c r="I58" s="18">
        <v>0</v>
      </c>
      <c r="J58" s="18">
        <v>0</v>
      </c>
      <c r="K58" s="18">
        <v>0</v>
      </c>
      <c r="L58" s="18">
        <f t="shared" si="2"/>
        <v>4587000</v>
      </c>
      <c r="M58" s="18">
        <f>'4. melléklet'!N58</f>
        <v>20375215</v>
      </c>
      <c r="N58" s="18">
        <v>206518</v>
      </c>
      <c r="O58" s="18">
        <v>3301000</v>
      </c>
      <c r="P58" s="18">
        <v>1117000</v>
      </c>
      <c r="Q58" s="18">
        <v>0</v>
      </c>
      <c r="R58" s="18">
        <v>0</v>
      </c>
      <c r="S58" s="18">
        <v>0</v>
      </c>
      <c r="T58" s="18">
        <v>0</v>
      </c>
      <c r="U58" s="46">
        <f t="shared" si="15"/>
        <v>4624518</v>
      </c>
      <c r="V58" s="46">
        <f>'4. melléklet'!V58</f>
        <v>13349338</v>
      </c>
      <c r="W58" s="46">
        <v>206518</v>
      </c>
      <c r="X58" s="46">
        <v>1973936</v>
      </c>
      <c r="Y58" s="46">
        <v>683158</v>
      </c>
      <c r="Z58" s="46">
        <v>0</v>
      </c>
      <c r="AA58" s="46">
        <v>0</v>
      </c>
      <c r="AB58" s="46">
        <v>0</v>
      </c>
      <c r="AC58" s="46">
        <v>0</v>
      </c>
      <c r="AD58" s="18">
        <f t="shared" si="16"/>
        <v>2863612</v>
      </c>
    </row>
    <row r="59" spans="1:30" ht="31.5" x14ac:dyDescent="0.2">
      <c r="A59" s="15" t="s">
        <v>94</v>
      </c>
      <c r="B59" s="15"/>
      <c r="C59" s="65" t="s">
        <v>137</v>
      </c>
      <c r="D59" s="18">
        <f>'4. melléklet'!F59</f>
        <v>50133000</v>
      </c>
      <c r="E59" s="18">
        <v>60000</v>
      </c>
      <c r="F59" s="18">
        <v>0</v>
      </c>
      <c r="G59" s="18">
        <v>1728000</v>
      </c>
      <c r="H59" s="18">
        <v>0</v>
      </c>
      <c r="I59" s="18">
        <v>0</v>
      </c>
      <c r="J59" s="18">
        <v>0</v>
      </c>
      <c r="K59" s="18">
        <v>0</v>
      </c>
      <c r="L59" s="18">
        <f t="shared" si="2"/>
        <v>1788000</v>
      </c>
      <c r="M59" s="18">
        <f>'4. melléklet'!N59</f>
        <v>45328701</v>
      </c>
      <c r="N59" s="18">
        <v>60000</v>
      </c>
      <c r="O59" s="18">
        <v>0</v>
      </c>
      <c r="P59" s="18">
        <v>1728000</v>
      </c>
      <c r="Q59" s="18">
        <v>0</v>
      </c>
      <c r="R59" s="18">
        <v>0</v>
      </c>
      <c r="S59" s="18">
        <v>0</v>
      </c>
      <c r="T59" s="18">
        <v>0</v>
      </c>
      <c r="U59" s="46">
        <f t="shared" si="15"/>
        <v>1788000</v>
      </c>
      <c r="V59" s="46">
        <f>'4. melléklet'!V59</f>
        <v>37211604</v>
      </c>
      <c r="W59" s="46">
        <v>5154</v>
      </c>
      <c r="X59" s="46">
        <v>0</v>
      </c>
      <c r="Y59" s="46">
        <v>555817</v>
      </c>
      <c r="Z59" s="46">
        <v>0</v>
      </c>
      <c r="AA59" s="46">
        <v>0</v>
      </c>
      <c r="AB59" s="46">
        <v>0</v>
      </c>
      <c r="AC59" s="46">
        <v>0</v>
      </c>
      <c r="AD59" s="18">
        <f t="shared" si="16"/>
        <v>560971</v>
      </c>
    </row>
    <row r="60" spans="1:30" s="43" customFormat="1" ht="36.75" customHeight="1" x14ac:dyDescent="0.2">
      <c r="A60" s="95" t="s">
        <v>95</v>
      </c>
      <c r="B60" s="95"/>
      <c r="C60" s="95"/>
      <c r="D60" s="19">
        <f>+D59+D58+D57+D56+D55+D54</f>
        <v>3961516000</v>
      </c>
      <c r="E60" s="19">
        <f>+E59+E58+E57+E56+E55+E54</f>
        <v>14776000</v>
      </c>
      <c r="F60" s="19">
        <f t="shared" ref="F60:L60" si="17">+F59+F58+F57+F56+F55+F54</f>
        <v>216725000</v>
      </c>
      <c r="G60" s="19">
        <f t="shared" si="17"/>
        <v>1581904000</v>
      </c>
      <c r="H60" s="19">
        <f t="shared" si="17"/>
        <v>129800000</v>
      </c>
      <c r="I60" s="19">
        <f t="shared" si="17"/>
        <v>121980000</v>
      </c>
      <c r="J60" s="19">
        <f t="shared" si="17"/>
        <v>402550000</v>
      </c>
      <c r="K60" s="19">
        <f t="shared" si="17"/>
        <v>69428000</v>
      </c>
      <c r="L60" s="19">
        <f t="shared" si="17"/>
        <v>2537163000</v>
      </c>
      <c r="M60" s="19">
        <f>+M59+M58+M57+M56+M55+M54</f>
        <v>3893349823</v>
      </c>
      <c r="N60" s="19">
        <f>+N59+N58+N57+N56+N55+N54</f>
        <v>16517837</v>
      </c>
      <c r="O60" s="19">
        <f t="shared" ref="O60:U60" si="18">+O59+O58+O57+O56+O55+O54</f>
        <v>160496291</v>
      </c>
      <c r="P60" s="19">
        <f>+P59+P58+P57+P56+P55+P54</f>
        <v>1613579434</v>
      </c>
      <c r="Q60" s="19">
        <f t="shared" si="18"/>
        <v>132369722</v>
      </c>
      <c r="R60" s="19">
        <f t="shared" si="18"/>
        <v>126179698</v>
      </c>
      <c r="S60" s="19">
        <f t="shared" si="18"/>
        <v>371149380</v>
      </c>
      <c r="T60" s="19">
        <f t="shared" si="18"/>
        <v>59971896</v>
      </c>
      <c r="U60" s="46">
        <f t="shared" si="18"/>
        <v>2480264258</v>
      </c>
      <c r="V60" s="46">
        <f>+V59+V58+V57+V56+V55+V54</f>
        <v>3787507030</v>
      </c>
      <c r="W60" s="46">
        <f>+W59+W58+W57+W56+W55+W54</f>
        <v>15184603</v>
      </c>
      <c r="X60" s="46">
        <f t="shared" ref="X60:AD60" si="19">+X59+X58+X57+X56+X55+X54</f>
        <v>157049041</v>
      </c>
      <c r="Y60" s="46">
        <f t="shared" si="19"/>
        <v>1597690871</v>
      </c>
      <c r="Z60" s="46">
        <f t="shared" si="19"/>
        <v>132369722</v>
      </c>
      <c r="AA60" s="46">
        <f t="shared" si="19"/>
        <v>126179698</v>
      </c>
      <c r="AB60" s="46">
        <f t="shared" si="19"/>
        <v>370885012</v>
      </c>
      <c r="AC60" s="46">
        <f t="shared" si="19"/>
        <v>59971896</v>
      </c>
      <c r="AD60" s="19">
        <f t="shared" si="19"/>
        <v>2459330843</v>
      </c>
    </row>
    <row r="61" spans="1:30" s="43" customFormat="1" x14ac:dyDescent="0.2">
      <c r="A61" s="94" t="s">
        <v>96</v>
      </c>
      <c r="B61" s="94"/>
      <c r="C61" s="94"/>
      <c r="D61" s="19">
        <f>+D60+D53+D52+D51+D48+D43+D42</f>
        <v>8084886000</v>
      </c>
      <c r="E61" s="19">
        <f>+E60+E53+E52+E51+E48+E43+E42</f>
        <v>17060000</v>
      </c>
      <c r="F61" s="19">
        <f t="shared" ref="F61:L61" si="20">+F60+F53+F52+F51+F48+F43+F42</f>
        <v>233086000</v>
      </c>
      <c r="G61" s="19">
        <f t="shared" si="20"/>
        <v>2298223000</v>
      </c>
      <c r="H61" s="19">
        <f t="shared" si="20"/>
        <v>235696000</v>
      </c>
      <c r="I61" s="19">
        <f t="shared" si="20"/>
        <v>227796000</v>
      </c>
      <c r="J61" s="19">
        <f t="shared" si="20"/>
        <v>543501000</v>
      </c>
      <c r="K61" s="19">
        <f t="shared" si="20"/>
        <v>100333000</v>
      </c>
      <c r="L61" s="19">
        <f t="shared" si="20"/>
        <v>3655695000</v>
      </c>
      <c r="M61" s="19">
        <f>+M60+M53+M52+M51+M48+M43+M42</f>
        <v>9091987480</v>
      </c>
      <c r="N61" s="19">
        <f>+N60+N53+N52+N51+N48+N43+N42</f>
        <v>18712695</v>
      </c>
      <c r="O61" s="19">
        <f t="shared" ref="O61:U61" si="21">+O60+O53+O52+O51+O48+O43+O42</f>
        <v>177038048</v>
      </c>
      <c r="P61" s="19">
        <f t="shared" si="21"/>
        <v>2331389808</v>
      </c>
      <c r="Q61" s="19">
        <f t="shared" si="21"/>
        <v>242016124</v>
      </c>
      <c r="R61" s="19">
        <f t="shared" si="21"/>
        <v>231736019</v>
      </c>
      <c r="S61" s="19">
        <f t="shared" si="21"/>
        <v>526979365</v>
      </c>
      <c r="T61" s="19">
        <f t="shared" si="21"/>
        <v>90972586</v>
      </c>
      <c r="U61" s="46">
        <f t="shared" si="21"/>
        <v>3618844645</v>
      </c>
      <c r="V61" s="46">
        <f>+V60+V53+V52+V51+V48+V43+V42</f>
        <v>7850170516</v>
      </c>
      <c r="W61" s="46">
        <f>+W60+W53+W52+W51+W48+W43+W42</f>
        <v>16660431</v>
      </c>
      <c r="X61" s="46">
        <f t="shared" ref="X61:AD61" si="22">+X60+X53+X52+X51+X48+X43+X42</f>
        <v>173590623</v>
      </c>
      <c r="Y61" s="46">
        <f t="shared" si="22"/>
        <v>2294601839</v>
      </c>
      <c r="Z61" s="46">
        <f t="shared" si="22"/>
        <v>212130167</v>
      </c>
      <c r="AA61" s="46">
        <f t="shared" si="22"/>
        <v>213750415</v>
      </c>
      <c r="AB61" s="46">
        <f t="shared" si="22"/>
        <v>507389121</v>
      </c>
      <c r="AC61" s="46">
        <f t="shared" si="22"/>
        <v>84265630</v>
      </c>
      <c r="AD61" s="19">
        <f t="shared" si="22"/>
        <v>3502388226</v>
      </c>
    </row>
    <row r="62" spans="1:30" s="43" customFormat="1" ht="18" customHeight="1" x14ac:dyDescent="0.2">
      <c r="A62" s="51" t="s">
        <v>97</v>
      </c>
      <c r="B62" s="51"/>
      <c r="C62" s="61" t="s">
        <v>98</v>
      </c>
      <c r="D62" s="19">
        <f>'4. melléklet'!F62</f>
        <v>599782000</v>
      </c>
      <c r="E62" s="19">
        <v>12000</v>
      </c>
      <c r="F62" s="19">
        <v>0</v>
      </c>
      <c r="G62" s="19">
        <v>1181000</v>
      </c>
      <c r="H62" s="19">
        <v>2512000</v>
      </c>
      <c r="I62" s="19">
        <v>20271000</v>
      </c>
      <c r="J62" s="19">
        <v>32166000</v>
      </c>
      <c r="K62" s="19">
        <v>3441000</v>
      </c>
      <c r="L62" s="19">
        <f t="shared" si="2"/>
        <v>59583000</v>
      </c>
      <c r="M62" s="19">
        <f>'4. melléklet'!N62</f>
        <v>733838150</v>
      </c>
      <c r="N62" s="19">
        <v>12000</v>
      </c>
      <c r="O62" s="19">
        <v>0</v>
      </c>
      <c r="P62" s="19">
        <v>1181000</v>
      </c>
      <c r="Q62" s="19">
        <v>3252000</v>
      </c>
      <c r="R62" s="19">
        <v>22465005</v>
      </c>
      <c r="S62" s="19">
        <v>34142335</v>
      </c>
      <c r="T62" s="19">
        <v>3740635</v>
      </c>
      <c r="U62" s="46">
        <f>SUM(N62:T62)</f>
        <v>64792975</v>
      </c>
      <c r="V62" s="46">
        <f>'4. melléklet'!V62</f>
        <v>522304725</v>
      </c>
      <c r="W62" s="46">
        <v>0</v>
      </c>
      <c r="X62" s="46">
        <v>0</v>
      </c>
      <c r="Y62" s="46">
        <v>0</v>
      </c>
      <c r="Z62" s="46">
        <v>2000896</v>
      </c>
      <c r="AA62" s="46">
        <v>18525461</v>
      </c>
      <c r="AB62" s="46">
        <v>30123340</v>
      </c>
      <c r="AC62" s="46">
        <v>2901946</v>
      </c>
      <c r="AD62" s="19">
        <f>SUM(W62:AC62)</f>
        <v>53551643</v>
      </c>
    </row>
    <row r="63" spans="1:30" s="43" customFormat="1" ht="24" customHeight="1" x14ac:dyDescent="0.2">
      <c r="A63" s="94" t="s">
        <v>99</v>
      </c>
      <c r="B63" s="94"/>
      <c r="C63" s="94"/>
      <c r="D63" s="19">
        <f>D62+D61</f>
        <v>8684668000</v>
      </c>
      <c r="E63" s="19">
        <f>E62+E61</f>
        <v>17072000</v>
      </c>
      <c r="F63" s="19">
        <f t="shared" ref="F63:L63" si="23">F62+F61</f>
        <v>233086000</v>
      </c>
      <c r="G63" s="19">
        <f t="shared" si="23"/>
        <v>2299404000</v>
      </c>
      <c r="H63" s="19">
        <f t="shared" si="23"/>
        <v>238208000</v>
      </c>
      <c r="I63" s="19">
        <f t="shared" si="23"/>
        <v>248067000</v>
      </c>
      <c r="J63" s="19">
        <f t="shared" si="23"/>
        <v>575667000</v>
      </c>
      <c r="K63" s="19">
        <f t="shared" si="23"/>
        <v>103774000</v>
      </c>
      <c r="L63" s="19">
        <f t="shared" si="23"/>
        <v>3715278000</v>
      </c>
      <c r="M63" s="19">
        <f>M62+M61</f>
        <v>9825825630</v>
      </c>
      <c r="N63" s="19">
        <f>N62+N61</f>
        <v>18724695</v>
      </c>
      <c r="O63" s="19">
        <f t="shared" ref="O63:U63" si="24">O62+O61</f>
        <v>177038048</v>
      </c>
      <c r="P63" s="19">
        <f t="shared" si="24"/>
        <v>2332570808</v>
      </c>
      <c r="Q63" s="19">
        <f t="shared" si="24"/>
        <v>245268124</v>
      </c>
      <c r="R63" s="19">
        <f t="shared" si="24"/>
        <v>254201024</v>
      </c>
      <c r="S63" s="19">
        <f t="shared" si="24"/>
        <v>561121700</v>
      </c>
      <c r="T63" s="19">
        <f t="shared" si="24"/>
        <v>94713221</v>
      </c>
      <c r="U63" s="46">
        <f t="shared" si="24"/>
        <v>3683637620</v>
      </c>
      <c r="V63" s="46">
        <f>V62+V61</f>
        <v>8372475241</v>
      </c>
      <c r="W63" s="46">
        <f>W62+W61</f>
        <v>16660431</v>
      </c>
      <c r="X63" s="46">
        <f t="shared" ref="X63:AD63" si="25">X62+X61</f>
        <v>173590623</v>
      </c>
      <c r="Y63" s="46">
        <f t="shared" si="25"/>
        <v>2294601839</v>
      </c>
      <c r="Z63" s="46">
        <f t="shared" si="25"/>
        <v>214131063</v>
      </c>
      <c r="AA63" s="46">
        <f t="shared" si="25"/>
        <v>232275876</v>
      </c>
      <c r="AB63" s="46">
        <f t="shared" si="25"/>
        <v>537512461</v>
      </c>
      <c r="AC63" s="46">
        <f t="shared" si="25"/>
        <v>87167576</v>
      </c>
      <c r="AD63" s="19">
        <f t="shared" si="25"/>
        <v>3555939869</v>
      </c>
    </row>
    <row r="64" spans="1:30" ht="15.75" customHeight="1" x14ac:dyDescent="0.2">
      <c r="A64" s="93" t="s">
        <v>100</v>
      </c>
      <c r="B64" s="93"/>
      <c r="C64" s="93"/>
      <c r="D64" s="18">
        <f>D63-D66</f>
        <v>8453669000</v>
      </c>
      <c r="E64" s="18">
        <f>E63-E66</f>
        <v>17067481</v>
      </c>
      <c r="F64" s="18">
        <f t="shared" ref="F64:L64" si="26">F63-F66</f>
        <v>233086000</v>
      </c>
      <c r="G64" s="18">
        <f t="shared" si="26"/>
        <v>2298962758</v>
      </c>
      <c r="H64" s="18">
        <f t="shared" si="26"/>
        <v>237269625</v>
      </c>
      <c r="I64" s="18">
        <f t="shared" si="26"/>
        <v>240494160</v>
      </c>
      <c r="J64" s="18">
        <f t="shared" si="26"/>
        <v>563650267</v>
      </c>
      <c r="K64" s="18">
        <f t="shared" si="26"/>
        <v>102488487</v>
      </c>
      <c r="L64" s="18">
        <f t="shared" si="26"/>
        <v>3693018778</v>
      </c>
      <c r="M64" s="18">
        <f>M63-M66</f>
        <v>9594826630</v>
      </c>
      <c r="N64" s="18">
        <f>N63-N66</f>
        <v>18720176</v>
      </c>
      <c r="O64" s="18">
        <f t="shared" ref="O64:U64" si="27">O63-O66</f>
        <v>177038048</v>
      </c>
      <c r="P64" s="18">
        <f t="shared" si="27"/>
        <v>2332129566</v>
      </c>
      <c r="Q64" s="18">
        <f t="shared" si="27"/>
        <v>244329749</v>
      </c>
      <c r="R64" s="18">
        <f t="shared" si="27"/>
        <v>246628184</v>
      </c>
      <c r="S64" s="18">
        <f t="shared" si="27"/>
        <v>549104967</v>
      </c>
      <c r="T64" s="18">
        <f t="shared" si="27"/>
        <v>93427708</v>
      </c>
      <c r="U64" s="46">
        <f t="shared" si="27"/>
        <v>3661378398</v>
      </c>
      <c r="V64" s="46">
        <f>V63-V66</f>
        <v>8141476241</v>
      </c>
      <c r="W64" s="46">
        <f>W63-W66</f>
        <v>16655912</v>
      </c>
      <c r="X64" s="46">
        <f t="shared" ref="X64:AD64" si="28">X63-X66</f>
        <v>173590623</v>
      </c>
      <c r="Y64" s="46">
        <f t="shared" si="28"/>
        <v>2294160597</v>
      </c>
      <c r="Z64" s="46">
        <f t="shared" si="28"/>
        <v>213192688</v>
      </c>
      <c r="AA64" s="46">
        <f t="shared" si="28"/>
        <v>224703036</v>
      </c>
      <c r="AB64" s="46">
        <f t="shared" si="28"/>
        <v>525495728</v>
      </c>
      <c r="AC64" s="46">
        <f t="shared" si="28"/>
        <v>85882063</v>
      </c>
      <c r="AD64" s="18">
        <f t="shared" si="28"/>
        <v>3533680647</v>
      </c>
    </row>
    <row r="65" spans="1:30" ht="17.25" customHeight="1" x14ac:dyDescent="0.2">
      <c r="A65" s="93" t="s">
        <v>101</v>
      </c>
      <c r="B65" s="93"/>
      <c r="C65" s="93"/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18">
        <v>0</v>
      </c>
    </row>
    <row r="66" spans="1:30" ht="21" customHeight="1" x14ac:dyDescent="0.2">
      <c r="A66" s="93" t="s">
        <v>102</v>
      </c>
      <c r="B66" s="93"/>
      <c r="C66" s="93"/>
      <c r="D66" s="18">
        <v>230999000</v>
      </c>
      <c r="E66" s="18">
        <v>4519</v>
      </c>
      <c r="F66" s="18">
        <v>0</v>
      </c>
      <c r="G66" s="18">
        <v>441242</v>
      </c>
      <c r="H66" s="18">
        <v>938375</v>
      </c>
      <c r="I66" s="18">
        <v>7572840</v>
      </c>
      <c r="J66" s="18">
        <v>12016733</v>
      </c>
      <c r="K66" s="18">
        <v>1285513</v>
      </c>
      <c r="L66" s="18">
        <f>SUM(E66:K66)</f>
        <v>22259222</v>
      </c>
      <c r="M66" s="18">
        <v>230999000</v>
      </c>
      <c r="N66" s="18">
        <v>4519</v>
      </c>
      <c r="O66" s="18">
        <v>0</v>
      </c>
      <c r="P66" s="18">
        <v>441242</v>
      </c>
      <c r="Q66" s="18">
        <v>938375</v>
      </c>
      <c r="R66" s="18">
        <v>7572840</v>
      </c>
      <c r="S66" s="18">
        <v>12016733</v>
      </c>
      <c r="T66" s="18">
        <v>1285513</v>
      </c>
      <c r="U66" s="46">
        <f>SUM(N66:T66)</f>
        <v>22259222</v>
      </c>
      <c r="V66" s="46">
        <v>230999000</v>
      </c>
      <c r="W66" s="46">
        <v>4519</v>
      </c>
      <c r="X66" s="46">
        <v>0</v>
      </c>
      <c r="Y66" s="46">
        <v>441242</v>
      </c>
      <c r="Z66" s="46">
        <v>938375</v>
      </c>
      <c r="AA66" s="46">
        <v>7572840</v>
      </c>
      <c r="AB66" s="46">
        <v>12016733</v>
      </c>
      <c r="AC66" s="46">
        <v>1285513</v>
      </c>
      <c r="AD66" s="18">
        <f>SUM(W66:AC66)</f>
        <v>22259222</v>
      </c>
    </row>
  </sheetData>
  <mergeCells count="24">
    <mergeCell ref="A64:C64"/>
    <mergeCell ref="A65:C65"/>
    <mergeCell ref="A66:C66"/>
    <mergeCell ref="A42:C42"/>
    <mergeCell ref="A48:C48"/>
    <mergeCell ref="A51:C51"/>
    <mergeCell ref="A60:C60"/>
    <mergeCell ref="A61:C61"/>
    <mergeCell ref="A63:C63"/>
    <mergeCell ref="V6:V8"/>
    <mergeCell ref="W6:AD6"/>
    <mergeCell ref="W7:AD7"/>
    <mergeCell ref="A1:AD1"/>
    <mergeCell ref="A3:AD3"/>
    <mergeCell ref="A4:AD4"/>
    <mergeCell ref="M6:M8"/>
    <mergeCell ref="N6:U6"/>
    <mergeCell ref="N7:U7"/>
    <mergeCell ref="E7:L7"/>
    <mergeCell ref="A6:A8"/>
    <mergeCell ref="B6:B8"/>
    <mergeCell ref="C6:C8"/>
    <mergeCell ref="D6:D8"/>
    <mergeCell ref="E6:L6"/>
  </mergeCells>
  <printOptions horizontalCentered="1"/>
  <pageMargins left="0.70866141732283472" right="0.70866141732283472" top="0.55118110236220474" bottom="0.55118110236220474" header="0.31496062992125984" footer="0.31496062992125984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4. melléklet</vt:lpstr>
      <vt:lpstr>4.1 melléklet</vt:lpstr>
      <vt:lpstr>'4. melléklet'!Nyomtatási_terület</vt:lpstr>
      <vt:lpstr>'4.1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Zoltán</dc:creator>
  <cp:lastModifiedBy>Szilágyi Béla</cp:lastModifiedBy>
  <cp:lastPrinted>2017-04-18T09:21:52Z</cp:lastPrinted>
  <dcterms:created xsi:type="dcterms:W3CDTF">2016-01-22T12:22:28Z</dcterms:created>
  <dcterms:modified xsi:type="dcterms:W3CDTF">2017-05-02T07:33:24Z</dcterms:modified>
</cp:coreProperties>
</file>