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07" firstSheet="2" activeTab="5"/>
  </bookViews>
  <sheets>
    <sheet name="Skúr Község Önkormányzat" sheetId="91" r:id="rId1"/>
    <sheet name="Önkormányzat" sheetId="112" r:id="rId2"/>
    <sheet name="Csoda-vár Óvoda" sheetId="3" r:id="rId3"/>
    <sheet name="Polgármesteri Hivatal" sheetId="79" r:id="rId4"/>
    <sheet name="Művelődési Ház" sheetId="80" r:id="rId5"/>
    <sheet name="Skúr Közös Önkormányzat" sheetId="111" r:id="rId6"/>
    <sheet name="pénzkészlet" sheetId="96" r:id="rId7"/>
    <sheet name="Munka1" sheetId="109" r:id="rId8"/>
  </sheets>
  <definedNames>
    <definedName name="_xlnm.Print_Area" localSheetId="2">'Csoda-vár Óvoda'!$A$1:$F$35</definedName>
    <definedName name="_xlnm.Print_Area" localSheetId="4">'Művelődési Ház'!$A$1:$F$79</definedName>
    <definedName name="_xlnm.Print_Titles" localSheetId="4">'Művelődési Ház'!$2:$7</definedName>
    <definedName name="_xlnm.Print_Titles" localSheetId="3">'Polgármesteri Hivatal'!$1:$6</definedName>
  </definedNames>
  <calcPr calcId="125725" fullCalcOnLoad="1"/>
</workbook>
</file>

<file path=xl/calcChain.xml><?xml version="1.0" encoding="utf-8"?>
<calcChain xmlns="http://schemas.openxmlformats.org/spreadsheetml/2006/main">
  <c r="C11" i="96"/>
  <c r="D11"/>
  <c r="E11"/>
  <c r="D103" i="112"/>
  <c r="E103"/>
  <c r="C103"/>
  <c r="D99"/>
  <c r="E99"/>
  <c r="D76"/>
  <c r="E76"/>
  <c r="C99"/>
  <c r="C76"/>
  <c r="E86"/>
  <c r="D86"/>
  <c r="C86"/>
  <c r="E72"/>
  <c r="D72"/>
  <c r="C72"/>
  <c r="D57"/>
  <c r="C57"/>
  <c r="E49"/>
  <c r="D49"/>
  <c r="C49"/>
  <c r="E46"/>
  <c r="D46"/>
  <c r="C46"/>
  <c r="D41"/>
  <c r="E32"/>
  <c r="D32"/>
  <c r="C32"/>
  <c r="F25"/>
  <c r="E23"/>
  <c r="F23"/>
  <c r="D23"/>
  <c r="C23"/>
  <c r="F21"/>
  <c r="F16"/>
  <c r="E13"/>
  <c r="D13"/>
  <c r="D5"/>
  <c r="C13"/>
  <c r="F13"/>
  <c r="F7"/>
  <c r="E6"/>
  <c r="F6"/>
  <c r="D6"/>
  <c r="D45"/>
  <c r="C6"/>
  <c r="C45"/>
  <c r="E139" i="111"/>
  <c r="D139"/>
  <c r="D9"/>
  <c r="E9"/>
  <c r="E57"/>
  <c r="E77"/>
  <c r="C9"/>
  <c r="C57"/>
  <c r="D27"/>
  <c r="E27"/>
  <c r="C27"/>
  <c r="C36"/>
  <c r="D36"/>
  <c r="E36"/>
  <c r="C53"/>
  <c r="E53"/>
  <c r="E60" i="80"/>
  <c r="F60"/>
  <c r="E32"/>
  <c r="F32"/>
  <c r="D32"/>
  <c r="E10"/>
  <c r="F10"/>
  <c r="E17"/>
  <c r="F17"/>
  <c r="F52"/>
  <c r="E43"/>
  <c r="E31"/>
  <c r="F84" i="3"/>
  <c r="E42"/>
  <c r="F42"/>
  <c r="D42"/>
  <c r="D45" i="79"/>
  <c r="F44"/>
  <c r="E51"/>
  <c r="F51"/>
  <c r="E67"/>
  <c r="F67"/>
  <c r="D67"/>
  <c r="B11" i="96"/>
  <c r="C32" i="91"/>
  <c r="D32"/>
  <c r="E32"/>
  <c r="D57"/>
  <c r="E57"/>
  <c r="C57"/>
  <c r="C49"/>
  <c r="D72"/>
  <c r="E72"/>
  <c r="C72"/>
  <c r="D86"/>
  <c r="E86"/>
  <c r="F79"/>
  <c r="F78"/>
  <c r="D46"/>
  <c r="E46"/>
  <c r="D49"/>
  <c r="E49"/>
  <c r="D23"/>
  <c r="E23"/>
  <c r="C46"/>
  <c r="E6"/>
  <c r="D13" i="3"/>
  <c r="D13" i="91"/>
  <c r="E13"/>
  <c r="C13"/>
  <c r="D6"/>
  <c r="D5"/>
  <c r="C6"/>
  <c r="C23"/>
  <c r="E5" i="112"/>
  <c r="E102"/>
  <c r="E122"/>
  <c r="D102"/>
  <c r="D122"/>
  <c r="C102"/>
  <c r="C122"/>
  <c r="C5"/>
  <c r="F5"/>
  <c r="D66"/>
  <c r="C66"/>
  <c r="E45"/>
  <c r="E66"/>
  <c r="E102" i="91"/>
  <c r="E45"/>
  <c r="E66"/>
  <c r="C45"/>
  <c r="C66"/>
  <c r="E5"/>
  <c r="C5"/>
  <c r="F13" i="3"/>
  <c r="F9"/>
  <c r="E9"/>
  <c r="D9"/>
  <c r="D70"/>
  <c r="F78"/>
  <c r="E78"/>
  <c r="D78"/>
  <c r="F74"/>
  <c r="E74"/>
  <c r="D74"/>
  <c r="F70"/>
  <c r="E70"/>
  <c r="F62"/>
  <c r="E62"/>
  <c r="D62"/>
  <c r="D29"/>
  <c r="F22"/>
  <c r="E22"/>
  <c r="D22"/>
  <c r="E53"/>
  <c r="E33"/>
  <c r="D53"/>
  <c r="D41"/>
  <c r="D86"/>
  <c r="F53"/>
  <c r="F33"/>
  <c r="D33"/>
  <c r="E41"/>
  <c r="E86"/>
  <c r="F41"/>
  <c r="F86"/>
  <c r="E5" i="96"/>
  <c r="E6"/>
  <c r="E7"/>
  <c r="E8"/>
  <c r="E9"/>
  <c r="E10"/>
  <c r="E4"/>
  <c r="D10" i="80"/>
  <c r="E65"/>
  <c r="D65"/>
  <c r="D74"/>
  <c r="E74"/>
  <c r="D60"/>
  <c r="E98" i="111"/>
  <c r="D98"/>
  <c r="C98"/>
  <c r="E89"/>
  <c r="D84"/>
  <c r="C84"/>
  <c r="C114"/>
  <c r="C77"/>
  <c r="D53"/>
  <c r="D57"/>
  <c r="D77"/>
  <c r="D33" i="79"/>
  <c r="F65"/>
  <c r="E65"/>
  <c r="D65"/>
  <c r="D114" i="111"/>
  <c r="D134"/>
  <c r="E122" i="91"/>
  <c r="E84" i="111"/>
  <c r="E114"/>
  <c r="E134"/>
  <c r="C134"/>
  <c r="E136"/>
  <c r="F74" i="80"/>
  <c r="E52"/>
  <c r="D52"/>
  <c r="E33" i="79"/>
  <c r="D17"/>
  <c r="A16" i="109"/>
  <c r="G16"/>
  <c r="B3"/>
  <c r="B8"/>
  <c r="A2"/>
  <c r="E2"/>
  <c r="C86" i="91"/>
  <c r="C102"/>
  <c r="D102"/>
  <c r="C122"/>
  <c r="C128"/>
  <c r="F68" i="80"/>
  <c r="E68"/>
  <c r="F81" i="91"/>
  <c r="F76"/>
  <c r="F75"/>
  <c r="F74"/>
  <c r="F73"/>
  <c r="D122"/>
  <c r="D41"/>
  <c r="D45"/>
  <c r="D66"/>
  <c r="F25"/>
  <c r="F24"/>
  <c r="F21"/>
  <c r="F17"/>
  <c r="F16"/>
  <c r="F7"/>
  <c r="F6"/>
  <c r="F13"/>
  <c r="F23"/>
  <c r="F86"/>
  <c r="F102"/>
  <c r="F72"/>
  <c r="D60" i="79"/>
  <c r="D51"/>
  <c r="D32"/>
  <c r="F122" i="91"/>
  <c r="F5"/>
  <c r="D128"/>
  <c r="F66"/>
  <c r="E128"/>
  <c r="F33" i="79"/>
  <c r="F60"/>
  <c r="F45"/>
  <c r="E60"/>
  <c r="E45"/>
  <c r="F17"/>
  <c r="F29"/>
  <c r="E17"/>
  <c r="E29"/>
  <c r="F27" i="80"/>
  <c r="E27"/>
  <c r="D17"/>
  <c r="D27"/>
  <c r="D64"/>
  <c r="D43"/>
  <c r="D31"/>
  <c r="F64"/>
  <c r="F43"/>
  <c r="F31"/>
  <c r="E64"/>
  <c r="D68"/>
  <c r="D8" i="79"/>
  <c r="D75"/>
  <c r="D81"/>
  <c r="E32"/>
  <c r="E81"/>
  <c r="F76" i="80"/>
  <c r="E76"/>
  <c r="D76"/>
  <c r="F32" i="79"/>
  <c r="F81"/>
  <c r="D29"/>
</calcChain>
</file>

<file path=xl/sharedStrings.xml><?xml version="1.0" encoding="utf-8"?>
<sst xmlns="http://schemas.openxmlformats.org/spreadsheetml/2006/main" count="1137" uniqueCount="399">
  <si>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</si>
  <si>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</si>
  <si>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</si>
  <si>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</si>
  <si>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</si>
  <si>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</si>
  <si>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</si>
  <si>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</si>
  <si>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</si>
  <si>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</si>
  <si>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</si>
  <si>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</si>
  <si>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</si>
  <si>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</si>
  <si>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</si>
  <si>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K I A D Á S O K</t>
  </si>
  <si>
    <t>Kiadási jogcímek</t>
  </si>
  <si>
    <t>Személyi  juttatások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</si>
  <si>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</si>
  <si>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</si>
  <si>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</si>
  <si>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</si>
  <si>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</si>
  <si>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</si>
  <si>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Átengedett központi adók</t>
  </si>
  <si>
    <t>EU támogatás</t>
  </si>
  <si>
    <t>Kiadások</t>
  </si>
  <si>
    <t>Egyéb fejlesztési célú kiadások</t>
  </si>
  <si>
    <t>Általános tartalék</t>
  </si>
  <si>
    <t>Céltartalék</t>
  </si>
  <si>
    <t>02</t>
  </si>
  <si>
    <t>Sor-
szám</t>
  </si>
  <si>
    <t>Illetékek</t>
  </si>
  <si>
    <t>Előző évi pénzmaradvány igénybevétele</t>
  </si>
  <si>
    <t>3.1.</t>
  </si>
  <si>
    <t>3.2.</t>
  </si>
  <si>
    <t>3.3.</t>
  </si>
  <si>
    <t>3.4.</t>
  </si>
  <si>
    <t>4.1.</t>
  </si>
  <si>
    <t>4.2.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</si>
  <si>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</si>
  <si>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</si>
  <si>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</si>
  <si>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</si>
  <si>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</si>
  <si>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</si>
  <si>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</si>
  <si>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</si>
  <si>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</si>
  <si>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</si>
  <si>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</si>
  <si>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</si>
  <si>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</si>
  <si>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</si>
  <si>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</si>
  <si>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</si>
  <si>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</si>
  <si>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</si>
  <si>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</si>
  <si>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</si>
  <si>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</si>
  <si>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</si>
  <si>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</si>
  <si>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</si>
  <si>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</si>
  <si>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</si>
  <si>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</si>
  <si>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</si>
  <si>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</si>
  <si>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</si>
  <si>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</si>
  <si>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</si>
  <si>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</si>
  <si>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</si>
  <si>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Támogatásértékű működési bevételek</t>
  </si>
  <si>
    <t>Támogatásértékű felhalmozási bevételek</t>
  </si>
  <si>
    <t>Működési célú pénzeszközátvétel</t>
  </si>
  <si>
    <t>2.7.</t>
  </si>
  <si>
    <t>Egyéb</t>
  </si>
  <si>
    <t>Dologi  kiadások</t>
  </si>
  <si>
    <t>Működési célú pénzeszköz átvétel államháztartáson kívülről</t>
  </si>
  <si>
    <t>Felhalmozási célú pénzeszk. átvétel államháztartáson kívülről</t>
  </si>
  <si>
    <t>1.5.</t>
  </si>
  <si>
    <t>11.1.</t>
  </si>
  <si>
    <t>11.2.</t>
  </si>
  <si>
    <t>1. sz. táblázat</t>
  </si>
  <si>
    <t>2. sz. táblázat</t>
  </si>
  <si>
    <t>3. sz. táblázat</t>
  </si>
  <si>
    <t>Pénzügyi befektetésekből származó bevétel</t>
  </si>
  <si>
    <t>Rövid lejáratú hitelek felvétele</t>
  </si>
  <si>
    <t>Hosszú lejáratú hitelek felvétele</t>
  </si>
  <si>
    <t>KÖLTSÉGVETÉSI KIADÁSOK ÖSSZESEN (1+2+3+4)</t>
  </si>
  <si>
    <t xml:space="preserve"> KIADÁSOK ÖSSZESEN: (5+6)</t>
  </si>
  <si>
    <t>Rövid lejáratú hitelek törlesztése</t>
  </si>
  <si>
    <t>Hosszú lejáratú hitelek törlesztése</t>
  </si>
  <si>
    <t>KÖLTSÉGVETÉSI BEVÉTELEK ÉS KIADÁSOK EGYENLEGE</t>
  </si>
  <si>
    <t>I. Önkormányzat működési bevételei (2+3+4)</t>
  </si>
  <si>
    <t>Bírságok, díjak, pótlékok</t>
  </si>
  <si>
    <t>Egyéb sajátos bevételek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</si>
  <si>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</si>
  <si>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</si>
  <si>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</si>
  <si>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</si>
  <si>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</si>
  <si>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</si>
  <si>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</si>
  <si>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</si>
  <si>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</si>
  <si>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</si>
  <si>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</si>
  <si>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</si>
  <si>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 xml:space="preserve">4. </t>
  </si>
  <si>
    <t>II. Közhatalmi bevételek</t>
  </si>
  <si>
    <t>5.4.</t>
  </si>
  <si>
    <t>5.5.</t>
  </si>
  <si>
    <t>5.6.</t>
  </si>
  <si>
    <t>5.7.</t>
  </si>
  <si>
    <t>5.8.</t>
  </si>
  <si>
    <t>Felhasználási kötöttséggel járó normatív támogatás</t>
  </si>
  <si>
    <t>Központosított előirányzatok</t>
  </si>
  <si>
    <t>Címzett és céltámogatások</t>
  </si>
  <si>
    <t>Megyei önkormányzatok működésének támogatása</t>
  </si>
  <si>
    <t>6.1.5.</t>
  </si>
  <si>
    <t>6.2.5.</t>
  </si>
  <si>
    <t>Működési célú támogatásértékű bevétel (6.1.1.+…+6.1.5.)</t>
  </si>
  <si>
    <t>Társadalombiztosítás pénzügyi alapjából átvett pénzeszköz</t>
  </si>
  <si>
    <t>Helyi, nemzetiségi önkormányzattól átvett pénzeszköz</t>
  </si>
  <si>
    <t>Többcélú kistérségi társulástól, jogi személyiségű társulástól átvett pénzeszköz</t>
  </si>
  <si>
    <t>Egyéb működési célú támogatásértékű bevétel</t>
  </si>
  <si>
    <t>Felhalmozási célú támogatásértékű bevétel (6.2.1.+…+6.2.5.)</t>
  </si>
  <si>
    <t xml:space="preserve">7. </t>
  </si>
  <si>
    <t>7.3.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</si>
  <si>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</si>
  <si>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</si>
  <si>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</si>
  <si>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</si>
  <si>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</si>
  <si>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VII. Kölcsön (munkavállalónak adott kölcsön) visszatérülése</t>
  </si>
  <si>
    <t>KÖLTSÉGVETÉSI BEVÉTELEK ÖSSZESEN: (2+…+9)</t>
  </si>
  <si>
    <t>Előző évek működési célú pénzmaradványa, vállalkozási maradványa</t>
  </si>
  <si>
    <t>Előző évek felhalmozási célú pénzmaradványa, vállalkozási maradványa</t>
  </si>
  <si>
    <t>IX. Finanszírozási célú pénzügyi műveletek bevételei (10.1+10.2.)</t>
  </si>
  <si>
    <t>12.1.</t>
  </si>
  <si>
    <t>12.1.2.</t>
  </si>
  <si>
    <t>12.1.3.</t>
  </si>
  <si>
    <t>12.1.4.</t>
  </si>
  <si>
    <t>12.1.5.</t>
  </si>
  <si>
    <t>12.1.6.</t>
  </si>
  <si>
    <t>12.2.</t>
  </si>
  <si>
    <t>12.2.1.</t>
  </si>
  <si>
    <t>12.2.2.</t>
  </si>
  <si>
    <t>12.2.3.</t>
  </si>
  <si>
    <t>12.2.4.</t>
  </si>
  <si>
    <t>12.2.5.</t>
  </si>
  <si>
    <t>12.2.6.</t>
  </si>
  <si>
    <t>12.2.7.</t>
  </si>
  <si>
    <t>BEVÉTELEK ÖSSZESEN: (10+11+12)</t>
  </si>
  <si>
    <t>12.1.1.</t>
  </si>
  <si>
    <t>Működési célú pénzügyi műveletek bevételei (12.1.1.+…+.12.1.6.)</t>
  </si>
  <si>
    <t>Értékpapír kibocsátása, értékesítése</t>
  </si>
  <si>
    <t>Hitelek felvétele</t>
  </si>
  <si>
    <t>Kapott kölcsön, nyújtott kölcsön visszatérülése</t>
  </si>
  <si>
    <t>Forgatási célú belföldi, külföldi értékpapírok kibocsátása, értékesítése</t>
  </si>
  <si>
    <t>Betét visszavonásából származó bevétel</t>
  </si>
  <si>
    <t>Egyéb működési, finanszírozási célú bevétel</t>
  </si>
  <si>
    <t>Felhalmozási célú pénzügyi műveletek bevételei (12.2.1.+…+.12.2.7.)</t>
  </si>
  <si>
    <t>Befektetési célú belföldi, külföldi értékpapírok kibocsátása, értékesítése</t>
  </si>
  <si>
    <t>Egyéb felhalmozási finanszírozási célú bevétel</t>
  </si>
  <si>
    <t>Munkaadókat terhelő járulékok és szociális hozzájárulási adó</t>
  </si>
  <si>
    <t>Ellátottak pénzbeli juttatásai</t>
  </si>
  <si>
    <t>Egyéb működési célú kiadások</t>
  </si>
  <si>
    <t>1.13.</t>
  </si>
  <si>
    <t>Intézményi beruházási kiadások</t>
  </si>
  <si>
    <t>Felújítások</t>
  </si>
  <si>
    <t>Lakástámogatás</t>
  </si>
  <si>
    <t>Lakásépítés</t>
  </si>
  <si>
    <t>2.8.</t>
  </si>
  <si>
    <t>2.9.</t>
  </si>
  <si>
    <t>2.10.</t>
  </si>
  <si>
    <t>2.11.</t>
  </si>
  <si>
    <t>EU-s forrásból finanszírozott támogatással megvalósuló programok, projektek kiadásai</t>
  </si>
  <si>
    <t>EU-s forrásból finanszírozott támogatással megvalósuló programok, projektek önkormányzati hozzájárulásának kiadásai</t>
  </si>
  <si>
    <t>Egyéb felhalmozási célú kiadások</t>
  </si>
  <si>
    <t>III. Kölcsön (munkavállalónak adott kölcsön)</t>
  </si>
  <si>
    <t>VI. Finanszírozási célú pénzügyi műveletek kiadásai (6.1+6.2.)</t>
  </si>
  <si>
    <t>6.1.6.</t>
  </si>
  <si>
    <t>6.1.7.</t>
  </si>
  <si>
    <t>6.1.8.</t>
  </si>
  <si>
    <t>6.2.6.</t>
  </si>
  <si>
    <t>6.2.7.</t>
  </si>
  <si>
    <t>6.2.8.</t>
  </si>
  <si>
    <t>Működési célú pénzügyi műveletek kiadásai (6.1.1.+…+6.1.8.)</t>
  </si>
  <si>
    <t>Értékpapír vásárlása, visszavásárlása</t>
  </si>
  <si>
    <t>Likviditási hitelek törlesztése</t>
  </si>
  <si>
    <t>Kölcsön törlesztése, adott kölcsön</t>
  </si>
  <si>
    <t>Forgatási célú belföldi, külföldi értékpapírok vásárlása</t>
  </si>
  <si>
    <t>Betét elhelyezése</t>
  </si>
  <si>
    <t>Felhalmozási célú pénzügyi műveletek kiadásai (6.2.1.+…+.6.2.8.)</t>
  </si>
  <si>
    <t>Hitelek törlesztése</t>
  </si>
  <si>
    <t>Befektetési célú belföldi, külföldi értékpapírok vásárlása</t>
  </si>
  <si>
    <t>Egyéb hitel, kölcsön kiadásai</t>
  </si>
  <si>
    <t>Költségvetési hiány, többlet ( költségvetési bevételek 10. sor - költségvetési kiadások 5. sor) (+/-)</t>
  </si>
  <si>
    <t xml:space="preserve"> - a 2.7-ből: - Felhalmozási célú pénzmaradvány átadás</t>
  </si>
  <si>
    <t xml:space="preserve"> - Felhalmozási célú pénzeszközátadás államháztartáson kívülre</t>
  </si>
  <si>
    <t xml:space="preserve"> - Felhalmozási célú támogatásértékű kiadás</t>
  </si>
  <si>
    <t xml:space="preserve"> - Pénzügyi befektetések kiadásai</t>
  </si>
  <si>
    <t xml:space="preserve"> - az 1.5-ből: - Lakosságnak juttatott támogatások</t>
  </si>
  <si>
    <t xml:space="preserve">   - Szociális, rászorultság jellegű ellátások</t>
  </si>
  <si>
    <t xml:space="preserve">   - Működési célú pénzmaradvány átadás</t>
  </si>
  <si>
    <t xml:space="preserve">   - Működési célú pénzeszköz átadás államháztartáson kívülre</t>
  </si>
  <si>
    <t xml:space="preserve">   - Működési célú támogatásértékű kiadás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</si>
  <si>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</si>
  <si>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</si>
  <si>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</si>
  <si>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Kamatbevétel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</si>
  <si>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</si>
  <si>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</si>
  <si>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</si>
  <si>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</si>
  <si>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</si>
  <si>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I. Intézményi működési bevételek (1.1.+…+1.8.)</t>
  </si>
  <si>
    <t>Osztalék, hozambevétel</t>
  </si>
  <si>
    <t>II. Véglegesen átvett pénzeszközök (2.1.+…+2.4.)</t>
  </si>
  <si>
    <t>EU-s forrásból származó bevételek</t>
  </si>
  <si>
    <t>III. Felhalmozási célú egyéb bevételek</t>
  </si>
  <si>
    <t>IV. Kölcsön</t>
  </si>
  <si>
    <t>V. Pénzmaradvány, vállalk. tev. maradványa (5.1.+5.2.)</t>
  </si>
  <si>
    <t>Előző évi vállalkozási maradvány igénybevétele</t>
  </si>
  <si>
    <t>VI. Önkormányzati támogatás</t>
  </si>
  <si>
    <t>BEVÉTELEK ÖSSZESEN (1+2+3+4+5+6)</t>
  </si>
  <si>
    <t>III. Kölcsön</t>
  </si>
  <si>
    <t>Önkormányzati hivatal</t>
  </si>
  <si>
    <t>KIADÁSOK ÖSSZESEN: (1+2+3)</t>
  </si>
  <si>
    <t>Egyéb felhalmozási célú támogatásértékű bevétel</t>
  </si>
  <si>
    <t>-</t>
  </si>
  <si>
    <t>IV. Közhatalmi bevételek</t>
  </si>
  <si>
    <t>V. Kölcsön</t>
  </si>
  <si>
    <t>VII. Önkormányzati támogatás</t>
  </si>
  <si>
    <t>BEVÉTELEK ÖSSZESEN (1+2+3+4+5+6+7)</t>
  </si>
  <si>
    <t>VI. Pénzmaradvány, vállalk. tev. maradványa (6.1.+6.2.)</t>
  </si>
  <si>
    <t>VIII. Pénzmaradvány, vállalkozási tevékenység maradványa (12.1.+12.2.)</t>
  </si>
  <si>
    <t>Óvodai Nevelés</t>
  </si>
  <si>
    <t>Intézmény</t>
  </si>
  <si>
    <t>Módisított előirányzat</t>
  </si>
  <si>
    <t>Teljesítés</t>
  </si>
  <si>
    <t>közalkalmazottak alapilletménye</t>
  </si>
  <si>
    <t>keresetkiegészítés</t>
  </si>
  <si>
    <t>közalkalmazottak kötelező illetménypótléka</t>
  </si>
  <si>
    <t>közalkalmazottak jutalma</t>
  </si>
  <si>
    <t>közalkalmazottak közlekedési költségtérítése</t>
  </si>
  <si>
    <t>Egyéb bérrendszer hatálya alá tartozó munkabére</t>
  </si>
  <si>
    <t>közalkalmazottak egyéb feltételtől függő pótléka keresetkiegészítés</t>
  </si>
  <si>
    <t>Élelmiszerbeszerzés</t>
  </si>
  <si>
    <t>gyógyszer beszerzés</t>
  </si>
  <si>
    <t>Szakmai anyagok beszerzése</t>
  </si>
  <si>
    <t>Munkaruha, védőruha</t>
  </si>
  <si>
    <t>Készletbeszerzések</t>
  </si>
  <si>
    <t>Nem adatátviteli távközlési díjak (telefon, internet)</t>
  </si>
  <si>
    <t>Gázenergia szolgáltatás</t>
  </si>
  <si>
    <t>Villamosenergia</t>
  </si>
  <si>
    <t>Víz és csatorna díjak</t>
  </si>
  <si>
    <t>Szolgáltatások</t>
  </si>
  <si>
    <t>Vásárolt termék és Szolg. Áfa</t>
  </si>
  <si>
    <t>Belföldi kiküldetés</t>
  </si>
  <si>
    <t>különféle dologi kiadások</t>
  </si>
  <si>
    <t>Működési kamatkiadások áll.ht. Kívülre</t>
  </si>
  <si>
    <t>vendég étkeztetés</t>
  </si>
  <si>
    <t>köztisztviselői alap illetmény</t>
  </si>
  <si>
    <t>köztisztviselők illetmény kiegészítése</t>
  </si>
  <si>
    <t>köztiszviselői kötelező illetménypótlék</t>
  </si>
  <si>
    <t>jutalom</t>
  </si>
  <si>
    <t>köztisztviselők közlekedési költségtérítése</t>
  </si>
  <si>
    <t>bérkompenzáció, keresetkiegészítés</t>
  </si>
  <si>
    <t>megbízási díj</t>
  </si>
  <si>
    <t>képviselők juttatásai</t>
  </si>
  <si>
    <t>munkaruha, védő ruha</t>
  </si>
  <si>
    <t>Gázenergia</t>
  </si>
  <si>
    <t>Víz- és csatorna díjak</t>
  </si>
  <si>
    <t>Áfa  kiadások</t>
  </si>
  <si>
    <t>Reprezentáció</t>
  </si>
  <si>
    <t>Különféle dologi kiadások</t>
  </si>
  <si>
    <t>Mozgáskorlátozottak közlekedési támogatása</t>
  </si>
  <si>
    <t>módosított előirányzat</t>
  </si>
  <si>
    <t>1.3.2</t>
  </si>
  <si>
    <t>szociális étkeztetés</t>
  </si>
  <si>
    <t xml:space="preserve">Működési célú hozam- és kamatbevételek </t>
  </si>
  <si>
    <t>1.3.1.</t>
  </si>
  <si>
    <t>1.3.3.</t>
  </si>
  <si>
    <t xml:space="preserve">Egyéb támogatás </t>
  </si>
  <si>
    <t>Előző évi kp.-i kv.-i kiegészítés</t>
  </si>
  <si>
    <t>Átfutó kiadások</t>
  </si>
  <si>
    <t>Kiadások mindösszesen</t>
  </si>
  <si>
    <t>Pénzforgalom egyeztetése (adatok e/Ft)</t>
  </si>
  <si>
    <t>Intézmények</t>
  </si>
  <si>
    <t>Bevétel</t>
  </si>
  <si>
    <t>Kiadás</t>
  </si>
  <si>
    <t>Polgármesteri Hivatal</t>
  </si>
  <si>
    <t>Községi Önkormányzat</t>
  </si>
  <si>
    <t>Összesen:</t>
  </si>
  <si>
    <t>maradvány</t>
  </si>
  <si>
    <t>működési pénzeszk átvét</t>
  </si>
  <si>
    <t>felhalmozási tőke jell</t>
  </si>
  <si>
    <t>átengedett megosztott</t>
  </si>
  <si>
    <t>saját</t>
  </si>
  <si>
    <t xml:space="preserve">Vásárolt közszolgáltatások </t>
  </si>
  <si>
    <t xml:space="preserve">Egyéb különféle dologi </t>
  </si>
  <si>
    <t xml:space="preserve">Rendszeres szociális segély </t>
  </si>
  <si>
    <t xml:space="preserve">Foglalkoztatást helyettesítő tám. </t>
  </si>
  <si>
    <t xml:space="preserve">Normatív lakásfenntartási támogatás </t>
  </si>
  <si>
    <t xml:space="preserve">Rendszeres gyermekvédelmi kedvezmény - pénzbeni támogatás </t>
  </si>
  <si>
    <t xml:space="preserve">Normatív ápolási díj </t>
  </si>
  <si>
    <t xml:space="preserve">könyvbeszerzés </t>
  </si>
  <si>
    <t>1.3.sz. melléklet a ……/2013. (IX.12.) önkormányzati rendelethez</t>
  </si>
  <si>
    <t>Munkaadókat terhelő járulékok és szociális h. adó</t>
  </si>
  <si>
    <t>közalkalmazottak nem rendszeres jut. ( m.bérelőleg)</t>
  </si>
  <si>
    <t>Tüzelőanyag beszerzés</t>
  </si>
  <si>
    <t xml:space="preserve">Intézményi beruházási kiadások </t>
  </si>
  <si>
    <t>IV. Finanszírozási célú pénzügyi műveletek kiadásai</t>
  </si>
  <si>
    <t>közalkalmazottak egyéb juttatása( betegszab.)</t>
  </si>
  <si>
    <t xml:space="preserve">Szakmai anyagok beszerzése </t>
  </si>
  <si>
    <t>4.1</t>
  </si>
  <si>
    <t>KIADÁSOK ÖSSZESEN: (1+2+3+4)</t>
  </si>
  <si>
    <t>2013. évi előirányzat</t>
  </si>
  <si>
    <t>Települési Önkormányzatok működési tám.</t>
  </si>
  <si>
    <t>Nyitó pénzkészlet 2013. január 01</t>
  </si>
  <si>
    <t>Kamta kiadások</t>
  </si>
  <si>
    <t>Művelődési Ház,Községi Könyvtár</t>
  </si>
  <si>
    <t>közalkalmazottak étkezési utalvány</t>
  </si>
  <si>
    <t>Folyóiratok</t>
  </si>
  <si>
    <t>Kisértékű eszközök</t>
  </si>
  <si>
    <t>Egyéb információ hordozók</t>
  </si>
  <si>
    <t>Távközlési díjak (telefon, internet)</t>
  </si>
  <si>
    <t>Díjak,egyéb befizetések</t>
  </si>
  <si>
    <t xml:space="preserve">Egyéb különféle dologi kiadások </t>
  </si>
  <si>
    <t xml:space="preserve"> </t>
  </si>
  <si>
    <t>Eredeti előirányzat</t>
  </si>
  <si>
    <t>Tevékenység bevétele</t>
  </si>
  <si>
    <t>Záró pénzkészlet 2013.június 30.</t>
  </si>
  <si>
    <t>Csoda-vár Óvoda</t>
  </si>
  <si>
    <t>Művelődési Ház</t>
  </si>
  <si>
    <t>Művelődési Ház, Községi Könyvtár</t>
  </si>
  <si>
    <t>Csoda-Vár Egységes Óvoda Bölcsőde Sajókeresztúr</t>
  </si>
  <si>
    <t>Pénzügyi szolgáltatások kiadásai (pénzforgalmi jutalék, posta közr.díj)</t>
  </si>
  <si>
    <t>intézményi ellátási díj bevétele (óvodai)</t>
  </si>
  <si>
    <t>eredeti előirányzat</t>
  </si>
  <si>
    <t>Egyéb működési célú bevétel</t>
  </si>
  <si>
    <t>Bérleti díj (gyógyszertár)</t>
  </si>
  <si>
    <t>Általános forgalmi adó bevétel ( kiállított számlák Áfa tartalma)</t>
  </si>
  <si>
    <t>12.2.8.</t>
  </si>
  <si>
    <t>Közös Hivatal</t>
  </si>
  <si>
    <t>irodaszer, nyomtatvány (nyomtatványok, festékpatronok)</t>
  </si>
  <si>
    <t>könyv beszerzés (könyvtári könyvek)</t>
  </si>
  <si>
    <t>készletbeszerzés (tisztítószer)</t>
  </si>
  <si>
    <t>Egyéb üzemeltetési és fenntartási szolg.(riasztó felügyelet  stb.)</t>
  </si>
  <si>
    <t>Egyéb működési célú bevétel ( szöveges értékelésben kibontva)</t>
  </si>
  <si>
    <t>intézményi ellátási díj bevétele(iskolai)</t>
  </si>
  <si>
    <t>irodaszer nyomtatvány ( festékpatronok 41e/Ft, nyomtatványok, stb.)</t>
  </si>
  <si>
    <t>Nem adatátviteli távközlési díjak  (december,  január)</t>
  </si>
  <si>
    <t>Karbantartás (fűtés, számítógép)</t>
  </si>
  <si>
    <t>Egyéb üzemeltetési szolg. (postabélyeg, figyelőszolgálat, )</t>
  </si>
  <si>
    <t>Pénzügyi szolgáltatások kiadásai (pénzforgalmi jutalék)</t>
  </si>
  <si>
    <r>
      <t xml:space="preserve">I/1. Önkormányzat sajátos működési bevételei </t>
    </r>
    <r>
      <rPr>
        <sz val="12"/>
        <rFont val="Times New Roman"/>
        <family val="1"/>
        <charset val="238"/>
      </rPr>
      <t>(2.1+…+2.6)</t>
    </r>
  </si>
  <si>
    <r>
      <t xml:space="preserve">III. Támogatások, kiegészítések </t>
    </r>
    <r>
      <rPr>
        <sz val="12"/>
        <rFont val="Times New Roman"/>
        <family val="1"/>
        <charset val="238"/>
      </rPr>
      <t>(5.1+…+5.8.)</t>
    </r>
  </si>
  <si>
    <r>
      <t xml:space="preserve">IV. Támogatásértékű bevételek </t>
    </r>
    <r>
      <rPr>
        <sz val="12"/>
        <rFont val="Times New Roman"/>
        <family val="1"/>
        <charset val="238"/>
      </rPr>
      <t>(6.1+6.2)</t>
    </r>
  </si>
  <si>
    <r>
      <t xml:space="preserve">V. Felhalmozási célú bevételek </t>
    </r>
    <r>
      <rPr>
        <sz val="12"/>
        <rFont val="Times New Roman"/>
        <family val="1"/>
        <charset val="238"/>
      </rPr>
      <t>(7.1+…+7.3)</t>
    </r>
  </si>
  <si>
    <r>
      <t xml:space="preserve">VI. Átvett pénzeszközök </t>
    </r>
    <r>
      <rPr>
        <sz val="12"/>
        <rFont val="Times New Roman"/>
        <family val="1"/>
        <charset val="238"/>
      </rPr>
      <t>(8.1+8.2.)</t>
    </r>
  </si>
  <si>
    <r>
      <t xml:space="preserve">I. Működési költségvetés kiadásai </t>
    </r>
    <r>
      <rPr>
        <sz val="12"/>
        <rFont val="Times New Roman"/>
        <family val="1"/>
        <charset val="238"/>
      </rPr>
      <t>(1.1+…+1.5.)</t>
    </r>
  </si>
  <si>
    <r>
      <t xml:space="preserve">II. Felhalmozási költségvetés kiadásai </t>
    </r>
    <r>
      <rPr>
        <sz val="12"/>
        <rFont val="Times New Roman"/>
        <family val="1"/>
        <charset val="238"/>
      </rPr>
      <t>(2.1+…+2.7)</t>
    </r>
  </si>
  <si>
    <r>
      <t xml:space="preserve">IV. Tartalékok </t>
    </r>
    <r>
      <rPr>
        <sz val="12"/>
        <rFont val="Times New Roman"/>
        <family val="1"/>
        <charset val="238"/>
      </rPr>
      <t>(4.1.+4.2.)</t>
    </r>
  </si>
  <si>
    <r>
      <t xml:space="preserve">II. Felhalmozási költségvetés kiadásai </t>
    </r>
    <r>
      <rPr>
        <sz val="12"/>
        <rFont val="Times New Roman"/>
        <family val="1"/>
        <charset val="238"/>
      </rPr>
      <t>(2.1+…+2.4)</t>
    </r>
  </si>
  <si>
    <t>Áru- és készletértékesítés ( ételmaradék, üveg visszaváltás)</t>
  </si>
  <si>
    <t>könyv beszerzés (Óvoda vezetői ismeretek, tájékoztatók)</t>
  </si>
  <si>
    <t>Karbantartás, kisjavítás ( hintalánc, tűzoltókészülékek karbantartása)</t>
  </si>
  <si>
    <t>Egyéb üzemeltetési és fenntartási szolg.(riasztó felügyelet 21eFt; rágcsálóírtás 22 eFt,-; ÁNTSZ, jégoldó, kémiai kockázat elemzés stb.)</t>
  </si>
  <si>
    <t>Egyéb különféle dologi kiadások (gyermeknap)</t>
  </si>
  <si>
    <t>Sajókeeresztúr Községi Önkormányzat Polgármesteri Hivatala</t>
  </si>
  <si>
    <r>
      <t xml:space="preserve">Köztisztviselők egyéb juttatása </t>
    </r>
    <r>
      <rPr>
        <i/>
        <sz val="10"/>
        <rFont val="Times New Roman"/>
        <family val="1"/>
        <charset val="238"/>
      </rPr>
      <t>(étkezési utalvány)</t>
    </r>
  </si>
  <si>
    <r>
      <t>Egyéb bérrendszer hat.alá tartozó mbére</t>
    </r>
    <r>
      <rPr>
        <i/>
        <sz val="10"/>
        <rFont val="Times New Roman"/>
        <family val="1"/>
        <charset val="238"/>
      </rPr>
      <t xml:space="preserve"> </t>
    </r>
  </si>
  <si>
    <t>ÉMÁSZ részvény</t>
  </si>
  <si>
    <t>könyvszerinti érték</t>
  </si>
  <si>
    <t>Letét, biztosíték csatornamű</t>
  </si>
  <si>
    <t>Sajókeresztúri Közös Önkormányzati Hivatal</t>
  </si>
  <si>
    <t>2013. I. FÉLÉVI KÖLTSÉGVETÉSÉNEK MÉRLEGE</t>
  </si>
  <si>
    <t>a 7/2013. számú önkormányzati rendelethez</t>
  </si>
  <si>
    <t xml:space="preserve">Átfutó kiadások </t>
  </si>
  <si>
    <t>Egyéb bérrendszer hatálya alá tartozó munkabére (pályázat)</t>
  </si>
  <si>
    <t xml:space="preserve"> tisztítószer</t>
  </si>
  <si>
    <t>TÁMOP 3.2.4.A-11</t>
  </si>
  <si>
    <t>1.2.sz. melléklet a ………..önkormányzati rendelethez</t>
  </si>
  <si>
    <r>
      <t xml:space="preserve">I/1. Önkormányzat sajátos működési bevételei </t>
    </r>
    <r>
      <rPr>
        <sz val="15"/>
        <rFont val="Times New Roman"/>
        <family val="1"/>
        <charset val="238"/>
      </rPr>
      <t>(2.1+…+2.6)</t>
    </r>
  </si>
  <si>
    <r>
      <t xml:space="preserve">III. Támogatások, kiegészítések </t>
    </r>
    <r>
      <rPr>
        <sz val="15"/>
        <rFont val="Times New Roman"/>
        <family val="1"/>
        <charset val="238"/>
      </rPr>
      <t>(5.1+…+5.8.)</t>
    </r>
  </si>
  <si>
    <r>
      <t xml:space="preserve">IV. Támogatásértékű bevételek </t>
    </r>
    <r>
      <rPr>
        <sz val="15"/>
        <rFont val="Times New Roman"/>
        <family val="1"/>
        <charset val="238"/>
      </rPr>
      <t>(6.1+6.2)</t>
    </r>
  </si>
  <si>
    <r>
      <t xml:space="preserve">V. Felhalmozási célú bevételek </t>
    </r>
    <r>
      <rPr>
        <sz val="15"/>
        <rFont val="Times New Roman"/>
        <family val="1"/>
        <charset val="238"/>
      </rPr>
      <t>(7.1+…+7.3)</t>
    </r>
  </si>
  <si>
    <r>
      <t xml:space="preserve">VI. Átvett pénzeszközök </t>
    </r>
    <r>
      <rPr>
        <sz val="15"/>
        <rFont val="Times New Roman"/>
        <family val="1"/>
        <charset val="238"/>
      </rPr>
      <t>(8.1+8.2.)</t>
    </r>
  </si>
  <si>
    <r>
      <t xml:space="preserve">I. Működési költségvetés kiadásai </t>
    </r>
    <r>
      <rPr>
        <sz val="15"/>
        <rFont val="Times New Roman"/>
        <family val="1"/>
        <charset val="238"/>
      </rPr>
      <t>(1.1+…+1.5.)</t>
    </r>
  </si>
  <si>
    <r>
      <t xml:space="preserve">II. Felhalmozási költségvetés kiadásai </t>
    </r>
    <r>
      <rPr>
        <sz val="15"/>
        <rFont val="Times New Roman"/>
        <family val="1"/>
        <charset val="238"/>
      </rPr>
      <t>(2.1+…+2.7)</t>
    </r>
  </si>
  <si>
    <r>
      <t xml:space="preserve">IV. Tartalékok </t>
    </r>
    <r>
      <rPr>
        <sz val="15"/>
        <rFont val="Times New Roman"/>
        <family val="1"/>
        <charset val="238"/>
      </rPr>
      <t>(4.1.+4.2.)</t>
    </r>
  </si>
  <si>
    <t xml:space="preserve">  Működési célú támogatásértékű kiadás</t>
  </si>
  <si>
    <t>Működési célú pénzeszköz átadás államháztartáson kívülre</t>
  </si>
</sst>
</file>

<file path=xl/styles.xml><?xml version="1.0" encoding="utf-8"?>
<styleSheet xmlns="http://schemas.openxmlformats.org/spreadsheetml/2006/main">
  <numFmts count="1">
    <numFmt numFmtId="164" formatCode="#,###"/>
  </numFmts>
  <fonts count="25"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"/>
      <family val="1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5"/>
      <name val="Times New Roman"/>
      <family val="1"/>
      <charset val="238"/>
    </font>
    <font>
      <sz val="15"/>
      <name val="Times New Roman"/>
      <family val="1"/>
      <charset val="238"/>
    </font>
    <font>
      <b/>
      <i/>
      <sz val="15"/>
      <name val="Times New Roman"/>
      <family val="1"/>
      <charset val="238"/>
    </font>
    <font>
      <i/>
      <sz val="15"/>
      <name val="Times New Roman"/>
      <family val="1"/>
      <charset val="238"/>
    </font>
    <font>
      <sz val="15"/>
      <color indexed="10"/>
      <name val="Times New Roman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</cellStyleXfs>
  <cellXfs count="440">
    <xf numFmtId="0" fontId="0" fillId="0" borderId="0" xfId="0"/>
    <xf numFmtId="0" fontId="6" fillId="0" borderId="0" xfId="0" applyFont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left" wrapText="1" indent="1"/>
    </xf>
    <xf numFmtId="0" fontId="11" fillId="0" borderId="0" xfId="0" applyFont="1"/>
    <xf numFmtId="0" fontId="12" fillId="0" borderId="0" xfId="0" applyFont="1"/>
    <xf numFmtId="0" fontId="6" fillId="0" borderId="0" xfId="0" applyFont="1"/>
    <xf numFmtId="3" fontId="12" fillId="0" borderId="0" xfId="0" applyNumberFormat="1" applyFont="1"/>
    <xf numFmtId="3" fontId="6" fillId="0" borderId="0" xfId="0" applyNumberFormat="1" applyFont="1"/>
    <xf numFmtId="3" fontId="14" fillId="0" borderId="0" xfId="0" applyNumberFormat="1" applyFont="1"/>
    <xf numFmtId="164" fontId="4" fillId="0" borderId="0" xfId="4" applyNumberFormat="1" applyFont="1" applyFill="1" applyBorder="1" applyAlignment="1" applyProtection="1">
      <alignment horizontal="centerContinuous" vertical="center"/>
    </xf>
    <xf numFmtId="164" fontId="4" fillId="0" borderId="0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 applyFill="1" applyBorder="1" applyAlignment="1" applyProtection="1">
      <alignment horizontal="centerContinuous" vertical="center"/>
    </xf>
    <xf numFmtId="3" fontId="6" fillId="0" borderId="0" xfId="4" applyNumberFormat="1" applyFont="1" applyFill="1" applyAlignment="1" applyProtection="1">
      <alignment horizontal="right" vertical="center"/>
      <protection locked="0"/>
    </xf>
    <xf numFmtId="10" fontId="6" fillId="0" borderId="0" xfId="4" applyNumberFormat="1" applyFont="1" applyFill="1" applyAlignment="1" applyProtection="1">
      <alignment horizontal="right" vertical="center"/>
      <protection locked="0"/>
    </xf>
    <xf numFmtId="0" fontId="6" fillId="0" borderId="0" xfId="4" applyFont="1" applyFill="1"/>
    <xf numFmtId="3" fontId="15" fillId="0" borderId="0" xfId="0" applyNumberFormat="1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4" xfId="4" applyFont="1" applyFill="1" applyBorder="1" applyAlignment="1" applyProtection="1">
      <alignment horizontal="center" vertical="center" wrapText="1"/>
    </xf>
    <xf numFmtId="3" fontId="4" fillId="0" borderId="5" xfId="4" applyNumberFormat="1" applyFont="1" applyFill="1" applyBorder="1" applyAlignment="1" applyProtection="1">
      <alignment horizontal="center" vertical="center" wrapText="1"/>
    </xf>
    <xf numFmtId="3" fontId="4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4" fillId="0" borderId="6" xfId="4" applyNumberFormat="1" applyFont="1" applyFill="1" applyBorder="1" applyAlignment="1" applyProtection="1">
      <alignment horizontal="right" vertical="center"/>
      <protection locked="0"/>
    </xf>
    <xf numFmtId="10" fontId="4" fillId="0" borderId="0" xfId="4" applyNumberFormat="1" applyFont="1" applyFill="1" applyBorder="1" applyAlignment="1" applyProtection="1">
      <alignment horizontal="right" vertical="center"/>
      <protection locked="0"/>
    </xf>
    <xf numFmtId="0" fontId="4" fillId="0" borderId="7" xfId="4" applyFont="1" applyFill="1" applyBorder="1" applyAlignment="1" applyProtection="1">
      <alignment horizontal="center" vertical="center" wrapText="1"/>
    </xf>
    <xf numFmtId="0" fontId="4" fillId="0" borderId="8" xfId="4" applyFont="1" applyFill="1" applyBorder="1" applyAlignment="1" applyProtection="1">
      <alignment horizontal="center" vertical="center" wrapText="1"/>
    </xf>
    <xf numFmtId="3" fontId="4" fillId="0" borderId="9" xfId="4" applyNumberFormat="1" applyFont="1" applyFill="1" applyBorder="1" applyAlignment="1" applyProtection="1">
      <alignment horizontal="center" vertical="center" wrapText="1"/>
    </xf>
    <xf numFmtId="3" fontId="4" fillId="0" borderId="8" xfId="4" applyNumberFormat="1" applyFont="1" applyFill="1" applyBorder="1" applyAlignment="1" applyProtection="1">
      <alignment horizontal="center" vertical="center"/>
      <protection locked="0"/>
    </xf>
    <xf numFmtId="10" fontId="6" fillId="0" borderId="0" xfId="4" applyNumberFormat="1" applyFont="1" applyFill="1" applyBorder="1" applyAlignment="1" applyProtection="1">
      <alignment horizontal="right" vertical="center"/>
      <protection locked="0"/>
    </xf>
    <xf numFmtId="0" fontId="4" fillId="0" borderId="3" xfId="4" applyFont="1" applyFill="1" applyBorder="1" applyAlignment="1" applyProtection="1">
      <alignment horizontal="left" vertical="center" wrapText="1" indent="1"/>
    </xf>
    <xf numFmtId="0" fontId="4" fillId="0" borderId="4" xfId="4" applyFont="1" applyFill="1" applyBorder="1" applyAlignment="1" applyProtection="1">
      <alignment horizontal="left" vertical="center" wrapText="1"/>
    </xf>
    <xf numFmtId="3" fontId="4" fillId="0" borderId="5" xfId="4" applyNumberFormat="1" applyFont="1" applyFill="1" applyBorder="1" applyAlignment="1" applyProtection="1">
      <alignment horizontal="right" vertical="center" wrapText="1"/>
    </xf>
    <xf numFmtId="10" fontId="4" fillId="0" borderId="0" xfId="4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4" applyFont="1" applyFill="1" applyBorder="1" applyAlignment="1" applyProtection="1">
      <alignment horizontal="left" vertical="center" wrapText="1"/>
    </xf>
    <xf numFmtId="0" fontId="6" fillId="0" borderId="2" xfId="4" applyFont="1" applyFill="1" applyBorder="1" applyAlignment="1" applyProtection="1">
      <alignment horizontal="left" vertical="center" wrapText="1"/>
    </xf>
    <xf numFmtId="3" fontId="6" fillId="0" borderId="2" xfId="4" applyNumberFormat="1" applyFont="1" applyFill="1" applyBorder="1" applyAlignment="1" applyProtection="1">
      <alignment horizontal="right" vertical="center"/>
      <protection locked="0"/>
    </xf>
    <xf numFmtId="3" fontId="4" fillId="0" borderId="6" xfId="4" applyNumberFormat="1" applyFont="1" applyFill="1" applyBorder="1" applyAlignment="1" applyProtection="1">
      <alignment horizontal="right" vertical="center" wrapText="1"/>
    </xf>
    <xf numFmtId="0" fontId="6" fillId="0" borderId="8" xfId="4" applyFont="1" applyFill="1" applyBorder="1" applyAlignment="1" applyProtection="1">
      <alignment horizontal="left" vertical="center" wrapText="1"/>
    </xf>
    <xf numFmtId="49" fontId="6" fillId="0" borderId="2" xfId="4" applyNumberFormat="1" applyFont="1" applyFill="1" applyBorder="1" applyAlignment="1" applyProtection="1">
      <alignment horizontal="left" vertical="center" wrapText="1" indent="1"/>
    </xf>
    <xf numFmtId="0" fontId="14" fillId="0" borderId="2" xfId="4" applyFont="1" applyFill="1" applyBorder="1" applyAlignment="1" applyProtection="1">
      <alignment horizontal="left" vertical="center" wrapText="1"/>
    </xf>
    <xf numFmtId="3" fontId="14" fillId="0" borderId="2" xfId="4" applyNumberFormat="1" applyFont="1" applyFill="1" applyBorder="1" applyAlignment="1" applyProtection="1">
      <alignment horizontal="right" vertical="center" wrapText="1"/>
    </xf>
    <xf numFmtId="3" fontId="6" fillId="0" borderId="2" xfId="4" applyNumberFormat="1" applyFont="1" applyFill="1" applyBorder="1" applyAlignment="1" applyProtection="1">
      <alignment horizontal="right" vertical="center" wrapText="1"/>
      <protection locked="0"/>
    </xf>
    <xf numFmtId="49" fontId="6" fillId="0" borderId="11" xfId="4" applyNumberFormat="1" applyFont="1" applyFill="1" applyBorder="1" applyAlignment="1" applyProtection="1">
      <alignment horizontal="left" vertical="center" wrapText="1" indent="1"/>
    </xf>
    <xf numFmtId="3" fontId="4" fillId="0" borderId="4" xfId="4" applyNumberFormat="1" applyFont="1" applyFill="1" applyBorder="1" applyAlignment="1" applyProtection="1">
      <alignment horizontal="right" vertical="center" wrapText="1"/>
    </xf>
    <xf numFmtId="0" fontId="4" fillId="0" borderId="0" xfId="4" applyFont="1" applyFill="1" applyBorder="1" applyAlignment="1" applyProtection="1">
      <alignment vertical="center" wrapText="1"/>
    </xf>
    <xf numFmtId="3" fontId="4" fillId="0" borderId="0" xfId="4" applyNumberFormat="1" applyFont="1" applyFill="1" applyBorder="1" applyAlignment="1" applyProtection="1">
      <alignment vertical="center" wrapText="1"/>
    </xf>
    <xf numFmtId="0" fontId="4" fillId="0" borderId="4" xfId="4" applyFont="1" applyFill="1" applyBorder="1" applyAlignment="1" applyProtection="1">
      <alignment vertical="center" wrapText="1"/>
    </xf>
    <xf numFmtId="3" fontId="16" fillId="0" borderId="2" xfId="4" applyNumberFormat="1" applyFont="1" applyFill="1" applyBorder="1" applyAlignment="1" applyProtection="1">
      <alignment horizontal="right" vertical="center"/>
      <protection locked="0"/>
    </xf>
    <xf numFmtId="3" fontId="14" fillId="0" borderId="2" xfId="4" applyNumberFormat="1" applyFont="1" applyFill="1" applyBorder="1" applyAlignment="1" applyProtection="1">
      <alignment horizontal="right" vertical="center"/>
      <protection locked="0"/>
    </xf>
    <xf numFmtId="3" fontId="17" fillId="0" borderId="2" xfId="4" applyNumberFormat="1" applyFont="1" applyFill="1" applyBorder="1" applyAlignment="1" applyProtection="1">
      <alignment horizontal="right" vertical="center"/>
      <protection locked="0"/>
    </xf>
    <xf numFmtId="10" fontId="15" fillId="0" borderId="0" xfId="4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" applyFont="1" applyFill="1"/>
    <xf numFmtId="0" fontId="6" fillId="0" borderId="2" xfId="4" applyFont="1" applyFill="1" applyBorder="1" applyAlignment="1" applyProtection="1">
      <alignment horizontal="left" wrapText="1"/>
    </xf>
    <xf numFmtId="3" fontId="6" fillId="0" borderId="2" xfId="4" applyNumberFormat="1" applyFont="1" applyFill="1" applyBorder="1" applyAlignment="1" applyProtection="1">
      <alignment vertical="center" wrapText="1"/>
    </xf>
    <xf numFmtId="0" fontId="4" fillId="0" borderId="0" xfId="4" applyFont="1" applyFill="1"/>
    <xf numFmtId="0" fontId="4" fillId="0" borderId="0" xfId="4" applyFont="1" applyFill="1" applyBorder="1" applyAlignment="1" applyProtection="1">
      <alignment horizontal="left" vertical="center" wrapText="1" indent="1"/>
    </xf>
    <xf numFmtId="3" fontId="4" fillId="0" borderId="0" xfId="4" applyNumberFormat="1" applyFont="1" applyFill="1" applyBorder="1" applyAlignment="1" applyProtection="1">
      <alignment horizontal="right" vertical="center" wrapText="1"/>
    </xf>
    <xf numFmtId="0" fontId="6" fillId="0" borderId="0" xfId="4" applyFont="1" applyFill="1" applyAlignment="1">
      <alignment wrapText="1"/>
    </xf>
    <xf numFmtId="3" fontId="6" fillId="0" borderId="0" xfId="4" applyNumberFormat="1" applyFont="1" applyFill="1"/>
    <xf numFmtId="3" fontId="6" fillId="0" borderId="0" xfId="4" applyNumberFormat="1" applyFont="1" applyFill="1" applyBorder="1" applyAlignment="1" applyProtection="1">
      <alignment horizontal="right" vertical="center"/>
      <protection locked="0"/>
    </xf>
    <xf numFmtId="3" fontId="6" fillId="0" borderId="0" xfId="4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6" fillId="0" borderId="0" xfId="0" applyNumberFormat="1" applyFont="1" applyFill="1" applyAlignment="1" applyProtection="1">
      <alignment vertical="center" wrapText="1"/>
      <protection locked="0"/>
    </xf>
    <xf numFmtId="164" fontId="6" fillId="0" borderId="0" xfId="0" applyNumberFormat="1" applyFont="1" applyFill="1" applyAlignment="1">
      <alignment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vertical="center" wrapText="1"/>
    </xf>
    <xf numFmtId="0" fontId="14" fillId="0" borderId="0" xfId="0" applyFont="1" applyFill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left" vertical="center" wrapText="1" indent="1"/>
    </xf>
    <xf numFmtId="3" fontId="14" fillId="0" borderId="2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 applyProtection="1">
      <alignment vertical="center" wrapText="1"/>
    </xf>
    <xf numFmtId="0" fontId="4" fillId="0" borderId="2" xfId="4" applyFont="1" applyFill="1" applyBorder="1" applyAlignment="1" applyProtection="1">
      <alignment horizontal="left" vertical="center" wrapText="1" indent="1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49" fontId="4" fillId="0" borderId="2" xfId="4" applyNumberFormat="1" applyFont="1" applyFill="1" applyBorder="1" applyAlignment="1" applyProtection="1">
      <alignment horizontal="left" vertical="center" wrapText="1" indent="1"/>
    </xf>
    <xf numFmtId="49" fontId="6" fillId="0" borderId="2" xfId="4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vertical="center" wrapText="1"/>
    </xf>
    <xf numFmtId="164" fontId="4" fillId="0" borderId="17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4" applyFont="1" applyFill="1" applyBorder="1" applyAlignment="1" applyProtection="1">
      <alignment horizontal="left" vertical="center" wrapText="1" indent="1"/>
    </xf>
    <xf numFmtId="3" fontId="14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  <protection locked="0"/>
    </xf>
    <xf numFmtId="3" fontId="14" fillId="0" borderId="17" xfId="0" applyNumberFormat="1" applyFont="1" applyFill="1" applyBorder="1" applyAlignment="1">
      <alignment vertical="center" wrapText="1"/>
    </xf>
    <xf numFmtId="0" fontId="15" fillId="0" borderId="2" xfId="4" applyFont="1" applyFill="1" applyBorder="1" applyAlignment="1" applyProtection="1">
      <alignment horizontal="left" vertical="center" wrapText="1" indent="1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3" fontId="14" fillId="0" borderId="17" xfId="0" applyNumberFormat="1" applyFont="1" applyFill="1" applyBorder="1" applyAlignment="1" applyProtection="1">
      <alignment vertical="center" wrapText="1"/>
      <protection locked="0"/>
    </xf>
    <xf numFmtId="3" fontId="15" fillId="0" borderId="2" xfId="0" applyNumberFormat="1" applyFont="1" applyFill="1" applyBorder="1" applyAlignment="1" applyProtection="1">
      <alignment vertical="center" wrapText="1"/>
      <protection locked="0"/>
    </xf>
    <xf numFmtId="3" fontId="15" fillId="0" borderId="17" xfId="0" applyNumberFormat="1" applyFont="1" applyFill="1" applyBorder="1" applyAlignment="1" applyProtection="1">
      <alignment vertical="center" wrapText="1"/>
      <protection locked="0"/>
    </xf>
    <xf numFmtId="3" fontId="6" fillId="0" borderId="17" xfId="0" applyNumberFormat="1" applyFont="1" applyFill="1" applyBorder="1" applyAlignment="1">
      <alignment vertical="center" wrapText="1"/>
    </xf>
    <xf numFmtId="0" fontId="4" fillId="0" borderId="16" xfId="4" applyFont="1" applyFill="1" applyBorder="1" applyAlignment="1" applyProtection="1">
      <alignment horizontal="center" vertical="center" wrapText="1"/>
    </xf>
    <xf numFmtId="3" fontId="4" fillId="0" borderId="2" xfId="4" applyNumberFormat="1" applyFont="1" applyFill="1" applyBorder="1" applyAlignment="1" applyProtection="1">
      <alignment vertical="center" wrapText="1"/>
    </xf>
    <xf numFmtId="3" fontId="4" fillId="0" borderId="17" xfId="4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vertical="center" wrapText="1"/>
    </xf>
    <xf numFmtId="16" fontId="6" fillId="0" borderId="2" xfId="4" quotePrefix="1" applyNumberFormat="1" applyFont="1" applyFill="1" applyBorder="1" applyAlignment="1" applyProtection="1">
      <alignment horizontal="lef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8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3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</xf>
    <xf numFmtId="0" fontId="6" fillId="0" borderId="10" xfId="4" applyFont="1" applyFill="1" applyBorder="1" applyAlignment="1" applyProtection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4" fillId="0" borderId="25" xfId="0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4" applyFont="1" applyFill="1" applyBorder="1" applyAlignment="1" applyProtection="1">
      <alignment horizontal="left" vertical="center" wrapText="1" indent="1"/>
    </xf>
    <xf numFmtId="3" fontId="6" fillId="0" borderId="11" xfId="0" applyNumberFormat="1" applyFont="1" applyFill="1" applyBorder="1" applyAlignment="1">
      <alignment vertical="center" wrapText="1"/>
    </xf>
    <xf numFmtId="0" fontId="4" fillId="0" borderId="4" xfId="4" applyFont="1" applyFill="1" applyBorder="1" applyAlignment="1" applyProtection="1">
      <alignment horizontal="left" vertical="center" wrapText="1" indent="1"/>
    </xf>
    <xf numFmtId="164" fontId="4" fillId="0" borderId="5" xfId="0" applyNumberFormat="1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49" fontId="6" fillId="0" borderId="10" xfId="4" applyNumberFormat="1" applyFont="1" applyFill="1" applyBorder="1" applyAlignment="1" applyProtection="1">
      <alignment horizontal="left" vertical="center" wrapText="1" indent="1"/>
    </xf>
    <xf numFmtId="0" fontId="14" fillId="0" borderId="11" xfId="0" applyFont="1" applyFill="1" applyBorder="1" applyAlignment="1">
      <alignment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49" fontId="4" fillId="0" borderId="10" xfId="4" applyNumberFormat="1" applyFont="1" applyFill="1" applyBorder="1" applyAlignment="1" applyProtection="1">
      <alignment horizontal="left" vertical="center" wrapText="1" indent="1"/>
    </xf>
    <xf numFmtId="0" fontId="4" fillId="0" borderId="10" xfId="4" applyFont="1" applyFill="1" applyBorder="1" applyAlignment="1" applyProtection="1">
      <alignment horizontal="left" vertical="center" wrapText="1" indent="1"/>
    </xf>
    <xf numFmtId="164" fontId="4" fillId="0" borderId="20" xfId="0" applyNumberFormat="1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>
      <alignment vertical="center" wrapText="1"/>
    </xf>
    <xf numFmtId="0" fontId="14" fillId="0" borderId="10" xfId="4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164" fontId="4" fillId="0" borderId="21" xfId="0" applyNumberFormat="1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vertical="center" wrapText="1"/>
    </xf>
    <xf numFmtId="164" fontId="14" fillId="0" borderId="21" xfId="0" applyNumberFormat="1" applyFont="1" applyFill="1" applyBorder="1" applyAlignment="1" applyProtection="1">
      <alignment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  <protection locked="0"/>
    </xf>
    <xf numFmtId="0" fontId="15" fillId="0" borderId="2" xfId="0" applyFont="1" applyFill="1" applyBorder="1" applyAlignment="1">
      <alignment vertical="center" wrapText="1"/>
    </xf>
    <xf numFmtId="49" fontId="15" fillId="0" borderId="2" xfId="4" applyNumberFormat="1" applyFont="1" applyFill="1" applyBorder="1" applyAlignment="1" applyProtection="1">
      <alignment horizontal="left" vertical="center" wrapText="1" indent="1"/>
    </xf>
    <xf numFmtId="0" fontId="15" fillId="0" borderId="21" xfId="0" applyFont="1" applyFill="1" applyBorder="1" applyAlignment="1">
      <alignment vertical="center" wrapText="1"/>
    </xf>
    <xf numFmtId="0" fontId="14" fillId="0" borderId="11" xfId="4" applyFont="1" applyFill="1" applyBorder="1" applyAlignment="1" applyProtection="1">
      <alignment horizontal="left" vertical="center" wrapText="1" indent="1"/>
    </xf>
    <xf numFmtId="164" fontId="1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11" xfId="4" applyNumberFormat="1" applyFont="1" applyFill="1" applyBorder="1" applyAlignment="1" applyProtection="1">
      <alignment horizontal="left" vertical="center" wrapText="1" indent="1"/>
    </xf>
    <xf numFmtId="0" fontId="4" fillId="0" borderId="11" xfId="4" applyFont="1" applyFill="1" applyBorder="1" applyAlignment="1" applyProtection="1">
      <alignment horizontal="left" vertical="center" wrapText="1" indent="1"/>
    </xf>
    <xf numFmtId="164" fontId="4" fillId="0" borderId="23" xfId="0" applyNumberFormat="1" applyFont="1" applyFill="1" applyBorder="1" applyAlignment="1" applyProtection="1">
      <alignment vertical="center" wrapText="1"/>
      <protection locked="0"/>
    </xf>
    <xf numFmtId="0" fontId="4" fillId="0" borderId="11" xfId="0" applyFont="1" applyFill="1" applyBorder="1" applyAlignment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left" vertical="center"/>
    </xf>
    <xf numFmtId="0" fontId="6" fillId="0" borderId="27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31" xfId="0" applyNumberFormat="1" applyFont="1" applyFill="1" applyBorder="1" applyAlignment="1" applyProtection="1">
      <alignment horizontal="center" vertical="center"/>
      <protection locked="0"/>
    </xf>
    <xf numFmtId="49" fontId="4" fillId="0" borderId="32" xfId="0" applyNumberFormat="1" applyFont="1" applyFill="1" applyBorder="1" applyAlignment="1" applyProtection="1">
      <alignment horizontal="center" vertical="center"/>
      <protection locked="0"/>
    </xf>
    <xf numFmtId="49" fontId="4" fillId="0" borderId="33" xfId="0" applyNumberFormat="1" applyFont="1" applyFill="1" applyBorder="1" applyAlignment="1" applyProtection="1">
      <alignment horizontal="center" vertical="center"/>
      <protection locked="0"/>
    </xf>
    <xf numFmtId="49" fontId="4" fillId="0" borderId="34" xfId="0" applyNumberFormat="1" applyFont="1" applyFill="1" applyBorder="1" applyAlignment="1" applyProtection="1">
      <alignment horizontal="center" vertical="center"/>
      <protection locked="0"/>
    </xf>
    <xf numFmtId="49" fontId="4" fillId="0" borderId="35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3" fontId="4" fillId="0" borderId="5" xfId="0" applyNumberFormat="1" applyFont="1" applyFill="1" applyBorder="1" applyAlignment="1" applyProtection="1">
      <alignment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6" fillId="0" borderId="20" xfId="0" applyNumberFormat="1" applyFont="1" applyFill="1" applyBorder="1" applyAlignment="1" applyProtection="1">
      <alignment vertical="center" wrapText="1"/>
      <protection locked="0"/>
    </xf>
    <xf numFmtId="3" fontId="14" fillId="0" borderId="10" xfId="0" applyNumberFormat="1" applyFont="1" applyFill="1" applyBorder="1" applyAlignment="1">
      <alignment vertical="center" wrapText="1"/>
    </xf>
    <xf numFmtId="3" fontId="6" fillId="0" borderId="21" xfId="0" applyNumberFormat="1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3" fontId="14" fillId="0" borderId="21" xfId="0" applyNumberFormat="1" applyFont="1" applyFill="1" applyBorder="1" applyAlignment="1" applyProtection="1">
      <alignment vertical="center" wrapText="1"/>
      <protection locked="0"/>
    </xf>
    <xf numFmtId="3" fontId="6" fillId="0" borderId="9" xfId="0" applyNumberFormat="1" applyFont="1" applyFill="1" applyBorder="1" applyAlignment="1" applyProtection="1">
      <alignment vertical="center" wrapText="1"/>
      <protection locked="0"/>
    </xf>
    <xf numFmtId="3" fontId="6" fillId="0" borderId="23" xfId="0" applyNumberFormat="1" applyFont="1" applyFill="1" applyBorder="1" applyAlignment="1" applyProtection="1">
      <alignment vertical="center" wrapText="1"/>
      <protection locked="0"/>
    </xf>
    <xf numFmtId="0" fontId="4" fillId="0" borderId="5" xfId="4" applyFont="1" applyFill="1" applyBorder="1" applyAlignment="1" applyProtection="1">
      <alignment horizontal="left" vertical="center" wrapText="1"/>
    </xf>
    <xf numFmtId="3" fontId="4" fillId="0" borderId="24" xfId="0" applyNumberFormat="1" applyFont="1" applyFill="1" applyBorder="1" applyAlignment="1" applyProtection="1">
      <alignment vertical="center" wrapText="1"/>
      <protection locked="0"/>
    </xf>
    <xf numFmtId="3" fontId="6" fillId="0" borderId="4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 applyProtection="1">
      <alignment vertical="center" wrapText="1"/>
      <protection locked="0"/>
    </xf>
    <xf numFmtId="3" fontId="14" fillId="0" borderId="4" xfId="0" applyNumberFormat="1" applyFont="1" applyFill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center" wrapText="1"/>
    </xf>
    <xf numFmtId="3" fontId="4" fillId="0" borderId="27" xfId="0" applyNumberFormat="1" applyFont="1" applyFill="1" applyBorder="1" applyAlignment="1" applyProtection="1">
      <alignment vertical="center" wrapText="1"/>
    </xf>
    <xf numFmtId="49" fontId="6" fillId="0" borderId="10" xfId="4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 wrapText="1"/>
      <protection locked="0"/>
    </xf>
    <xf numFmtId="49" fontId="6" fillId="0" borderId="11" xfId="4" applyNumberFormat="1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vertical="center" wrapText="1"/>
      <protection locked="0"/>
    </xf>
    <xf numFmtId="3" fontId="14" fillId="0" borderId="11" xfId="0" applyNumberFormat="1" applyFont="1" applyFill="1" applyBorder="1" applyAlignment="1">
      <alignment vertical="center" wrapText="1"/>
    </xf>
    <xf numFmtId="0" fontId="4" fillId="0" borderId="14" xfId="4" applyFont="1" applyFill="1" applyBorder="1" applyAlignment="1" applyProtection="1">
      <alignment horizontal="left" vertical="center" wrapText="1"/>
    </xf>
    <xf numFmtId="3" fontId="4" fillId="0" borderId="15" xfId="0" applyNumberFormat="1" applyFont="1" applyFill="1" applyBorder="1" applyAlignment="1" applyProtection="1">
      <alignment vertical="center" wrapText="1"/>
      <protection locked="0"/>
    </xf>
    <xf numFmtId="3" fontId="6" fillId="0" borderId="14" xfId="0" applyNumberFormat="1" applyFont="1" applyFill="1" applyBorder="1" applyAlignment="1">
      <alignment vertical="center" wrapText="1"/>
    </xf>
    <xf numFmtId="3" fontId="6" fillId="0" borderId="36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8" xfId="4" applyFont="1" applyFill="1" applyBorder="1" applyAlignment="1" applyProtection="1">
      <alignment horizontal="left" vertical="center" wrapText="1"/>
    </xf>
    <xf numFmtId="0" fontId="4" fillId="0" borderId="8" xfId="4" applyFont="1" applyFill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vertical="center" wrapText="1"/>
    </xf>
    <xf numFmtId="49" fontId="6" fillId="0" borderId="2" xfId="4" applyNumberFormat="1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horizontal="left" vertical="center" wrapText="1"/>
    </xf>
    <xf numFmtId="0" fontId="15" fillId="0" borderId="2" xfId="4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16" fontId="6" fillId="0" borderId="2" xfId="4" quotePrefix="1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3" fontId="6" fillId="0" borderId="2" xfId="0" applyNumberFormat="1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left" vertical="center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2" xfId="4" applyNumberFormat="1" applyFont="1" applyFill="1" applyBorder="1" applyAlignment="1" applyProtection="1">
      <alignment horizontal="right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2" xfId="0" applyFont="1" applyFill="1" applyBorder="1" applyAlignment="1" applyProtection="1">
      <alignment vertical="center"/>
    </xf>
    <xf numFmtId="0" fontId="15" fillId="0" borderId="2" xfId="0" applyFont="1" applyFill="1" applyBorder="1" applyAlignment="1" applyProtection="1">
      <alignment horizontal="right"/>
    </xf>
    <xf numFmtId="0" fontId="4" fillId="0" borderId="2" xfId="0" applyFont="1" applyFill="1" applyBorder="1" applyAlignment="1">
      <alignment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wrapText="1"/>
    </xf>
    <xf numFmtId="0" fontId="8" fillId="0" borderId="13" xfId="0" applyFont="1" applyBorder="1" applyAlignment="1" applyProtection="1">
      <alignment horizontal="left" wrapText="1" indent="1"/>
    </xf>
    <xf numFmtId="164" fontId="4" fillId="0" borderId="13" xfId="0" applyNumberFormat="1" applyFont="1" applyFill="1" applyBorder="1" applyAlignment="1" applyProtection="1">
      <alignment vertical="center" wrapText="1"/>
    </xf>
    <xf numFmtId="164" fontId="4" fillId="0" borderId="19" xfId="0" applyNumberFormat="1" applyFont="1" applyFill="1" applyBorder="1" applyAlignment="1" applyProtection="1">
      <alignment vertical="center" wrapText="1"/>
    </xf>
    <xf numFmtId="0" fontId="12" fillId="0" borderId="2" xfId="0" applyFont="1" applyBorder="1" applyAlignment="1"/>
    <xf numFmtId="3" fontId="12" fillId="0" borderId="2" xfId="0" applyNumberFormat="1" applyFont="1" applyBorder="1" applyAlignment="1"/>
    <xf numFmtId="3" fontId="6" fillId="0" borderId="2" xfId="0" applyNumberFormat="1" applyFont="1" applyBorder="1" applyAlignment="1"/>
    <xf numFmtId="0" fontId="6" fillId="0" borderId="2" xfId="0" applyFont="1" applyBorder="1" applyAlignment="1"/>
    <xf numFmtId="0" fontId="12" fillId="0" borderId="0" xfId="0" applyFont="1" applyAlignment="1"/>
    <xf numFmtId="3" fontId="12" fillId="0" borderId="0" xfId="0" applyNumberFormat="1" applyFont="1" applyAlignment="1"/>
    <xf numFmtId="164" fontId="4" fillId="0" borderId="2" xfId="4" applyNumberFormat="1" applyFont="1" applyFill="1" applyBorder="1" applyAlignment="1" applyProtection="1">
      <alignment horizontal="centerContinuous" vertical="center"/>
    </xf>
    <xf numFmtId="164" fontId="4" fillId="0" borderId="2" xfId="4" applyNumberFormat="1" applyFont="1" applyFill="1" applyBorder="1" applyAlignment="1" applyProtection="1">
      <alignment horizontal="centerContinuous" vertical="center" wrapText="1"/>
    </xf>
    <xf numFmtId="3" fontId="4" fillId="0" borderId="2" xfId="4" applyNumberFormat="1" applyFont="1" applyFill="1" applyBorder="1" applyAlignment="1" applyProtection="1">
      <alignment horizontal="centerContinuous" vertical="center"/>
    </xf>
    <xf numFmtId="3" fontId="15" fillId="0" borderId="2" xfId="0" applyNumberFormat="1" applyFont="1" applyFill="1" applyBorder="1" applyAlignment="1" applyProtection="1">
      <alignment horizontal="right"/>
    </xf>
    <xf numFmtId="3" fontId="4" fillId="0" borderId="2" xfId="4" applyNumberFormat="1" applyFont="1" applyFill="1" applyBorder="1" applyAlignment="1" applyProtection="1">
      <alignment horizontal="center" vertical="center" wrapText="1"/>
    </xf>
    <xf numFmtId="3" fontId="4" fillId="0" borderId="2" xfId="4" applyNumberFormat="1" applyFont="1" applyFill="1" applyBorder="1" applyAlignment="1" applyProtection="1">
      <alignment horizontal="right" vertical="center" wrapText="1"/>
      <protection locked="0"/>
    </xf>
    <xf numFmtId="3" fontId="4" fillId="0" borderId="2" xfId="4" applyNumberFormat="1" applyFont="1" applyFill="1" applyBorder="1" applyAlignment="1" applyProtection="1">
      <alignment horizontal="center" vertical="center"/>
      <protection locked="0"/>
    </xf>
    <xf numFmtId="3" fontId="4" fillId="0" borderId="2" xfId="4" applyNumberFormat="1" applyFont="1" applyFill="1" applyBorder="1" applyAlignment="1" applyProtection="1">
      <alignment horizontal="right" vertical="center" wrapText="1"/>
    </xf>
    <xf numFmtId="3" fontId="4" fillId="0" borderId="2" xfId="4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4" applyNumberFormat="1" applyFont="1" applyFill="1" applyBorder="1" applyAlignment="1" applyProtection="1">
      <alignment horizontal="right" vertical="center" wrapText="1"/>
    </xf>
    <xf numFmtId="3" fontId="15" fillId="0" borderId="2" xfId="4" applyNumberFormat="1" applyFont="1" applyFill="1" applyBorder="1" applyAlignment="1" applyProtection="1">
      <alignment horizontal="right" vertical="center" wrapText="1"/>
    </xf>
    <xf numFmtId="3" fontId="6" fillId="0" borderId="2" xfId="4" applyNumberFormat="1" applyFont="1" applyFill="1" applyBorder="1" applyAlignment="1" applyProtection="1">
      <alignment vertical="center" wrapText="1"/>
      <protection locked="0"/>
    </xf>
    <xf numFmtId="49" fontId="14" fillId="0" borderId="2" xfId="4" applyNumberFormat="1" applyFont="1" applyFill="1" applyBorder="1" applyAlignment="1" applyProtection="1">
      <alignment horizontal="left" vertical="center" wrapText="1" indent="1"/>
    </xf>
    <xf numFmtId="3" fontId="14" fillId="0" borderId="2" xfId="4" applyNumberFormat="1" applyFont="1" applyFill="1" applyBorder="1" applyAlignment="1" applyProtection="1">
      <alignment vertical="center" wrapText="1"/>
      <protection locked="0"/>
    </xf>
    <xf numFmtId="3" fontId="4" fillId="0" borderId="2" xfId="4" applyNumberFormat="1" applyFont="1" applyFill="1" applyBorder="1" applyAlignment="1" applyProtection="1">
      <alignment vertical="center" wrapText="1"/>
      <protection locked="0"/>
    </xf>
    <xf numFmtId="3" fontId="6" fillId="2" borderId="2" xfId="4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4" applyFont="1" applyFill="1" applyBorder="1"/>
    <xf numFmtId="0" fontId="6" fillId="0" borderId="2" xfId="4" applyFont="1" applyFill="1" applyBorder="1" applyAlignment="1">
      <alignment wrapText="1"/>
    </xf>
    <xf numFmtId="3" fontId="6" fillId="0" borderId="2" xfId="4" applyNumberFormat="1" applyFont="1" applyFill="1" applyBorder="1"/>
    <xf numFmtId="3" fontId="4" fillId="0" borderId="2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4" fillId="0" borderId="17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3" fillId="0" borderId="2" xfId="0" applyFont="1" applyBorder="1" applyAlignment="1"/>
    <xf numFmtId="3" fontId="15" fillId="0" borderId="2" xfId="0" applyNumberFormat="1" applyFont="1" applyBorder="1" applyAlignment="1"/>
    <xf numFmtId="0" fontId="15" fillId="0" borderId="0" xfId="0" applyFont="1"/>
    <xf numFmtId="3" fontId="13" fillId="0" borderId="2" xfId="0" applyNumberFormat="1" applyFont="1" applyBorder="1" applyAlignment="1"/>
    <xf numFmtId="0" fontId="19" fillId="0" borderId="3" xfId="4" applyFont="1" applyFill="1" applyBorder="1" applyAlignment="1" applyProtection="1">
      <alignment horizontal="left" vertical="center" wrapText="1" indent="1"/>
    </xf>
    <xf numFmtId="0" fontId="19" fillId="0" borderId="4" xfId="4" applyFont="1" applyFill="1" applyBorder="1" applyAlignment="1" applyProtection="1">
      <alignment horizontal="left" vertical="center" wrapText="1"/>
    </xf>
    <xf numFmtId="3" fontId="19" fillId="0" borderId="5" xfId="4" applyNumberFormat="1" applyFont="1" applyFill="1" applyBorder="1" applyAlignment="1" applyProtection="1">
      <alignment horizontal="right" vertical="center" wrapText="1"/>
    </xf>
    <xf numFmtId="10" fontId="19" fillId="0" borderId="0" xfId="4" applyNumberFormat="1" applyFont="1" applyFill="1" applyBorder="1" applyAlignment="1" applyProtection="1">
      <alignment horizontal="right" vertical="center" wrapText="1"/>
      <protection locked="0"/>
    </xf>
    <xf numFmtId="3" fontId="19" fillId="0" borderId="5" xfId="4" applyNumberFormat="1" applyFont="1" applyFill="1" applyBorder="1" applyAlignment="1" applyProtection="1">
      <alignment horizontal="right" vertical="center" wrapText="1"/>
      <protection locked="0"/>
    </xf>
    <xf numFmtId="49" fontId="20" fillId="0" borderId="25" xfId="4" applyNumberFormat="1" applyFont="1" applyFill="1" applyBorder="1" applyAlignment="1" applyProtection="1">
      <alignment horizontal="left" vertical="center" wrapText="1" indent="1"/>
    </xf>
    <xf numFmtId="0" fontId="20" fillId="0" borderId="10" xfId="4" applyFont="1" applyFill="1" applyBorder="1" applyAlignment="1" applyProtection="1">
      <alignment horizontal="left" vertical="center" wrapText="1"/>
    </xf>
    <xf numFmtId="3" fontId="20" fillId="0" borderId="20" xfId="4" applyNumberFormat="1" applyFont="1" applyFill="1" applyBorder="1" applyAlignment="1" applyProtection="1">
      <alignment horizontal="right" vertical="center" wrapText="1"/>
      <protection locked="0"/>
    </xf>
    <xf numFmtId="3" fontId="20" fillId="0" borderId="10" xfId="4" applyNumberFormat="1" applyFont="1" applyFill="1" applyBorder="1" applyAlignment="1" applyProtection="1">
      <alignment horizontal="right" vertical="center"/>
      <protection locked="0"/>
    </xf>
    <xf numFmtId="49" fontId="20" fillId="0" borderId="16" xfId="4" applyNumberFormat="1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/>
    </xf>
    <xf numFmtId="3" fontId="20" fillId="0" borderId="21" xfId="4" applyNumberFormat="1" applyFont="1" applyFill="1" applyBorder="1" applyAlignment="1" applyProtection="1">
      <alignment horizontal="right" vertical="center" wrapText="1"/>
      <protection locked="0"/>
    </xf>
    <xf numFmtId="3" fontId="20" fillId="0" borderId="2" xfId="4" applyNumberFormat="1" applyFont="1" applyFill="1" applyBorder="1" applyAlignment="1" applyProtection="1">
      <alignment horizontal="right" vertical="center"/>
      <protection locked="0"/>
    </xf>
    <xf numFmtId="49" fontId="20" fillId="0" borderId="22" xfId="4" applyNumberFormat="1" applyFont="1" applyFill="1" applyBorder="1" applyAlignment="1" applyProtection="1">
      <alignment horizontal="left" vertical="center" wrapText="1" indent="1"/>
    </xf>
    <xf numFmtId="0" fontId="20" fillId="0" borderId="11" xfId="4" applyFont="1" applyFill="1" applyBorder="1" applyAlignment="1" applyProtection="1">
      <alignment horizontal="left" vertical="center" wrapText="1"/>
    </xf>
    <xf numFmtId="3" fontId="20" fillId="0" borderId="23" xfId="4" applyNumberFormat="1" applyFont="1" applyFill="1" applyBorder="1" applyAlignment="1" applyProtection="1">
      <alignment horizontal="right" vertical="center" wrapText="1"/>
      <protection locked="0"/>
    </xf>
    <xf numFmtId="3" fontId="20" fillId="0" borderId="11" xfId="4" applyNumberFormat="1" applyFont="1" applyFill="1" applyBorder="1" applyAlignment="1" applyProtection="1">
      <alignment horizontal="right" vertical="center"/>
      <protection locked="0"/>
    </xf>
    <xf numFmtId="3" fontId="19" fillId="0" borderId="6" xfId="4" applyNumberFormat="1" applyFont="1" applyFill="1" applyBorder="1" applyAlignment="1" applyProtection="1">
      <alignment horizontal="right" vertical="center" wrapTex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/>
    </xf>
    <xf numFmtId="3" fontId="20" fillId="0" borderId="9" xfId="4" applyNumberFormat="1" applyFont="1" applyFill="1" applyBorder="1" applyAlignment="1" applyProtection="1">
      <alignment horizontal="right" vertical="center" wrapText="1"/>
      <protection locked="0"/>
    </xf>
    <xf numFmtId="3" fontId="20" fillId="0" borderId="4" xfId="4" applyNumberFormat="1" applyFont="1" applyFill="1" applyBorder="1" applyAlignment="1" applyProtection="1">
      <alignment horizontal="right" vertical="center"/>
      <protection locked="0"/>
    </xf>
    <xf numFmtId="3" fontId="20" fillId="0" borderId="6" xfId="4" applyNumberFormat="1" applyFont="1" applyFill="1" applyBorder="1" applyAlignment="1" applyProtection="1">
      <alignment horizontal="right" vertical="center"/>
      <protection locked="0"/>
    </xf>
    <xf numFmtId="3" fontId="19" fillId="0" borderId="6" xfId="4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4" applyFont="1" applyFill="1" applyAlignment="1" applyProtection="1">
      <alignment horizontal="left" wrapText="1"/>
    </xf>
    <xf numFmtId="3" fontId="19" fillId="0" borderId="6" xfId="4" applyNumberFormat="1" applyFont="1" applyFill="1" applyBorder="1" applyAlignment="1" applyProtection="1">
      <alignment horizontal="right" vertical="center"/>
      <protection locked="0"/>
    </xf>
    <xf numFmtId="0" fontId="21" fillId="0" borderId="4" xfId="4" applyFont="1" applyFill="1" applyBorder="1" applyAlignment="1" applyProtection="1">
      <alignment horizontal="left" vertical="center" wrapText="1"/>
    </xf>
    <xf numFmtId="3" fontId="21" fillId="0" borderId="6" xfId="4" applyNumberFormat="1" applyFont="1" applyFill="1" applyBorder="1" applyAlignment="1" applyProtection="1">
      <alignment horizontal="right" vertical="center" wrapText="1"/>
    </xf>
    <xf numFmtId="49" fontId="19" fillId="0" borderId="3" xfId="4" applyNumberFormat="1" applyFont="1" applyFill="1" applyBorder="1" applyAlignment="1" applyProtection="1">
      <alignment horizontal="left" vertical="center" wrapText="1" indent="1"/>
    </xf>
    <xf numFmtId="3" fontId="22" fillId="0" borderId="20" xfId="4" applyNumberFormat="1" applyFont="1" applyFill="1" applyBorder="1" applyAlignment="1" applyProtection="1">
      <alignment horizontal="right" vertical="center" wrapText="1"/>
    </xf>
    <xf numFmtId="0" fontId="22" fillId="0" borderId="10" xfId="4" applyFont="1" applyFill="1" applyBorder="1" applyAlignment="1" applyProtection="1">
      <alignment horizontal="left" vertical="center" wrapText="1"/>
    </xf>
    <xf numFmtId="3" fontId="20" fillId="0" borderId="0" xfId="4" applyNumberFormat="1" applyFont="1" applyFill="1"/>
    <xf numFmtId="49" fontId="20" fillId="0" borderId="18" xfId="4" applyNumberFormat="1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/>
    </xf>
    <xf numFmtId="3" fontId="20" fillId="0" borderId="33" xfId="4" applyNumberFormat="1" applyFont="1" applyFill="1" applyBorder="1" applyAlignment="1" applyProtection="1">
      <alignment horizontal="right" vertical="center" wrapText="1"/>
      <protection locked="0"/>
    </xf>
    <xf numFmtId="49" fontId="20" fillId="0" borderId="2" xfId="4" applyNumberFormat="1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/>
    </xf>
    <xf numFmtId="3" fontId="22" fillId="0" borderId="2" xfId="4" applyNumberFormat="1" applyFont="1" applyFill="1" applyBorder="1" applyAlignment="1" applyProtection="1">
      <alignment horizontal="right" vertical="center" wrapText="1"/>
    </xf>
    <xf numFmtId="3" fontId="20" fillId="0" borderId="2" xfId="4" applyNumberFormat="1" applyFont="1" applyFill="1" applyBorder="1" applyAlignment="1" applyProtection="1">
      <alignment horizontal="right" vertical="center" wrapText="1"/>
      <protection locked="0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3" fontId="20" fillId="0" borderId="11" xfId="4" applyNumberFormat="1" applyFont="1" applyFill="1" applyBorder="1" applyAlignment="1" applyProtection="1">
      <alignment horizontal="right" vertical="center" wrapText="1"/>
      <protection locked="0"/>
    </xf>
    <xf numFmtId="49" fontId="20" fillId="0" borderId="38" xfId="4" applyNumberFormat="1" applyFont="1" applyFill="1" applyBorder="1" applyAlignment="1" applyProtection="1">
      <alignment horizontal="left" vertical="center" wrapText="1" indent="1"/>
    </xf>
    <xf numFmtId="3" fontId="19" fillId="0" borderId="4" xfId="4" applyNumberFormat="1" applyFont="1" applyFill="1" applyBorder="1" applyAlignment="1" applyProtection="1">
      <alignment horizontal="right" vertical="center" wrapText="1"/>
    </xf>
    <xf numFmtId="0" fontId="20" fillId="0" borderId="0" xfId="4" applyFont="1" applyFill="1" applyBorder="1" applyAlignment="1" applyProtection="1">
      <alignment horizontal="left" vertical="center" wrapText="1"/>
    </xf>
    <xf numFmtId="3" fontId="20" fillId="0" borderId="0" xfId="4" applyNumberFormat="1" applyFont="1" applyFill="1" applyAlignment="1" applyProtection="1">
      <alignment horizontal="right" vertical="center"/>
      <protection locked="0"/>
    </xf>
    <xf numFmtId="3" fontId="21" fillId="0" borderId="0" xfId="0" applyNumberFormat="1" applyFont="1" applyFill="1" applyBorder="1" applyAlignment="1" applyProtection="1">
      <alignment horizontal="right"/>
    </xf>
    <xf numFmtId="0" fontId="19" fillId="0" borderId="3" xfId="4" applyFont="1" applyFill="1" applyBorder="1" applyAlignment="1" applyProtection="1">
      <alignment horizontal="center" vertical="center" wrapText="1"/>
    </xf>
    <xf numFmtId="0" fontId="19" fillId="0" borderId="4" xfId="4" applyFont="1" applyFill="1" applyBorder="1" applyAlignment="1" applyProtection="1">
      <alignment horizontal="center" vertical="center" wrapText="1"/>
    </xf>
    <xf numFmtId="3" fontId="19" fillId="0" borderId="6" xfId="4" applyNumberFormat="1" applyFont="1" applyFill="1" applyBorder="1" applyAlignment="1" applyProtection="1">
      <alignment horizontal="center" vertical="center" wrapText="1"/>
    </xf>
    <xf numFmtId="3" fontId="19" fillId="0" borderId="4" xfId="4" applyNumberFormat="1" applyFont="1" applyFill="1" applyBorder="1" applyAlignment="1" applyProtection="1">
      <alignment horizontal="right" vertical="center" wrapText="1"/>
      <protection locked="0"/>
    </xf>
    <xf numFmtId="0" fontId="19" fillId="0" borderId="7" xfId="4" applyFont="1" applyFill="1" applyBorder="1" applyAlignment="1" applyProtection="1">
      <alignment horizontal="center" vertical="center" wrapText="1"/>
    </xf>
    <xf numFmtId="0" fontId="19" fillId="0" borderId="8" xfId="4" applyFont="1" applyFill="1" applyBorder="1" applyAlignment="1" applyProtection="1">
      <alignment horizontal="center" vertical="center" wrapText="1"/>
    </xf>
    <xf numFmtId="3" fontId="19" fillId="0" borderId="9" xfId="4" applyNumberFormat="1" applyFont="1" applyFill="1" applyBorder="1" applyAlignment="1" applyProtection="1">
      <alignment horizontal="center" vertical="center" wrapText="1"/>
    </xf>
    <xf numFmtId="3" fontId="19" fillId="0" borderId="8" xfId="4" applyNumberFormat="1" applyFont="1" applyFill="1" applyBorder="1" applyAlignment="1" applyProtection="1">
      <alignment horizontal="center" vertical="center"/>
      <protection locked="0"/>
    </xf>
    <xf numFmtId="0" fontId="19" fillId="0" borderId="4" xfId="4" applyFont="1" applyFill="1" applyBorder="1" applyAlignment="1" applyProtection="1">
      <alignment vertical="center" wrapText="1"/>
    </xf>
    <xf numFmtId="3" fontId="19" fillId="0" borderId="5" xfId="4" applyNumberFormat="1" applyFont="1" applyFill="1" applyBorder="1" applyAlignment="1" applyProtection="1">
      <alignment vertical="center" wrapText="1"/>
    </xf>
    <xf numFmtId="3" fontId="20" fillId="0" borderId="20" xfId="4" applyNumberFormat="1" applyFont="1" applyFill="1" applyBorder="1" applyAlignment="1" applyProtection="1">
      <alignment vertical="center" wrapText="1"/>
      <protection locked="0"/>
    </xf>
    <xf numFmtId="3" fontId="23" fillId="0" borderId="10" xfId="4" applyNumberFormat="1" applyFont="1" applyFill="1" applyBorder="1" applyAlignment="1" applyProtection="1">
      <alignment horizontal="right" vertical="center"/>
      <protection locked="0"/>
    </xf>
    <xf numFmtId="3" fontId="20" fillId="0" borderId="21" xfId="4" applyNumberFormat="1" applyFont="1" applyFill="1" applyBorder="1" applyAlignment="1" applyProtection="1">
      <alignment vertical="center" wrapText="1"/>
      <protection locked="0"/>
    </xf>
    <xf numFmtId="3" fontId="23" fillId="0" borderId="2" xfId="4" applyNumberFormat="1" applyFont="1" applyFill="1" applyBorder="1" applyAlignment="1" applyProtection="1">
      <alignment horizontal="right" vertical="center"/>
      <protection locked="0"/>
    </xf>
    <xf numFmtId="3" fontId="20" fillId="0" borderId="23" xfId="4" applyNumberFormat="1" applyFont="1" applyFill="1" applyBorder="1" applyAlignment="1" applyProtection="1">
      <alignment vertical="center" wrapText="1"/>
      <protection locked="0"/>
    </xf>
    <xf numFmtId="0" fontId="20" fillId="0" borderId="39" xfId="4" applyFont="1" applyFill="1" applyBorder="1" applyAlignment="1" applyProtection="1">
      <alignment horizontal="left" vertical="center" wrapText="1"/>
    </xf>
    <xf numFmtId="0" fontId="20" fillId="0" borderId="2" xfId="4" applyFont="1" applyFill="1" applyBorder="1" applyAlignment="1" applyProtection="1">
      <alignment horizontal="left" wrapText="1"/>
    </xf>
    <xf numFmtId="49" fontId="19" fillId="0" borderId="7" xfId="4" applyNumberFormat="1" applyFont="1" applyFill="1" applyBorder="1" applyAlignment="1" applyProtection="1">
      <alignment horizontal="left" vertical="center" wrapText="1" indent="1"/>
    </xf>
    <xf numFmtId="0" fontId="19" fillId="0" borderId="2" xfId="4" applyFont="1" applyFill="1" applyBorder="1" applyAlignment="1" applyProtection="1">
      <alignment horizontal="left" wrapText="1"/>
    </xf>
    <xf numFmtId="3" fontId="19" fillId="0" borderId="23" xfId="4" applyNumberFormat="1" applyFont="1" applyFill="1" applyBorder="1" applyAlignment="1" applyProtection="1">
      <alignment vertical="center" wrapText="1"/>
      <protection locked="0"/>
    </xf>
    <xf numFmtId="3" fontId="19" fillId="0" borderId="2" xfId="4" applyNumberFormat="1" applyFont="1" applyFill="1" applyBorder="1" applyAlignment="1" applyProtection="1">
      <alignment horizontal="right" vertical="center"/>
      <protection locked="0"/>
    </xf>
    <xf numFmtId="0" fontId="20" fillId="0" borderId="11" xfId="4" applyFont="1" applyFill="1" applyBorder="1" applyAlignment="1" applyProtection="1">
      <alignment horizontal="left" wrapText="1"/>
    </xf>
    <xf numFmtId="3" fontId="19" fillId="0" borderId="5" xfId="4" applyNumberFormat="1" applyFont="1" applyFill="1" applyBorder="1" applyAlignment="1" applyProtection="1">
      <alignment vertical="center" wrapText="1"/>
      <protection locked="0"/>
    </xf>
    <xf numFmtId="3" fontId="19" fillId="0" borderId="4" xfId="4" applyNumberFormat="1" applyFont="1" applyFill="1" applyBorder="1" applyAlignment="1" applyProtection="1">
      <alignment horizontal="right" vertical="center"/>
      <protection locked="0"/>
    </xf>
    <xf numFmtId="3" fontId="19" fillId="0" borderId="6" xfId="4" applyNumberFormat="1" applyFont="1" applyFill="1" applyBorder="1" applyAlignment="1" applyProtection="1">
      <alignment vertical="center" wrapText="1"/>
    </xf>
    <xf numFmtId="3" fontId="20" fillId="0" borderId="20" xfId="4" applyNumberFormat="1" applyFont="1" applyFill="1" applyBorder="1" applyAlignment="1" applyProtection="1">
      <alignment vertical="center" wrapText="1"/>
    </xf>
    <xf numFmtId="3" fontId="20" fillId="0" borderId="21" xfId="4" applyNumberFormat="1" applyFont="1" applyFill="1" applyBorder="1" applyAlignment="1" applyProtection="1">
      <alignment vertical="center" wrapText="1"/>
    </xf>
    <xf numFmtId="3" fontId="20" fillId="0" borderId="2" xfId="4" applyNumberFormat="1" applyFont="1" applyFill="1" applyBorder="1" applyAlignment="1" applyProtection="1">
      <alignment vertical="center" wrapText="1"/>
    </xf>
    <xf numFmtId="3" fontId="20" fillId="0" borderId="9" xfId="4" applyNumberFormat="1" applyFont="1" applyFill="1" applyBorder="1" applyAlignment="1" applyProtection="1">
      <alignment vertical="center" wrapText="1"/>
      <protection locked="0"/>
    </xf>
    <xf numFmtId="3" fontId="20" fillId="2" borderId="23" xfId="4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vertical="center" wrapText="1"/>
    </xf>
    <xf numFmtId="3" fontId="20" fillId="0" borderId="0" xfId="4" applyNumberFormat="1" applyFont="1" applyFill="1" applyBorder="1" applyAlignment="1" applyProtection="1">
      <alignment vertical="center" wrapText="1"/>
    </xf>
    <xf numFmtId="3" fontId="20" fillId="0" borderId="0" xfId="4" applyNumberFormat="1" applyFont="1" applyFill="1" applyBorder="1" applyAlignment="1" applyProtection="1">
      <alignment horizontal="right" vertical="center" wrapText="1"/>
    </xf>
    <xf numFmtId="3" fontId="19" fillId="0" borderId="0" xfId="4" applyNumberFormat="1" applyFont="1" applyFill="1" applyBorder="1" applyAlignment="1" applyProtection="1">
      <alignment horizontal="right" vertical="center" wrapText="1"/>
    </xf>
    <xf numFmtId="49" fontId="19" fillId="0" borderId="16" xfId="4" applyNumberFormat="1" applyFont="1" applyFill="1" applyBorder="1" applyAlignment="1" applyProtection="1">
      <alignment horizontal="left" vertical="center" wrapText="1" indent="1"/>
    </xf>
    <xf numFmtId="0" fontId="19" fillId="0" borderId="39" xfId="4" applyFont="1" applyFill="1" applyBorder="1" applyAlignment="1" applyProtection="1">
      <alignment horizontal="left" vertical="center" wrapText="1"/>
    </xf>
    <xf numFmtId="0" fontId="24" fillId="0" borderId="0" xfId="0" applyFont="1"/>
    <xf numFmtId="164" fontId="15" fillId="0" borderId="0" xfId="4" applyNumberFormat="1" applyFont="1" applyFill="1" applyBorder="1" applyAlignment="1" applyProtection="1">
      <alignment horizontal="left" vertical="center"/>
    </xf>
    <xf numFmtId="164" fontId="19" fillId="0" borderId="0" xfId="4" applyNumberFormat="1" applyFont="1" applyFill="1" applyBorder="1" applyAlignment="1" applyProtection="1">
      <alignment horizontal="center" vertical="center"/>
    </xf>
    <xf numFmtId="164" fontId="21" fillId="0" borderId="0" xfId="4" applyNumberFormat="1" applyFont="1" applyFill="1" applyBorder="1" applyAlignment="1" applyProtection="1">
      <alignment horizontal="left" vertical="center"/>
    </xf>
    <xf numFmtId="0" fontId="4" fillId="0" borderId="0" xfId="4" applyFont="1" applyFill="1" applyAlignment="1">
      <alignment horizontal="center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0" borderId="42" xfId="0" applyFont="1" applyFill="1" applyBorder="1" applyAlignment="1" applyProtection="1">
      <alignment horizontal="left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47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center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4" fillId="0" borderId="49" xfId="0" applyNumberFormat="1" applyFont="1" applyFill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41" xfId="0" applyFont="1" applyFill="1" applyBorder="1" applyAlignment="1" applyProtection="1">
      <alignment vertical="center" wrapText="1"/>
    </xf>
    <xf numFmtId="0" fontId="6" fillId="0" borderId="42" xfId="0" applyFont="1" applyBorder="1" applyAlignment="1">
      <alignment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5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49" fontId="4" fillId="0" borderId="33" xfId="0" applyNumberFormat="1" applyFont="1" applyFill="1" applyBorder="1" applyAlignment="1" applyProtection="1">
      <alignment horizontal="center" vertical="center"/>
      <protection locked="0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64" fontId="4" fillId="0" borderId="2" xfId="4" applyNumberFormat="1" applyFont="1" applyFill="1" applyBorder="1" applyAlignment="1" applyProtection="1">
      <alignment horizontal="center" vertical="center"/>
    </xf>
    <xf numFmtId="164" fontId="15" fillId="0" borderId="2" xfId="4" applyNumberFormat="1" applyFont="1" applyFill="1" applyBorder="1" applyAlignment="1" applyProtection="1">
      <alignment horizontal="left" vertical="center"/>
    </xf>
    <xf numFmtId="0" fontId="4" fillId="0" borderId="2" xfId="4" applyFont="1" applyFill="1" applyBorder="1" applyAlignment="1">
      <alignment horizontal="center"/>
    </xf>
    <xf numFmtId="0" fontId="6" fillId="0" borderId="0" xfId="4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4" applyFont="1" applyFill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/>
    <xf numFmtId="0" fontId="12" fillId="0" borderId="21" xfId="0" applyFont="1" applyBorder="1" applyAlignment="1"/>
    <xf numFmtId="0" fontId="0" fillId="0" borderId="51" xfId="0" applyFont="1" applyBorder="1" applyAlignment="1"/>
    <xf numFmtId="0" fontId="0" fillId="0" borderId="39" xfId="0" applyFont="1" applyBorder="1" applyAlignment="1"/>
  </cellXfs>
  <cellStyles count="5">
    <cellStyle name="Hiperhivatkozás" xfId="1"/>
    <cellStyle name="Már látott hiperhivatkozás" xfId="2"/>
    <cellStyle name="Normal" xfId="0" builtinId="0"/>
    <cellStyle name="Normál 2" xfId="3"/>
    <cellStyle name="Normál_KVRENMUNK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8"/>
  <sheetViews>
    <sheetView view="pageBreakPreview" zoomScale="40" zoomScaleNormal="100" zoomScaleSheetLayoutView="40" workbookViewId="0">
      <selection sqref="A1:F125"/>
    </sheetView>
  </sheetViews>
  <sheetFormatPr defaultRowHeight="15.75"/>
  <cols>
    <col min="1" max="1" width="17.83203125" style="24" customWidth="1"/>
    <col min="2" max="2" width="79.6640625" style="65" customWidth="1"/>
    <col min="3" max="3" width="25.83203125" style="66" customWidth="1"/>
    <col min="4" max="5" width="25.83203125" style="22" customWidth="1"/>
    <col min="6" max="6" width="25.83203125" style="23" customWidth="1"/>
    <col min="7" max="7" width="25.83203125" style="24" customWidth="1"/>
    <col min="8" max="16384" width="9.33203125" style="24"/>
  </cols>
  <sheetData>
    <row r="1" spans="1:6" ht="32.1" customHeight="1">
      <c r="A1" s="19" t="s">
        <v>0</v>
      </c>
      <c r="B1" s="20"/>
      <c r="C1" s="21"/>
    </row>
    <row r="2" spans="1:6" ht="32.1" customHeight="1" thickBot="1">
      <c r="A2" s="380" t="s">
        <v>85</v>
      </c>
      <c r="B2" s="380"/>
      <c r="C2" s="25"/>
    </row>
    <row r="3" spans="1:6" ht="32.1" customHeight="1" thickBot="1">
      <c r="A3" s="26" t="s">
        <v>31</v>
      </c>
      <c r="B3" s="27" t="s">
        <v>2</v>
      </c>
      <c r="C3" s="28" t="s">
        <v>322</v>
      </c>
      <c r="D3" s="29" t="s">
        <v>282</v>
      </c>
      <c r="E3" s="30" t="s">
        <v>244</v>
      </c>
      <c r="F3" s="31"/>
    </row>
    <row r="4" spans="1:6" ht="32.1" customHeight="1" thickBot="1">
      <c r="A4" s="32">
        <v>1</v>
      </c>
      <c r="B4" s="33">
        <v>2</v>
      </c>
      <c r="C4" s="34">
        <v>3</v>
      </c>
      <c r="D4" s="35">
        <v>4</v>
      </c>
      <c r="E4" s="35">
        <v>5</v>
      </c>
      <c r="F4" s="36"/>
    </row>
    <row r="5" spans="1:6" ht="32.1" customHeight="1" thickBot="1">
      <c r="A5" s="296" t="s">
        <v>3</v>
      </c>
      <c r="B5" s="297" t="s">
        <v>96</v>
      </c>
      <c r="C5" s="298">
        <f>C6+C13+C22</f>
        <v>73749</v>
      </c>
      <c r="D5" s="298">
        <f>D6+D13+D22</f>
        <v>73749</v>
      </c>
      <c r="E5" s="298">
        <f>E6+E13+E22</f>
        <v>27454</v>
      </c>
      <c r="F5" s="299">
        <f>E5/C5</f>
        <v>0.37226267474813218</v>
      </c>
    </row>
    <row r="6" spans="1:6" ht="32.1" customHeight="1" thickBot="1">
      <c r="A6" s="296" t="s">
        <v>4</v>
      </c>
      <c r="B6" s="297" t="s">
        <v>389</v>
      </c>
      <c r="C6" s="300">
        <f>C7+C8+C9+C10+C11+C12</f>
        <v>48156</v>
      </c>
      <c r="D6" s="300">
        <f>D7+D8+D9+D10+D11+D12</f>
        <v>48156</v>
      </c>
      <c r="E6" s="300">
        <f>E7+E8+E9+E10+E11+E12</f>
        <v>17206</v>
      </c>
      <c r="F6" s="299">
        <f>E6/C6</f>
        <v>0.35729711770080569</v>
      </c>
    </row>
    <row r="7" spans="1:6" ht="32.1" customHeight="1">
      <c r="A7" s="301" t="s">
        <v>62</v>
      </c>
      <c r="B7" s="302" t="s">
        <v>23</v>
      </c>
      <c r="C7" s="303">
        <v>48156</v>
      </c>
      <c r="D7" s="304">
        <v>48156</v>
      </c>
      <c r="E7" s="304">
        <v>17007</v>
      </c>
      <c r="F7" s="299">
        <f>E7/C7</f>
        <v>0.35316471467729876</v>
      </c>
    </row>
    <row r="8" spans="1:6" ht="32.1" customHeight="1">
      <c r="A8" s="305" t="s">
        <v>63</v>
      </c>
      <c r="B8" s="306" t="s">
        <v>32</v>
      </c>
      <c r="C8" s="307">
        <v>0</v>
      </c>
      <c r="D8" s="308">
        <v>0</v>
      </c>
      <c r="E8" s="308">
        <v>0</v>
      </c>
      <c r="F8" s="299"/>
    </row>
    <row r="9" spans="1:6" ht="32.1" customHeight="1">
      <c r="A9" s="305" t="s">
        <v>64</v>
      </c>
      <c r="B9" s="306" t="s">
        <v>24</v>
      </c>
      <c r="C9" s="307">
        <v>0</v>
      </c>
      <c r="D9" s="308">
        <v>0</v>
      </c>
      <c r="E9" s="308">
        <v>0</v>
      </c>
      <c r="F9" s="299">
        <v>0.03</v>
      </c>
    </row>
    <row r="10" spans="1:6" ht="32.1" customHeight="1">
      <c r="A10" s="305" t="s">
        <v>65</v>
      </c>
      <c r="B10" s="306" t="s">
        <v>97</v>
      </c>
      <c r="C10" s="307">
        <v>0</v>
      </c>
      <c r="D10" s="308">
        <v>0</v>
      </c>
      <c r="E10" s="308">
        <v>197</v>
      </c>
      <c r="F10" s="299"/>
    </row>
    <row r="11" spans="1:6" ht="32.1" customHeight="1">
      <c r="A11" s="305" t="s">
        <v>66</v>
      </c>
      <c r="B11" s="306" t="s">
        <v>98</v>
      </c>
      <c r="C11" s="307">
        <v>0</v>
      </c>
      <c r="D11" s="308">
        <v>0</v>
      </c>
      <c r="E11" s="308">
        <v>0</v>
      </c>
      <c r="F11" s="299"/>
    </row>
    <row r="12" spans="1:6" ht="32.1" customHeight="1" thickBot="1">
      <c r="A12" s="309" t="s">
        <v>72</v>
      </c>
      <c r="B12" s="310" t="s">
        <v>99</v>
      </c>
      <c r="C12" s="311">
        <v>0</v>
      </c>
      <c r="D12" s="312">
        <v>0</v>
      </c>
      <c r="E12" s="312">
        <v>2</v>
      </c>
      <c r="F12" s="299"/>
    </row>
    <row r="13" spans="1:6" ht="32.1" customHeight="1" thickBot="1">
      <c r="A13" s="296" t="s">
        <v>5</v>
      </c>
      <c r="B13" s="297" t="s">
        <v>100</v>
      </c>
      <c r="C13" s="313">
        <f>C14+C15+C16+C17+C18+C19+C20+C21</f>
        <v>25593</v>
      </c>
      <c r="D13" s="313">
        <f>D14+D15+D16+D17+D18+D19+D20+D21</f>
        <v>25593</v>
      </c>
      <c r="E13" s="313">
        <f>E14+E15+E16+E17+E18+E19+E20+E21</f>
        <v>10248</v>
      </c>
      <c r="F13" s="299">
        <f>E13/C13</f>
        <v>0.4004219903879967</v>
      </c>
    </row>
    <row r="14" spans="1:6" ht="32.1" customHeight="1">
      <c r="A14" s="301" t="s">
        <v>34</v>
      </c>
      <c r="B14" s="302" t="s">
        <v>105</v>
      </c>
      <c r="C14" s="303">
        <v>0</v>
      </c>
      <c r="D14" s="304">
        <v>0</v>
      </c>
      <c r="E14" s="304">
        <v>0</v>
      </c>
      <c r="F14" s="299"/>
    </row>
    <row r="15" spans="1:6" ht="32.1" customHeight="1">
      <c r="A15" s="305" t="s">
        <v>35</v>
      </c>
      <c r="B15" s="306" t="s">
        <v>106</v>
      </c>
      <c r="C15" s="307">
        <v>0</v>
      </c>
      <c r="D15" s="308">
        <v>0</v>
      </c>
      <c r="E15" s="308">
        <v>0</v>
      </c>
      <c r="F15" s="299"/>
    </row>
    <row r="16" spans="1:6" ht="32.1" customHeight="1">
      <c r="A16" s="305" t="s">
        <v>36</v>
      </c>
      <c r="B16" s="306" t="s">
        <v>346</v>
      </c>
      <c r="C16" s="307">
        <v>120</v>
      </c>
      <c r="D16" s="308">
        <v>120</v>
      </c>
      <c r="E16" s="308">
        <v>60</v>
      </c>
      <c r="F16" s="299">
        <f>E16/C16</f>
        <v>0.5</v>
      </c>
    </row>
    <row r="17" spans="1:6" ht="32.1" customHeight="1">
      <c r="A17" s="305" t="s">
        <v>37</v>
      </c>
      <c r="B17" s="306" t="s">
        <v>108</v>
      </c>
      <c r="C17" s="307">
        <v>7641</v>
      </c>
      <c r="D17" s="308">
        <v>7641</v>
      </c>
      <c r="E17" s="308">
        <v>4523</v>
      </c>
      <c r="F17" s="299">
        <f>E17/C17</f>
        <v>0.59193822798063078</v>
      </c>
    </row>
    <row r="18" spans="1:6" ht="32.1" customHeight="1">
      <c r="A18" s="314" t="s">
        <v>101</v>
      </c>
      <c r="B18" s="315" t="s">
        <v>109</v>
      </c>
      <c r="C18" s="316">
        <v>0</v>
      </c>
      <c r="D18" s="308">
        <v>0</v>
      </c>
      <c r="E18" s="308">
        <v>0</v>
      </c>
      <c r="F18" s="299"/>
    </row>
    <row r="19" spans="1:6" ht="32.1" customHeight="1">
      <c r="A19" s="305" t="s">
        <v>102</v>
      </c>
      <c r="B19" s="306" t="s">
        <v>347</v>
      </c>
      <c r="C19" s="307">
        <v>0</v>
      </c>
      <c r="D19" s="308">
        <v>0</v>
      </c>
      <c r="E19" s="308">
        <v>0</v>
      </c>
      <c r="F19" s="299"/>
    </row>
    <row r="20" spans="1:6" ht="32.1" customHeight="1">
      <c r="A20" s="305" t="s">
        <v>103</v>
      </c>
      <c r="B20" s="306" t="s">
        <v>285</v>
      </c>
      <c r="C20" s="307">
        <v>0</v>
      </c>
      <c r="D20" s="308">
        <v>0</v>
      </c>
      <c r="E20" s="308">
        <v>187</v>
      </c>
      <c r="F20" s="299"/>
    </row>
    <row r="21" spans="1:6" ht="32.1" customHeight="1" thickBot="1">
      <c r="A21" s="314" t="s">
        <v>104</v>
      </c>
      <c r="B21" s="315" t="s">
        <v>345</v>
      </c>
      <c r="C21" s="316">
        <v>17832</v>
      </c>
      <c r="D21" s="312">
        <v>17832</v>
      </c>
      <c r="E21" s="312">
        <v>5478</v>
      </c>
      <c r="F21" s="299">
        <f>E21/C21</f>
        <v>0.30720053835800809</v>
      </c>
    </row>
    <row r="22" spans="1:6" ht="32.1" customHeight="1" thickBot="1">
      <c r="A22" s="296" t="s">
        <v>111</v>
      </c>
      <c r="B22" s="297" t="s">
        <v>112</v>
      </c>
      <c r="C22" s="300">
        <v>0</v>
      </c>
      <c r="D22" s="317">
        <v>0</v>
      </c>
      <c r="E22" s="318">
        <v>0</v>
      </c>
      <c r="F22" s="299"/>
    </row>
    <row r="23" spans="1:6" ht="32.1" customHeight="1" thickBot="1">
      <c r="A23" s="296" t="s">
        <v>7</v>
      </c>
      <c r="B23" s="297" t="s">
        <v>390</v>
      </c>
      <c r="C23" s="313">
        <f>C24+C25+C26+C27+C28+C29+C30+C31</f>
        <v>75190</v>
      </c>
      <c r="D23" s="313">
        <f>D24+D25+D26+D27+D28+D29+D30+D31</f>
        <v>76486</v>
      </c>
      <c r="E23" s="313">
        <f>E24+E25+E26+E27+E28+E29+E30+E31</f>
        <v>43415</v>
      </c>
      <c r="F23" s="299">
        <f>E23/C23</f>
        <v>0.57740391009442749</v>
      </c>
    </row>
    <row r="24" spans="1:6" ht="32.1" customHeight="1">
      <c r="A24" s="301" t="s">
        <v>40</v>
      </c>
      <c r="B24" s="302" t="s">
        <v>323</v>
      </c>
      <c r="C24" s="303">
        <v>22289</v>
      </c>
      <c r="D24" s="304">
        <v>23585</v>
      </c>
      <c r="E24" s="304">
        <v>15221</v>
      </c>
      <c r="F24" s="299">
        <f>E24/C24</f>
        <v>0.68289290681502091</v>
      </c>
    </row>
    <row r="25" spans="1:6" ht="32.1" customHeight="1">
      <c r="A25" s="305" t="s">
        <v>41</v>
      </c>
      <c r="B25" s="306" t="s">
        <v>118</v>
      </c>
      <c r="C25" s="307">
        <v>52901</v>
      </c>
      <c r="D25" s="308">
        <v>52901</v>
      </c>
      <c r="E25" s="308">
        <v>28194</v>
      </c>
      <c r="F25" s="299">
        <f>E25/C25</f>
        <v>0.53295778907771119</v>
      </c>
    </row>
    <row r="26" spans="1:6" ht="32.1" customHeight="1">
      <c r="A26" s="305" t="s">
        <v>42</v>
      </c>
      <c r="B26" s="306" t="s">
        <v>119</v>
      </c>
      <c r="C26" s="307"/>
      <c r="D26" s="308"/>
      <c r="E26" s="308"/>
      <c r="F26" s="299"/>
    </row>
    <row r="27" spans="1:6" ht="32.1" customHeight="1">
      <c r="A27" s="309" t="s">
        <v>113</v>
      </c>
      <c r="B27" s="306" t="s">
        <v>45</v>
      </c>
      <c r="C27" s="311"/>
      <c r="D27" s="308"/>
      <c r="E27" s="308"/>
      <c r="F27" s="299"/>
    </row>
    <row r="28" spans="1:6" ht="32.1" customHeight="1">
      <c r="A28" s="309" t="s">
        <v>114</v>
      </c>
      <c r="B28" s="306" t="s">
        <v>289</v>
      </c>
      <c r="C28" s="311"/>
      <c r="D28" s="308"/>
      <c r="E28" s="308"/>
      <c r="F28" s="299"/>
    </row>
    <row r="29" spans="1:6" ht="32.1" customHeight="1">
      <c r="A29" s="305" t="s">
        <v>115</v>
      </c>
      <c r="B29" s="306" t="s">
        <v>120</v>
      </c>
      <c r="C29" s="307"/>
      <c r="D29" s="308"/>
      <c r="E29" s="308"/>
      <c r="F29" s="299"/>
    </row>
    <row r="30" spans="1:6" ht="32.1" customHeight="1">
      <c r="A30" s="305" t="s">
        <v>116</v>
      </c>
      <c r="B30" s="306" t="s">
        <v>121</v>
      </c>
      <c r="C30" s="307"/>
      <c r="D30" s="308"/>
      <c r="E30" s="308"/>
      <c r="F30" s="299"/>
    </row>
    <row r="31" spans="1:6" ht="32.1" customHeight="1" thickBot="1">
      <c r="A31" s="309" t="s">
        <v>117</v>
      </c>
      <c r="B31" s="310" t="s">
        <v>288</v>
      </c>
      <c r="C31" s="311"/>
      <c r="D31" s="312"/>
      <c r="E31" s="312"/>
      <c r="F31" s="299"/>
    </row>
    <row r="32" spans="1:6" ht="32.1" customHeight="1" thickBot="1">
      <c r="A32" s="296" t="s">
        <v>8</v>
      </c>
      <c r="B32" s="297" t="s">
        <v>391</v>
      </c>
      <c r="C32" s="319">
        <f>C33+C34+C35+C36</f>
        <v>3593</v>
      </c>
      <c r="D32" s="319">
        <f>D33+D34+D35+D36</f>
        <v>3593</v>
      </c>
      <c r="E32" s="319">
        <f>E33+E34+E35+E36</f>
        <v>1789</v>
      </c>
      <c r="F32" s="299"/>
    </row>
    <row r="33" spans="1:6" ht="32.1" customHeight="1">
      <c r="A33" s="305" t="s">
        <v>46</v>
      </c>
      <c r="B33" s="306" t="s">
        <v>125</v>
      </c>
      <c r="C33" s="307">
        <v>3593</v>
      </c>
      <c r="D33" s="308">
        <v>3593</v>
      </c>
      <c r="E33" s="308">
        <v>1789</v>
      </c>
      <c r="F33" s="299"/>
    </row>
    <row r="34" spans="1:6" ht="32.1" customHeight="1">
      <c r="A34" s="305" t="s">
        <v>47</v>
      </c>
      <c r="B34" s="306" t="s">
        <v>126</v>
      </c>
      <c r="C34" s="307"/>
      <c r="D34" s="308"/>
      <c r="E34" s="308"/>
      <c r="F34" s="299"/>
    </row>
    <row r="35" spans="1:6" ht="32.1" customHeight="1">
      <c r="A35" s="305" t="s">
        <v>48</v>
      </c>
      <c r="B35" s="306" t="s">
        <v>127</v>
      </c>
      <c r="C35" s="307"/>
      <c r="D35" s="308"/>
      <c r="E35" s="308"/>
      <c r="F35" s="299"/>
    </row>
    <row r="36" spans="1:6" ht="32.1" customHeight="1" thickBot="1">
      <c r="A36" s="305" t="s">
        <v>49</v>
      </c>
      <c r="B36" s="306" t="s">
        <v>128</v>
      </c>
      <c r="C36" s="307">
        <v>0</v>
      </c>
      <c r="D36" s="308">
        <v>0</v>
      </c>
      <c r="E36" s="308">
        <v>0</v>
      </c>
      <c r="F36" s="299"/>
    </row>
    <row r="37" spans="1:6" ht="32.1" customHeight="1" thickBot="1">
      <c r="A37" s="296" t="s">
        <v>130</v>
      </c>
      <c r="B37" s="297" t="s">
        <v>392</v>
      </c>
      <c r="C37" s="298"/>
      <c r="D37" s="317"/>
      <c r="E37" s="318"/>
      <c r="F37" s="299"/>
    </row>
    <row r="38" spans="1:6" ht="32.1" customHeight="1">
      <c r="A38" s="301" t="s">
        <v>50</v>
      </c>
      <c r="B38" s="302" t="s">
        <v>132</v>
      </c>
      <c r="C38" s="303"/>
      <c r="D38" s="304"/>
      <c r="E38" s="304"/>
      <c r="F38" s="299"/>
    </row>
    <row r="39" spans="1:6" ht="32.1" customHeight="1">
      <c r="A39" s="314" t="s">
        <v>51</v>
      </c>
      <c r="B39" s="306" t="s">
        <v>133</v>
      </c>
      <c r="C39" s="316"/>
      <c r="D39" s="308"/>
      <c r="E39" s="308"/>
      <c r="F39" s="299"/>
    </row>
    <row r="40" spans="1:6" ht="32.1" customHeight="1" thickBot="1">
      <c r="A40" s="309" t="s">
        <v>131</v>
      </c>
      <c r="B40" s="320" t="s">
        <v>88</v>
      </c>
      <c r="C40" s="311"/>
      <c r="D40" s="312"/>
      <c r="E40" s="312"/>
      <c r="F40" s="299"/>
    </row>
    <row r="41" spans="1:6" ht="32.1" customHeight="1" thickBot="1">
      <c r="A41" s="296" t="s">
        <v>10</v>
      </c>
      <c r="B41" s="297" t="s">
        <v>393</v>
      </c>
      <c r="C41" s="313">
        <v>0</v>
      </c>
      <c r="D41" s="319">
        <f>+D42+D43</f>
        <v>0</v>
      </c>
      <c r="E41" s="319"/>
      <c r="F41" s="299"/>
    </row>
    <row r="42" spans="1:6" ht="32.1" customHeight="1">
      <c r="A42" s="301" t="s">
        <v>134</v>
      </c>
      <c r="B42" s="302" t="s">
        <v>80</v>
      </c>
      <c r="C42" s="303"/>
      <c r="D42" s="304"/>
      <c r="E42" s="304"/>
      <c r="F42" s="299"/>
    </row>
    <row r="43" spans="1:6" ht="32.1" customHeight="1" thickBot="1">
      <c r="A43" s="314" t="s">
        <v>135</v>
      </c>
      <c r="B43" s="310" t="s">
        <v>81</v>
      </c>
      <c r="C43" s="316"/>
      <c r="D43" s="312"/>
      <c r="E43" s="312"/>
      <c r="F43" s="299"/>
    </row>
    <row r="44" spans="1:6" ht="32.1" customHeight="1" thickBot="1">
      <c r="A44" s="296" t="s">
        <v>136</v>
      </c>
      <c r="B44" s="297" t="s">
        <v>137</v>
      </c>
      <c r="C44" s="300"/>
      <c r="D44" s="317"/>
      <c r="E44" s="321"/>
      <c r="F44" s="299"/>
    </row>
    <row r="45" spans="1:6" ht="32.1" customHeight="1" thickBot="1">
      <c r="A45" s="296" t="s">
        <v>11</v>
      </c>
      <c r="B45" s="322" t="s">
        <v>138</v>
      </c>
      <c r="C45" s="323">
        <f>C6+C13+C22+C23+C32+C37+C41+C44</f>
        <v>152532</v>
      </c>
      <c r="D45" s="323">
        <f>D6+D13+D22+D23+D32+D37+D41+D44</f>
        <v>153828</v>
      </c>
      <c r="E45" s="323">
        <f>E6+E13+E22+E23+E32+E37+E41+E44</f>
        <v>72658</v>
      </c>
      <c r="F45" s="299"/>
    </row>
    <row r="46" spans="1:6" ht="32.1" customHeight="1" thickBot="1">
      <c r="A46" s="324" t="s">
        <v>12</v>
      </c>
      <c r="B46" s="297" t="s">
        <v>240</v>
      </c>
      <c r="C46" s="298">
        <f>C47+C48</f>
        <v>62092</v>
      </c>
      <c r="D46" s="298">
        <f>D47+D48</f>
        <v>62092</v>
      </c>
      <c r="E46" s="298">
        <f>E47+E48</f>
        <v>62092</v>
      </c>
      <c r="F46" s="299"/>
    </row>
    <row r="47" spans="1:6" ht="32.1" customHeight="1">
      <c r="A47" s="301" t="s">
        <v>83</v>
      </c>
      <c r="B47" s="302" t="s">
        <v>139</v>
      </c>
      <c r="C47" s="303">
        <v>62092</v>
      </c>
      <c r="D47" s="304">
        <v>62092</v>
      </c>
      <c r="E47" s="304">
        <v>62092</v>
      </c>
      <c r="F47" s="299"/>
    </row>
    <row r="48" spans="1:6" ht="32.1" customHeight="1" thickBot="1">
      <c r="A48" s="314" t="s">
        <v>84</v>
      </c>
      <c r="B48" s="315" t="s">
        <v>140</v>
      </c>
      <c r="C48" s="316"/>
      <c r="D48" s="312"/>
      <c r="E48" s="312"/>
      <c r="F48" s="299"/>
    </row>
    <row r="49" spans="1:6" ht="32.1" customHeight="1" thickBot="1">
      <c r="A49" s="324" t="s">
        <v>13</v>
      </c>
      <c r="B49" s="297" t="s">
        <v>141</v>
      </c>
      <c r="C49" s="325">
        <f>C50+C51+C52+C53+C54+C55+C56</f>
        <v>0</v>
      </c>
      <c r="D49" s="325">
        <f>D56+D55+D54+D53+D52+D51+D50</f>
        <v>0</v>
      </c>
      <c r="E49" s="325">
        <f>E56+E55+E54+E53+E52+E51+E50</f>
        <v>0</v>
      </c>
      <c r="F49" s="299"/>
    </row>
    <row r="50" spans="1:6" ht="32.1" customHeight="1">
      <c r="A50" s="301" t="s">
        <v>142</v>
      </c>
      <c r="B50" s="326" t="s">
        <v>158</v>
      </c>
      <c r="C50" s="327">
        <v>0</v>
      </c>
      <c r="D50" s="327">
        <v>0</v>
      </c>
      <c r="E50" s="327">
        <v>0</v>
      </c>
      <c r="F50" s="299"/>
    </row>
    <row r="51" spans="1:6" ht="32.1" customHeight="1">
      <c r="A51" s="305" t="s">
        <v>157</v>
      </c>
      <c r="B51" s="306" t="s">
        <v>159</v>
      </c>
      <c r="C51" s="307">
        <v>0</v>
      </c>
      <c r="D51" s="308">
        <v>0</v>
      </c>
      <c r="E51" s="308">
        <v>0</v>
      </c>
      <c r="F51" s="299"/>
    </row>
    <row r="52" spans="1:6" ht="32.1" customHeight="1">
      <c r="A52" s="305" t="s">
        <v>143</v>
      </c>
      <c r="B52" s="306" t="s">
        <v>160</v>
      </c>
      <c r="C52" s="307">
        <v>0</v>
      </c>
      <c r="D52" s="308">
        <v>0</v>
      </c>
      <c r="E52" s="308">
        <v>0</v>
      </c>
      <c r="F52" s="299"/>
    </row>
    <row r="53" spans="1:6" ht="32.1" customHeight="1">
      <c r="A53" s="305" t="s">
        <v>144</v>
      </c>
      <c r="B53" s="306" t="s">
        <v>161</v>
      </c>
      <c r="C53" s="307">
        <v>0</v>
      </c>
      <c r="D53" s="308">
        <v>0</v>
      </c>
      <c r="E53" s="308">
        <v>0</v>
      </c>
      <c r="F53" s="299"/>
    </row>
    <row r="54" spans="1:6" ht="32.1" customHeight="1">
      <c r="A54" s="305" t="s">
        <v>145</v>
      </c>
      <c r="B54" s="306" t="s">
        <v>162</v>
      </c>
      <c r="C54" s="307">
        <v>0</v>
      </c>
      <c r="D54" s="308">
        <v>0</v>
      </c>
      <c r="E54" s="308">
        <v>0</v>
      </c>
      <c r="F54" s="299"/>
    </row>
    <row r="55" spans="1:6" ht="32.1" customHeight="1">
      <c r="A55" s="305" t="s">
        <v>146</v>
      </c>
      <c r="B55" s="306" t="s">
        <v>163</v>
      </c>
      <c r="C55" s="307">
        <v>0</v>
      </c>
      <c r="D55" s="308">
        <v>0</v>
      </c>
      <c r="E55" s="308">
        <v>0</v>
      </c>
      <c r="F55" s="299"/>
    </row>
    <row r="56" spans="1:6" ht="32.1" customHeight="1" thickBot="1">
      <c r="A56" s="328" t="s">
        <v>147</v>
      </c>
      <c r="B56" s="329" t="s">
        <v>164</v>
      </c>
      <c r="C56" s="330">
        <v>0</v>
      </c>
      <c r="D56" s="308">
        <v>0</v>
      </c>
      <c r="E56" s="308">
        <v>0</v>
      </c>
      <c r="F56" s="299"/>
    </row>
    <row r="57" spans="1:6" ht="32.1" customHeight="1">
      <c r="A57" s="331" t="s">
        <v>148</v>
      </c>
      <c r="B57" s="332" t="s">
        <v>165</v>
      </c>
      <c r="C57" s="333">
        <f>C58+C59+C60+C61+C62+C63+C64+C65</f>
        <v>0</v>
      </c>
      <c r="D57" s="333">
        <f>D58+D59+D60+D61+D62+D63+D64+D65</f>
        <v>159</v>
      </c>
      <c r="E57" s="333">
        <f>E58+E59+E60+E61+E62+E63+E64+E65</f>
        <v>31242</v>
      </c>
      <c r="F57" s="299"/>
    </row>
    <row r="58" spans="1:6" ht="32.1" customHeight="1">
      <c r="A58" s="331" t="s">
        <v>149</v>
      </c>
      <c r="B58" s="306" t="s">
        <v>159</v>
      </c>
      <c r="C58" s="334">
        <v>0</v>
      </c>
      <c r="D58" s="308">
        <v>0</v>
      </c>
      <c r="E58" s="308">
        <v>0</v>
      </c>
      <c r="F58" s="299"/>
    </row>
    <row r="59" spans="1:6" ht="32.1" customHeight="1">
      <c r="A59" s="331" t="s">
        <v>150</v>
      </c>
      <c r="B59" s="306" t="s">
        <v>89</v>
      </c>
      <c r="C59" s="334">
        <v>0</v>
      </c>
      <c r="D59" s="308">
        <v>0</v>
      </c>
      <c r="E59" s="308">
        <v>0</v>
      </c>
      <c r="F59" s="299"/>
    </row>
    <row r="60" spans="1:6" ht="32.1" customHeight="1">
      <c r="A60" s="331" t="s">
        <v>151</v>
      </c>
      <c r="B60" s="306" t="s">
        <v>90</v>
      </c>
      <c r="C60" s="334">
        <v>0</v>
      </c>
      <c r="D60" s="308">
        <v>0</v>
      </c>
      <c r="E60" s="308">
        <v>0</v>
      </c>
      <c r="F60" s="299"/>
    </row>
    <row r="61" spans="1:6" ht="32.1" customHeight="1">
      <c r="A61" s="331" t="s">
        <v>152</v>
      </c>
      <c r="B61" s="306" t="s">
        <v>161</v>
      </c>
      <c r="C61" s="334">
        <v>0</v>
      </c>
      <c r="D61" s="308">
        <v>0</v>
      </c>
      <c r="E61" s="308">
        <v>0</v>
      </c>
      <c r="F61" s="299"/>
    </row>
    <row r="62" spans="1:6" ht="32.1" customHeight="1">
      <c r="A62" s="331" t="s">
        <v>153</v>
      </c>
      <c r="B62" s="306" t="s">
        <v>166</v>
      </c>
      <c r="C62" s="334">
        <v>0</v>
      </c>
      <c r="D62" s="308">
        <v>0</v>
      </c>
      <c r="E62" s="308">
        <v>0</v>
      </c>
      <c r="F62" s="299"/>
    </row>
    <row r="63" spans="1:6" ht="32.1" customHeight="1">
      <c r="A63" s="331" t="s">
        <v>154</v>
      </c>
      <c r="B63" s="306" t="s">
        <v>163</v>
      </c>
      <c r="C63" s="334">
        <v>0</v>
      </c>
      <c r="D63" s="308">
        <v>0</v>
      </c>
      <c r="E63" s="308">
        <v>0</v>
      </c>
      <c r="F63" s="299"/>
    </row>
    <row r="64" spans="1:6" ht="32.1" customHeight="1">
      <c r="A64" s="335" t="s">
        <v>155</v>
      </c>
      <c r="B64" s="310" t="s">
        <v>167</v>
      </c>
      <c r="C64" s="336">
        <v>0</v>
      </c>
      <c r="D64" s="312">
        <v>159</v>
      </c>
      <c r="E64" s="312">
        <v>159</v>
      </c>
      <c r="F64" s="299"/>
    </row>
    <row r="65" spans="1:6" ht="32.1" customHeight="1" thickBot="1">
      <c r="A65" s="337" t="s">
        <v>348</v>
      </c>
      <c r="B65" s="306" t="s">
        <v>25</v>
      </c>
      <c r="C65" s="307"/>
      <c r="D65" s="308"/>
      <c r="E65" s="308">
        <v>31083</v>
      </c>
      <c r="F65" s="299"/>
    </row>
    <row r="66" spans="1:6" ht="32.1" customHeight="1" thickBot="1">
      <c r="A66" s="296" t="s">
        <v>14</v>
      </c>
      <c r="B66" s="297" t="s">
        <v>156</v>
      </c>
      <c r="C66" s="338">
        <f>C57+C50+C46+C45</f>
        <v>214624</v>
      </c>
      <c r="D66" s="338">
        <f>D57+D50+D46+D45</f>
        <v>216079</v>
      </c>
      <c r="E66" s="338">
        <f>E57+E50+E46+E45</f>
        <v>165992</v>
      </c>
      <c r="F66" s="299">
        <f>E66/C66</f>
        <v>0.77340837930520356</v>
      </c>
    </row>
    <row r="67" spans="1:6" ht="32.1" customHeight="1">
      <c r="A67" s="339"/>
      <c r="B67" s="339"/>
      <c r="C67" s="339"/>
      <c r="D67" s="340"/>
      <c r="E67" s="340"/>
      <c r="F67" s="299"/>
    </row>
    <row r="68" spans="1:6" ht="32.1" customHeight="1">
      <c r="A68" s="381" t="s">
        <v>15</v>
      </c>
      <c r="B68" s="381"/>
      <c r="C68" s="381"/>
      <c r="D68" s="340"/>
      <c r="E68" s="340"/>
      <c r="F68" s="299"/>
    </row>
    <row r="69" spans="1:6" ht="32.1" customHeight="1" thickBot="1">
      <c r="A69" s="382" t="s">
        <v>86</v>
      </c>
      <c r="B69" s="382"/>
      <c r="C69" s="341"/>
      <c r="D69" s="340"/>
      <c r="E69" s="340"/>
      <c r="F69" s="299"/>
    </row>
    <row r="70" spans="1:6" ht="32.1" customHeight="1" thickBot="1">
      <c r="A70" s="342" t="s">
        <v>1</v>
      </c>
      <c r="B70" s="343" t="s">
        <v>16</v>
      </c>
      <c r="C70" s="344" t="s">
        <v>322</v>
      </c>
      <c r="D70" s="345" t="s">
        <v>282</v>
      </c>
      <c r="E70" s="321" t="s">
        <v>244</v>
      </c>
      <c r="F70" s="299"/>
    </row>
    <row r="71" spans="1:6" ht="32.1" customHeight="1" thickBot="1">
      <c r="A71" s="346">
        <v>1</v>
      </c>
      <c r="B71" s="347">
        <v>2</v>
      </c>
      <c r="C71" s="348">
        <v>3</v>
      </c>
      <c r="D71" s="349">
        <v>4</v>
      </c>
      <c r="E71" s="349">
        <v>5</v>
      </c>
      <c r="F71" s="299"/>
    </row>
    <row r="72" spans="1:6" ht="32.1" customHeight="1" thickBot="1">
      <c r="A72" s="296" t="s">
        <v>3</v>
      </c>
      <c r="B72" s="350" t="s">
        <v>394</v>
      </c>
      <c r="C72" s="351">
        <f>SUM(C73+C74+C75+C76+C81+C82+C85)</f>
        <v>148458</v>
      </c>
      <c r="D72" s="351">
        <f>SUM(D73+D74+D75+D76+D81+D82+D85)</f>
        <v>151987</v>
      </c>
      <c r="E72" s="351">
        <f>SUM(E73+E74+E75+E76+E81+E82+E85)</f>
        <v>99865</v>
      </c>
      <c r="F72" s="299">
        <f>E72/C72</f>
        <v>0.6726818359401312</v>
      </c>
    </row>
    <row r="73" spans="1:6" ht="32.1" customHeight="1">
      <c r="A73" s="301" t="s">
        <v>56</v>
      </c>
      <c r="B73" s="302" t="s">
        <v>17</v>
      </c>
      <c r="C73" s="352">
        <v>55134</v>
      </c>
      <c r="D73" s="304">
        <v>55134</v>
      </c>
      <c r="E73" s="353">
        <v>24319</v>
      </c>
      <c r="F73" s="299">
        <f>E73/C73</f>
        <v>0.4410889832045562</v>
      </c>
    </row>
    <row r="74" spans="1:6" ht="32.1" customHeight="1">
      <c r="A74" s="305" t="s">
        <v>57</v>
      </c>
      <c r="B74" s="306" t="s">
        <v>168</v>
      </c>
      <c r="C74" s="354">
        <v>13952</v>
      </c>
      <c r="D74" s="308">
        <v>16916</v>
      </c>
      <c r="E74" s="355">
        <v>6193</v>
      </c>
      <c r="F74" s="299">
        <f>E74/C74</f>
        <v>0.44387901376146788</v>
      </c>
    </row>
    <row r="75" spans="1:6" ht="32.1" customHeight="1">
      <c r="A75" s="305" t="s">
        <v>58</v>
      </c>
      <c r="B75" s="306" t="s">
        <v>79</v>
      </c>
      <c r="C75" s="356">
        <v>52954</v>
      </c>
      <c r="D75" s="308">
        <v>53519</v>
      </c>
      <c r="E75" s="355">
        <v>36817</v>
      </c>
      <c r="F75" s="299">
        <f>E75/C75</f>
        <v>0.6952638138761944</v>
      </c>
    </row>
    <row r="76" spans="1:6" ht="32.1" customHeight="1">
      <c r="A76" s="305" t="s">
        <v>59</v>
      </c>
      <c r="B76" s="357" t="s">
        <v>169</v>
      </c>
      <c r="C76" s="356">
        <v>20270</v>
      </c>
      <c r="D76" s="308">
        <v>20270</v>
      </c>
      <c r="E76" s="355">
        <v>7285</v>
      </c>
      <c r="F76" s="299">
        <f>E76/C76</f>
        <v>0.35939812530833742</v>
      </c>
    </row>
    <row r="77" spans="1:6" ht="32.1" customHeight="1">
      <c r="A77" s="305" t="s">
        <v>67</v>
      </c>
      <c r="B77" s="339" t="s">
        <v>170</v>
      </c>
      <c r="C77" s="356"/>
      <c r="D77" s="308"/>
      <c r="E77" s="308"/>
      <c r="F77" s="299"/>
    </row>
    <row r="78" spans="1:6" ht="32.1" customHeight="1">
      <c r="A78" s="305" t="s">
        <v>60</v>
      </c>
      <c r="B78" s="306" t="s">
        <v>206</v>
      </c>
      <c r="C78" s="356">
        <v>14398</v>
      </c>
      <c r="D78" s="308">
        <v>14398</v>
      </c>
      <c r="E78" s="308">
        <v>4511</v>
      </c>
      <c r="F78" s="299">
        <f>E78/C78</f>
        <v>0.31330740380608418</v>
      </c>
    </row>
    <row r="79" spans="1:6" ht="32.1" customHeight="1">
      <c r="A79" s="305" t="s">
        <v>61</v>
      </c>
      <c r="B79" s="358" t="s">
        <v>207</v>
      </c>
      <c r="C79" s="356">
        <v>4605</v>
      </c>
      <c r="D79" s="308">
        <v>4605</v>
      </c>
      <c r="E79" s="308">
        <v>2701</v>
      </c>
      <c r="F79" s="299">
        <f>E79/C79</f>
        <v>0.58653637350705756</v>
      </c>
    </row>
    <row r="80" spans="1:6" ht="32.1" customHeight="1">
      <c r="A80" s="305" t="s">
        <v>68</v>
      </c>
      <c r="B80" s="358" t="s">
        <v>208</v>
      </c>
      <c r="C80" s="356"/>
      <c r="D80" s="308"/>
      <c r="E80" s="308"/>
      <c r="F80" s="299"/>
    </row>
    <row r="81" spans="1:6" ht="32.1" customHeight="1">
      <c r="A81" s="305" t="s">
        <v>69</v>
      </c>
      <c r="B81" s="306" t="s">
        <v>209</v>
      </c>
      <c r="C81" s="356">
        <v>1944</v>
      </c>
      <c r="D81" s="308">
        <v>1944</v>
      </c>
      <c r="E81" s="308">
        <v>1173</v>
      </c>
      <c r="F81" s="299">
        <f>E81/C81</f>
        <v>0.60339506172839508</v>
      </c>
    </row>
    <row r="82" spans="1:6" ht="32.1" customHeight="1">
      <c r="A82" s="305" t="s">
        <v>70</v>
      </c>
      <c r="B82" s="306" t="s">
        <v>210</v>
      </c>
      <c r="C82" s="356">
        <v>4204</v>
      </c>
      <c r="D82" s="308">
        <v>4204</v>
      </c>
      <c r="E82" s="308">
        <v>7222</v>
      </c>
      <c r="F82" s="299"/>
    </row>
    <row r="83" spans="1:6" ht="32.1" customHeight="1">
      <c r="A83" s="314" t="s">
        <v>71</v>
      </c>
      <c r="B83" s="310" t="s">
        <v>211</v>
      </c>
      <c r="C83" s="356">
        <v>0</v>
      </c>
      <c r="D83" s="308">
        <v>0</v>
      </c>
      <c r="E83" s="308">
        <v>0</v>
      </c>
      <c r="F83" s="299"/>
    </row>
    <row r="84" spans="1:6" ht="32.1" customHeight="1">
      <c r="A84" s="305" t="s">
        <v>73</v>
      </c>
      <c r="B84" s="310" t="s">
        <v>212</v>
      </c>
      <c r="C84" s="356">
        <v>0</v>
      </c>
      <c r="D84" s="308">
        <v>0</v>
      </c>
      <c r="E84" s="308">
        <v>0</v>
      </c>
      <c r="F84" s="299"/>
    </row>
    <row r="85" spans="1:6" ht="32.1" customHeight="1" thickBot="1">
      <c r="A85" s="309" t="s">
        <v>171</v>
      </c>
      <c r="B85" s="310" t="s">
        <v>213</v>
      </c>
      <c r="C85" s="356">
        <v>0</v>
      </c>
      <c r="D85" s="312">
        <v>0</v>
      </c>
      <c r="E85" s="312">
        <v>16856</v>
      </c>
      <c r="F85" s="299"/>
    </row>
    <row r="86" spans="1:6" ht="32.1" customHeight="1" thickBot="1">
      <c r="A86" s="296" t="s">
        <v>4</v>
      </c>
      <c r="B86" s="350" t="s">
        <v>395</v>
      </c>
      <c r="C86" s="351">
        <f>SUM(C87:C93)</f>
        <v>15450</v>
      </c>
      <c r="D86" s="351">
        <f>SUM(D87:D93)</f>
        <v>13059</v>
      </c>
      <c r="E86" s="351">
        <f>SUM(E87:E93)</f>
        <v>20901</v>
      </c>
      <c r="F86" s="299">
        <f>E86/C86</f>
        <v>1.3528155339805825</v>
      </c>
    </row>
    <row r="87" spans="1:6" ht="32.1" customHeight="1">
      <c r="A87" s="301" t="s">
        <v>62</v>
      </c>
      <c r="B87" s="302" t="s">
        <v>172</v>
      </c>
      <c r="C87" s="352">
        <v>2700</v>
      </c>
      <c r="D87" s="304">
        <v>9000</v>
      </c>
      <c r="E87" s="304">
        <v>10593</v>
      </c>
      <c r="F87" s="299"/>
    </row>
    <row r="88" spans="1:6" ht="32.1" customHeight="1">
      <c r="A88" s="301" t="s">
        <v>63</v>
      </c>
      <c r="B88" s="306" t="s">
        <v>173</v>
      </c>
      <c r="C88" s="354">
        <v>11550</v>
      </c>
      <c r="D88" s="308">
        <v>2859</v>
      </c>
      <c r="E88" s="308">
        <v>9908</v>
      </c>
      <c r="F88" s="299"/>
    </row>
    <row r="89" spans="1:6" ht="32.1" customHeight="1">
      <c r="A89" s="301" t="s">
        <v>64</v>
      </c>
      <c r="B89" s="306" t="s">
        <v>174</v>
      </c>
      <c r="C89" s="354">
        <v>1200</v>
      </c>
      <c r="D89" s="308">
        <v>1200</v>
      </c>
      <c r="E89" s="308">
        <v>400</v>
      </c>
      <c r="F89" s="299"/>
    </row>
    <row r="90" spans="1:6" ht="32.1" customHeight="1">
      <c r="A90" s="301" t="s">
        <v>65</v>
      </c>
      <c r="B90" s="306" t="s">
        <v>175</v>
      </c>
      <c r="C90" s="354">
        <v>0</v>
      </c>
      <c r="D90" s="308">
        <v>0</v>
      </c>
      <c r="E90" s="308">
        <v>0</v>
      </c>
      <c r="F90" s="299"/>
    </row>
    <row r="91" spans="1:6" ht="32.1" customHeight="1">
      <c r="A91" s="301" t="s">
        <v>66</v>
      </c>
      <c r="B91" s="306" t="s">
        <v>180</v>
      </c>
      <c r="C91" s="354"/>
      <c r="D91" s="308"/>
      <c r="E91" s="308"/>
      <c r="F91" s="299"/>
    </row>
    <row r="92" spans="1:6" ht="32.1" customHeight="1">
      <c r="A92" s="301" t="s">
        <v>72</v>
      </c>
      <c r="B92" s="306" t="s">
        <v>181</v>
      </c>
      <c r="C92" s="354"/>
      <c r="D92" s="308"/>
      <c r="E92" s="308"/>
      <c r="F92" s="299"/>
    </row>
    <row r="93" spans="1:6" ht="32.1" customHeight="1">
      <c r="A93" s="301" t="s">
        <v>77</v>
      </c>
      <c r="B93" s="306" t="s">
        <v>182</v>
      </c>
      <c r="C93" s="354"/>
      <c r="D93" s="308"/>
      <c r="E93" s="308"/>
      <c r="F93" s="299"/>
    </row>
    <row r="94" spans="1:6" ht="32.1" customHeight="1">
      <c r="A94" s="301" t="s">
        <v>176</v>
      </c>
      <c r="B94" s="306" t="s">
        <v>202</v>
      </c>
      <c r="C94" s="354"/>
      <c r="D94" s="308"/>
      <c r="E94" s="308"/>
      <c r="F94" s="299"/>
    </row>
    <row r="95" spans="1:6" ht="32.1" customHeight="1">
      <c r="A95" s="301" t="s">
        <v>177</v>
      </c>
      <c r="B95" s="358" t="s">
        <v>203</v>
      </c>
      <c r="C95" s="354"/>
      <c r="D95" s="308"/>
      <c r="E95" s="308"/>
      <c r="F95" s="299"/>
    </row>
    <row r="96" spans="1:6" s="62" customFormat="1" ht="32.1" customHeight="1">
      <c r="A96" s="359" t="s">
        <v>178</v>
      </c>
      <c r="B96" s="360" t="s">
        <v>204</v>
      </c>
      <c r="C96" s="361"/>
      <c r="D96" s="362"/>
      <c r="E96" s="362"/>
      <c r="F96" s="299"/>
    </row>
    <row r="97" spans="1:6" ht="32.1" customHeight="1" thickBot="1">
      <c r="A97" s="309" t="s">
        <v>179</v>
      </c>
      <c r="B97" s="363" t="s">
        <v>205</v>
      </c>
      <c r="C97" s="356"/>
      <c r="D97" s="312"/>
      <c r="E97" s="312"/>
      <c r="F97" s="299"/>
    </row>
    <row r="98" spans="1:6" ht="32.1" customHeight="1" thickBot="1">
      <c r="A98" s="296" t="s">
        <v>5</v>
      </c>
      <c r="B98" s="350" t="s">
        <v>183</v>
      </c>
      <c r="C98" s="364"/>
      <c r="D98" s="317"/>
      <c r="E98" s="318"/>
      <c r="F98" s="299"/>
    </row>
    <row r="99" spans="1:6" ht="32.1" customHeight="1" thickBot="1">
      <c r="A99" s="296" t="s">
        <v>6</v>
      </c>
      <c r="B99" s="350" t="s">
        <v>396</v>
      </c>
      <c r="C99" s="351"/>
      <c r="D99" s="365"/>
      <c r="E99" s="318"/>
      <c r="F99" s="299"/>
    </row>
    <row r="100" spans="1:6" ht="32.1" customHeight="1">
      <c r="A100" s="301" t="s">
        <v>38</v>
      </c>
      <c r="B100" s="302" t="s">
        <v>28</v>
      </c>
      <c r="C100" s="352"/>
      <c r="D100" s="304"/>
      <c r="E100" s="304"/>
      <c r="F100" s="299"/>
    </row>
    <row r="101" spans="1:6" ht="32.1" customHeight="1" thickBot="1">
      <c r="A101" s="309" t="s">
        <v>39</v>
      </c>
      <c r="B101" s="310" t="s">
        <v>29</v>
      </c>
      <c r="C101" s="356"/>
      <c r="D101" s="312"/>
      <c r="E101" s="312"/>
      <c r="F101" s="299"/>
    </row>
    <row r="102" spans="1:6" ht="32.1" customHeight="1" thickBot="1">
      <c r="A102" s="296" t="s">
        <v>7</v>
      </c>
      <c r="B102" s="322" t="s">
        <v>91</v>
      </c>
      <c r="C102" s="366">
        <f>C99+C98+C86+C72</f>
        <v>163908</v>
      </c>
      <c r="D102" s="366">
        <f>D99+D98+D86+D72</f>
        <v>165046</v>
      </c>
      <c r="E102" s="366">
        <f>E99+E98+E86+E72</f>
        <v>120766</v>
      </c>
      <c r="F102" s="299">
        <f>E102/C102</f>
        <v>0.73679137076896795</v>
      </c>
    </row>
    <row r="103" spans="1:6" ht="32.1" customHeight="1" thickBot="1">
      <c r="A103" s="296" t="s">
        <v>8</v>
      </c>
      <c r="B103" s="350" t="s">
        <v>184</v>
      </c>
      <c r="C103" s="366"/>
      <c r="D103" s="313"/>
      <c r="E103" s="313"/>
      <c r="F103" s="299"/>
    </row>
    <row r="104" spans="1:6" ht="32.1" customHeight="1">
      <c r="A104" s="301" t="s">
        <v>43</v>
      </c>
      <c r="B104" s="326" t="s">
        <v>191</v>
      </c>
      <c r="C104" s="367"/>
      <c r="D104" s="304"/>
      <c r="E104" s="304"/>
      <c r="F104" s="299"/>
    </row>
    <row r="105" spans="1:6" ht="32.1" customHeight="1">
      <c r="A105" s="301" t="s">
        <v>46</v>
      </c>
      <c r="B105" s="302" t="s">
        <v>192</v>
      </c>
      <c r="C105" s="354"/>
      <c r="D105" s="308"/>
      <c r="E105" s="308"/>
      <c r="F105" s="299"/>
    </row>
    <row r="106" spans="1:6" ht="32.1" customHeight="1">
      <c r="A106" s="301" t="s">
        <v>47</v>
      </c>
      <c r="B106" s="302" t="s">
        <v>193</v>
      </c>
      <c r="C106" s="354"/>
      <c r="D106" s="308"/>
      <c r="E106" s="308"/>
      <c r="F106" s="299"/>
    </row>
    <row r="107" spans="1:6" ht="32.1" customHeight="1">
      <c r="A107" s="301" t="s">
        <v>48</v>
      </c>
      <c r="B107" s="302" t="s">
        <v>93</v>
      </c>
      <c r="C107" s="354"/>
      <c r="D107" s="308"/>
      <c r="E107" s="308"/>
      <c r="F107" s="299"/>
    </row>
    <row r="108" spans="1:6" ht="32.1" customHeight="1">
      <c r="A108" s="301" t="s">
        <v>49</v>
      </c>
      <c r="B108" s="302" t="s">
        <v>94</v>
      </c>
      <c r="C108" s="354"/>
      <c r="D108" s="308"/>
      <c r="E108" s="308"/>
      <c r="F108" s="299"/>
    </row>
    <row r="109" spans="1:6" ht="32.1" customHeight="1">
      <c r="A109" s="301" t="s">
        <v>122</v>
      </c>
      <c r="B109" s="302" t="s">
        <v>194</v>
      </c>
      <c r="C109" s="354"/>
      <c r="D109" s="308"/>
      <c r="E109" s="308"/>
      <c r="F109" s="299"/>
    </row>
    <row r="110" spans="1:6" ht="32.1" customHeight="1">
      <c r="A110" s="301" t="s">
        <v>185</v>
      </c>
      <c r="B110" s="302" t="s">
        <v>195</v>
      </c>
      <c r="C110" s="354"/>
      <c r="D110" s="308"/>
      <c r="E110" s="308"/>
      <c r="F110" s="299"/>
    </row>
    <row r="111" spans="1:6" ht="32.1" customHeight="1">
      <c r="A111" s="301" t="s">
        <v>186</v>
      </c>
      <c r="B111" s="302" t="s">
        <v>196</v>
      </c>
      <c r="C111" s="354"/>
      <c r="D111" s="308"/>
      <c r="E111" s="308"/>
      <c r="F111" s="299"/>
    </row>
    <row r="112" spans="1:6" ht="32.1" customHeight="1">
      <c r="A112" s="301" t="s">
        <v>187</v>
      </c>
      <c r="B112" s="302" t="s">
        <v>78</v>
      </c>
      <c r="C112" s="354"/>
      <c r="D112" s="308"/>
      <c r="E112" s="308"/>
      <c r="F112" s="299"/>
    </row>
    <row r="113" spans="1:10" ht="32.1" customHeight="1">
      <c r="A113" s="301" t="s">
        <v>44</v>
      </c>
      <c r="B113" s="326" t="s">
        <v>197</v>
      </c>
      <c r="C113" s="368"/>
      <c r="D113" s="368"/>
      <c r="E113" s="369"/>
      <c r="F113" s="299"/>
    </row>
    <row r="114" spans="1:10" ht="32.1" customHeight="1">
      <c r="A114" s="301" t="s">
        <v>52</v>
      </c>
      <c r="B114" s="302" t="s">
        <v>192</v>
      </c>
      <c r="C114" s="354"/>
      <c r="D114" s="308"/>
      <c r="E114" s="308"/>
      <c r="F114" s="299"/>
    </row>
    <row r="115" spans="1:10" ht="32.1" customHeight="1">
      <c r="A115" s="301" t="s">
        <v>53</v>
      </c>
      <c r="B115" s="302" t="s">
        <v>198</v>
      </c>
      <c r="C115" s="354"/>
      <c r="D115" s="308"/>
      <c r="E115" s="308"/>
      <c r="F115" s="299"/>
    </row>
    <row r="116" spans="1:10" ht="32.1" customHeight="1">
      <c r="A116" s="301" t="s">
        <v>54</v>
      </c>
      <c r="B116" s="302" t="s">
        <v>93</v>
      </c>
      <c r="C116" s="354"/>
      <c r="D116" s="308"/>
      <c r="E116" s="308"/>
      <c r="F116" s="299"/>
    </row>
    <row r="117" spans="1:10" ht="32.1" customHeight="1">
      <c r="A117" s="301" t="s">
        <v>55</v>
      </c>
      <c r="B117" s="302" t="s">
        <v>94</v>
      </c>
      <c r="C117" s="370"/>
      <c r="D117" s="308"/>
      <c r="E117" s="308"/>
      <c r="F117" s="299"/>
    </row>
    <row r="118" spans="1:10" ht="32.1" customHeight="1">
      <c r="A118" s="301" t="s">
        <v>123</v>
      </c>
      <c r="B118" s="302" t="s">
        <v>194</v>
      </c>
      <c r="C118" s="354"/>
      <c r="D118" s="308"/>
      <c r="E118" s="308"/>
      <c r="F118" s="299"/>
    </row>
    <row r="119" spans="1:10" ht="32.1" customHeight="1">
      <c r="A119" s="301" t="s">
        <v>188</v>
      </c>
      <c r="B119" s="302" t="s">
        <v>199</v>
      </c>
      <c r="C119" s="356"/>
      <c r="D119" s="308"/>
      <c r="E119" s="308"/>
      <c r="F119" s="299"/>
    </row>
    <row r="120" spans="1:10" ht="32.1" customHeight="1">
      <c r="A120" s="301" t="s">
        <v>189</v>
      </c>
      <c r="B120" s="302" t="s">
        <v>196</v>
      </c>
      <c r="C120" s="356"/>
      <c r="D120" s="308"/>
      <c r="E120" s="308"/>
      <c r="F120" s="299"/>
    </row>
    <row r="121" spans="1:10" ht="32.1" customHeight="1" thickBot="1">
      <c r="A121" s="314" t="s">
        <v>190</v>
      </c>
      <c r="B121" s="315" t="s">
        <v>200</v>
      </c>
      <c r="C121" s="371"/>
      <c r="D121" s="312"/>
      <c r="E121" s="312"/>
      <c r="F121" s="299"/>
    </row>
    <row r="122" spans="1:10" ht="32.1" customHeight="1" thickBot="1">
      <c r="A122" s="296" t="s">
        <v>9</v>
      </c>
      <c r="B122" s="350" t="s">
        <v>92</v>
      </c>
      <c r="C122" s="366">
        <f>C96+C102</f>
        <v>163908</v>
      </c>
      <c r="D122" s="313">
        <f>SUM(D102,D103)</f>
        <v>165046</v>
      </c>
      <c r="E122" s="313">
        <f>SUM(E102,E103)</f>
        <v>120766</v>
      </c>
      <c r="F122" s="299">
        <f>E122/C122</f>
        <v>0.73679137076896795</v>
      </c>
      <c r="G122" s="62"/>
      <c r="H122" s="62"/>
      <c r="I122" s="62"/>
      <c r="J122" s="62"/>
    </row>
    <row r="123" spans="1:10" ht="32.1" customHeight="1">
      <c r="A123" s="372"/>
      <c r="B123" s="373" t="s">
        <v>290</v>
      </c>
      <c r="C123" s="374"/>
      <c r="D123" s="375"/>
      <c r="E123" s="376"/>
      <c r="F123" s="299"/>
      <c r="G123" s="62"/>
      <c r="H123" s="62"/>
      <c r="I123" s="62"/>
      <c r="J123" s="62"/>
    </row>
    <row r="124" spans="1:10" ht="32.1" customHeight="1">
      <c r="A124" s="63"/>
      <c r="B124" s="52" t="s">
        <v>291</v>
      </c>
      <c r="C124" s="53"/>
      <c r="D124" s="64"/>
      <c r="E124" s="64"/>
      <c r="F124" s="40"/>
      <c r="G124" s="62"/>
      <c r="H124" s="62"/>
      <c r="I124" s="62"/>
      <c r="J124" s="62"/>
    </row>
    <row r="125" spans="1:10" ht="32.1" customHeight="1">
      <c r="F125" s="40"/>
      <c r="G125" s="62"/>
      <c r="H125" s="62"/>
      <c r="I125" s="62"/>
      <c r="J125" s="62"/>
    </row>
    <row r="126" spans="1:10" ht="32.1" customHeight="1">
      <c r="A126" s="383" t="s">
        <v>95</v>
      </c>
      <c r="B126" s="383"/>
      <c r="C126" s="383"/>
      <c r="F126" s="40"/>
      <c r="G126" s="62"/>
      <c r="H126" s="62"/>
      <c r="I126" s="62"/>
      <c r="J126" s="62"/>
    </row>
    <row r="127" spans="1:10" ht="32.1" customHeight="1" thickBot="1">
      <c r="A127" s="380" t="s">
        <v>87</v>
      </c>
      <c r="B127" s="380"/>
      <c r="F127" s="40"/>
      <c r="G127" s="62"/>
      <c r="H127" s="62"/>
      <c r="I127" s="62"/>
      <c r="J127" s="62"/>
    </row>
    <row r="128" spans="1:10" ht="32.1" customHeight="1" thickBot="1">
      <c r="A128" s="37">
        <v>1</v>
      </c>
      <c r="B128" s="54" t="s">
        <v>201</v>
      </c>
      <c r="C128" s="39">
        <f>+C45-C102</f>
        <v>-11376</v>
      </c>
      <c r="D128" s="51">
        <f>+D45-D102</f>
        <v>-11218</v>
      </c>
      <c r="E128" s="44">
        <f>+E45-E102</f>
        <v>-48108</v>
      </c>
      <c r="F128" s="40"/>
      <c r="G128" s="62"/>
      <c r="H128" s="62"/>
      <c r="I128" s="62"/>
      <c r="J128" s="62"/>
    </row>
    <row r="129" spans="1:10">
      <c r="A129" s="63"/>
      <c r="B129" s="52"/>
      <c r="C129" s="53"/>
      <c r="F129" s="40"/>
      <c r="G129" s="62"/>
      <c r="H129" s="62"/>
      <c r="I129" s="62"/>
      <c r="J129" s="62"/>
    </row>
    <row r="130" spans="1:10">
      <c r="F130" s="40"/>
    </row>
    <row r="131" spans="1:10">
      <c r="F131" s="40"/>
    </row>
    <row r="132" spans="1:10">
      <c r="C132" s="68"/>
      <c r="D132" s="67"/>
      <c r="F132" s="40"/>
    </row>
    <row r="133" spans="1:10">
      <c r="A133" s="63"/>
      <c r="B133" s="52"/>
      <c r="C133" s="64"/>
      <c r="D133" s="67"/>
      <c r="F133" s="40"/>
    </row>
    <row r="134" spans="1:10">
      <c r="A134" s="63"/>
      <c r="B134" s="52"/>
      <c r="C134" s="64"/>
      <c r="D134" s="67"/>
      <c r="F134" s="40"/>
    </row>
    <row r="135" spans="1:10">
      <c r="A135" s="63"/>
      <c r="B135" s="52"/>
      <c r="C135" s="64"/>
      <c r="D135" s="67"/>
      <c r="F135" s="40"/>
    </row>
    <row r="136" spans="1:10">
      <c r="A136" s="63"/>
      <c r="B136" s="52"/>
      <c r="C136" s="64"/>
      <c r="D136" s="67"/>
      <c r="F136" s="40"/>
    </row>
    <row r="137" spans="1:10">
      <c r="A137" s="63"/>
      <c r="B137" s="52"/>
      <c r="C137" s="64"/>
      <c r="D137" s="67"/>
      <c r="F137" s="40"/>
    </row>
    <row r="138" spans="1:10">
      <c r="F138" s="40"/>
    </row>
  </sheetData>
  <mergeCells count="5">
    <mergeCell ref="A127:B127"/>
    <mergeCell ref="A2:B2"/>
    <mergeCell ref="A68:C68"/>
    <mergeCell ref="A69:B69"/>
    <mergeCell ref="A126:C126"/>
  </mergeCells>
  <phoneticPr fontId="5" type="noConversion"/>
  <printOptions horizontalCentered="1"/>
  <pageMargins left="0.39370078740157483" right="0.39370078740157483" top="0.78740157480314965" bottom="0.39370078740157483" header="0.19685039370078741" footer="0"/>
  <pageSetup paperSize="9" scale="51" fitToWidth="3" fitToHeight="2" orientation="portrait" r:id="rId1"/>
  <headerFooter alignWithMargins="0">
    <oddHeader>&amp;C&amp;"Times New Roman CE,Félkövér"&amp;12
Sajókeresztúr Községi Önkormányzat
2013. I. FÉLÉVI KÖLTSÉGVETÉSÉNEK MÉRLEGE&amp;10
&amp;R&amp;"Times New Roman CE,Félkövér dőlt"&amp;11 1. melléklet a ........./2013. (.) önkormányzati rendelethez</oddHeader>
  </headerFooter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36"/>
  <sheetViews>
    <sheetView workbookViewId="0">
      <selection activeCell="F138" sqref="F138"/>
    </sheetView>
  </sheetViews>
  <sheetFormatPr defaultRowHeight="12.75"/>
  <cols>
    <col min="1" max="1" width="15.83203125" customWidth="1"/>
    <col min="2" max="2" width="33.5" customWidth="1"/>
    <col min="3" max="11" width="15.83203125" customWidth="1"/>
  </cols>
  <sheetData>
    <row r="1" spans="1:6" ht="17.850000000000001" customHeight="1">
      <c r="A1" s="19" t="s">
        <v>0</v>
      </c>
      <c r="B1" s="20"/>
      <c r="C1" s="21"/>
      <c r="D1" s="22"/>
      <c r="E1" s="22"/>
      <c r="F1" s="23"/>
    </row>
    <row r="2" spans="1:6" ht="17.850000000000001" customHeight="1" thickBot="1">
      <c r="A2" s="380" t="s">
        <v>85</v>
      </c>
      <c r="B2" s="380"/>
      <c r="C2" s="25"/>
      <c r="D2" s="22"/>
      <c r="E2" s="22"/>
      <c r="F2" s="23"/>
    </row>
    <row r="3" spans="1:6" ht="17.850000000000001" customHeight="1" thickBot="1">
      <c r="A3" s="26" t="s">
        <v>31</v>
      </c>
      <c r="B3" s="27" t="s">
        <v>2</v>
      </c>
      <c r="C3" s="28" t="s">
        <v>322</v>
      </c>
      <c r="D3" s="29" t="s">
        <v>282</v>
      </c>
      <c r="E3" s="30" t="s">
        <v>244</v>
      </c>
      <c r="F3" s="31"/>
    </row>
    <row r="4" spans="1:6" ht="17.850000000000001" customHeight="1" thickBot="1">
      <c r="A4" s="32">
        <v>1</v>
      </c>
      <c r="B4" s="33">
        <v>2</v>
      </c>
      <c r="C4" s="34">
        <v>3</v>
      </c>
      <c r="D4" s="35">
        <v>4</v>
      </c>
      <c r="E4" s="35">
        <v>5</v>
      </c>
      <c r="F4" s="36"/>
    </row>
    <row r="5" spans="1:6" ht="17.850000000000001" customHeight="1" thickBot="1">
      <c r="A5" s="296" t="s">
        <v>3</v>
      </c>
      <c r="B5" s="297" t="s">
        <v>96</v>
      </c>
      <c r="C5" s="298">
        <f>C6+C13+C22</f>
        <v>62515</v>
      </c>
      <c r="D5" s="298">
        <f>D6+D13+D22</f>
        <v>62515</v>
      </c>
      <c r="E5" s="298">
        <f>E6+E13+E22</f>
        <v>36183</v>
      </c>
      <c r="F5" s="299">
        <f>E5/C5</f>
        <v>0.57878909061825157</v>
      </c>
    </row>
    <row r="6" spans="1:6" ht="17.850000000000001" customHeight="1" thickBot="1">
      <c r="A6" s="296" t="s">
        <v>4</v>
      </c>
      <c r="B6" s="297" t="s">
        <v>389</v>
      </c>
      <c r="C6" s="300">
        <f>C7+C8+C9+C10+C11+C12</f>
        <v>48156</v>
      </c>
      <c r="D6" s="300">
        <f>D7+D8+D9+D10+D11+D12</f>
        <v>48156</v>
      </c>
      <c r="E6" s="300">
        <f>E7+E8+E9+E10+E11+E12</f>
        <v>26111</v>
      </c>
      <c r="F6" s="299">
        <f>E6/C6</f>
        <v>0.54221696154165633</v>
      </c>
    </row>
    <row r="7" spans="1:6" ht="17.850000000000001" customHeight="1">
      <c r="A7" s="301" t="s">
        <v>62</v>
      </c>
      <c r="B7" s="302" t="s">
        <v>23</v>
      </c>
      <c r="C7" s="303">
        <v>48156</v>
      </c>
      <c r="D7" s="304">
        <v>48156</v>
      </c>
      <c r="E7" s="304">
        <v>25912</v>
      </c>
      <c r="F7" s="299">
        <f>E7/C7</f>
        <v>0.5380845585181494</v>
      </c>
    </row>
    <row r="8" spans="1:6" ht="17.850000000000001" customHeight="1">
      <c r="A8" s="305" t="s">
        <v>63</v>
      </c>
      <c r="B8" s="306" t="s">
        <v>32</v>
      </c>
      <c r="C8" s="307">
        <v>0</v>
      </c>
      <c r="D8" s="308">
        <v>0</v>
      </c>
      <c r="E8" s="308">
        <v>0</v>
      </c>
      <c r="F8" s="299"/>
    </row>
    <row r="9" spans="1:6" ht="17.850000000000001" customHeight="1">
      <c r="A9" s="305" t="s">
        <v>64</v>
      </c>
      <c r="B9" s="306" t="s">
        <v>24</v>
      </c>
      <c r="C9" s="307">
        <v>0</v>
      </c>
      <c r="D9" s="308">
        <v>0</v>
      </c>
      <c r="E9" s="308">
        <v>0</v>
      </c>
      <c r="F9" s="299">
        <v>0.03</v>
      </c>
    </row>
    <row r="10" spans="1:6" ht="17.850000000000001" customHeight="1">
      <c r="A10" s="305" t="s">
        <v>65</v>
      </c>
      <c r="B10" s="306" t="s">
        <v>97</v>
      </c>
      <c r="C10" s="307">
        <v>0</v>
      </c>
      <c r="D10" s="308">
        <v>0</v>
      </c>
      <c r="E10" s="308">
        <v>197</v>
      </c>
      <c r="F10" s="299"/>
    </row>
    <row r="11" spans="1:6" ht="17.850000000000001" customHeight="1">
      <c r="A11" s="305" t="s">
        <v>66</v>
      </c>
      <c r="B11" s="306" t="s">
        <v>98</v>
      </c>
      <c r="C11" s="307">
        <v>0</v>
      </c>
      <c r="D11" s="308">
        <v>0</v>
      </c>
      <c r="E11" s="308">
        <v>0</v>
      </c>
      <c r="F11" s="299"/>
    </row>
    <row r="12" spans="1:6" ht="17.850000000000001" customHeight="1" thickBot="1">
      <c r="A12" s="309" t="s">
        <v>72</v>
      </c>
      <c r="B12" s="310" t="s">
        <v>99</v>
      </c>
      <c r="C12" s="311">
        <v>0</v>
      </c>
      <c r="D12" s="312">
        <v>0</v>
      </c>
      <c r="E12" s="312">
        <v>2</v>
      </c>
      <c r="F12" s="299"/>
    </row>
    <row r="13" spans="1:6" ht="17.850000000000001" customHeight="1" thickBot="1">
      <c r="A13" s="296" t="s">
        <v>5</v>
      </c>
      <c r="B13" s="297" t="s">
        <v>100</v>
      </c>
      <c r="C13" s="313">
        <f>C14+C15+C16+C17+C18+C19+C20+C21</f>
        <v>14359</v>
      </c>
      <c r="D13" s="313">
        <f>D14+D15+D16+D17+D18+D19+D20+D21</f>
        <v>14359</v>
      </c>
      <c r="E13" s="313">
        <f>E14+E15+E16+E17+E18+E19+E20+E21</f>
        <v>10072</v>
      </c>
      <c r="F13" s="299">
        <f>E13/C13</f>
        <v>0.7014416045685633</v>
      </c>
    </row>
    <row r="14" spans="1:6" ht="17.850000000000001" customHeight="1">
      <c r="A14" s="301" t="s">
        <v>34</v>
      </c>
      <c r="B14" s="302" t="s">
        <v>105</v>
      </c>
      <c r="C14" s="303">
        <v>0</v>
      </c>
      <c r="D14" s="304">
        <v>0</v>
      </c>
      <c r="E14" s="304">
        <v>0</v>
      </c>
      <c r="F14" s="299"/>
    </row>
    <row r="15" spans="1:6" ht="17.850000000000001" customHeight="1">
      <c r="A15" s="305" t="s">
        <v>35</v>
      </c>
      <c r="B15" s="306" t="s">
        <v>106</v>
      </c>
      <c r="C15" s="307">
        <v>0</v>
      </c>
      <c r="D15" s="308">
        <v>0</v>
      </c>
      <c r="E15" s="308">
        <v>0</v>
      </c>
      <c r="F15" s="299"/>
    </row>
    <row r="16" spans="1:6" ht="17.850000000000001" customHeight="1">
      <c r="A16" s="305" t="s">
        <v>36</v>
      </c>
      <c r="B16" s="306" t="s">
        <v>346</v>
      </c>
      <c r="C16" s="307">
        <v>120</v>
      </c>
      <c r="D16" s="308">
        <v>120</v>
      </c>
      <c r="E16" s="308">
        <v>60</v>
      </c>
      <c r="F16" s="299">
        <f>E16/C16</f>
        <v>0.5</v>
      </c>
    </row>
    <row r="17" spans="1:6" ht="17.850000000000001" customHeight="1">
      <c r="A17" s="305" t="s">
        <v>37</v>
      </c>
      <c r="B17" s="306" t="s">
        <v>108</v>
      </c>
      <c r="C17" s="307">
        <v>0</v>
      </c>
      <c r="D17" s="308">
        <v>0</v>
      </c>
      <c r="E17" s="308">
        <v>0</v>
      </c>
      <c r="F17" s="299"/>
    </row>
    <row r="18" spans="1:6" ht="17.850000000000001" customHeight="1">
      <c r="A18" s="314" t="s">
        <v>101</v>
      </c>
      <c r="B18" s="315" t="s">
        <v>109</v>
      </c>
      <c r="C18" s="316">
        <v>0</v>
      </c>
      <c r="D18" s="308">
        <v>0</v>
      </c>
      <c r="E18" s="308">
        <v>0</v>
      </c>
      <c r="F18" s="299"/>
    </row>
    <row r="19" spans="1:6" ht="17.850000000000001" customHeight="1">
      <c r="A19" s="305" t="s">
        <v>102</v>
      </c>
      <c r="B19" s="306" t="s">
        <v>347</v>
      </c>
      <c r="C19" s="307">
        <v>0</v>
      </c>
      <c r="D19" s="308">
        <v>0</v>
      </c>
      <c r="E19" s="308">
        <v>0</v>
      </c>
      <c r="F19" s="299"/>
    </row>
    <row r="20" spans="1:6" ht="17.850000000000001" customHeight="1">
      <c r="A20" s="305" t="s">
        <v>103</v>
      </c>
      <c r="B20" s="306" t="s">
        <v>285</v>
      </c>
      <c r="C20" s="307">
        <v>0</v>
      </c>
      <c r="D20" s="308">
        <v>0</v>
      </c>
      <c r="E20" s="308">
        <v>187</v>
      </c>
      <c r="F20" s="299"/>
    </row>
    <row r="21" spans="1:6" ht="17.850000000000001" customHeight="1" thickBot="1">
      <c r="A21" s="314" t="s">
        <v>104</v>
      </c>
      <c r="B21" s="315" t="s">
        <v>345</v>
      </c>
      <c r="C21" s="316">
        <v>14239</v>
      </c>
      <c r="D21" s="312">
        <v>14239</v>
      </c>
      <c r="E21" s="312">
        <v>9825</v>
      </c>
      <c r="F21" s="299">
        <f>E21/C21</f>
        <v>0.69000632066858625</v>
      </c>
    </row>
    <row r="22" spans="1:6" ht="17.850000000000001" customHeight="1" thickBot="1">
      <c r="A22" s="296" t="s">
        <v>111</v>
      </c>
      <c r="B22" s="297" t="s">
        <v>112</v>
      </c>
      <c r="C22" s="300">
        <v>0</v>
      </c>
      <c r="D22" s="317">
        <v>0</v>
      </c>
      <c r="E22" s="318">
        <v>0</v>
      </c>
      <c r="F22" s="299"/>
    </row>
    <row r="23" spans="1:6" ht="17.850000000000001" customHeight="1" thickBot="1">
      <c r="A23" s="296" t="s">
        <v>7</v>
      </c>
      <c r="B23" s="297" t="s">
        <v>390</v>
      </c>
      <c r="C23" s="313">
        <f>C24+C25+C26+C27+C28+C29+C30+C31</f>
        <v>75190</v>
      </c>
      <c r="D23" s="313">
        <f>D24+D25+D26+D27+D28+D29+D30+D31</f>
        <v>75190</v>
      </c>
      <c r="E23" s="313">
        <f>E24+E25+E26+E27+E28+E29+E30+E31</f>
        <v>57707</v>
      </c>
      <c r="F23" s="299">
        <f>E23/C23</f>
        <v>0.76748237797579466</v>
      </c>
    </row>
    <row r="24" spans="1:6" ht="17.850000000000001" customHeight="1">
      <c r="A24" s="301" t="s">
        <v>40</v>
      </c>
      <c r="B24" s="302" t="s">
        <v>323</v>
      </c>
      <c r="C24" s="303">
        <v>22289</v>
      </c>
      <c r="D24" s="304">
        <v>22289</v>
      </c>
      <c r="E24" s="304">
        <v>17106</v>
      </c>
      <c r="F24" s="299"/>
    </row>
    <row r="25" spans="1:6" ht="17.850000000000001" customHeight="1">
      <c r="A25" s="305" t="s">
        <v>41</v>
      </c>
      <c r="B25" s="306" t="s">
        <v>118</v>
      </c>
      <c r="C25" s="307">
        <v>52901</v>
      </c>
      <c r="D25" s="308">
        <v>52901</v>
      </c>
      <c r="E25" s="308">
        <v>40601</v>
      </c>
      <c r="F25" s="299">
        <f>E25/C25</f>
        <v>0.76749021757622726</v>
      </c>
    </row>
    <row r="26" spans="1:6" ht="17.850000000000001" customHeight="1">
      <c r="A26" s="305" t="s">
        <v>42</v>
      </c>
      <c r="B26" s="306" t="s">
        <v>119</v>
      </c>
      <c r="C26" s="307"/>
      <c r="D26" s="308"/>
      <c r="E26" s="308"/>
      <c r="F26" s="299"/>
    </row>
    <row r="27" spans="1:6" ht="17.850000000000001" customHeight="1">
      <c r="A27" s="309" t="s">
        <v>113</v>
      </c>
      <c r="B27" s="306" t="s">
        <v>45</v>
      </c>
      <c r="C27" s="311"/>
      <c r="D27" s="308"/>
      <c r="E27" s="308"/>
      <c r="F27" s="299"/>
    </row>
    <row r="28" spans="1:6" ht="17.850000000000001" customHeight="1">
      <c r="A28" s="309" t="s">
        <v>114</v>
      </c>
      <c r="B28" s="306" t="s">
        <v>289</v>
      </c>
      <c r="C28" s="311"/>
      <c r="D28" s="308"/>
      <c r="E28" s="308"/>
      <c r="F28" s="299"/>
    </row>
    <row r="29" spans="1:6" ht="17.850000000000001" customHeight="1">
      <c r="A29" s="305" t="s">
        <v>115</v>
      </c>
      <c r="B29" s="306" t="s">
        <v>120</v>
      </c>
      <c r="C29" s="307"/>
      <c r="D29" s="308"/>
      <c r="E29" s="308"/>
      <c r="F29" s="299"/>
    </row>
    <row r="30" spans="1:6" ht="17.850000000000001" customHeight="1">
      <c r="A30" s="305" t="s">
        <v>116</v>
      </c>
      <c r="B30" s="306" t="s">
        <v>121</v>
      </c>
      <c r="C30" s="307"/>
      <c r="D30" s="308"/>
      <c r="E30" s="308"/>
      <c r="F30" s="299"/>
    </row>
    <row r="31" spans="1:6" ht="17.850000000000001" customHeight="1" thickBot="1">
      <c r="A31" s="309" t="s">
        <v>117</v>
      </c>
      <c r="B31" s="310" t="s">
        <v>288</v>
      </c>
      <c r="C31" s="311"/>
      <c r="D31" s="312"/>
      <c r="E31" s="312"/>
      <c r="F31" s="299"/>
    </row>
    <row r="32" spans="1:6" ht="17.850000000000001" customHeight="1" thickBot="1">
      <c r="A32" s="296" t="s">
        <v>8</v>
      </c>
      <c r="B32" s="297" t="s">
        <v>391</v>
      </c>
      <c r="C32" s="319">
        <f>C33+C34+C35+C36</f>
        <v>3593</v>
      </c>
      <c r="D32" s="319">
        <f>D33+D34+D35+D36</f>
        <v>3593</v>
      </c>
      <c r="E32" s="319">
        <f>E33+E34+E35+E36</f>
        <v>2695</v>
      </c>
      <c r="F32" s="299"/>
    </row>
    <row r="33" spans="1:6" ht="17.850000000000001" customHeight="1">
      <c r="A33" s="305" t="s">
        <v>46</v>
      </c>
      <c r="B33" s="306" t="s">
        <v>125</v>
      </c>
      <c r="C33" s="307">
        <v>3593</v>
      </c>
      <c r="D33" s="308">
        <v>3593</v>
      </c>
      <c r="E33" s="308">
        <v>2695</v>
      </c>
      <c r="F33" s="299"/>
    </row>
    <row r="34" spans="1:6" ht="17.850000000000001" customHeight="1">
      <c r="A34" s="305" t="s">
        <v>47</v>
      </c>
      <c r="B34" s="306" t="s">
        <v>126</v>
      </c>
      <c r="C34" s="307"/>
      <c r="D34" s="308"/>
      <c r="E34" s="308"/>
      <c r="F34" s="299"/>
    </row>
    <row r="35" spans="1:6" ht="17.850000000000001" customHeight="1">
      <c r="A35" s="305" t="s">
        <v>48</v>
      </c>
      <c r="B35" s="306" t="s">
        <v>127</v>
      </c>
      <c r="C35" s="307"/>
      <c r="D35" s="308"/>
      <c r="E35" s="308"/>
      <c r="F35" s="299"/>
    </row>
    <row r="36" spans="1:6" ht="17.850000000000001" customHeight="1" thickBot="1">
      <c r="A36" s="305" t="s">
        <v>49</v>
      </c>
      <c r="B36" s="306" t="s">
        <v>128</v>
      </c>
      <c r="C36" s="307">
        <v>0</v>
      </c>
      <c r="D36" s="308">
        <v>0</v>
      </c>
      <c r="E36" s="308">
        <v>0</v>
      </c>
      <c r="F36" s="299"/>
    </row>
    <row r="37" spans="1:6" ht="17.850000000000001" customHeight="1" thickBot="1">
      <c r="A37" s="296" t="s">
        <v>130</v>
      </c>
      <c r="B37" s="297" t="s">
        <v>392</v>
      </c>
      <c r="C37" s="298"/>
      <c r="D37" s="317"/>
      <c r="E37" s="318"/>
      <c r="F37" s="299"/>
    </row>
    <row r="38" spans="1:6" ht="17.850000000000001" customHeight="1">
      <c r="A38" s="301" t="s">
        <v>50</v>
      </c>
      <c r="B38" s="302" t="s">
        <v>132</v>
      </c>
      <c r="C38" s="303"/>
      <c r="D38" s="304"/>
      <c r="E38" s="304"/>
      <c r="F38" s="299"/>
    </row>
    <row r="39" spans="1:6" ht="17.850000000000001" customHeight="1">
      <c r="A39" s="314" t="s">
        <v>51</v>
      </c>
      <c r="B39" s="306" t="s">
        <v>133</v>
      </c>
      <c r="C39" s="316"/>
      <c r="D39" s="308"/>
      <c r="E39" s="308"/>
      <c r="F39" s="299"/>
    </row>
    <row r="40" spans="1:6" ht="17.850000000000001" customHeight="1" thickBot="1">
      <c r="A40" s="309" t="s">
        <v>131</v>
      </c>
      <c r="B40" s="320" t="s">
        <v>88</v>
      </c>
      <c r="C40" s="311"/>
      <c r="D40" s="312"/>
      <c r="E40" s="312"/>
      <c r="F40" s="299"/>
    </row>
    <row r="41" spans="1:6" ht="17.850000000000001" customHeight="1" thickBot="1">
      <c r="A41" s="296" t="s">
        <v>10</v>
      </c>
      <c r="B41" s="297" t="s">
        <v>393</v>
      </c>
      <c r="C41" s="313">
        <v>0</v>
      </c>
      <c r="D41" s="319">
        <f>+D42+D43</f>
        <v>0</v>
      </c>
      <c r="E41" s="319"/>
      <c r="F41" s="299"/>
    </row>
    <row r="42" spans="1:6" ht="17.850000000000001" customHeight="1">
      <c r="A42" s="301" t="s">
        <v>134</v>
      </c>
      <c r="B42" s="302" t="s">
        <v>80</v>
      </c>
      <c r="C42" s="303"/>
      <c r="D42" s="304"/>
      <c r="E42" s="304"/>
      <c r="F42" s="299"/>
    </row>
    <row r="43" spans="1:6" ht="17.850000000000001" customHeight="1" thickBot="1">
      <c r="A43" s="314" t="s">
        <v>135</v>
      </c>
      <c r="B43" s="310" t="s">
        <v>81</v>
      </c>
      <c r="C43" s="316"/>
      <c r="D43" s="312"/>
      <c r="E43" s="312"/>
      <c r="F43" s="299"/>
    </row>
    <row r="44" spans="1:6" ht="17.850000000000001" customHeight="1" thickBot="1">
      <c r="A44" s="296" t="s">
        <v>136</v>
      </c>
      <c r="B44" s="297" t="s">
        <v>137</v>
      </c>
      <c r="C44" s="300"/>
      <c r="D44" s="317"/>
      <c r="E44" s="321"/>
      <c r="F44" s="299"/>
    </row>
    <row r="45" spans="1:6" ht="17.850000000000001" customHeight="1" thickBot="1">
      <c r="A45" s="296" t="s">
        <v>11</v>
      </c>
      <c r="B45" s="322" t="s">
        <v>138</v>
      </c>
      <c r="C45" s="323">
        <f>C6+C13+C22+C23+C32+C37+C41+C44</f>
        <v>141298</v>
      </c>
      <c r="D45" s="323">
        <f>D6+D13+D22+D23+D32+D37+D41+D44</f>
        <v>141298</v>
      </c>
      <c r="E45" s="323">
        <f>E6+E13+E22+E23+E32+E37+E41+E44</f>
        <v>96585</v>
      </c>
      <c r="F45" s="299"/>
    </row>
    <row r="46" spans="1:6" ht="17.850000000000001" customHeight="1" thickBot="1">
      <c r="A46" s="324" t="s">
        <v>12</v>
      </c>
      <c r="B46" s="297" t="s">
        <v>240</v>
      </c>
      <c r="C46" s="298">
        <f>C47+C48</f>
        <v>62092</v>
      </c>
      <c r="D46" s="298">
        <f>D47+D48</f>
        <v>62092</v>
      </c>
      <c r="E46" s="298">
        <f>E47+E48</f>
        <v>62092</v>
      </c>
      <c r="F46" s="299"/>
    </row>
    <row r="47" spans="1:6" ht="17.850000000000001" customHeight="1">
      <c r="A47" s="301" t="s">
        <v>83</v>
      </c>
      <c r="B47" s="302" t="s">
        <v>139</v>
      </c>
      <c r="C47" s="303">
        <v>62092</v>
      </c>
      <c r="D47" s="304">
        <v>62092</v>
      </c>
      <c r="E47" s="304">
        <v>62092</v>
      </c>
      <c r="F47" s="299"/>
    </row>
    <row r="48" spans="1:6" ht="17.850000000000001" customHeight="1" thickBot="1">
      <c r="A48" s="314" t="s">
        <v>84</v>
      </c>
      <c r="B48" s="315" t="s">
        <v>140</v>
      </c>
      <c r="C48" s="316"/>
      <c r="D48" s="312"/>
      <c r="E48" s="312"/>
      <c r="F48" s="299"/>
    </row>
    <row r="49" spans="1:6" ht="17.850000000000001" customHeight="1" thickBot="1">
      <c r="A49" s="324" t="s">
        <v>13</v>
      </c>
      <c r="B49" s="297" t="s">
        <v>141</v>
      </c>
      <c r="C49" s="325">
        <f>C50+C51+C52+C53+C54+C55+C56</f>
        <v>0</v>
      </c>
      <c r="D49" s="325">
        <f>D56+D55+D54+D53+D52+D51+D50</f>
        <v>0</v>
      </c>
      <c r="E49" s="325">
        <f>E56+E55+E54+E53+E52+E51+E50</f>
        <v>0</v>
      </c>
      <c r="F49" s="299"/>
    </row>
    <row r="50" spans="1:6" ht="17.850000000000001" customHeight="1">
      <c r="A50" s="301" t="s">
        <v>142</v>
      </c>
      <c r="B50" s="326" t="s">
        <v>158</v>
      </c>
      <c r="C50" s="327">
        <v>0</v>
      </c>
      <c r="D50" s="327">
        <v>0</v>
      </c>
      <c r="E50" s="327">
        <v>0</v>
      </c>
      <c r="F50" s="299"/>
    </row>
    <row r="51" spans="1:6" ht="17.850000000000001" customHeight="1">
      <c r="A51" s="305" t="s">
        <v>157</v>
      </c>
      <c r="B51" s="306" t="s">
        <v>159</v>
      </c>
      <c r="C51" s="307">
        <v>0</v>
      </c>
      <c r="D51" s="308">
        <v>0</v>
      </c>
      <c r="E51" s="308">
        <v>0</v>
      </c>
      <c r="F51" s="299"/>
    </row>
    <row r="52" spans="1:6" ht="17.850000000000001" customHeight="1">
      <c r="A52" s="305" t="s">
        <v>143</v>
      </c>
      <c r="B52" s="306" t="s">
        <v>160</v>
      </c>
      <c r="C52" s="307">
        <v>0</v>
      </c>
      <c r="D52" s="308">
        <v>0</v>
      </c>
      <c r="E52" s="308">
        <v>0</v>
      </c>
      <c r="F52" s="299"/>
    </row>
    <row r="53" spans="1:6" ht="17.850000000000001" customHeight="1">
      <c r="A53" s="305" t="s">
        <v>144</v>
      </c>
      <c r="B53" s="306" t="s">
        <v>161</v>
      </c>
      <c r="C53" s="307">
        <v>0</v>
      </c>
      <c r="D53" s="308">
        <v>0</v>
      </c>
      <c r="E53" s="308">
        <v>0</v>
      </c>
      <c r="F53" s="299"/>
    </row>
    <row r="54" spans="1:6" ht="17.850000000000001" customHeight="1">
      <c r="A54" s="305" t="s">
        <v>145</v>
      </c>
      <c r="B54" s="306" t="s">
        <v>162</v>
      </c>
      <c r="C54" s="307">
        <v>0</v>
      </c>
      <c r="D54" s="308">
        <v>0</v>
      </c>
      <c r="E54" s="308">
        <v>0</v>
      </c>
      <c r="F54" s="299"/>
    </row>
    <row r="55" spans="1:6" ht="17.850000000000001" customHeight="1">
      <c r="A55" s="305" t="s">
        <v>146</v>
      </c>
      <c r="B55" s="306" t="s">
        <v>163</v>
      </c>
      <c r="C55" s="307">
        <v>0</v>
      </c>
      <c r="D55" s="308">
        <v>0</v>
      </c>
      <c r="E55" s="308">
        <v>0</v>
      </c>
      <c r="F55" s="299"/>
    </row>
    <row r="56" spans="1:6" ht="17.850000000000001" customHeight="1" thickBot="1">
      <c r="A56" s="328" t="s">
        <v>147</v>
      </c>
      <c r="B56" s="329" t="s">
        <v>164</v>
      </c>
      <c r="C56" s="330">
        <v>0</v>
      </c>
      <c r="D56" s="308">
        <v>0</v>
      </c>
      <c r="E56" s="308">
        <v>0</v>
      </c>
      <c r="F56" s="299"/>
    </row>
    <row r="57" spans="1:6" ht="17.850000000000001" customHeight="1">
      <c r="A57" s="331" t="s">
        <v>148</v>
      </c>
      <c r="B57" s="332" t="s">
        <v>165</v>
      </c>
      <c r="C57" s="333">
        <f>C58+C59+C60+C61+C62+C63+C64+C65</f>
        <v>0</v>
      </c>
      <c r="D57" s="333">
        <f>D58+D59+D60+D61+D62+D63+D64+D65</f>
        <v>0</v>
      </c>
      <c r="E57" s="333">
        <v>22386</v>
      </c>
      <c r="F57" s="299"/>
    </row>
    <row r="58" spans="1:6" ht="17.850000000000001" customHeight="1">
      <c r="A58" s="331" t="s">
        <v>149</v>
      </c>
      <c r="B58" s="306" t="s">
        <v>159</v>
      </c>
      <c r="C58" s="334">
        <v>0</v>
      </c>
      <c r="D58" s="308">
        <v>0</v>
      </c>
      <c r="E58" s="308">
        <v>0</v>
      </c>
      <c r="F58" s="299"/>
    </row>
    <row r="59" spans="1:6" ht="17.850000000000001" customHeight="1">
      <c r="A59" s="331" t="s">
        <v>150</v>
      </c>
      <c r="B59" s="306" t="s">
        <v>89</v>
      </c>
      <c r="C59" s="334">
        <v>0</v>
      </c>
      <c r="D59" s="308">
        <v>0</v>
      </c>
      <c r="E59" s="308">
        <v>0</v>
      </c>
      <c r="F59" s="299"/>
    </row>
    <row r="60" spans="1:6" ht="17.850000000000001" customHeight="1">
      <c r="A60" s="331" t="s">
        <v>151</v>
      </c>
      <c r="B60" s="306" t="s">
        <v>90</v>
      </c>
      <c r="C60" s="334">
        <v>0</v>
      </c>
      <c r="D60" s="308">
        <v>0</v>
      </c>
      <c r="E60" s="308">
        <v>0</v>
      </c>
      <c r="F60" s="299"/>
    </row>
    <row r="61" spans="1:6" ht="17.850000000000001" customHeight="1">
      <c r="A61" s="331" t="s">
        <v>152</v>
      </c>
      <c r="B61" s="306" t="s">
        <v>161</v>
      </c>
      <c r="C61" s="334">
        <v>0</v>
      </c>
      <c r="D61" s="308">
        <v>0</v>
      </c>
      <c r="E61" s="308">
        <v>0</v>
      </c>
      <c r="F61" s="299"/>
    </row>
    <row r="62" spans="1:6" ht="17.850000000000001" customHeight="1">
      <c r="A62" s="331" t="s">
        <v>153</v>
      </c>
      <c r="B62" s="306" t="s">
        <v>166</v>
      </c>
      <c r="C62" s="334">
        <v>0</v>
      </c>
      <c r="D62" s="308">
        <v>0</v>
      </c>
      <c r="E62" s="308">
        <v>0</v>
      </c>
      <c r="F62" s="299"/>
    </row>
    <row r="63" spans="1:6" ht="17.850000000000001" customHeight="1">
      <c r="A63" s="331" t="s">
        <v>154</v>
      </c>
      <c r="B63" s="306" t="s">
        <v>163</v>
      </c>
      <c r="C63" s="334">
        <v>0</v>
      </c>
      <c r="D63" s="308">
        <v>0</v>
      </c>
      <c r="E63" s="308">
        <v>0</v>
      </c>
      <c r="F63" s="299"/>
    </row>
    <row r="64" spans="1:6" ht="17.850000000000001" customHeight="1">
      <c r="A64" s="335" t="s">
        <v>155</v>
      </c>
      <c r="B64" s="310" t="s">
        <v>167</v>
      </c>
      <c r="C64" s="336">
        <v>0</v>
      </c>
      <c r="D64" s="312">
        <v>0</v>
      </c>
      <c r="E64" s="312">
        <v>159</v>
      </c>
      <c r="F64" s="299"/>
    </row>
    <row r="65" spans="1:6" ht="17.850000000000001" customHeight="1" thickBot="1">
      <c r="A65" s="337" t="s">
        <v>348</v>
      </c>
      <c r="B65" s="306" t="s">
        <v>25</v>
      </c>
      <c r="C65" s="307"/>
      <c r="D65" s="308"/>
      <c r="E65" s="308">
        <v>31083</v>
      </c>
      <c r="F65" s="299"/>
    </row>
    <row r="66" spans="1:6" ht="17.850000000000001" customHeight="1" thickBot="1">
      <c r="A66" s="296" t="s">
        <v>14</v>
      </c>
      <c r="B66" s="38" t="s">
        <v>156</v>
      </c>
      <c r="C66" s="338">
        <f>C57+C50+C46+C45</f>
        <v>203390</v>
      </c>
      <c r="D66" s="338">
        <f>D57+D50+D46+D45</f>
        <v>203390</v>
      </c>
      <c r="E66" s="338">
        <f>E57+E50+E46+E45</f>
        <v>181063</v>
      </c>
      <c r="F66" s="299"/>
    </row>
    <row r="67" spans="1:6" ht="17.850000000000001" customHeight="1">
      <c r="A67" s="339"/>
      <c r="B67" s="339"/>
      <c r="C67" s="339"/>
      <c r="D67" s="340"/>
      <c r="E67" s="340"/>
      <c r="F67" s="299"/>
    </row>
    <row r="68" spans="1:6" ht="17.850000000000001" customHeight="1">
      <c r="A68" s="381" t="s">
        <v>15</v>
      </c>
      <c r="B68" s="381"/>
      <c r="C68" s="381"/>
      <c r="D68" s="340"/>
      <c r="E68" s="340"/>
      <c r="F68" s="299"/>
    </row>
    <row r="69" spans="1:6" ht="17.850000000000001" customHeight="1" thickBot="1">
      <c r="A69" s="382" t="s">
        <v>86</v>
      </c>
      <c r="B69" s="382"/>
      <c r="C69" s="341"/>
      <c r="D69" s="340"/>
      <c r="E69" s="340"/>
      <c r="F69" s="299"/>
    </row>
    <row r="70" spans="1:6" ht="17.850000000000001" customHeight="1" thickBot="1">
      <c r="A70" s="342" t="s">
        <v>1</v>
      </c>
      <c r="B70" s="343" t="s">
        <v>16</v>
      </c>
      <c r="C70" s="344" t="s">
        <v>322</v>
      </c>
      <c r="D70" s="345" t="s">
        <v>282</v>
      </c>
      <c r="E70" s="321" t="s">
        <v>244</v>
      </c>
      <c r="F70" s="299"/>
    </row>
    <row r="71" spans="1:6" ht="17.850000000000001" customHeight="1" thickBot="1">
      <c r="A71" s="346">
        <v>1</v>
      </c>
      <c r="B71" s="347">
        <v>2</v>
      </c>
      <c r="C71" s="348">
        <v>3</v>
      </c>
      <c r="D71" s="349">
        <v>4</v>
      </c>
      <c r="E71" s="349">
        <v>5</v>
      </c>
      <c r="F71" s="299"/>
    </row>
    <row r="72" spans="1:6" ht="17.850000000000001" customHeight="1" thickBot="1">
      <c r="A72" s="296" t="s">
        <v>3</v>
      </c>
      <c r="B72" s="350" t="s">
        <v>394</v>
      </c>
      <c r="C72" s="351">
        <f>SUM(C73+C74+C75+C76+C81+C82+C85)</f>
        <v>52245</v>
      </c>
      <c r="D72" s="351">
        <f>SUM(D73+D74+D75+D76+D81+D82+D85)</f>
        <v>52245</v>
      </c>
      <c r="E72" s="351">
        <f>SUM(E73+E74+E75+E76+E81+E82+E85)</f>
        <v>71142</v>
      </c>
      <c r="F72" s="299"/>
    </row>
    <row r="73" spans="1:6" ht="17.850000000000001" customHeight="1">
      <c r="A73" s="301" t="s">
        <v>56</v>
      </c>
      <c r="B73" s="302" t="s">
        <v>17</v>
      </c>
      <c r="C73" s="352">
        <v>15878</v>
      </c>
      <c r="D73" s="304">
        <v>15878</v>
      </c>
      <c r="E73" s="353">
        <v>14885</v>
      </c>
      <c r="F73" s="299"/>
    </row>
    <row r="74" spans="1:6" ht="17.850000000000001" customHeight="1">
      <c r="A74" s="305" t="s">
        <v>57</v>
      </c>
      <c r="B74" s="306" t="s">
        <v>168</v>
      </c>
      <c r="C74" s="354">
        <v>4159</v>
      </c>
      <c r="D74" s="308">
        <v>4159</v>
      </c>
      <c r="E74" s="355">
        <v>3683</v>
      </c>
      <c r="F74" s="299"/>
    </row>
    <row r="75" spans="1:6" ht="17.850000000000001" customHeight="1">
      <c r="A75" s="305" t="s">
        <v>58</v>
      </c>
      <c r="B75" s="306" t="s">
        <v>79</v>
      </c>
      <c r="C75" s="356">
        <v>23977</v>
      </c>
      <c r="D75" s="308">
        <v>23977</v>
      </c>
      <c r="E75" s="355">
        <v>26195</v>
      </c>
      <c r="F75" s="299"/>
    </row>
    <row r="76" spans="1:6" s="379" customFormat="1" ht="17.850000000000001" customHeight="1">
      <c r="A76" s="377" t="s">
        <v>59</v>
      </c>
      <c r="B76" s="378" t="s">
        <v>169</v>
      </c>
      <c r="C76" s="361">
        <f>C80+C79+C78+C77</f>
        <v>2083</v>
      </c>
      <c r="D76" s="361">
        <f>D80+D79+D78+D77</f>
        <v>2083</v>
      </c>
      <c r="E76" s="361">
        <f>E80+E79+E78+E77</f>
        <v>14568</v>
      </c>
      <c r="F76" s="299"/>
    </row>
    <row r="77" spans="1:6" ht="17.850000000000001" customHeight="1">
      <c r="A77" s="305" t="s">
        <v>67</v>
      </c>
      <c r="B77" s="339" t="s">
        <v>170</v>
      </c>
      <c r="C77" s="356">
        <v>0</v>
      </c>
      <c r="D77" s="308">
        <v>0</v>
      </c>
      <c r="E77" s="308"/>
      <c r="F77" s="299"/>
    </row>
    <row r="78" spans="1:6" ht="17.850000000000001" customHeight="1">
      <c r="A78" s="305" t="s">
        <v>60</v>
      </c>
      <c r="B78" s="306" t="s">
        <v>206</v>
      </c>
      <c r="C78" s="356"/>
      <c r="D78" s="308">
        <v>0</v>
      </c>
      <c r="E78" s="308">
        <v>0</v>
      </c>
      <c r="F78" s="299"/>
    </row>
    <row r="79" spans="1:6" ht="17.850000000000001" customHeight="1">
      <c r="A79" s="305" t="s">
        <v>61</v>
      </c>
      <c r="B79" s="358" t="s">
        <v>207</v>
      </c>
      <c r="C79" s="356">
        <v>0</v>
      </c>
      <c r="D79" s="308">
        <v>0</v>
      </c>
      <c r="E79" s="308">
        <v>5196</v>
      </c>
      <c r="F79" s="299"/>
    </row>
    <row r="80" spans="1:6" ht="17.850000000000001" customHeight="1">
      <c r="A80" s="305" t="s">
        <v>68</v>
      </c>
      <c r="B80" s="358" t="s">
        <v>208</v>
      </c>
      <c r="C80" s="356">
        <v>2083</v>
      </c>
      <c r="D80" s="308">
        <v>2083</v>
      </c>
      <c r="E80" s="308">
        <v>9372</v>
      </c>
      <c r="F80" s="299"/>
    </row>
    <row r="81" spans="1:6" ht="17.850000000000001" customHeight="1">
      <c r="A81" s="305" t="s">
        <v>69</v>
      </c>
      <c r="B81" s="306" t="s">
        <v>398</v>
      </c>
      <c r="C81" s="356">
        <v>1944</v>
      </c>
      <c r="D81" s="308">
        <v>1944</v>
      </c>
      <c r="E81" s="308">
        <v>4016</v>
      </c>
      <c r="F81" s="299"/>
    </row>
    <row r="82" spans="1:6" ht="17.850000000000001" customHeight="1">
      <c r="A82" s="305" t="s">
        <v>70</v>
      </c>
      <c r="B82" s="306" t="s">
        <v>397</v>
      </c>
      <c r="C82" s="356">
        <v>4204</v>
      </c>
      <c r="D82" s="308">
        <v>4204</v>
      </c>
      <c r="E82" s="308">
        <v>7795</v>
      </c>
      <c r="F82" s="299"/>
    </row>
    <row r="83" spans="1:6" ht="17.850000000000001" customHeight="1">
      <c r="A83" s="314" t="s">
        <v>71</v>
      </c>
      <c r="B83" s="310" t="s">
        <v>211</v>
      </c>
      <c r="C83" s="356">
        <v>0</v>
      </c>
      <c r="D83" s="308">
        <v>0</v>
      </c>
      <c r="E83" s="308">
        <v>0</v>
      </c>
      <c r="F83" s="299"/>
    </row>
    <row r="84" spans="1:6" ht="17.850000000000001" customHeight="1">
      <c r="A84" s="305" t="s">
        <v>73</v>
      </c>
      <c r="B84" s="310" t="s">
        <v>212</v>
      </c>
      <c r="C84" s="356">
        <v>0</v>
      </c>
      <c r="D84" s="308">
        <v>0</v>
      </c>
      <c r="E84" s="308">
        <v>0</v>
      </c>
      <c r="F84" s="299"/>
    </row>
    <row r="85" spans="1:6" ht="17.850000000000001" customHeight="1" thickBot="1">
      <c r="A85" s="309" t="s">
        <v>171</v>
      </c>
      <c r="B85" s="310" t="s">
        <v>213</v>
      </c>
      <c r="C85" s="356">
        <v>0</v>
      </c>
      <c r="D85" s="312">
        <v>0</v>
      </c>
      <c r="E85" s="312">
        <v>0</v>
      </c>
      <c r="F85" s="299"/>
    </row>
    <row r="86" spans="1:6" ht="17.850000000000001" customHeight="1" thickBot="1">
      <c r="A86" s="296" t="s">
        <v>4</v>
      </c>
      <c r="B86" s="350" t="s">
        <v>395</v>
      </c>
      <c r="C86" s="351">
        <f>SUM(C87:C93)</f>
        <v>12900</v>
      </c>
      <c r="D86" s="351">
        <f>SUM(D87:D93)</f>
        <v>12900</v>
      </c>
      <c r="E86" s="351">
        <f>SUM(E87:E93)</f>
        <v>52077</v>
      </c>
      <c r="F86" s="299"/>
    </row>
    <row r="87" spans="1:6" ht="17.850000000000001" customHeight="1">
      <c r="A87" s="301" t="s">
        <v>62</v>
      </c>
      <c r="B87" s="302" t="s">
        <v>172</v>
      </c>
      <c r="C87" s="352">
        <v>2700</v>
      </c>
      <c r="D87" s="304">
        <v>2700</v>
      </c>
      <c r="E87" s="304">
        <v>2703</v>
      </c>
      <c r="F87" s="299"/>
    </row>
    <row r="88" spans="1:6" ht="17.850000000000001" customHeight="1">
      <c r="A88" s="301" t="s">
        <v>63</v>
      </c>
      <c r="B88" s="306" t="s">
        <v>173</v>
      </c>
      <c r="C88" s="354">
        <v>9000</v>
      </c>
      <c r="D88" s="308">
        <v>9000</v>
      </c>
      <c r="E88" s="308">
        <v>48974</v>
      </c>
      <c r="F88" s="299"/>
    </row>
    <row r="89" spans="1:6" ht="17.850000000000001" customHeight="1">
      <c r="A89" s="301" t="s">
        <v>64</v>
      </c>
      <c r="B89" s="306" t="s">
        <v>174</v>
      </c>
      <c r="C89" s="354">
        <v>1200</v>
      </c>
      <c r="D89" s="308">
        <v>1200</v>
      </c>
      <c r="E89" s="308">
        <v>400</v>
      </c>
      <c r="F89" s="299"/>
    </row>
    <row r="90" spans="1:6" ht="17.850000000000001" customHeight="1">
      <c r="A90" s="301" t="s">
        <v>65</v>
      </c>
      <c r="B90" s="306" t="s">
        <v>175</v>
      </c>
      <c r="C90" s="354">
        <v>0</v>
      </c>
      <c r="D90" s="308">
        <v>0</v>
      </c>
      <c r="E90" s="308">
        <v>0</v>
      </c>
      <c r="F90" s="299"/>
    </row>
    <row r="91" spans="1:6" ht="17.850000000000001" customHeight="1">
      <c r="A91" s="301" t="s">
        <v>66</v>
      </c>
      <c r="B91" s="306" t="s">
        <v>180</v>
      </c>
      <c r="C91" s="354"/>
      <c r="D91" s="308"/>
      <c r="E91" s="308"/>
      <c r="F91" s="299"/>
    </row>
    <row r="92" spans="1:6" ht="17.850000000000001" customHeight="1">
      <c r="A92" s="301" t="s">
        <v>72</v>
      </c>
      <c r="B92" s="306" t="s">
        <v>181</v>
      </c>
      <c r="C92" s="354"/>
      <c r="D92" s="308"/>
      <c r="E92" s="308"/>
      <c r="F92" s="299"/>
    </row>
    <row r="93" spans="1:6" ht="17.850000000000001" customHeight="1">
      <c r="A93" s="301" t="s">
        <v>77</v>
      </c>
      <c r="B93" s="306" t="s">
        <v>182</v>
      </c>
      <c r="C93" s="354"/>
      <c r="D93" s="308"/>
      <c r="E93" s="308"/>
      <c r="F93" s="299"/>
    </row>
    <row r="94" spans="1:6" ht="17.850000000000001" customHeight="1">
      <c r="A94" s="301" t="s">
        <v>176</v>
      </c>
      <c r="B94" s="306" t="s">
        <v>202</v>
      </c>
      <c r="C94" s="354"/>
      <c r="D94" s="308"/>
      <c r="E94" s="308"/>
      <c r="F94" s="299"/>
    </row>
    <row r="95" spans="1:6" ht="17.850000000000001" customHeight="1">
      <c r="A95" s="301" t="s">
        <v>177</v>
      </c>
      <c r="B95" s="358" t="s">
        <v>203</v>
      </c>
      <c r="C95" s="354"/>
      <c r="D95" s="308"/>
      <c r="E95" s="308"/>
      <c r="F95" s="299"/>
    </row>
    <row r="96" spans="1:6" ht="17.850000000000001" customHeight="1">
      <c r="A96" s="359" t="s">
        <v>178</v>
      </c>
      <c r="B96" s="360" t="s">
        <v>204</v>
      </c>
      <c r="C96" s="361"/>
      <c r="D96" s="362"/>
      <c r="E96" s="362"/>
      <c r="F96" s="299"/>
    </row>
    <row r="97" spans="1:6" ht="17.850000000000001" customHeight="1" thickBot="1">
      <c r="A97" s="309" t="s">
        <v>179</v>
      </c>
      <c r="B97" s="363" t="s">
        <v>205</v>
      </c>
      <c r="C97" s="356"/>
      <c r="D97" s="312"/>
      <c r="E97" s="312"/>
      <c r="F97" s="299"/>
    </row>
    <row r="98" spans="1:6" ht="17.850000000000001" customHeight="1" thickBot="1">
      <c r="A98" s="296" t="s">
        <v>5</v>
      </c>
      <c r="B98" s="350" t="s">
        <v>183</v>
      </c>
      <c r="C98" s="364"/>
      <c r="D98" s="317"/>
      <c r="E98" s="318"/>
      <c r="F98" s="299"/>
    </row>
    <row r="99" spans="1:6" ht="17.850000000000001" customHeight="1" thickBot="1">
      <c r="A99" s="296" t="s">
        <v>6</v>
      </c>
      <c r="B99" s="350" t="s">
        <v>396</v>
      </c>
      <c r="C99" s="351">
        <f>C101+C100</f>
        <v>47123</v>
      </c>
      <c r="D99" s="351">
        <f>D101+D100</f>
        <v>47123</v>
      </c>
      <c r="E99" s="351">
        <f>E101+E100</f>
        <v>0</v>
      </c>
      <c r="F99" s="299"/>
    </row>
    <row r="100" spans="1:6" ht="17.850000000000001" customHeight="1">
      <c r="A100" s="301" t="s">
        <v>38</v>
      </c>
      <c r="B100" s="302" t="s">
        <v>28</v>
      </c>
      <c r="C100" s="352">
        <v>47123</v>
      </c>
      <c r="D100" s="304">
        <v>47123</v>
      </c>
      <c r="E100" s="304">
        <v>0</v>
      </c>
      <c r="F100" s="299"/>
    </row>
    <row r="101" spans="1:6" ht="17.850000000000001" customHeight="1" thickBot="1">
      <c r="A101" s="309" t="s">
        <v>39</v>
      </c>
      <c r="B101" s="310" t="s">
        <v>29</v>
      </c>
      <c r="C101" s="356"/>
      <c r="D101" s="312"/>
      <c r="E101" s="312"/>
      <c r="F101" s="299"/>
    </row>
    <row r="102" spans="1:6" ht="17.850000000000001" customHeight="1" thickBot="1">
      <c r="A102" s="296" t="s">
        <v>7</v>
      </c>
      <c r="B102" s="322" t="s">
        <v>91</v>
      </c>
      <c r="C102" s="366">
        <f>C99+C98+C86+C72</f>
        <v>112268</v>
      </c>
      <c r="D102" s="366">
        <f>D99+D98+D86+D72</f>
        <v>112268</v>
      </c>
      <c r="E102" s="366">
        <f>E99+E98+E86+E72</f>
        <v>123219</v>
      </c>
      <c r="F102" s="299"/>
    </row>
    <row r="103" spans="1:6" ht="17.850000000000001" customHeight="1" thickBot="1">
      <c r="A103" s="296" t="s">
        <v>8</v>
      </c>
      <c r="B103" s="350" t="s">
        <v>184</v>
      </c>
      <c r="C103" s="366">
        <f>C121+C120+C119+C118+C116+C115+C114+C113+C112+C111+C110+C109+C108+C107+C106+C105+C104</f>
        <v>91122</v>
      </c>
      <c r="D103" s="366">
        <f>D121+D120+D119+D118+D116+D115+D114+D113+D112+D111+D110+D109+D108+D107+D106+D105+D104</f>
        <v>91122</v>
      </c>
      <c r="E103" s="366">
        <f>E121+E120+E119+E118+E116+E115+E114+E113+E112+E111+E110+E109+E108+E107+E106+E105+E104</f>
        <v>38937</v>
      </c>
      <c r="F103" s="299"/>
    </row>
    <row r="104" spans="1:6" ht="17.850000000000001" customHeight="1">
      <c r="A104" s="301" t="s">
        <v>43</v>
      </c>
      <c r="B104" s="326" t="s">
        <v>191</v>
      </c>
      <c r="C104" s="367">
        <v>91122</v>
      </c>
      <c r="D104" s="304">
        <v>91122</v>
      </c>
      <c r="E104" s="304">
        <v>38937</v>
      </c>
      <c r="F104" s="299"/>
    </row>
    <row r="105" spans="1:6" ht="17.850000000000001" customHeight="1">
      <c r="A105" s="301" t="s">
        <v>46</v>
      </c>
      <c r="B105" s="302" t="s">
        <v>192</v>
      </c>
      <c r="C105" s="354"/>
      <c r="D105" s="308"/>
      <c r="E105" s="308"/>
      <c r="F105" s="299"/>
    </row>
    <row r="106" spans="1:6" ht="17.850000000000001" customHeight="1">
      <c r="A106" s="301" t="s">
        <v>47</v>
      </c>
      <c r="B106" s="302" t="s">
        <v>193</v>
      </c>
      <c r="C106" s="354"/>
      <c r="D106" s="308"/>
      <c r="E106" s="308"/>
      <c r="F106" s="299"/>
    </row>
    <row r="107" spans="1:6" ht="17.850000000000001" customHeight="1">
      <c r="A107" s="301" t="s">
        <v>48</v>
      </c>
      <c r="B107" s="302" t="s">
        <v>93</v>
      </c>
      <c r="C107" s="354"/>
      <c r="D107" s="308"/>
      <c r="E107" s="308"/>
      <c r="F107" s="299"/>
    </row>
    <row r="108" spans="1:6" ht="17.850000000000001" customHeight="1">
      <c r="A108" s="301" t="s">
        <v>49</v>
      </c>
      <c r="B108" s="302" t="s">
        <v>94</v>
      </c>
      <c r="C108" s="354"/>
      <c r="D108" s="308"/>
      <c r="E108" s="308"/>
      <c r="F108" s="299"/>
    </row>
    <row r="109" spans="1:6" ht="17.850000000000001" customHeight="1">
      <c r="A109" s="301" t="s">
        <v>122</v>
      </c>
      <c r="B109" s="302" t="s">
        <v>194</v>
      </c>
      <c r="C109" s="354"/>
      <c r="D109" s="308"/>
      <c r="E109" s="308"/>
      <c r="F109" s="299"/>
    </row>
    <row r="110" spans="1:6" ht="17.850000000000001" customHeight="1">
      <c r="A110" s="301" t="s">
        <v>185</v>
      </c>
      <c r="B110" s="302" t="s">
        <v>195</v>
      </c>
      <c r="C110" s="354"/>
      <c r="D110" s="308"/>
      <c r="E110" s="308"/>
      <c r="F110" s="299"/>
    </row>
    <row r="111" spans="1:6" ht="17.850000000000001" customHeight="1">
      <c r="A111" s="301" t="s">
        <v>186</v>
      </c>
      <c r="B111" s="302" t="s">
        <v>196</v>
      </c>
      <c r="C111" s="354"/>
      <c r="D111" s="308"/>
      <c r="E111" s="308"/>
      <c r="F111" s="299"/>
    </row>
    <row r="112" spans="1:6" ht="17.850000000000001" customHeight="1">
      <c r="A112" s="301" t="s">
        <v>187</v>
      </c>
      <c r="B112" s="302" t="s">
        <v>78</v>
      </c>
      <c r="C112" s="354"/>
      <c r="D112" s="308"/>
      <c r="E112" s="308"/>
      <c r="F112" s="299"/>
    </row>
    <row r="113" spans="1:6" ht="17.850000000000001" customHeight="1">
      <c r="A113" s="301" t="s">
        <v>44</v>
      </c>
      <c r="B113" s="326" t="s">
        <v>197</v>
      </c>
      <c r="C113" s="368"/>
      <c r="D113" s="368"/>
      <c r="E113" s="369"/>
      <c r="F113" s="299"/>
    </row>
    <row r="114" spans="1:6" ht="17.850000000000001" customHeight="1">
      <c r="A114" s="301" t="s">
        <v>52</v>
      </c>
      <c r="B114" s="302" t="s">
        <v>192</v>
      </c>
      <c r="C114" s="354"/>
      <c r="D114" s="308"/>
      <c r="E114" s="308"/>
      <c r="F114" s="299"/>
    </row>
    <row r="115" spans="1:6" ht="17.850000000000001" customHeight="1">
      <c r="A115" s="301" t="s">
        <v>53</v>
      </c>
      <c r="B115" s="302" t="s">
        <v>198</v>
      </c>
      <c r="C115" s="354"/>
      <c r="D115" s="308"/>
      <c r="E115" s="308"/>
      <c r="F115" s="299"/>
    </row>
    <row r="116" spans="1:6" ht="17.850000000000001" customHeight="1">
      <c r="A116" s="301" t="s">
        <v>54</v>
      </c>
      <c r="B116" s="302" t="s">
        <v>93</v>
      </c>
      <c r="C116" s="354"/>
      <c r="D116" s="308"/>
      <c r="E116" s="308"/>
      <c r="F116" s="299"/>
    </row>
    <row r="117" spans="1:6" ht="17.850000000000001" customHeight="1">
      <c r="A117" s="301" t="s">
        <v>55</v>
      </c>
      <c r="B117" s="302" t="s">
        <v>94</v>
      </c>
      <c r="C117" s="370"/>
      <c r="D117" s="308"/>
      <c r="E117" s="308"/>
      <c r="F117" s="299"/>
    </row>
    <row r="118" spans="1:6" ht="17.850000000000001" customHeight="1">
      <c r="A118" s="301" t="s">
        <v>123</v>
      </c>
      <c r="B118" s="302" t="s">
        <v>194</v>
      </c>
      <c r="C118" s="354"/>
      <c r="D118" s="308"/>
      <c r="E118" s="308"/>
      <c r="F118" s="299"/>
    </row>
    <row r="119" spans="1:6" ht="17.850000000000001" customHeight="1">
      <c r="A119" s="301" t="s">
        <v>188</v>
      </c>
      <c r="B119" s="302" t="s">
        <v>199</v>
      </c>
      <c r="C119" s="356"/>
      <c r="D119" s="308"/>
      <c r="E119" s="308"/>
      <c r="F119" s="299"/>
    </row>
    <row r="120" spans="1:6" ht="17.850000000000001" customHeight="1">
      <c r="A120" s="301" t="s">
        <v>189</v>
      </c>
      <c r="B120" s="302" t="s">
        <v>196</v>
      </c>
      <c r="C120" s="356"/>
      <c r="D120" s="308"/>
      <c r="E120" s="308"/>
      <c r="F120" s="299"/>
    </row>
    <row r="121" spans="1:6" ht="17.850000000000001" customHeight="1" thickBot="1">
      <c r="A121" s="314" t="s">
        <v>190</v>
      </c>
      <c r="B121" s="315" t="s">
        <v>200</v>
      </c>
      <c r="C121" s="371"/>
      <c r="D121" s="312"/>
      <c r="E121" s="312"/>
      <c r="F121" s="299"/>
    </row>
    <row r="122" spans="1:6" ht="17.850000000000001" customHeight="1" thickBot="1">
      <c r="A122" s="296" t="s">
        <v>9</v>
      </c>
      <c r="B122" s="350" t="s">
        <v>92</v>
      </c>
      <c r="C122" s="366">
        <f>C96+C102+C103</f>
        <v>203390</v>
      </c>
      <c r="D122" s="313">
        <f>SUM(D102,D103)</f>
        <v>203390</v>
      </c>
      <c r="E122" s="313">
        <f>SUM(E102,E103)</f>
        <v>162156</v>
      </c>
      <c r="F122" s="299"/>
    </row>
    <row r="123" spans="1:6" ht="17.850000000000001" customHeight="1">
      <c r="A123" s="372"/>
      <c r="B123" s="373" t="s">
        <v>290</v>
      </c>
      <c r="C123" s="374"/>
      <c r="D123" s="375"/>
      <c r="E123" s="376"/>
      <c r="F123" s="299"/>
    </row>
    <row r="124" spans="1:6" ht="17.850000000000001" customHeight="1">
      <c r="A124" s="63"/>
      <c r="B124" s="52" t="s">
        <v>291</v>
      </c>
      <c r="C124" s="53"/>
      <c r="D124" s="64"/>
      <c r="E124" s="64"/>
      <c r="F124" s="40"/>
    </row>
    <row r="125" spans="1:6" ht="17.850000000000001" customHeight="1">
      <c r="A125" s="24"/>
      <c r="B125" s="65"/>
      <c r="C125" s="66"/>
      <c r="D125" s="22"/>
      <c r="E125" s="22"/>
      <c r="F125" s="40"/>
    </row>
    <row r="126" spans="1:6" ht="17.850000000000001" customHeight="1"/>
    <row r="127" spans="1:6" ht="17.850000000000001" customHeight="1"/>
    <row r="128" spans="1:6" ht="17.850000000000001" customHeight="1"/>
    <row r="129" ht="17.850000000000001" customHeight="1"/>
    <row r="130" ht="17.850000000000001" customHeight="1"/>
    <row r="131" ht="17.850000000000001" customHeight="1"/>
    <row r="132" ht="17.850000000000001" customHeight="1"/>
    <row r="133" ht="17.850000000000001" customHeight="1"/>
    <row r="134" ht="17.850000000000001" customHeight="1"/>
    <row r="135" ht="17.850000000000001" customHeight="1"/>
    <row r="136" ht="17.850000000000001" customHeight="1"/>
  </sheetData>
  <mergeCells count="3">
    <mergeCell ref="A2:B2"/>
    <mergeCell ref="A68:C68"/>
    <mergeCell ref="A69:B69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>
    <tabColor rgb="FFC00000"/>
  </sheetPr>
  <dimension ref="A2:IV89"/>
  <sheetViews>
    <sheetView view="pageBreakPreview" topLeftCell="A58" zoomScale="60" zoomScaleNormal="100" workbookViewId="0">
      <selection activeCell="L77" sqref="L77"/>
    </sheetView>
  </sheetViews>
  <sheetFormatPr defaultRowHeight="15.75"/>
  <cols>
    <col min="1" max="1" width="9.83203125" style="69" customWidth="1"/>
    <col min="2" max="2" width="11.83203125" style="70" bestFit="1" customWidth="1"/>
    <col min="3" max="3" width="72" style="70" customWidth="1"/>
    <col min="4" max="6" width="18.83203125" style="70" customWidth="1"/>
    <col min="7" max="16384" width="9.33203125" style="70"/>
  </cols>
  <sheetData>
    <row r="2" spans="1:6" s="74" customFormat="1" ht="16.5" thickBot="1">
      <c r="A2" s="71"/>
      <c r="B2" s="72"/>
      <c r="C2" s="73"/>
      <c r="D2" s="5" t="s">
        <v>312</v>
      </c>
    </row>
    <row r="3" spans="1:6" s="76" customFormat="1" ht="36" customHeight="1">
      <c r="A3" s="191"/>
      <c r="B3" s="192"/>
      <c r="C3" s="75" t="s">
        <v>341</v>
      </c>
      <c r="D3" s="193" t="s">
        <v>30</v>
      </c>
      <c r="E3" s="194"/>
      <c r="F3" s="195"/>
    </row>
    <row r="4" spans="1:6" s="76" customFormat="1" ht="51.75" customHeight="1" thickBot="1">
      <c r="A4" s="384" t="s">
        <v>215</v>
      </c>
      <c r="B4" s="385"/>
      <c r="C4" s="77" t="s">
        <v>241</v>
      </c>
      <c r="D4" s="196" t="s">
        <v>18</v>
      </c>
      <c r="E4" s="197"/>
      <c r="F4" s="198"/>
    </row>
    <row r="5" spans="1:6" s="76" customFormat="1" ht="16.5" thickBot="1">
      <c r="A5" s="78"/>
      <c r="B5" s="78"/>
      <c r="C5" s="78"/>
      <c r="D5" s="199" t="s">
        <v>19</v>
      </c>
    </row>
    <row r="6" spans="1:6" ht="32.25" thickBot="1">
      <c r="A6" s="149" t="s">
        <v>217</v>
      </c>
      <c r="B6" s="200"/>
      <c r="C6" s="80" t="s">
        <v>20</v>
      </c>
      <c r="D6" s="81" t="s">
        <v>335</v>
      </c>
      <c r="E6" s="82" t="s">
        <v>243</v>
      </c>
      <c r="F6" s="82" t="s">
        <v>244</v>
      </c>
    </row>
    <row r="7" spans="1:6" s="86" customFormat="1" ht="16.5" thickBot="1">
      <c r="A7" s="83">
        <v>1</v>
      </c>
      <c r="B7" s="84">
        <v>2</v>
      </c>
      <c r="C7" s="84">
        <v>3</v>
      </c>
      <c r="D7" s="85"/>
      <c r="E7" s="82"/>
      <c r="F7" s="82"/>
    </row>
    <row r="8" spans="1:6" s="86" customFormat="1" ht="16.5" thickBot="1">
      <c r="A8" s="386" t="s">
        <v>22</v>
      </c>
      <c r="B8" s="387"/>
      <c r="C8" s="387"/>
      <c r="D8" s="387"/>
      <c r="E8" s="387"/>
      <c r="F8" s="388"/>
    </row>
    <row r="9" spans="1:6" s="89" customFormat="1" ht="16.5" thickBot="1">
      <c r="A9" s="83" t="s">
        <v>3</v>
      </c>
      <c r="B9" s="159"/>
      <c r="C9" s="201" t="s">
        <v>220</v>
      </c>
      <c r="D9" s="202">
        <f>D10+D11+D12+D13+D18+D19+D20+D21</f>
        <v>7641</v>
      </c>
      <c r="E9" s="202">
        <f>E10+E11+E12+E13+E18+E19+E20+E21</f>
        <v>7641</v>
      </c>
      <c r="F9" s="203">
        <f>F10+F11+F12+F13+F18+F19+F20+F21</f>
        <v>5581</v>
      </c>
    </row>
    <row r="10" spans="1:6" s="89" customFormat="1">
      <c r="A10" s="151"/>
      <c r="B10" s="152" t="s">
        <v>56</v>
      </c>
      <c r="C10" s="41" t="s">
        <v>370</v>
      </c>
      <c r="D10" s="204">
        <v>0</v>
      </c>
      <c r="E10" s="205">
        <v>0</v>
      </c>
      <c r="F10" s="205">
        <v>17</v>
      </c>
    </row>
    <row r="11" spans="1:6" s="89" customFormat="1">
      <c r="A11" s="104"/>
      <c r="B11" s="93" t="s">
        <v>57</v>
      </c>
      <c r="C11" s="42" t="s">
        <v>106</v>
      </c>
      <c r="D11" s="206"/>
      <c r="E11" s="95"/>
      <c r="F11" s="95"/>
    </row>
    <row r="12" spans="1:6" s="89" customFormat="1">
      <c r="A12" s="104"/>
      <c r="B12" s="93" t="s">
        <v>58</v>
      </c>
      <c r="C12" s="42" t="s">
        <v>107</v>
      </c>
      <c r="D12" s="206">
        <v>0</v>
      </c>
      <c r="E12" s="95">
        <v>0</v>
      </c>
      <c r="F12" s="95">
        <v>0</v>
      </c>
    </row>
    <row r="13" spans="1:6">
      <c r="A13" s="207"/>
      <c r="B13" s="93" t="s">
        <v>59</v>
      </c>
      <c r="C13" s="42" t="s">
        <v>108</v>
      </c>
      <c r="D13" s="206">
        <f>D14+D16+D15+D17</f>
        <v>6016</v>
      </c>
      <c r="E13" s="206">
        <v>6016</v>
      </c>
      <c r="F13" s="206">
        <f>F14+F15+F16+F17</f>
        <v>4318</v>
      </c>
    </row>
    <row r="14" spans="1:6" s="89" customFormat="1">
      <c r="A14" s="104"/>
      <c r="B14" s="93"/>
      <c r="C14" s="47" t="s">
        <v>343</v>
      </c>
      <c r="D14" s="208">
        <v>1792</v>
      </c>
      <c r="E14" s="95">
        <v>1792</v>
      </c>
      <c r="F14" s="95">
        <v>1307</v>
      </c>
    </row>
    <row r="15" spans="1:6" s="89" customFormat="1">
      <c r="A15" s="104"/>
      <c r="B15" s="93"/>
      <c r="C15" s="47" t="s">
        <v>355</v>
      </c>
      <c r="D15" s="208">
        <v>1671</v>
      </c>
      <c r="E15" s="95">
        <v>1671</v>
      </c>
      <c r="F15" s="95">
        <v>1221</v>
      </c>
    </row>
    <row r="16" spans="1:6" s="89" customFormat="1">
      <c r="A16" s="104"/>
      <c r="B16" s="93"/>
      <c r="C16" s="47" t="s">
        <v>266</v>
      </c>
      <c r="D16" s="208">
        <v>0</v>
      </c>
      <c r="E16" s="95">
        <v>0</v>
      </c>
      <c r="F16" s="95">
        <v>235</v>
      </c>
    </row>
    <row r="17" spans="1:6" s="89" customFormat="1">
      <c r="A17" s="104"/>
      <c r="B17" s="93"/>
      <c r="C17" s="47" t="s">
        <v>284</v>
      </c>
      <c r="D17" s="208">
        <v>2553</v>
      </c>
      <c r="E17" s="95">
        <v>2553</v>
      </c>
      <c r="F17" s="95">
        <v>1555</v>
      </c>
    </row>
    <row r="18" spans="1:6" s="89" customFormat="1">
      <c r="A18" s="104"/>
      <c r="B18" s="93" t="s">
        <v>82</v>
      </c>
      <c r="C18" s="45" t="s">
        <v>109</v>
      </c>
      <c r="D18" s="206">
        <v>0</v>
      </c>
      <c r="E18" s="96">
        <v>0</v>
      </c>
      <c r="F18" s="96">
        <v>60</v>
      </c>
    </row>
    <row r="19" spans="1:6" s="89" customFormat="1">
      <c r="A19" s="144"/>
      <c r="B19" s="93" t="s">
        <v>60</v>
      </c>
      <c r="C19" s="42" t="s">
        <v>110</v>
      </c>
      <c r="D19" s="209">
        <v>1625</v>
      </c>
      <c r="E19" s="96">
        <v>1625</v>
      </c>
      <c r="F19" s="96">
        <v>1186</v>
      </c>
    </row>
    <row r="20" spans="1:6">
      <c r="A20" s="104"/>
      <c r="B20" s="93" t="s">
        <v>61</v>
      </c>
      <c r="C20" s="42" t="s">
        <v>221</v>
      </c>
      <c r="D20" s="206">
        <v>0</v>
      </c>
      <c r="E20" s="96">
        <v>0</v>
      </c>
      <c r="F20" s="96">
        <v>0</v>
      </c>
    </row>
    <row r="21" spans="1:6" ht="16.5" thickBot="1">
      <c r="A21" s="145"/>
      <c r="B21" s="146" t="s">
        <v>68</v>
      </c>
      <c r="C21" s="45" t="s">
        <v>214</v>
      </c>
      <c r="D21" s="210"/>
      <c r="E21" s="96"/>
      <c r="F21" s="96"/>
    </row>
    <row r="22" spans="1:6" s="89" customFormat="1" ht="16.5" thickBot="1">
      <c r="A22" s="389" t="s">
        <v>4</v>
      </c>
      <c r="B22" s="392"/>
      <c r="C22" s="201" t="s">
        <v>222</v>
      </c>
      <c r="D22" s="202">
        <f>SUM(D23:D26)</f>
        <v>28343</v>
      </c>
      <c r="E22" s="202">
        <f>SUM(E23:E26)</f>
        <v>28343</v>
      </c>
      <c r="F22" s="203">
        <f>SUM(F23:F26)</f>
        <v>16001</v>
      </c>
    </row>
    <row r="23" spans="1:6">
      <c r="A23" s="104"/>
      <c r="B23" s="93" t="s">
        <v>62</v>
      </c>
      <c r="C23" s="41" t="s">
        <v>74</v>
      </c>
      <c r="D23" s="206">
        <v>28343</v>
      </c>
      <c r="E23" s="96">
        <v>28343</v>
      </c>
      <c r="F23" s="96">
        <v>16001</v>
      </c>
    </row>
    <row r="24" spans="1:6">
      <c r="A24" s="104"/>
      <c r="B24" s="93" t="s">
        <v>63</v>
      </c>
      <c r="C24" s="42" t="s">
        <v>75</v>
      </c>
      <c r="D24" s="206"/>
      <c r="E24" s="96"/>
      <c r="F24" s="96"/>
    </row>
    <row r="25" spans="1:6">
      <c r="A25" s="104"/>
      <c r="B25" s="93" t="s">
        <v>64</v>
      </c>
      <c r="C25" s="42" t="s">
        <v>223</v>
      </c>
      <c r="D25" s="206">
        <v>0</v>
      </c>
      <c r="E25" s="96">
        <v>0</v>
      </c>
      <c r="F25" s="96">
        <v>0</v>
      </c>
    </row>
    <row r="26" spans="1:6" ht="16.5" thickBot="1">
      <c r="A26" s="104"/>
      <c r="B26" s="93" t="s">
        <v>65</v>
      </c>
      <c r="C26" s="42" t="s">
        <v>76</v>
      </c>
      <c r="D26" s="210"/>
      <c r="E26" s="154"/>
      <c r="F26" s="154"/>
    </row>
    <row r="27" spans="1:6" ht="16.5" thickBot="1">
      <c r="A27" s="389" t="s">
        <v>5</v>
      </c>
      <c r="B27" s="393"/>
      <c r="C27" s="211" t="s">
        <v>224</v>
      </c>
      <c r="D27" s="212"/>
      <c r="E27" s="213"/>
      <c r="F27" s="214"/>
    </row>
    <row r="28" spans="1:6" s="89" customFormat="1" ht="16.5" thickBot="1">
      <c r="A28" s="389" t="s">
        <v>6</v>
      </c>
      <c r="B28" s="392"/>
      <c r="C28" s="38" t="s">
        <v>225</v>
      </c>
      <c r="D28" s="215">
        <v>0</v>
      </c>
      <c r="E28" s="216">
        <v>0</v>
      </c>
      <c r="F28" s="217">
        <v>0</v>
      </c>
    </row>
    <row r="29" spans="1:6" s="89" customFormat="1" ht="16.5" thickBot="1">
      <c r="A29" s="389" t="s">
        <v>7</v>
      </c>
      <c r="B29" s="393"/>
      <c r="C29" s="38" t="s">
        <v>226</v>
      </c>
      <c r="D29" s="218">
        <f>+D30+D31</f>
        <v>0</v>
      </c>
      <c r="E29" s="216"/>
      <c r="F29" s="217"/>
    </row>
    <row r="30" spans="1:6" s="89" customFormat="1">
      <c r="A30" s="151"/>
      <c r="B30" s="219" t="s">
        <v>40</v>
      </c>
      <c r="C30" s="41" t="s">
        <v>33</v>
      </c>
      <c r="D30" s="220"/>
      <c r="E30" s="205"/>
      <c r="F30" s="205">
        <v>0</v>
      </c>
    </row>
    <row r="31" spans="1:6" s="89" customFormat="1" ht="16.5" thickBot="1">
      <c r="A31" s="145"/>
      <c r="B31" s="221" t="s">
        <v>41</v>
      </c>
      <c r="C31" s="45" t="s">
        <v>227</v>
      </c>
      <c r="D31" s="222"/>
      <c r="E31" s="223"/>
      <c r="F31" s="223">
        <v>0</v>
      </c>
    </row>
    <row r="32" spans="1:6" ht="16.5" thickBot="1">
      <c r="A32" s="394" t="s">
        <v>8</v>
      </c>
      <c r="B32" s="392"/>
      <c r="C32" s="224" t="s">
        <v>228</v>
      </c>
      <c r="D32" s="225"/>
      <c r="E32" s="226"/>
      <c r="F32" s="227">
        <v>0</v>
      </c>
    </row>
    <row r="33" spans="1:6" ht="16.5" thickBot="1">
      <c r="A33" s="394" t="s">
        <v>9</v>
      </c>
      <c r="B33" s="392"/>
      <c r="C33" s="6" t="s">
        <v>229</v>
      </c>
      <c r="D33" s="203">
        <f>SUM(D9,D22,D27,D28,D29,D32)</f>
        <v>35984</v>
      </c>
      <c r="E33" s="203">
        <f>SUM(E9,E22,E27,E28,E29,E32)</f>
        <v>35984</v>
      </c>
      <c r="F33" s="228">
        <f>SUM(F9,F22,F27,F28,F29,F32)</f>
        <v>21582</v>
      </c>
    </row>
    <row r="34" spans="1:6">
      <c r="A34" s="2"/>
      <c r="B34" s="7"/>
      <c r="C34" s="8"/>
      <c r="D34" s="102"/>
      <c r="E34" s="102"/>
      <c r="F34" s="102"/>
    </row>
    <row r="35" spans="1:6">
      <c r="A35" s="2"/>
      <c r="B35" s="7"/>
      <c r="C35" s="8"/>
      <c r="D35" s="102"/>
      <c r="E35" s="102"/>
      <c r="F35" s="102"/>
    </row>
    <row r="36" spans="1:6">
      <c r="A36" s="2"/>
      <c r="B36" s="7"/>
      <c r="C36" s="8"/>
      <c r="D36" s="102"/>
      <c r="E36" s="102"/>
      <c r="F36" s="102"/>
    </row>
    <row r="37" spans="1:6">
      <c r="A37" s="2"/>
      <c r="B37" s="7"/>
      <c r="C37" s="8"/>
      <c r="D37" s="102"/>
      <c r="E37" s="102"/>
      <c r="F37" s="102"/>
    </row>
    <row r="38" spans="1:6">
      <c r="A38" s="2"/>
      <c r="B38" s="7"/>
      <c r="C38" s="8"/>
      <c r="D38" s="102"/>
      <c r="E38" s="102"/>
      <c r="F38" s="102"/>
    </row>
    <row r="39" spans="1:6" ht="16.5" thickBot="1">
      <c r="A39" s="2"/>
      <c r="B39" s="7"/>
      <c r="C39" s="8"/>
      <c r="D39" s="102"/>
      <c r="E39" s="102"/>
      <c r="F39" s="102"/>
    </row>
    <row r="40" spans="1:6" s="86" customFormat="1" ht="19.5" customHeight="1" thickBot="1">
      <c r="A40" s="389" t="s">
        <v>26</v>
      </c>
      <c r="B40" s="390"/>
      <c r="C40" s="390"/>
      <c r="D40" s="390"/>
      <c r="E40" s="390"/>
      <c r="F40" s="391"/>
    </row>
    <row r="41" spans="1:6" s="89" customFormat="1">
      <c r="A41" s="144" t="s">
        <v>3</v>
      </c>
      <c r="B41" s="229"/>
      <c r="C41" s="230" t="s">
        <v>366</v>
      </c>
      <c r="D41" s="231">
        <f>D42+D52+D53+D76+D77</f>
        <v>35689</v>
      </c>
      <c r="E41" s="231">
        <f>E42+E52+E53+E76+E77</f>
        <v>39122</v>
      </c>
      <c r="F41" s="231">
        <f>F42+F52+F53+F76+F77</f>
        <v>23488</v>
      </c>
    </row>
    <row r="42" spans="1:6">
      <c r="A42" s="90"/>
      <c r="B42" s="232" t="s">
        <v>56</v>
      </c>
      <c r="C42" s="42" t="s">
        <v>17</v>
      </c>
      <c r="D42" s="92">
        <f>D43+D44+D45+D46+D47+D48+D49+D50+D51</f>
        <v>16538</v>
      </c>
      <c r="E42" s="92">
        <f>E43+E44+E45+E46+E47+E48+E49+E50+E51</f>
        <v>16538</v>
      </c>
      <c r="F42" s="92">
        <f>F43+F44+F45+F46+F47+F48+F49+F50+F51</f>
        <v>11078</v>
      </c>
    </row>
    <row r="43" spans="1:6">
      <c r="A43" s="90"/>
      <c r="B43" s="232"/>
      <c r="C43" s="47" t="s">
        <v>245</v>
      </c>
      <c r="D43" s="109">
        <v>15224</v>
      </c>
      <c r="E43" s="95">
        <v>15224</v>
      </c>
      <c r="F43" s="95">
        <v>9034</v>
      </c>
    </row>
    <row r="44" spans="1:6">
      <c r="A44" s="90"/>
      <c r="B44" s="232"/>
      <c r="C44" s="47" t="s">
        <v>246</v>
      </c>
      <c r="D44" s="109"/>
      <c r="E44" s="95"/>
      <c r="F44" s="95"/>
    </row>
    <row r="45" spans="1:6">
      <c r="A45" s="90"/>
      <c r="B45" s="232"/>
      <c r="C45" s="47" t="s">
        <v>250</v>
      </c>
      <c r="D45" s="109"/>
      <c r="E45" s="95"/>
      <c r="F45" s="95"/>
    </row>
    <row r="46" spans="1:6">
      <c r="A46" s="90"/>
      <c r="B46" s="232"/>
      <c r="C46" s="47" t="s">
        <v>247</v>
      </c>
      <c r="D46" s="109"/>
      <c r="E46" s="95"/>
      <c r="F46" s="95"/>
    </row>
    <row r="47" spans="1:6" ht="31.5">
      <c r="A47" s="90"/>
      <c r="B47" s="232"/>
      <c r="C47" s="47" t="s">
        <v>251</v>
      </c>
      <c r="D47" s="109">
        <v>1314</v>
      </c>
      <c r="E47" s="95">
        <v>1314</v>
      </c>
      <c r="F47" s="95">
        <v>2044</v>
      </c>
    </row>
    <row r="48" spans="1:6">
      <c r="A48" s="90"/>
      <c r="B48" s="232"/>
      <c r="C48" s="47" t="s">
        <v>248</v>
      </c>
      <c r="D48" s="109"/>
      <c r="E48" s="95"/>
      <c r="F48" s="95">
        <v>0</v>
      </c>
    </row>
    <row r="49" spans="1:6">
      <c r="A49" s="90"/>
      <c r="B49" s="232"/>
      <c r="C49" s="47" t="s">
        <v>318</v>
      </c>
      <c r="D49" s="109"/>
      <c r="E49" s="95"/>
      <c r="F49" s="95"/>
    </row>
    <row r="50" spans="1:6">
      <c r="A50" s="90"/>
      <c r="B50" s="232"/>
      <c r="C50" s="47" t="s">
        <v>249</v>
      </c>
      <c r="D50" s="109"/>
      <c r="E50" s="95"/>
      <c r="F50" s="95"/>
    </row>
    <row r="51" spans="1:6">
      <c r="A51" s="90"/>
      <c r="B51" s="232"/>
      <c r="C51" s="47" t="s">
        <v>314</v>
      </c>
      <c r="D51" s="109"/>
      <c r="E51" s="95"/>
      <c r="F51" s="95"/>
    </row>
    <row r="52" spans="1:6">
      <c r="A52" s="90"/>
      <c r="B52" s="232" t="s">
        <v>57</v>
      </c>
      <c r="C52" s="42" t="s">
        <v>313</v>
      </c>
      <c r="D52" s="92">
        <v>4296</v>
      </c>
      <c r="E52" s="96">
        <v>4296</v>
      </c>
      <c r="F52" s="96">
        <v>2843</v>
      </c>
    </row>
    <row r="53" spans="1:6">
      <c r="A53" s="90"/>
      <c r="B53" s="232" t="s">
        <v>58</v>
      </c>
      <c r="C53" s="233" t="s">
        <v>79</v>
      </c>
      <c r="D53" s="99">
        <f>D62+D74+D75+D70</f>
        <v>14855</v>
      </c>
      <c r="E53" s="99">
        <f>E62+E74+E75+E70</f>
        <v>18288</v>
      </c>
      <c r="F53" s="99">
        <f>F62+F74+F70</f>
        <v>9567</v>
      </c>
    </row>
    <row r="54" spans="1:6">
      <c r="A54" s="90"/>
      <c r="B54" s="232"/>
      <c r="C54" s="47" t="s">
        <v>252</v>
      </c>
      <c r="D54" s="109">
        <v>11707</v>
      </c>
      <c r="E54" s="95">
        <v>11707</v>
      </c>
      <c r="F54" s="95">
        <v>5399</v>
      </c>
    </row>
    <row r="55" spans="1:6">
      <c r="A55" s="90"/>
      <c r="B55" s="232"/>
      <c r="C55" s="47" t="s">
        <v>253</v>
      </c>
      <c r="D55" s="109"/>
      <c r="E55" s="95">
        <v>0</v>
      </c>
      <c r="F55" s="95">
        <v>4</v>
      </c>
    </row>
    <row r="56" spans="1:6">
      <c r="A56" s="90"/>
      <c r="B56" s="232"/>
      <c r="C56" s="47" t="s">
        <v>350</v>
      </c>
      <c r="D56" s="109"/>
      <c r="E56" s="95">
        <v>0</v>
      </c>
      <c r="F56" s="95">
        <v>51</v>
      </c>
    </row>
    <row r="57" spans="1:6">
      <c r="A57" s="90"/>
      <c r="B57" s="232"/>
      <c r="C57" s="47" t="s">
        <v>371</v>
      </c>
      <c r="D57" s="109"/>
      <c r="E57" s="95">
        <v>0</v>
      </c>
      <c r="F57" s="95">
        <v>19</v>
      </c>
    </row>
    <row r="58" spans="1:6">
      <c r="A58" s="90"/>
      <c r="B58" s="232"/>
      <c r="C58" s="47" t="s">
        <v>315</v>
      </c>
      <c r="D58" s="109"/>
      <c r="E58" s="95">
        <v>0</v>
      </c>
      <c r="F58" s="95">
        <v>0</v>
      </c>
    </row>
    <row r="59" spans="1:6">
      <c r="A59" s="90"/>
      <c r="B59" s="232"/>
      <c r="C59" s="47" t="s">
        <v>319</v>
      </c>
      <c r="D59" s="109"/>
      <c r="E59" s="95">
        <v>0</v>
      </c>
      <c r="F59" s="95">
        <v>11</v>
      </c>
    </row>
    <row r="60" spans="1:6">
      <c r="A60" s="90"/>
      <c r="B60" s="232"/>
      <c r="C60" s="47" t="s">
        <v>255</v>
      </c>
      <c r="D60" s="109"/>
      <c r="E60" s="95">
        <v>0</v>
      </c>
      <c r="F60" s="95">
        <v>34</v>
      </c>
    </row>
    <row r="61" spans="1:6">
      <c r="A61" s="90"/>
      <c r="B61" s="232"/>
      <c r="C61" s="47" t="s">
        <v>352</v>
      </c>
      <c r="D61" s="109"/>
      <c r="E61" s="95">
        <v>0</v>
      </c>
      <c r="F61" s="95">
        <v>26</v>
      </c>
    </row>
    <row r="62" spans="1:6">
      <c r="A62" s="90"/>
      <c r="B62" s="232"/>
      <c r="C62" s="234" t="s">
        <v>256</v>
      </c>
      <c r="D62" s="119">
        <f>D54+D55+D56+D57+D59+D60+D61+D58</f>
        <v>11707</v>
      </c>
      <c r="E62" s="119">
        <f>E54+E55+E56+E57+E59+E60+E61+E58</f>
        <v>11707</v>
      </c>
      <c r="F62" s="119">
        <f>F54+F55+F56+F57+F59+F60+F61+F58</f>
        <v>5544</v>
      </c>
    </row>
    <row r="63" spans="1:6">
      <c r="A63" s="90"/>
      <c r="B63" s="232"/>
      <c r="C63" s="47" t="s">
        <v>257</v>
      </c>
      <c r="D63" s="109"/>
      <c r="E63" s="95">
        <v>183</v>
      </c>
      <c r="F63" s="95">
        <v>96</v>
      </c>
    </row>
    <row r="64" spans="1:6">
      <c r="A64" s="90"/>
      <c r="B64" s="232"/>
      <c r="C64" s="47" t="s">
        <v>258</v>
      </c>
      <c r="D64" s="109"/>
      <c r="E64" s="95">
        <v>2000</v>
      </c>
      <c r="F64" s="95">
        <v>972</v>
      </c>
    </row>
    <row r="65" spans="1:6">
      <c r="A65" s="90"/>
      <c r="B65" s="232"/>
      <c r="C65" s="47" t="s">
        <v>259</v>
      </c>
      <c r="D65" s="109"/>
      <c r="E65" s="95">
        <v>900</v>
      </c>
      <c r="F65" s="95">
        <v>352</v>
      </c>
    </row>
    <row r="66" spans="1:6">
      <c r="A66" s="90"/>
      <c r="B66" s="232"/>
      <c r="C66" s="47" t="s">
        <v>260</v>
      </c>
      <c r="D66" s="109"/>
      <c r="E66" s="95">
        <v>200</v>
      </c>
      <c r="F66" s="95">
        <v>55</v>
      </c>
    </row>
    <row r="67" spans="1:6" ht="31.5">
      <c r="A67" s="90"/>
      <c r="B67" s="232"/>
      <c r="C67" s="47" t="s">
        <v>372</v>
      </c>
      <c r="D67" s="109"/>
      <c r="E67" s="95"/>
      <c r="F67" s="95"/>
    </row>
    <row r="68" spans="1:6" ht="47.25">
      <c r="A68" s="90"/>
      <c r="B68" s="232"/>
      <c r="C68" s="47" t="s">
        <v>373</v>
      </c>
      <c r="D68" s="109"/>
      <c r="E68" s="95">
        <v>150</v>
      </c>
      <c r="F68" s="95">
        <v>465</v>
      </c>
    </row>
    <row r="69" spans="1:6" ht="31.5">
      <c r="A69" s="90"/>
      <c r="B69" s="232"/>
      <c r="C69" s="47" t="s">
        <v>342</v>
      </c>
      <c r="D69" s="109"/>
      <c r="E69" s="95"/>
      <c r="F69" s="95"/>
    </row>
    <row r="70" spans="1:6">
      <c r="A70" s="90"/>
      <c r="B70" s="232"/>
      <c r="C70" s="234" t="s">
        <v>261</v>
      </c>
      <c r="D70" s="119">
        <f>D7</f>
        <v>0</v>
      </c>
      <c r="E70" s="119">
        <f>SUM(E63:E69)</f>
        <v>3433</v>
      </c>
      <c r="F70" s="119">
        <f>SUM(F63:F69)</f>
        <v>1940</v>
      </c>
    </row>
    <row r="71" spans="1:6">
      <c r="A71" s="90"/>
      <c r="B71" s="232"/>
      <c r="C71" s="47" t="s">
        <v>262</v>
      </c>
      <c r="D71" s="109">
        <v>3148</v>
      </c>
      <c r="E71" s="109">
        <v>3148</v>
      </c>
      <c r="F71" s="109">
        <v>2042</v>
      </c>
    </row>
    <row r="72" spans="1:6">
      <c r="A72" s="90"/>
      <c r="B72" s="232"/>
      <c r="C72" s="47" t="s">
        <v>263</v>
      </c>
      <c r="D72" s="109"/>
      <c r="E72" s="109"/>
      <c r="F72" s="109"/>
    </row>
    <row r="73" spans="1:6">
      <c r="A73" s="90"/>
      <c r="B73" s="232"/>
      <c r="C73" s="47" t="s">
        <v>374</v>
      </c>
      <c r="D73" s="109"/>
      <c r="E73" s="109"/>
      <c r="F73" s="109">
        <v>41</v>
      </c>
    </row>
    <row r="74" spans="1:6">
      <c r="A74" s="90"/>
      <c r="B74" s="232"/>
      <c r="C74" s="234" t="s">
        <v>264</v>
      </c>
      <c r="D74" s="119">
        <f>SUM(D71:D73)</f>
        <v>3148</v>
      </c>
      <c r="E74" s="119">
        <f>SUM(E71:E73)</f>
        <v>3148</v>
      </c>
      <c r="F74" s="119">
        <f>SUM(F71:F73)</f>
        <v>2083</v>
      </c>
    </row>
    <row r="75" spans="1:6">
      <c r="A75" s="90"/>
      <c r="B75" s="232"/>
      <c r="C75" s="234" t="s">
        <v>265</v>
      </c>
      <c r="D75" s="119"/>
      <c r="E75" s="119"/>
      <c r="F75" s="119"/>
    </row>
    <row r="76" spans="1:6">
      <c r="A76" s="90"/>
      <c r="B76" s="232" t="s">
        <v>59</v>
      </c>
      <c r="C76" s="42" t="s">
        <v>169</v>
      </c>
      <c r="D76" s="92"/>
      <c r="E76" s="96"/>
      <c r="F76" s="96">
        <v>0</v>
      </c>
    </row>
    <row r="77" spans="1:6">
      <c r="A77" s="90"/>
      <c r="B77" s="232" t="s">
        <v>67</v>
      </c>
      <c r="C77" s="42" t="s">
        <v>170</v>
      </c>
      <c r="D77" s="92"/>
      <c r="E77" s="96"/>
      <c r="F77" s="96">
        <v>0</v>
      </c>
    </row>
    <row r="78" spans="1:6">
      <c r="A78" s="90" t="s">
        <v>4</v>
      </c>
      <c r="B78" s="233"/>
      <c r="C78" s="105" t="s">
        <v>369</v>
      </c>
      <c r="D78" s="97">
        <f>D82+D81+D80+D79</f>
        <v>0</v>
      </c>
      <c r="E78" s="96">
        <f>E79+E80+E81+E82</f>
        <v>0</v>
      </c>
      <c r="F78" s="96">
        <f>F79+F80+F81+F82</f>
        <v>0</v>
      </c>
    </row>
    <row r="79" spans="1:6" s="89" customFormat="1">
      <c r="A79" s="90"/>
      <c r="B79" s="232" t="s">
        <v>62</v>
      </c>
      <c r="C79" s="42" t="s">
        <v>316</v>
      </c>
      <c r="D79" s="92"/>
      <c r="E79" s="95"/>
      <c r="F79" s="95"/>
    </row>
    <row r="80" spans="1:6">
      <c r="A80" s="90"/>
      <c r="B80" s="232" t="s">
        <v>63</v>
      </c>
      <c r="C80" s="42" t="s">
        <v>173</v>
      </c>
      <c r="D80" s="92"/>
      <c r="E80" s="96"/>
      <c r="F80" s="96"/>
    </row>
    <row r="81" spans="1:256" ht="31.5">
      <c r="A81" s="90"/>
      <c r="B81" s="232" t="s">
        <v>66</v>
      </c>
      <c r="C81" s="42" t="s">
        <v>180</v>
      </c>
      <c r="D81" s="92"/>
      <c r="E81" s="96"/>
      <c r="F81" s="96"/>
    </row>
    <row r="82" spans="1:256" ht="18.75" customHeight="1">
      <c r="A82" s="90"/>
      <c r="B82" s="232" t="s">
        <v>77</v>
      </c>
      <c r="C82" s="42" t="s">
        <v>27</v>
      </c>
      <c r="D82" s="92"/>
      <c r="E82" s="96"/>
      <c r="F82" s="96"/>
    </row>
    <row r="83" spans="1:256" ht="18.75" customHeight="1">
      <c r="A83" s="90" t="s">
        <v>5</v>
      </c>
      <c r="B83" s="233"/>
      <c r="C83" s="105" t="s">
        <v>230</v>
      </c>
      <c r="D83" s="99"/>
      <c r="E83" s="96"/>
      <c r="F83" s="96"/>
    </row>
    <row r="84" spans="1:256" s="125" customFormat="1" ht="18.75" customHeight="1">
      <c r="A84" s="235" t="s">
        <v>6</v>
      </c>
      <c r="B84" s="105"/>
      <c r="C84" s="105" t="s">
        <v>317</v>
      </c>
      <c r="D84" s="123"/>
      <c r="E84" s="123"/>
      <c r="F84" s="123">
        <f>F85</f>
        <v>-2700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52"/>
      <c r="BS84" s="52"/>
      <c r="BT84" s="52"/>
      <c r="BU84" s="52"/>
      <c r="BV84" s="52"/>
      <c r="BW84" s="52"/>
      <c r="BX84" s="52"/>
      <c r="BY84" s="52"/>
      <c r="BZ84" s="52"/>
      <c r="CA84" s="52"/>
      <c r="CB84" s="52"/>
      <c r="CC84" s="52"/>
      <c r="CD84" s="52"/>
      <c r="CE84" s="52"/>
      <c r="CF84" s="52"/>
      <c r="CG84" s="52"/>
      <c r="CH84" s="52"/>
      <c r="CI84" s="52"/>
      <c r="CJ84" s="52"/>
      <c r="CK84" s="52"/>
      <c r="CL84" s="52"/>
      <c r="CM84" s="52"/>
      <c r="CN84" s="52"/>
      <c r="CO84" s="52"/>
      <c r="CP84" s="52"/>
      <c r="CQ84" s="52"/>
      <c r="CR84" s="52"/>
      <c r="CS84" s="52"/>
      <c r="CT84" s="52"/>
      <c r="CU84" s="52"/>
      <c r="CV84" s="52"/>
      <c r="CW84" s="52"/>
      <c r="CX84" s="52"/>
      <c r="CY84" s="52"/>
      <c r="CZ84" s="52"/>
      <c r="DA84" s="52"/>
      <c r="DB84" s="52"/>
      <c r="DC84" s="52"/>
      <c r="DD84" s="52"/>
      <c r="DE84" s="52"/>
      <c r="DF84" s="52"/>
      <c r="DG84" s="52"/>
      <c r="DH84" s="52"/>
      <c r="DI84" s="52"/>
      <c r="DJ84" s="52"/>
      <c r="DK84" s="52"/>
      <c r="DL84" s="52"/>
      <c r="DM84" s="52"/>
      <c r="DN84" s="52"/>
      <c r="DO84" s="52"/>
      <c r="DP84" s="52"/>
      <c r="DQ84" s="52"/>
      <c r="DR84" s="52"/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2"/>
      <c r="ED84" s="52"/>
      <c r="EE84" s="52"/>
      <c r="EF84" s="52"/>
      <c r="EG84" s="52"/>
      <c r="EH84" s="52"/>
      <c r="EI84" s="52"/>
      <c r="EJ84" s="52"/>
      <c r="EK84" s="52"/>
      <c r="EL84" s="52"/>
      <c r="EM84" s="52"/>
      <c r="EN84" s="52"/>
      <c r="EO84" s="52"/>
      <c r="EP84" s="52"/>
      <c r="EQ84" s="52"/>
      <c r="ER84" s="52"/>
      <c r="ES84" s="52"/>
      <c r="ET84" s="52"/>
      <c r="EU84" s="52"/>
      <c r="EV84" s="52"/>
      <c r="EW84" s="52"/>
      <c r="EX84" s="52"/>
      <c r="EY84" s="52"/>
      <c r="EZ84" s="52"/>
      <c r="FA84" s="52"/>
      <c r="FB84" s="52"/>
      <c r="FC84" s="52"/>
      <c r="FD84" s="52"/>
      <c r="FE84" s="52"/>
      <c r="FF84" s="52"/>
      <c r="FG84" s="52"/>
      <c r="FH84" s="52"/>
      <c r="FI84" s="52"/>
      <c r="FJ84" s="52"/>
      <c r="FK84" s="52"/>
      <c r="FL84" s="52"/>
      <c r="FM84" s="52"/>
      <c r="FN84" s="52"/>
      <c r="FO84" s="52"/>
      <c r="FP84" s="52"/>
      <c r="FQ84" s="52"/>
      <c r="FR84" s="52"/>
      <c r="FS84" s="52"/>
      <c r="FT84" s="52"/>
      <c r="FU84" s="52"/>
      <c r="FV84" s="52"/>
      <c r="FW84" s="52"/>
      <c r="FX84" s="52"/>
      <c r="FY84" s="52"/>
      <c r="FZ84" s="52"/>
      <c r="GA84" s="52"/>
      <c r="GB84" s="52"/>
      <c r="GC84" s="52"/>
      <c r="GD84" s="52"/>
      <c r="GE84" s="52"/>
      <c r="GF84" s="52"/>
      <c r="GG84" s="52"/>
      <c r="GH84" s="52"/>
      <c r="GI84" s="52"/>
      <c r="GJ84" s="52"/>
      <c r="GK84" s="52"/>
      <c r="GL84" s="52"/>
      <c r="GM84" s="52"/>
      <c r="GN84" s="52"/>
      <c r="GO84" s="52"/>
      <c r="GP84" s="52"/>
      <c r="GQ84" s="52"/>
      <c r="GR84" s="52"/>
      <c r="GS84" s="52"/>
      <c r="GT84" s="52"/>
      <c r="GU84" s="52"/>
      <c r="GV84" s="52"/>
      <c r="GW84" s="52"/>
      <c r="GX84" s="52"/>
      <c r="GY84" s="52"/>
      <c r="GZ84" s="52"/>
      <c r="HA84" s="52"/>
      <c r="HB84" s="52"/>
      <c r="HC84" s="52"/>
      <c r="HD84" s="52"/>
      <c r="HE84" s="52"/>
      <c r="HF84" s="52"/>
      <c r="HG84" s="52"/>
      <c r="HH84" s="52"/>
      <c r="HI84" s="52"/>
      <c r="HJ84" s="52"/>
      <c r="HK84" s="52"/>
      <c r="HL84" s="52"/>
      <c r="HM84" s="52"/>
      <c r="HN84" s="52"/>
      <c r="HO84" s="52"/>
      <c r="HP84" s="52"/>
      <c r="HQ84" s="52"/>
      <c r="HR84" s="52"/>
      <c r="HS84" s="52"/>
      <c r="HT84" s="52"/>
      <c r="HU84" s="52"/>
      <c r="HV84" s="52"/>
      <c r="HW84" s="52"/>
      <c r="HX84" s="52"/>
      <c r="HY84" s="52"/>
      <c r="HZ84" s="52"/>
      <c r="IA84" s="52"/>
      <c r="IB84" s="52"/>
      <c r="IC84" s="52"/>
      <c r="ID84" s="52"/>
      <c r="IE84" s="52"/>
      <c r="IF84" s="52"/>
      <c r="IG84" s="52"/>
      <c r="IH84" s="52"/>
      <c r="II84" s="52"/>
      <c r="IJ84" s="52"/>
      <c r="IK84" s="52"/>
      <c r="IL84" s="52"/>
      <c r="IM84" s="52"/>
      <c r="IN84" s="52"/>
      <c r="IO84" s="52"/>
      <c r="IP84" s="52"/>
      <c r="IQ84" s="52"/>
      <c r="IR84" s="52"/>
      <c r="IS84" s="52"/>
      <c r="IT84" s="52"/>
      <c r="IU84" s="52"/>
      <c r="IV84" s="52"/>
    </row>
    <row r="85" spans="1:256" ht="18.75" customHeight="1">
      <c r="A85" s="90"/>
      <c r="B85" s="236" t="s">
        <v>320</v>
      </c>
      <c r="C85" s="42" t="s">
        <v>384</v>
      </c>
      <c r="D85" s="99"/>
      <c r="E85" s="96"/>
      <c r="F85" s="96">
        <v>-2700</v>
      </c>
    </row>
    <row r="86" spans="1:256" ht="18.75" customHeight="1">
      <c r="A86" s="90" t="s">
        <v>7</v>
      </c>
      <c r="B86" s="127"/>
      <c r="C86" s="237" t="s">
        <v>321</v>
      </c>
      <c r="D86" s="97">
        <f>+D41+D78+D84</f>
        <v>35689</v>
      </c>
      <c r="E86" s="97">
        <f>+E41+E78+E84</f>
        <v>39122</v>
      </c>
      <c r="F86" s="97">
        <f>+F41+F78+F84</f>
        <v>20788</v>
      </c>
    </row>
    <row r="87" spans="1:256" ht="18.75" customHeight="1">
      <c r="A87" s="238"/>
      <c r="B87" s="129"/>
      <c r="C87" s="129"/>
      <c r="D87" s="239"/>
      <c r="E87" s="96"/>
      <c r="F87" s="96"/>
    </row>
    <row r="88" spans="1:256" ht="18.75" customHeight="1">
      <c r="A88" s="240" t="s">
        <v>218</v>
      </c>
      <c r="B88" s="129"/>
      <c r="C88" s="131"/>
      <c r="D88" s="241">
        <v>10</v>
      </c>
      <c r="E88" s="96">
        <v>9</v>
      </c>
      <c r="F88" s="96">
        <v>9</v>
      </c>
    </row>
    <row r="89" spans="1:256" ht="18.75" customHeight="1">
      <c r="A89" s="240" t="s">
        <v>219</v>
      </c>
      <c r="B89" s="129"/>
      <c r="C89" s="131"/>
      <c r="D89" s="241">
        <v>0</v>
      </c>
      <c r="E89" s="96">
        <v>0</v>
      </c>
      <c r="F89" s="96">
        <v>0</v>
      </c>
    </row>
  </sheetData>
  <sheetProtection formatCells="0"/>
  <mergeCells count="9">
    <mergeCell ref="A4:B4"/>
    <mergeCell ref="A8:F8"/>
    <mergeCell ref="A40:F40"/>
    <mergeCell ref="A22:B22"/>
    <mergeCell ref="A27:B27"/>
    <mergeCell ref="A28:B28"/>
    <mergeCell ref="A29:B29"/>
    <mergeCell ref="A32:B32"/>
    <mergeCell ref="A33:B33"/>
  </mergeCells>
  <phoneticPr fontId="0" type="noConversion"/>
  <printOptions horizontalCentered="1"/>
  <pageMargins left="0.39370078740157483" right="0.39370078740157483" top="0.78740157480314965" bottom="0.39370078740157483" header="0.19685039370078741" footer="0"/>
  <pageSetup paperSize="9" scale="7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84"/>
  <sheetViews>
    <sheetView view="pageBreakPreview" topLeftCell="A49" zoomScale="90" zoomScaleNormal="100" zoomScaleSheetLayoutView="90" workbookViewId="0">
      <selection activeCell="E8" sqref="E8"/>
    </sheetView>
  </sheetViews>
  <sheetFormatPr defaultRowHeight="18.75" customHeight="1"/>
  <cols>
    <col min="1" max="1" width="9.6640625" style="69" customWidth="1"/>
    <col min="2" max="2" width="12.33203125" style="70" customWidth="1"/>
    <col min="3" max="3" width="72.33203125" style="70" customWidth="1"/>
    <col min="4" max="6" width="19" style="70" customWidth="1"/>
    <col min="7" max="16384" width="9.33203125" style="70"/>
  </cols>
  <sheetData>
    <row r="1" spans="1:9" s="74" customFormat="1" ht="33" customHeight="1" thickBot="1">
      <c r="A1" s="401" t="s">
        <v>388</v>
      </c>
      <c r="B1" s="402"/>
      <c r="C1" s="402"/>
      <c r="D1" s="402"/>
      <c r="E1" s="402"/>
      <c r="F1" s="402"/>
    </row>
    <row r="2" spans="1:9" s="76" customFormat="1" ht="18.75" customHeight="1" thickBot="1">
      <c r="A2" s="403" t="s">
        <v>216</v>
      </c>
      <c r="B2" s="404"/>
      <c r="C2" s="249" t="s">
        <v>231</v>
      </c>
      <c r="D2" s="397" t="s">
        <v>30</v>
      </c>
      <c r="E2" s="397"/>
      <c r="F2" s="398"/>
    </row>
    <row r="3" spans="1:9" s="76" customFormat="1" ht="18.75" customHeight="1">
      <c r="A3" s="250" t="s">
        <v>215</v>
      </c>
      <c r="B3" s="251"/>
      <c r="C3" s="75" t="s">
        <v>375</v>
      </c>
      <c r="D3" s="399" t="s">
        <v>234</v>
      </c>
      <c r="E3" s="399"/>
      <c r="F3" s="400"/>
    </row>
    <row r="4" spans="1:9" s="76" customFormat="1" ht="18.75" customHeight="1">
      <c r="A4" s="252"/>
      <c r="B4" s="246"/>
      <c r="C4" s="246"/>
      <c r="D4" s="247" t="s">
        <v>19</v>
      </c>
      <c r="E4" s="248"/>
      <c r="F4" s="253"/>
    </row>
    <row r="5" spans="1:9" ht="39" customHeight="1">
      <c r="A5" s="405" t="s">
        <v>217</v>
      </c>
      <c r="B5" s="406"/>
      <c r="C5" s="90" t="s">
        <v>20</v>
      </c>
      <c r="D5" s="90" t="s">
        <v>21</v>
      </c>
      <c r="E5" s="82" t="s">
        <v>243</v>
      </c>
      <c r="F5" s="254" t="s">
        <v>244</v>
      </c>
    </row>
    <row r="6" spans="1:9" s="86" customFormat="1" ht="18.75" customHeight="1">
      <c r="A6" s="104">
        <v>1</v>
      </c>
      <c r="B6" s="90">
        <v>2</v>
      </c>
      <c r="C6" s="90">
        <v>3</v>
      </c>
      <c r="D6" s="90">
        <v>4</v>
      </c>
      <c r="E6" s="82">
        <v>5</v>
      </c>
      <c r="F6" s="254">
        <v>6</v>
      </c>
      <c r="I6" s="245"/>
    </row>
    <row r="7" spans="1:9" s="86" customFormat="1" ht="18.75" customHeight="1">
      <c r="A7" s="405" t="s">
        <v>22</v>
      </c>
      <c r="B7" s="406"/>
      <c r="C7" s="406"/>
      <c r="D7" s="406"/>
      <c r="E7" s="406"/>
      <c r="F7" s="407"/>
    </row>
    <row r="8" spans="1:9" s="89" customFormat="1" ht="18.75" customHeight="1">
      <c r="A8" s="104" t="s">
        <v>3</v>
      </c>
      <c r="B8" s="91"/>
      <c r="C8" s="87" t="s">
        <v>220</v>
      </c>
      <c r="D8" s="88">
        <f>SUM(D9:D16)</f>
        <v>0</v>
      </c>
      <c r="E8" s="110"/>
      <c r="F8" s="111"/>
    </row>
    <row r="9" spans="1:9" s="89" customFormat="1" ht="18.75" customHeight="1">
      <c r="A9" s="104"/>
      <c r="B9" s="93" t="s">
        <v>56</v>
      </c>
      <c r="C9" s="94" t="s">
        <v>105</v>
      </c>
      <c r="D9" s="107"/>
      <c r="E9" s="110"/>
      <c r="F9" s="111"/>
    </row>
    <row r="10" spans="1:9" s="89" customFormat="1" ht="18.75" customHeight="1">
      <c r="A10" s="104"/>
      <c r="B10" s="93" t="s">
        <v>57</v>
      </c>
      <c r="C10" s="94" t="s">
        <v>106</v>
      </c>
      <c r="D10" s="107"/>
      <c r="E10" s="110"/>
      <c r="F10" s="111"/>
    </row>
    <row r="11" spans="1:9" s="89" customFormat="1" ht="18.75" customHeight="1">
      <c r="A11" s="104"/>
      <c r="B11" s="93" t="s">
        <v>58</v>
      </c>
      <c r="C11" s="94" t="s">
        <v>107</v>
      </c>
      <c r="D11" s="107"/>
      <c r="E11" s="110"/>
      <c r="F11" s="111"/>
    </row>
    <row r="12" spans="1:9" s="89" customFormat="1" ht="18.75" customHeight="1">
      <c r="A12" s="104"/>
      <c r="B12" s="93" t="s">
        <v>59</v>
      </c>
      <c r="C12" s="94" t="s">
        <v>108</v>
      </c>
      <c r="D12" s="107"/>
      <c r="E12" s="110"/>
      <c r="F12" s="111"/>
    </row>
    <row r="13" spans="1:9" s="89" customFormat="1" ht="18.75" customHeight="1">
      <c r="A13" s="104"/>
      <c r="B13" s="93" t="s">
        <v>82</v>
      </c>
      <c r="C13" s="94" t="s">
        <v>109</v>
      </c>
      <c r="D13" s="107"/>
      <c r="E13" s="110"/>
      <c r="F13" s="111"/>
    </row>
    <row r="14" spans="1:9" s="89" customFormat="1" ht="18.75" customHeight="1">
      <c r="A14" s="104"/>
      <c r="B14" s="93" t="s">
        <v>60</v>
      </c>
      <c r="C14" s="94" t="s">
        <v>110</v>
      </c>
      <c r="D14" s="107"/>
      <c r="E14" s="110"/>
      <c r="F14" s="111"/>
    </row>
    <row r="15" spans="1:9" ht="18.75" customHeight="1">
      <c r="A15" s="104"/>
      <c r="B15" s="93" t="s">
        <v>61</v>
      </c>
      <c r="C15" s="94" t="s">
        <v>221</v>
      </c>
      <c r="D15" s="107"/>
      <c r="E15" s="112"/>
      <c r="F15" s="113"/>
    </row>
    <row r="16" spans="1:9" ht="18.75" customHeight="1">
      <c r="A16" s="104"/>
      <c r="B16" s="93" t="s">
        <v>68</v>
      </c>
      <c r="C16" s="94" t="s">
        <v>214</v>
      </c>
      <c r="D16" s="107"/>
      <c r="E16" s="112"/>
      <c r="F16" s="113"/>
    </row>
    <row r="17" spans="1:6" s="89" customFormat="1" ht="18.75" customHeight="1">
      <c r="A17" s="104" t="s">
        <v>4</v>
      </c>
      <c r="B17" s="91"/>
      <c r="C17" s="87" t="s">
        <v>222</v>
      </c>
      <c r="D17" s="88">
        <f>SUM(D18:D21)</f>
        <v>52772</v>
      </c>
      <c r="E17" s="88">
        <f>SUM(E18:E21)</f>
        <v>2961</v>
      </c>
      <c r="F17" s="106">
        <f>SUM(F18:F21)</f>
        <v>2961</v>
      </c>
    </row>
    <row r="18" spans="1:6" ht="18.75" customHeight="1">
      <c r="A18" s="104"/>
      <c r="B18" s="93" t="s">
        <v>62</v>
      </c>
      <c r="C18" s="94" t="s">
        <v>74</v>
      </c>
      <c r="D18" s="107"/>
      <c r="E18" s="96"/>
      <c r="F18" s="121"/>
    </row>
    <row r="19" spans="1:6" ht="18.75" customHeight="1">
      <c r="A19" s="104"/>
      <c r="B19" s="93" t="s">
        <v>63</v>
      </c>
      <c r="C19" s="94" t="s">
        <v>75</v>
      </c>
      <c r="D19" s="107"/>
      <c r="E19" s="96"/>
      <c r="F19" s="121"/>
    </row>
    <row r="20" spans="1:6" ht="18.75" customHeight="1">
      <c r="A20" s="104"/>
      <c r="B20" s="93" t="s">
        <v>64</v>
      </c>
      <c r="C20" s="94" t="s">
        <v>223</v>
      </c>
      <c r="D20" s="107"/>
      <c r="E20" s="96"/>
      <c r="F20" s="121"/>
    </row>
    <row r="21" spans="1:6" ht="18.75" customHeight="1">
      <c r="A21" s="104"/>
      <c r="B21" s="93" t="s">
        <v>65</v>
      </c>
      <c r="C21" s="94" t="s">
        <v>76</v>
      </c>
      <c r="D21" s="107">
        <v>52772</v>
      </c>
      <c r="E21" s="96">
        <v>2961</v>
      </c>
      <c r="F21" s="121">
        <v>2961</v>
      </c>
    </row>
    <row r="22" spans="1:6" ht="18.75" customHeight="1">
      <c r="A22" s="104" t="s">
        <v>5</v>
      </c>
      <c r="B22" s="98"/>
      <c r="C22" s="98" t="s">
        <v>224</v>
      </c>
      <c r="D22" s="114"/>
      <c r="E22" s="112"/>
      <c r="F22" s="113"/>
    </row>
    <row r="23" spans="1:6" ht="18.75" customHeight="1">
      <c r="A23" s="104" t="s">
        <v>6</v>
      </c>
      <c r="B23" s="98"/>
      <c r="C23" s="98" t="s">
        <v>235</v>
      </c>
      <c r="D23" s="114"/>
      <c r="E23" s="112"/>
      <c r="F23" s="113"/>
    </row>
    <row r="24" spans="1:6" s="89" customFormat="1" ht="18.75" customHeight="1">
      <c r="A24" s="104" t="s">
        <v>7</v>
      </c>
      <c r="B24" s="91"/>
      <c r="C24" s="98" t="s">
        <v>236</v>
      </c>
      <c r="D24" s="114"/>
      <c r="E24" s="110"/>
      <c r="F24" s="111"/>
    </row>
    <row r="25" spans="1:6" s="89" customFormat="1" ht="18.75" customHeight="1">
      <c r="A25" s="104" t="s">
        <v>8</v>
      </c>
      <c r="B25" s="100"/>
      <c r="C25" s="98" t="s">
        <v>239</v>
      </c>
      <c r="D25" s="88"/>
      <c r="E25" s="110"/>
      <c r="F25" s="111"/>
    </row>
    <row r="26" spans="1:6" s="89" customFormat="1" ht="18.75" customHeight="1">
      <c r="A26" s="104"/>
      <c r="B26" s="46" t="s">
        <v>43</v>
      </c>
      <c r="C26" s="94" t="s">
        <v>33</v>
      </c>
      <c r="D26" s="107"/>
      <c r="E26" s="110"/>
      <c r="F26" s="111"/>
    </row>
    <row r="27" spans="1:6" s="89" customFormat="1" ht="18.75" customHeight="1">
      <c r="A27" s="104"/>
      <c r="B27" s="46" t="s">
        <v>44</v>
      </c>
      <c r="C27" s="94" t="s">
        <v>227</v>
      </c>
      <c r="D27" s="107"/>
      <c r="E27" s="110"/>
      <c r="F27" s="111"/>
    </row>
    <row r="28" spans="1:6" ht="18.75" customHeight="1">
      <c r="A28" s="255" t="s">
        <v>9</v>
      </c>
      <c r="B28" s="10"/>
      <c r="C28" s="98" t="s">
        <v>237</v>
      </c>
      <c r="D28" s="114"/>
      <c r="E28" s="112"/>
      <c r="F28" s="113"/>
    </row>
    <row r="29" spans="1:6" ht="18.75" customHeight="1" thickBot="1">
      <c r="A29" s="256" t="s">
        <v>10</v>
      </c>
      <c r="B29" s="257"/>
      <c r="C29" s="258" t="s">
        <v>238</v>
      </c>
      <c r="D29" s="259">
        <f>D8+D17+D22+D23+D24+D25</f>
        <v>52772</v>
      </c>
      <c r="E29" s="259">
        <f>E8+E17+E22+E23+E24+E25</f>
        <v>2961</v>
      </c>
      <c r="F29" s="260">
        <f>F8+F17+F22+F23+F24+F25</f>
        <v>2961</v>
      </c>
    </row>
    <row r="30" spans="1:6" ht="18.75" customHeight="1" thickBot="1">
      <c r="A30" s="2"/>
      <c r="B30" s="3"/>
      <c r="C30" s="4"/>
      <c r="D30" s="102"/>
      <c r="E30" s="102"/>
      <c r="F30" s="102"/>
    </row>
    <row r="31" spans="1:6" s="86" customFormat="1" ht="18.75" customHeight="1" thickBot="1">
      <c r="A31" s="389" t="s">
        <v>26</v>
      </c>
      <c r="B31" s="395"/>
      <c r="C31" s="395"/>
      <c r="D31" s="395"/>
      <c r="E31" s="395"/>
      <c r="F31" s="396"/>
    </row>
    <row r="32" spans="1:6" s="89" customFormat="1" ht="17.25" customHeight="1" thickBot="1">
      <c r="A32" s="162" t="s">
        <v>3</v>
      </c>
      <c r="B32" s="37"/>
      <c r="C32" s="54" t="s">
        <v>366</v>
      </c>
      <c r="D32" s="139">
        <f>D33+D44+D45+D67+D74</f>
        <v>48683</v>
      </c>
      <c r="E32" s="139">
        <f>E33+E44+E45+E67</f>
        <v>998</v>
      </c>
      <c r="F32" s="139">
        <f>F33+F44+F45+F67</f>
        <v>2961</v>
      </c>
    </row>
    <row r="33" spans="1:7" ht="17.25" customHeight="1">
      <c r="A33" s="151"/>
      <c r="B33" s="163" t="s">
        <v>56</v>
      </c>
      <c r="C33" s="164" t="s">
        <v>17</v>
      </c>
      <c r="D33" s="165">
        <f>D34+D35+D36+D37+D38+D39+D40+D41+D42+D43</f>
        <v>21290</v>
      </c>
      <c r="E33" s="165">
        <f>E34+E35+E36+E37+E38+E39+E40+E41+E42+E43</f>
        <v>0</v>
      </c>
      <c r="F33" s="166">
        <f>F42+F41+F40+F39+F38+F37+F36+F43+F35+F34</f>
        <v>1595</v>
      </c>
    </row>
    <row r="34" spans="1:7" ht="17.25" customHeight="1">
      <c r="A34" s="151"/>
      <c r="B34" s="160"/>
      <c r="C34" s="167" t="s">
        <v>267</v>
      </c>
      <c r="D34" s="168">
        <v>13796</v>
      </c>
      <c r="E34" s="142"/>
      <c r="F34" s="142">
        <v>1117</v>
      </c>
    </row>
    <row r="35" spans="1:7" ht="17.25" customHeight="1">
      <c r="A35" s="151"/>
      <c r="B35" s="160"/>
      <c r="C35" s="167" t="s">
        <v>272</v>
      </c>
      <c r="D35" s="168">
        <v>1282</v>
      </c>
      <c r="E35" s="142"/>
      <c r="F35" s="142">
        <v>13</v>
      </c>
    </row>
    <row r="36" spans="1:7" ht="17.25" customHeight="1">
      <c r="A36" s="151"/>
      <c r="B36" s="160"/>
      <c r="C36" s="167" t="s">
        <v>268</v>
      </c>
      <c r="D36" s="168">
        <v>0</v>
      </c>
      <c r="E36" s="142"/>
      <c r="F36" s="142"/>
    </row>
    <row r="37" spans="1:7" ht="17.25" customHeight="1">
      <c r="A37" s="151"/>
      <c r="B37" s="160"/>
      <c r="C37" s="167" t="s">
        <v>269</v>
      </c>
      <c r="D37" s="168">
        <v>948</v>
      </c>
      <c r="E37" s="142"/>
      <c r="F37" s="142">
        <v>42</v>
      </c>
    </row>
    <row r="38" spans="1:7" ht="17.25" customHeight="1">
      <c r="A38" s="151"/>
      <c r="B38" s="160"/>
      <c r="C38" s="167" t="s">
        <v>270</v>
      </c>
      <c r="D38" s="168">
        <v>0</v>
      </c>
      <c r="E38" s="142">
        <v>0</v>
      </c>
      <c r="F38" s="142"/>
    </row>
    <row r="39" spans="1:7" ht="17.25" customHeight="1">
      <c r="A39" s="151"/>
      <c r="B39" s="160"/>
      <c r="C39" s="167" t="s">
        <v>376</v>
      </c>
      <c r="D39" s="168">
        <v>992</v>
      </c>
      <c r="E39" s="142">
        <v>0</v>
      </c>
      <c r="F39" s="142">
        <v>82</v>
      </c>
    </row>
    <row r="40" spans="1:7" ht="17.25" customHeight="1">
      <c r="A40" s="151"/>
      <c r="B40" s="160"/>
      <c r="C40" s="167" t="s">
        <v>271</v>
      </c>
      <c r="D40" s="168">
        <v>245</v>
      </c>
      <c r="E40" s="142">
        <v>0</v>
      </c>
      <c r="F40" s="142">
        <v>21</v>
      </c>
    </row>
    <row r="41" spans="1:7" ht="17.25" customHeight="1">
      <c r="A41" s="151"/>
      <c r="B41" s="160"/>
      <c r="C41" s="167" t="s">
        <v>273</v>
      </c>
      <c r="D41" s="168">
        <v>3099</v>
      </c>
      <c r="E41" s="142">
        <v>0</v>
      </c>
      <c r="F41" s="142">
        <v>0</v>
      </c>
    </row>
    <row r="42" spans="1:7" ht="17.25" customHeight="1">
      <c r="A42" s="151"/>
      <c r="B42" s="160"/>
      <c r="C42" s="167" t="s">
        <v>274</v>
      </c>
      <c r="D42" s="168">
        <v>0</v>
      </c>
      <c r="E42" s="142">
        <v>0</v>
      </c>
      <c r="F42" s="142">
        <v>243</v>
      </c>
    </row>
    <row r="43" spans="1:7" ht="17.25" customHeight="1">
      <c r="A43" s="151"/>
      <c r="B43" s="160"/>
      <c r="C43" s="167" t="s">
        <v>377</v>
      </c>
      <c r="D43" s="168">
        <v>928</v>
      </c>
      <c r="E43" s="142">
        <v>0</v>
      </c>
      <c r="F43" s="169">
        <v>77</v>
      </c>
    </row>
    <row r="44" spans="1:7" ht="17.25" customHeight="1">
      <c r="A44" s="104"/>
      <c r="B44" s="100" t="s">
        <v>57</v>
      </c>
      <c r="C44" s="98" t="s">
        <v>168</v>
      </c>
      <c r="D44" s="170">
        <v>5130</v>
      </c>
      <c r="E44" s="171"/>
      <c r="F44" s="171">
        <f>368</f>
        <v>368</v>
      </c>
    </row>
    <row r="45" spans="1:7" ht="17.25" customHeight="1">
      <c r="A45" s="104"/>
      <c r="B45" s="100" t="s">
        <v>58</v>
      </c>
      <c r="C45" s="98" t="s">
        <v>79</v>
      </c>
      <c r="D45" s="170">
        <f>D46+D47+D48+D49+D50+D60</f>
        <v>5615</v>
      </c>
      <c r="E45" s="170">
        <f>E46+E47+E48+E49+E50+E60</f>
        <v>575</v>
      </c>
      <c r="F45" s="170">
        <f>F46+F47+F48+F49+F50+F60</f>
        <v>575</v>
      </c>
      <c r="G45" s="74"/>
    </row>
    <row r="46" spans="1:7" ht="17.25" customHeight="1">
      <c r="A46" s="104"/>
      <c r="B46" s="46"/>
      <c r="C46" s="108" t="s">
        <v>356</v>
      </c>
      <c r="D46" s="172">
        <v>1564</v>
      </c>
      <c r="E46" s="110">
        <v>160</v>
      </c>
      <c r="F46" s="110">
        <v>160</v>
      </c>
    </row>
    <row r="47" spans="1:7" ht="17.25" customHeight="1">
      <c r="A47" s="104"/>
      <c r="B47" s="46"/>
      <c r="C47" s="108" t="s">
        <v>311</v>
      </c>
      <c r="D47" s="208">
        <v>0</v>
      </c>
      <c r="E47" s="110">
        <v>0</v>
      </c>
      <c r="F47" s="110">
        <v>0</v>
      </c>
    </row>
    <row r="48" spans="1:7" ht="17.25" customHeight="1">
      <c r="A48" s="104"/>
      <c r="B48" s="46"/>
      <c r="C48" s="108" t="s">
        <v>254</v>
      </c>
      <c r="D48" s="208">
        <v>1504</v>
      </c>
      <c r="E48" s="110">
        <v>154</v>
      </c>
      <c r="F48" s="110">
        <v>154</v>
      </c>
    </row>
    <row r="49" spans="1:6" ht="17.25" customHeight="1">
      <c r="A49" s="104"/>
      <c r="B49" s="46"/>
      <c r="C49" s="108" t="s">
        <v>275</v>
      </c>
      <c r="D49" s="208">
        <v>0</v>
      </c>
      <c r="E49" s="110">
        <v>0</v>
      </c>
      <c r="F49" s="110">
        <v>0</v>
      </c>
    </row>
    <row r="50" spans="1:6" ht="17.25" customHeight="1">
      <c r="A50" s="104"/>
      <c r="B50" s="46"/>
      <c r="C50" s="108" t="s">
        <v>352</v>
      </c>
      <c r="D50" s="208">
        <v>40</v>
      </c>
      <c r="E50" s="110">
        <v>4</v>
      </c>
      <c r="F50" s="110">
        <v>4</v>
      </c>
    </row>
    <row r="51" spans="1:6" ht="17.25" customHeight="1">
      <c r="A51" s="104"/>
      <c r="B51" s="46" t="s">
        <v>286</v>
      </c>
      <c r="C51" s="116" t="s">
        <v>256</v>
      </c>
      <c r="D51" s="173">
        <f>D46+D47+D48+D49+D50</f>
        <v>3108</v>
      </c>
      <c r="E51" s="173">
        <f>E46+E47+E48+E49+E50</f>
        <v>318</v>
      </c>
      <c r="F51" s="173">
        <f>F46+F47+F48+F49+F50</f>
        <v>318</v>
      </c>
    </row>
    <row r="52" spans="1:6" ht="17.25" customHeight="1">
      <c r="A52" s="104"/>
      <c r="B52" s="46"/>
      <c r="C52" s="108" t="s">
        <v>357</v>
      </c>
      <c r="D52" s="172">
        <v>61</v>
      </c>
      <c r="E52" s="110">
        <v>8</v>
      </c>
      <c r="F52" s="110">
        <v>8</v>
      </c>
    </row>
    <row r="53" spans="1:6" ht="17.25" customHeight="1">
      <c r="A53" s="104"/>
      <c r="B53" s="46"/>
      <c r="C53" s="108" t="s">
        <v>276</v>
      </c>
      <c r="D53" s="172">
        <v>1298</v>
      </c>
      <c r="E53" s="110">
        <v>130</v>
      </c>
      <c r="F53" s="110">
        <v>130</v>
      </c>
    </row>
    <row r="54" spans="1:6" ht="17.25" customHeight="1">
      <c r="A54" s="104"/>
      <c r="B54" s="46"/>
      <c r="C54" s="108" t="s">
        <v>259</v>
      </c>
      <c r="D54" s="172">
        <v>546</v>
      </c>
      <c r="E54" s="110">
        <v>57</v>
      </c>
      <c r="F54" s="110">
        <v>57</v>
      </c>
    </row>
    <row r="55" spans="1:6" ht="17.25" customHeight="1">
      <c r="A55" s="104"/>
      <c r="B55" s="46"/>
      <c r="C55" s="108" t="s">
        <v>277</v>
      </c>
      <c r="D55" s="172">
        <v>146</v>
      </c>
      <c r="E55" s="110">
        <v>15</v>
      </c>
      <c r="F55" s="110">
        <v>15</v>
      </c>
    </row>
    <row r="56" spans="1:6" ht="17.25" customHeight="1">
      <c r="A56" s="104"/>
      <c r="B56" s="46"/>
      <c r="C56" s="108" t="s">
        <v>358</v>
      </c>
      <c r="D56" s="172">
        <v>30</v>
      </c>
      <c r="E56" s="110">
        <v>3</v>
      </c>
      <c r="F56" s="110">
        <v>3</v>
      </c>
    </row>
    <row r="57" spans="1:6" ht="17.25" customHeight="1">
      <c r="A57" s="104"/>
      <c r="B57" s="46"/>
      <c r="C57" s="108" t="s">
        <v>359</v>
      </c>
      <c r="D57" s="172">
        <v>391</v>
      </c>
      <c r="E57" s="110">
        <v>40</v>
      </c>
      <c r="F57" s="110">
        <v>40</v>
      </c>
    </row>
    <row r="58" spans="1:6" ht="17.25" customHeight="1">
      <c r="A58" s="104"/>
      <c r="B58" s="46"/>
      <c r="C58" s="108" t="s">
        <v>304</v>
      </c>
      <c r="D58" s="172">
        <v>0</v>
      </c>
      <c r="E58" s="110">
        <v>0</v>
      </c>
      <c r="F58" s="110">
        <v>0</v>
      </c>
    </row>
    <row r="59" spans="1:6" ht="17.25" customHeight="1">
      <c r="A59" s="104"/>
      <c r="B59" s="46"/>
      <c r="C59" s="108" t="s">
        <v>360</v>
      </c>
      <c r="D59" s="172">
        <v>35</v>
      </c>
      <c r="E59" s="110">
        <v>4</v>
      </c>
      <c r="F59" s="110">
        <v>4</v>
      </c>
    </row>
    <row r="60" spans="1:6" ht="17.25" customHeight="1">
      <c r="A60" s="104"/>
      <c r="B60" s="46" t="s">
        <v>283</v>
      </c>
      <c r="C60" s="116" t="s">
        <v>261</v>
      </c>
      <c r="D60" s="173">
        <f>SUM(D52:D59)</f>
        <v>2507</v>
      </c>
      <c r="E60" s="174">
        <f>SUM(E52:E59)</f>
        <v>257</v>
      </c>
      <c r="F60" s="174">
        <f>SUM(F52:F59)</f>
        <v>257</v>
      </c>
    </row>
    <row r="61" spans="1:6" ht="17.25" customHeight="1">
      <c r="A61" s="104"/>
      <c r="B61" s="46"/>
      <c r="C61" s="108" t="s">
        <v>278</v>
      </c>
      <c r="D61" s="172"/>
      <c r="E61" s="110"/>
      <c r="F61" s="110"/>
    </row>
    <row r="62" spans="1:6" ht="17.25" customHeight="1">
      <c r="A62" s="104"/>
      <c r="B62" s="46"/>
      <c r="C62" s="108" t="s">
        <v>263</v>
      </c>
      <c r="D62" s="172"/>
      <c r="E62" s="110">
        <v>0</v>
      </c>
      <c r="F62" s="110">
        <v>0</v>
      </c>
    </row>
    <row r="63" spans="1:6" ht="17.25" customHeight="1">
      <c r="A63" s="104"/>
      <c r="B63" s="46"/>
      <c r="C63" s="108" t="s">
        <v>279</v>
      </c>
      <c r="D63" s="172"/>
      <c r="E63" s="110">
        <v>0</v>
      </c>
      <c r="F63" s="110">
        <v>0</v>
      </c>
    </row>
    <row r="64" spans="1:6" ht="17.25" customHeight="1">
      <c r="A64" s="104"/>
      <c r="B64" s="46"/>
      <c r="C64" s="108" t="s">
        <v>305</v>
      </c>
      <c r="D64" s="172"/>
      <c r="E64" s="110">
        <v>0</v>
      </c>
      <c r="F64" s="110">
        <v>0</v>
      </c>
    </row>
    <row r="65" spans="1:6" ht="17.25" customHeight="1">
      <c r="A65" s="104"/>
      <c r="B65" s="175" t="s">
        <v>287</v>
      </c>
      <c r="C65" s="116" t="s">
        <v>280</v>
      </c>
      <c r="D65" s="173">
        <f>SUM(D61:D64)</f>
        <v>0</v>
      </c>
      <c r="E65" s="176">
        <f>SUM(E61:E64)</f>
        <v>0</v>
      </c>
      <c r="F65" s="174">
        <f>SUM(F61:F64)</f>
        <v>0</v>
      </c>
    </row>
    <row r="66" spans="1:6" ht="17.25" customHeight="1">
      <c r="A66" s="104"/>
      <c r="C66" s="116" t="s">
        <v>325</v>
      </c>
      <c r="D66" s="173">
        <v>0</v>
      </c>
      <c r="E66" s="173"/>
      <c r="F66" s="117"/>
    </row>
    <row r="67" spans="1:6" ht="17.25" customHeight="1">
      <c r="A67" s="104"/>
      <c r="B67" s="100" t="s">
        <v>59</v>
      </c>
      <c r="C67" s="98" t="s">
        <v>169</v>
      </c>
      <c r="D67" s="170">
        <f>D68+D69+D70+D71+D72+D73</f>
        <v>16648</v>
      </c>
      <c r="E67" s="170">
        <f>E68+E69+E70+E71+E72+E73</f>
        <v>423</v>
      </c>
      <c r="F67" s="170">
        <f>F68+F69+F70+F71+F72+F73</f>
        <v>423</v>
      </c>
    </row>
    <row r="68" spans="1:6" ht="17.25" customHeight="1">
      <c r="A68" s="145"/>
      <c r="B68" s="50"/>
      <c r="C68" s="177" t="s">
        <v>306</v>
      </c>
      <c r="D68" s="178"/>
      <c r="E68" s="161"/>
      <c r="F68" s="161"/>
    </row>
    <row r="69" spans="1:6" ht="17.25" customHeight="1">
      <c r="A69" s="145"/>
      <c r="B69" s="50"/>
      <c r="C69" s="177" t="s">
        <v>307</v>
      </c>
      <c r="D69" s="178">
        <v>12859</v>
      </c>
      <c r="E69" s="161">
        <v>221</v>
      </c>
      <c r="F69" s="161">
        <v>221</v>
      </c>
    </row>
    <row r="70" spans="1:6" ht="17.25" customHeight="1">
      <c r="A70" s="145"/>
      <c r="B70" s="50"/>
      <c r="C70" s="177" t="s">
        <v>308</v>
      </c>
      <c r="D70" s="178">
        <v>3789</v>
      </c>
      <c r="E70" s="161">
        <v>202</v>
      </c>
      <c r="F70" s="161">
        <v>202</v>
      </c>
    </row>
    <row r="71" spans="1:6" ht="17.25" customHeight="1">
      <c r="A71" s="145"/>
      <c r="B71" s="50"/>
      <c r="C71" s="177" t="s">
        <v>310</v>
      </c>
      <c r="D71" s="178"/>
      <c r="E71" s="161"/>
      <c r="F71" s="161"/>
    </row>
    <row r="72" spans="1:6" ht="17.25" customHeight="1">
      <c r="A72" s="145"/>
      <c r="B72" s="50"/>
      <c r="C72" s="177" t="s">
        <v>309</v>
      </c>
      <c r="D72" s="178"/>
      <c r="E72" s="161"/>
      <c r="F72" s="161"/>
    </row>
    <row r="73" spans="1:6" ht="17.25" customHeight="1">
      <c r="A73" s="145"/>
      <c r="B73" s="50"/>
      <c r="C73" s="177" t="s">
        <v>281</v>
      </c>
      <c r="D73" s="178"/>
      <c r="E73" s="161"/>
      <c r="F73" s="161"/>
    </row>
    <row r="74" spans="1:6" ht="17.25" customHeight="1" thickBot="1">
      <c r="A74" s="145"/>
      <c r="B74" s="179" t="s">
        <v>67</v>
      </c>
      <c r="C74" s="180" t="s">
        <v>170</v>
      </c>
      <c r="D74" s="181"/>
      <c r="E74" s="182"/>
      <c r="F74" s="182"/>
    </row>
    <row r="75" spans="1:6" ht="17.25" customHeight="1" thickBot="1">
      <c r="A75" s="83" t="s">
        <v>4</v>
      </c>
      <c r="B75" s="155"/>
      <c r="C75" s="54" t="s">
        <v>369</v>
      </c>
      <c r="D75" s="183">
        <f>SUM(D76:D79)</f>
        <v>2550</v>
      </c>
      <c r="E75" s="157"/>
      <c r="F75" s="158"/>
    </row>
    <row r="76" spans="1:6" s="89" customFormat="1" ht="17.25" customHeight="1">
      <c r="A76" s="151"/>
      <c r="B76" s="160" t="s">
        <v>62</v>
      </c>
      <c r="C76" s="140" t="s">
        <v>316</v>
      </c>
      <c r="D76" s="141">
        <v>0</v>
      </c>
      <c r="E76" s="142"/>
      <c r="F76" s="142"/>
    </row>
    <row r="77" spans="1:6" ht="17.25" customHeight="1">
      <c r="A77" s="104"/>
      <c r="B77" s="46" t="s">
        <v>63</v>
      </c>
      <c r="C77" s="94" t="s">
        <v>173</v>
      </c>
      <c r="D77" s="143">
        <v>0</v>
      </c>
      <c r="E77" s="112"/>
      <c r="F77" s="112"/>
    </row>
    <row r="78" spans="1:6" ht="17.25" customHeight="1">
      <c r="A78" s="104"/>
      <c r="B78" s="46" t="s">
        <v>66</v>
      </c>
      <c r="C78" s="94" t="s">
        <v>180</v>
      </c>
      <c r="D78" s="206">
        <v>2550</v>
      </c>
      <c r="E78" s="112"/>
      <c r="F78" s="112"/>
    </row>
    <row r="79" spans="1:6" ht="17.25" customHeight="1" thickBot="1">
      <c r="A79" s="145"/>
      <c r="B79" s="50" t="s">
        <v>77</v>
      </c>
      <c r="C79" s="153" t="s">
        <v>27</v>
      </c>
      <c r="D79" s="147">
        <v>0</v>
      </c>
      <c r="E79" s="148"/>
      <c r="F79" s="148"/>
    </row>
    <row r="80" spans="1:6" ht="17.25" customHeight="1" thickBot="1">
      <c r="A80" s="83" t="s">
        <v>5</v>
      </c>
      <c r="B80" s="155"/>
      <c r="C80" s="54" t="s">
        <v>230</v>
      </c>
      <c r="D80" s="156">
        <v>0</v>
      </c>
      <c r="E80" s="157">
        <v>0</v>
      </c>
      <c r="F80" s="158">
        <v>0</v>
      </c>
    </row>
    <row r="81" spans="1:6" ht="17.25" customHeight="1" thickBot="1">
      <c r="A81" s="83" t="s">
        <v>6</v>
      </c>
      <c r="B81" s="184"/>
      <c r="C81" s="150" t="s">
        <v>232</v>
      </c>
      <c r="D81" s="139">
        <f>+D32+D75+D80</f>
        <v>51233</v>
      </c>
      <c r="E81" s="139">
        <f>+E32+E75+E80+E66</f>
        <v>998</v>
      </c>
      <c r="F81" s="139">
        <f>+F32+F75+F80+F66</f>
        <v>2961</v>
      </c>
    </row>
    <row r="82" spans="1:6" ht="9" customHeight="1" thickBot="1">
      <c r="A82" s="185"/>
      <c r="B82" s="186"/>
      <c r="C82" s="186"/>
      <c r="D82" s="186"/>
    </row>
    <row r="83" spans="1:6" ht="18.75" customHeight="1" thickBot="1">
      <c r="A83" s="187" t="s">
        <v>218</v>
      </c>
      <c r="B83" s="188"/>
      <c r="C83" s="189"/>
      <c r="D83" s="190">
        <v>6</v>
      </c>
      <c r="E83" s="157">
        <v>0</v>
      </c>
      <c r="F83" s="158">
        <v>0</v>
      </c>
    </row>
    <row r="84" spans="1:6" ht="18.75" customHeight="1" thickBot="1">
      <c r="A84" s="187" t="s">
        <v>219</v>
      </c>
      <c r="B84" s="188"/>
      <c r="C84" s="189"/>
      <c r="D84" s="190">
        <v>0</v>
      </c>
      <c r="E84" s="157">
        <v>0</v>
      </c>
      <c r="F84" s="158">
        <v>0</v>
      </c>
    </row>
  </sheetData>
  <sheetProtection formatCells="0"/>
  <mergeCells count="7">
    <mergeCell ref="A31:F31"/>
    <mergeCell ref="D2:F2"/>
    <mergeCell ref="D3:F3"/>
    <mergeCell ref="A1:F1"/>
    <mergeCell ref="A2:B2"/>
    <mergeCell ref="A5:B5"/>
    <mergeCell ref="A7:F7"/>
  </mergeCells>
  <phoneticPr fontId="5" type="noConversion"/>
  <printOptions horizontalCentered="1"/>
  <pageMargins left="0.39370078740157483" right="0.39370078740157483" top="0.78740157480314965" bottom="0.39370078740157483" header="0.19685039370078741" footer="0"/>
  <pageSetup paperSize="9" scale="70" orientation="portrait" verticalDpi="300" r:id="rId1"/>
  <headerFooter alignWithMargins="0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2:IV80"/>
  <sheetViews>
    <sheetView view="pageBreakPreview" topLeftCell="A43" zoomScale="60" zoomScaleNormal="100" workbookViewId="0">
      <selection activeCell="K51" sqref="K51"/>
    </sheetView>
  </sheetViews>
  <sheetFormatPr defaultRowHeight="15.75"/>
  <cols>
    <col min="1" max="1" width="7.83203125" style="69" customWidth="1"/>
    <col min="2" max="2" width="9" style="70" customWidth="1"/>
    <col min="3" max="3" width="80.6640625" style="70" customWidth="1"/>
    <col min="4" max="4" width="18.1640625" style="70" customWidth="1"/>
    <col min="5" max="5" width="18.33203125" style="70" customWidth="1"/>
    <col min="6" max="6" width="19.83203125" style="70" customWidth="1"/>
    <col min="7" max="16384" width="9.33203125" style="70"/>
  </cols>
  <sheetData>
    <row r="2" spans="1:6" s="74" customFormat="1" ht="21" customHeight="1" thickBot="1">
      <c r="A2" s="71"/>
      <c r="B2" s="72"/>
      <c r="C2" s="73"/>
      <c r="D2" s="1" t="s">
        <v>312</v>
      </c>
    </row>
    <row r="3" spans="1:6" s="76" customFormat="1" ht="60.75" customHeight="1">
      <c r="A3" s="410" t="s">
        <v>216</v>
      </c>
      <c r="B3" s="411"/>
      <c r="C3" s="75" t="s">
        <v>242</v>
      </c>
      <c r="D3" s="421" t="s">
        <v>30</v>
      </c>
      <c r="E3" s="422"/>
      <c r="F3" s="423"/>
    </row>
    <row r="4" spans="1:6" s="76" customFormat="1" ht="39" customHeight="1" thickBot="1">
      <c r="A4" s="408" t="s">
        <v>215</v>
      </c>
      <c r="B4" s="409"/>
      <c r="C4" s="77" t="s">
        <v>326</v>
      </c>
      <c r="D4" s="424" t="s">
        <v>18</v>
      </c>
      <c r="E4" s="425"/>
      <c r="F4" s="426"/>
    </row>
    <row r="5" spans="1:6" s="76" customFormat="1" ht="15.95" customHeight="1" thickBot="1">
      <c r="A5" s="78"/>
      <c r="B5" s="78"/>
      <c r="C5" s="78"/>
      <c r="D5" s="79" t="s">
        <v>19</v>
      </c>
    </row>
    <row r="6" spans="1:6" ht="32.25" thickBot="1">
      <c r="A6" s="389" t="s">
        <v>217</v>
      </c>
      <c r="B6" s="392"/>
      <c r="C6" s="80" t="s">
        <v>20</v>
      </c>
      <c r="D6" s="81" t="s">
        <v>21</v>
      </c>
      <c r="E6" s="82" t="s">
        <v>243</v>
      </c>
      <c r="F6" s="82" t="s">
        <v>244</v>
      </c>
    </row>
    <row r="7" spans="1:6" s="86" customFormat="1" ht="16.5" thickBot="1">
      <c r="A7" s="83">
        <v>1</v>
      </c>
      <c r="B7" s="84">
        <v>2</v>
      </c>
      <c r="C7" s="84">
        <v>3</v>
      </c>
      <c r="D7" s="85">
        <v>4</v>
      </c>
      <c r="E7" s="82">
        <v>5</v>
      </c>
      <c r="F7" s="82">
        <v>6</v>
      </c>
    </row>
    <row r="8" spans="1:6" s="86" customFormat="1" ht="24.95" customHeight="1">
      <c r="A8" s="412" t="s">
        <v>22</v>
      </c>
      <c r="B8" s="413"/>
      <c r="C8" s="413"/>
      <c r="D8" s="413"/>
      <c r="E8" s="413"/>
      <c r="F8" s="414"/>
    </row>
    <row r="9" spans="1:6" s="89" customFormat="1" ht="31.5">
      <c r="A9" s="419"/>
      <c r="B9" s="420"/>
      <c r="C9" s="87" t="s">
        <v>220</v>
      </c>
      <c r="D9" s="88" t="s">
        <v>335</v>
      </c>
      <c r="E9" s="88" t="s">
        <v>243</v>
      </c>
      <c r="F9" s="88" t="s">
        <v>244</v>
      </c>
    </row>
    <row r="10" spans="1:6" s="89" customFormat="1" ht="24.95" customHeight="1">
      <c r="A10" s="90">
        <v>1</v>
      </c>
      <c r="B10" s="91"/>
      <c r="C10" s="87" t="s">
        <v>336</v>
      </c>
      <c r="D10" s="92">
        <f>D11+D12+D13+D14+D15+D16</f>
        <v>0</v>
      </c>
      <c r="E10" s="92">
        <f>E11+E12+E13+E14+E15+E16</f>
        <v>0</v>
      </c>
      <c r="F10" s="92">
        <f>F11+F12+F13+F14+F15+F16</f>
        <v>6</v>
      </c>
    </row>
    <row r="11" spans="1:6" s="89" customFormat="1" ht="18.95" customHeight="1">
      <c r="A11" s="90"/>
      <c r="B11" s="93" t="s">
        <v>56</v>
      </c>
      <c r="C11" s="94" t="s">
        <v>105</v>
      </c>
      <c r="D11" s="92">
        <v>0</v>
      </c>
      <c r="E11" s="95">
        <v>0</v>
      </c>
      <c r="F11" s="95">
        <v>0</v>
      </c>
    </row>
    <row r="12" spans="1:6" s="89" customFormat="1" ht="18.95" customHeight="1">
      <c r="A12" s="90"/>
      <c r="B12" s="93" t="s">
        <v>57</v>
      </c>
      <c r="C12" s="94" t="s">
        <v>106</v>
      </c>
      <c r="D12" s="92">
        <v>0</v>
      </c>
      <c r="E12" s="95">
        <v>0</v>
      </c>
      <c r="F12" s="95">
        <v>0</v>
      </c>
    </row>
    <row r="13" spans="1:6" s="89" customFormat="1" ht="18.95" customHeight="1">
      <c r="A13" s="90"/>
      <c r="B13" s="93" t="s">
        <v>58</v>
      </c>
      <c r="C13" s="94" t="s">
        <v>107</v>
      </c>
      <c r="D13" s="92">
        <v>0</v>
      </c>
      <c r="E13" s="95">
        <v>0</v>
      </c>
      <c r="F13" s="95">
        <v>0</v>
      </c>
    </row>
    <row r="14" spans="1:6" s="89" customFormat="1" ht="18.95" customHeight="1">
      <c r="A14" s="90"/>
      <c r="B14" s="93" t="s">
        <v>60</v>
      </c>
      <c r="C14" s="94" t="s">
        <v>110</v>
      </c>
      <c r="D14" s="92">
        <v>0</v>
      </c>
      <c r="E14" s="96">
        <v>0</v>
      </c>
      <c r="F14" s="96">
        <v>0</v>
      </c>
    </row>
    <row r="15" spans="1:6" ht="18.95" customHeight="1">
      <c r="A15" s="90"/>
      <c r="B15" s="93" t="s">
        <v>61</v>
      </c>
      <c r="C15" s="94" t="s">
        <v>221</v>
      </c>
      <c r="D15" s="92">
        <v>0</v>
      </c>
      <c r="E15" s="96">
        <v>0</v>
      </c>
      <c r="F15" s="96">
        <v>0</v>
      </c>
    </row>
    <row r="16" spans="1:6" ht="18.95" customHeight="1">
      <c r="A16" s="90"/>
      <c r="B16" s="93" t="s">
        <v>68</v>
      </c>
      <c r="C16" s="94" t="s">
        <v>214</v>
      </c>
      <c r="D16" s="92">
        <v>0</v>
      </c>
      <c r="E16" s="96">
        <v>0</v>
      </c>
      <c r="F16" s="96">
        <v>6</v>
      </c>
    </row>
    <row r="17" spans="1:6" s="89" customFormat="1" ht="24.95" customHeight="1">
      <c r="A17" s="90" t="s">
        <v>4</v>
      </c>
      <c r="B17" s="91"/>
      <c r="C17" s="87" t="s">
        <v>222</v>
      </c>
      <c r="D17" s="97">
        <f>SUM(D18:D21)</f>
        <v>10007</v>
      </c>
      <c r="E17" s="97">
        <f>SUM(E18:E21)</f>
        <v>10007</v>
      </c>
      <c r="F17" s="97">
        <f>SUM(F18:F21)</f>
        <v>36554</v>
      </c>
    </row>
    <row r="18" spans="1:6" ht="18.95" customHeight="1">
      <c r="A18" s="90"/>
      <c r="B18" s="93" t="s">
        <v>62</v>
      </c>
      <c r="C18" s="94" t="s">
        <v>74</v>
      </c>
      <c r="D18" s="92">
        <v>0</v>
      </c>
      <c r="E18" s="96">
        <v>0</v>
      </c>
      <c r="F18" s="96">
        <v>0</v>
      </c>
    </row>
    <row r="19" spans="1:6" ht="18.95" customHeight="1">
      <c r="A19" s="90"/>
      <c r="B19" s="93" t="s">
        <v>63</v>
      </c>
      <c r="C19" s="94" t="s">
        <v>75</v>
      </c>
      <c r="D19" s="92">
        <v>0</v>
      </c>
      <c r="E19" s="96">
        <v>0</v>
      </c>
      <c r="F19" s="96">
        <v>0</v>
      </c>
    </row>
    <row r="20" spans="1:6" ht="18.95" customHeight="1">
      <c r="A20" s="90"/>
      <c r="B20" s="93" t="s">
        <v>64</v>
      </c>
      <c r="C20" s="94" t="s">
        <v>223</v>
      </c>
      <c r="D20" s="92">
        <v>0</v>
      </c>
      <c r="E20" s="96">
        <v>0</v>
      </c>
      <c r="F20" s="96">
        <v>24628</v>
      </c>
    </row>
    <row r="21" spans="1:6" ht="18.95" customHeight="1">
      <c r="A21" s="90"/>
      <c r="B21" s="93" t="s">
        <v>65</v>
      </c>
      <c r="C21" s="94" t="s">
        <v>76</v>
      </c>
      <c r="D21" s="92">
        <v>10007</v>
      </c>
      <c r="E21" s="96">
        <v>10007</v>
      </c>
      <c r="F21" s="96">
        <v>11926</v>
      </c>
    </row>
    <row r="22" spans="1:6" ht="18.95" customHeight="1">
      <c r="A22" s="90" t="s">
        <v>5</v>
      </c>
      <c r="B22" s="98"/>
      <c r="C22" s="98" t="s">
        <v>224</v>
      </c>
      <c r="D22" s="99">
        <v>0</v>
      </c>
      <c r="E22" s="96">
        <v>0</v>
      </c>
      <c r="F22" s="96">
        <v>0</v>
      </c>
    </row>
    <row r="23" spans="1:6" s="89" customFormat="1" ht="18.95" customHeight="1">
      <c r="A23" s="90" t="s">
        <v>6</v>
      </c>
      <c r="B23" s="91"/>
      <c r="C23" s="98" t="s">
        <v>225</v>
      </c>
      <c r="D23" s="99">
        <v>0</v>
      </c>
      <c r="E23" s="95">
        <v>0</v>
      </c>
      <c r="F23" s="95">
        <v>0</v>
      </c>
    </row>
    <row r="24" spans="1:6" s="89" customFormat="1" ht="18.95" customHeight="1">
      <c r="A24" s="90" t="s">
        <v>7</v>
      </c>
      <c r="B24" s="100"/>
      <c r="C24" s="98" t="s">
        <v>226</v>
      </c>
      <c r="D24" s="97">
        <v>0</v>
      </c>
      <c r="E24" s="95"/>
      <c r="F24" s="95"/>
    </row>
    <row r="25" spans="1:6" s="89" customFormat="1" ht="18.95" customHeight="1">
      <c r="A25" s="90"/>
      <c r="B25" s="101" t="s">
        <v>40</v>
      </c>
      <c r="C25" s="94" t="s">
        <v>33</v>
      </c>
      <c r="D25" s="99">
        <v>0</v>
      </c>
      <c r="E25" s="95">
        <v>0</v>
      </c>
      <c r="F25" s="95">
        <v>0</v>
      </c>
    </row>
    <row r="26" spans="1:6" ht="18.95" customHeight="1">
      <c r="A26" s="9" t="s">
        <v>8</v>
      </c>
      <c r="B26" s="10"/>
      <c r="C26" s="98" t="s">
        <v>228</v>
      </c>
      <c r="D26" s="99">
        <v>0</v>
      </c>
      <c r="E26" s="96">
        <v>0</v>
      </c>
      <c r="F26" s="96">
        <v>0</v>
      </c>
    </row>
    <row r="27" spans="1:6" ht="24.95" customHeight="1">
      <c r="A27" s="9" t="s">
        <v>9</v>
      </c>
      <c r="B27" s="11"/>
      <c r="C27" s="12" t="s">
        <v>229</v>
      </c>
      <c r="D27" s="97">
        <f>SUM(D9,D17,D22,D23,D24,D26)</f>
        <v>10007</v>
      </c>
      <c r="E27" s="97">
        <f>SUM(E9,E17,E22,E23,E24,E26)</f>
        <v>10007</v>
      </c>
      <c r="F27" s="97">
        <f>SUM(F10,F17,F22,F23,F24,F26)</f>
        <v>36560</v>
      </c>
    </row>
    <row r="28" spans="1:6" ht="15.95" customHeight="1" thickBot="1">
      <c r="A28" s="2"/>
      <c r="B28" s="3"/>
      <c r="C28" s="4"/>
      <c r="D28" s="102"/>
      <c r="E28" s="102"/>
      <c r="F28" s="102"/>
    </row>
    <row r="29" spans="1:6" ht="21" customHeight="1">
      <c r="A29" s="415" t="s">
        <v>26</v>
      </c>
      <c r="B29" s="416"/>
      <c r="C29" s="417"/>
      <c r="D29" s="417"/>
      <c r="E29" s="417"/>
      <c r="F29" s="418"/>
    </row>
    <row r="30" spans="1:6" s="86" customFormat="1">
      <c r="A30" s="103"/>
      <c r="B30" s="82"/>
      <c r="C30" s="90" t="s">
        <v>340</v>
      </c>
      <c r="D30" s="286"/>
      <c r="E30" s="286"/>
      <c r="F30" s="287"/>
    </row>
    <row r="31" spans="1:6" s="89" customFormat="1">
      <c r="A31" s="104" t="s">
        <v>3</v>
      </c>
      <c r="B31" s="98"/>
      <c r="C31" s="105" t="s">
        <v>366</v>
      </c>
      <c r="D31" s="97">
        <f>D32+D42+D43+D66+D67</f>
        <v>10007</v>
      </c>
      <c r="E31" s="97">
        <f>E32+E42+E43+E66+E67</f>
        <v>10007</v>
      </c>
      <c r="F31" s="97">
        <f>F32+F42+F43+F66+F67</f>
        <v>16039</v>
      </c>
    </row>
    <row r="32" spans="1:6">
      <c r="A32" s="104"/>
      <c r="B32" s="46" t="s">
        <v>56</v>
      </c>
      <c r="C32" s="94" t="s">
        <v>17</v>
      </c>
      <c r="D32" s="109">
        <f>D34+D35+D36+D37+D38+D39+D40+D41+D33</f>
        <v>1428</v>
      </c>
      <c r="E32" s="109">
        <f>E34+E35+E36+E37+E38+E39+E40+E41+E33</f>
        <v>1428</v>
      </c>
      <c r="F32" s="109">
        <f>F34+F35+F36+F37+F38+F39+F40+F41+F33</f>
        <v>1911</v>
      </c>
    </row>
    <row r="33" spans="1:6">
      <c r="A33" s="104"/>
      <c r="B33" s="46"/>
      <c r="C33" s="108" t="s">
        <v>245</v>
      </c>
      <c r="D33" s="109">
        <v>1368</v>
      </c>
      <c r="E33" s="95">
        <v>1368</v>
      </c>
      <c r="F33" s="115">
        <v>1092</v>
      </c>
    </row>
    <row r="34" spans="1:6">
      <c r="A34" s="104"/>
      <c r="B34" s="46"/>
      <c r="C34" s="108" t="s">
        <v>246</v>
      </c>
      <c r="D34" s="109">
        <v>0</v>
      </c>
      <c r="E34" s="95">
        <v>0</v>
      </c>
      <c r="F34" s="115">
        <v>44</v>
      </c>
    </row>
    <row r="35" spans="1:6">
      <c r="A35" s="104"/>
      <c r="B35" s="46"/>
      <c r="C35" s="108" t="s">
        <v>385</v>
      </c>
      <c r="D35" s="109"/>
      <c r="E35" s="95"/>
      <c r="F35" s="115">
        <v>613</v>
      </c>
    </row>
    <row r="36" spans="1:6">
      <c r="A36" s="104"/>
      <c r="B36" s="46"/>
      <c r="C36" s="108" t="s">
        <v>247</v>
      </c>
      <c r="D36" s="109">
        <v>0</v>
      </c>
      <c r="E36" s="95">
        <v>0</v>
      </c>
      <c r="F36" s="115">
        <v>0</v>
      </c>
    </row>
    <row r="37" spans="1:6">
      <c r="A37" s="104"/>
      <c r="B37" s="46"/>
      <c r="C37" s="108" t="s">
        <v>251</v>
      </c>
      <c r="D37" s="109"/>
      <c r="E37" s="95"/>
      <c r="F37" s="115"/>
    </row>
    <row r="38" spans="1:6">
      <c r="A38" s="104"/>
      <c r="B38" s="46"/>
      <c r="C38" s="108" t="s">
        <v>248</v>
      </c>
      <c r="D38" s="109"/>
      <c r="E38" s="95"/>
      <c r="F38" s="115">
        <v>107</v>
      </c>
    </row>
    <row r="39" spans="1:6">
      <c r="A39" s="104"/>
      <c r="B39" s="46"/>
      <c r="C39" s="108" t="s">
        <v>318</v>
      </c>
      <c r="D39" s="109">
        <v>0</v>
      </c>
      <c r="E39" s="95">
        <v>0</v>
      </c>
      <c r="F39" s="115">
        <v>0</v>
      </c>
    </row>
    <row r="40" spans="1:6">
      <c r="A40" s="104"/>
      <c r="B40" s="46"/>
      <c r="C40" s="108" t="s">
        <v>327</v>
      </c>
      <c r="D40" s="109">
        <v>60</v>
      </c>
      <c r="E40" s="95">
        <v>60</v>
      </c>
      <c r="F40" s="115">
        <v>55</v>
      </c>
    </row>
    <row r="41" spans="1:6">
      <c r="A41" s="104"/>
      <c r="B41" s="46"/>
      <c r="C41" s="108" t="s">
        <v>314</v>
      </c>
      <c r="D41" s="109">
        <v>0</v>
      </c>
      <c r="E41" s="95">
        <v>0</v>
      </c>
      <c r="F41" s="115">
        <v>0</v>
      </c>
    </row>
    <row r="42" spans="1:6">
      <c r="A42" s="104"/>
      <c r="B42" s="46" t="s">
        <v>57</v>
      </c>
      <c r="C42" s="94" t="s">
        <v>313</v>
      </c>
      <c r="D42" s="92">
        <v>367</v>
      </c>
      <c r="E42" s="96">
        <v>367</v>
      </c>
      <c r="F42" s="115">
        <v>591</v>
      </c>
    </row>
    <row r="43" spans="1:6">
      <c r="A43" s="104"/>
      <c r="B43" s="46" t="s">
        <v>58</v>
      </c>
      <c r="C43" s="98" t="s">
        <v>79</v>
      </c>
      <c r="D43" s="99">
        <f>D52+D64+D65+D60</f>
        <v>8212</v>
      </c>
      <c r="E43" s="99">
        <f>E52+E64+E65+E60</f>
        <v>8212</v>
      </c>
      <c r="F43" s="99">
        <f>F52+F64+F65+F60</f>
        <v>13487</v>
      </c>
    </row>
    <row r="44" spans="1:6">
      <c r="A44" s="104"/>
      <c r="B44" s="46"/>
      <c r="C44" s="108" t="s">
        <v>329</v>
      </c>
      <c r="D44" s="109">
        <v>2931</v>
      </c>
      <c r="E44" s="95">
        <v>2931</v>
      </c>
      <c r="F44" s="115">
        <v>2076</v>
      </c>
    </row>
    <row r="45" spans="1:6">
      <c r="A45" s="104"/>
      <c r="B45" s="46"/>
      <c r="C45" s="108" t="s">
        <v>328</v>
      </c>
      <c r="D45" s="109">
        <v>70</v>
      </c>
      <c r="E45" s="95">
        <v>70</v>
      </c>
      <c r="F45" s="115">
        <v>4</v>
      </c>
    </row>
    <row r="46" spans="1:6">
      <c r="A46" s="104"/>
      <c r="B46" s="46"/>
      <c r="C46" s="108" t="s">
        <v>350</v>
      </c>
      <c r="D46" s="109">
        <v>50</v>
      </c>
      <c r="E46" s="95">
        <v>50</v>
      </c>
      <c r="F46" s="115">
        <v>2</v>
      </c>
    </row>
    <row r="47" spans="1:6">
      <c r="A47" s="104"/>
      <c r="B47" s="46"/>
      <c r="C47" s="108" t="s">
        <v>351</v>
      </c>
      <c r="D47" s="109">
        <v>333</v>
      </c>
      <c r="E47" s="95">
        <v>333</v>
      </c>
      <c r="F47" s="115">
        <v>127</v>
      </c>
    </row>
    <row r="48" spans="1:6">
      <c r="A48" s="104"/>
      <c r="B48" s="46"/>
      <c r="C48" s="108" t="s">
        <v>330</v>
      </c>
      <c r="D48" s="109">
        <v>39</v>
      </c>
      <c r="E48" s="95">
        <v>39</v>
      </c>
      <c r="F48" s="115">
        <v>35</v>
      </c>
    </row>
    <row r="49" spans="1:7">
      <c r="A49" s="104"/>
      <c r="B49" s="46"/>
      <c r="C49" s="108" t="s">
        <v>319</v>
      </c>
      <c r="D49" s="109">
        <v>0</v>
      </c>
      <c r="E49" s="95">
        <v>0</v>
      </c>
      <c r="F49" s="115">
        <v>0</v>
      </c>
    </row>
    <row r="50" spans="1:7">
      <c r="A50" s="104"/>
      <c r="B50" s="46"/>
      <c r="C50" s="108" t="s">
        <v>255</v>
      </c>
      <c r="D50" s="109">
        <v>0</v>
      </c>
      <c r="E50" s="95">
        <v>0</v>
      </c>
      <c r="F50" s="115">
        <v>0</v>
      </c>
    </row>
    <row r="51" spans="1:7">
      <c r="A51" s="104"/>
      <c r="B51" s="46"/>
      <c r="C51" s="108" t="s">
        <v>386</v>
      </c>
      <c r="D51" s="109">
        <v>0</v>
      </c>
      <c r="E51" s="95">
        <v>0</v>
      </c>
      <c r="F51" s="115">
        <v>22</v>
      </c>
    </row>
    <row r="52" spans="1:7">
      <c r="A52" s="104"/>
      <c r="B52" s="46"/>
      <c r="C52" s="116" t="s">
        <v>256</v>
      </c>
      <c r="D52" s="119">
        <f>D44+D45+D46+D47+D49+D50+D51+D48</f>
        <v>3423</v>
      </c>
      <c r="E52" s="119">
        <f>E44+E45+E46+E47+E49+E50+E51+E48</f>
        <v>3423</v>
      </c>
      <c r="F52" s="119">
        <f>F44+F45+F46+F47+F49+F50+F51+F48</f>
        <v>2266</v>
      </c>
    </row>
    <row r="53" spans="1:7">
      <c r="A53" s="104"/>
      <c r="B53" s="46"/>
      <c r="C53" s="108" t="s">
        <v>331</v>
      </c>
      <c r="D53" s="109">
        <v>47</v>
      </c>
      <c r="E53" s="95">
        <v>47</v>
      </c>
      <c r="F53" s="115">
        <v>105</v>
      </c>
    </row>
    <row r="54" spans="1:7">
      <c r="A54" s="104"/>
      <c r="B54" s="46"/>
      <c r="C54" s="108" t="s">
        <v>258</v>
      </c>
      <c r="D54" s="109">
        <v>472</v>
      </c>
      <c r="E54" s="95">
        <v>472</v>
      </c>
      <c r="F54" s="115">
        <v>917</v>
      </c>
    </row>
    <row r="55" spans="1:7">
      <c r="A55" s="104"/>
      <c r="B55" s="46"/>
      <c r="C55" s="108" t="s">
        <v>259</v>
      </c>
      <c r="D55" s="109">
        <v>236</v>
      </c>
      <c r="E55" s="95">
        <v>236</v>
      </c>
      <c r="F55" s="115">
        <v>110</v>
      </c>
    </row>
    <row r="56" spans="1:7">
      <c r="A56" s="104"/>
      <c r="B56" s="46"/>
      <c r="C56" s="108" t="s">
        <v>260</v>
      </c>
      <c r="D56" s="109">
        <v>0</v>
      </c>
      <c r="E56" s="95">
        <v>0</v>
      </c>
      <c r="F56" s="115">
        <v>7</v>
      </c>
    </row>
    <row r="57" spans="1:7">
      <c r="A57" s="104"/>
      <c r="B57" s="46"/>
      <c r="C57" s="108" t="s">
        <v>387</v>
      </c>
      <c r="D57" s="109">
        <v>0</v>
      </c>
      <c r="E57" s="95">
        <v>0</v>
      </c>
      <c r="F57" s="115">
        <v>5232</v>
      </c>
    </row>
    <row r="58" spans="1:7">
      <c r="A58" s="104"/>
      <c r="B58" s="46"/>
      <c r="C58" s="108" t="s">
        <v>353</v>
      </c>
      <c r="D58" s="109">
        <v>2354</v>
      </c>
      <c r="E58" s="95">
        <v>2354</v>
      </c>
      <c r="F58" s="115">
        <v>1607</v>
      </c>
    </row>
    <row r="59" spans="1:7" ht="31.5">
      <c r="A59" s="104"/>
      <c r="B59" s="46"/>
      <c r="C59" s="108" t="s">
        <v>342</v>
      </c>
      <c r="D59" s="109">
        <v>0</v>
      </c>
      <c r="E59" s="95">
        <v>0</v>
      </c>
      <c r="F59" s="115">
        <v>101</v>
      </c>
    </row>
    <row r="60" spans="1:7">
      <c r="A60" s="104"/>
      <c r="B60" s="46"/>
      <c r="C60" s="116" t="s">
        <v>261</v>
      </c>
      <c r="D60" s="119">
        <f>SUM(D53:D59)</f>
        <v>3109</v>
      </c>
      <c r="E60" s="119">
        <f>SUM(E53:E59)</f>
        <v>3109</v>
      </c>
      <c r="F60" s="119">
        <f>SUM(F53:F59)</f>
        <v>8079</v>
      </c>
    </row>
    <row r="61" spans="1:7">
      <c r="A61" s="104"/>
      <c r="B61" s="46"/>
      <c r="C61" s="108" t="s">
        <v>262</v>
      </c>
      <c r="D61" s="109">
        <v>1680</v>
      </c>
      <c r="E61" s="109">
        <v>1680</v>
      </c>
      <c r="F61" s="118">
        <v>2484</v>
      </c>
    </row>
    <row r="62" spans="1:7">
      <c r="A62" s="104"/>
      <c r="B62" s="46"/>
      <c r="C62" s="108" t="s">
        <v>263</v>
      </c>
      <c r="D62" s="109">
        <v>0</v>
      </c>
      <c r="E62" s="109">
        <v>0</v>
      </c>
      <c r="F62" s="118">
        <v>0</v>
      </c>
    </row>
    <row r="63" spans="1:7">
      <c r="A63" s="104"/>
      <c r="B63" s="46"/>
      <c r="C63" s="108" t="s">
        <v>333</v>
      </c>
      <c r="D63" s="109">
        <v>0</v>
      </c>
      <c r="E63" s="109">
        <v>0</v>
      </c>
      <c r="F63" s="118">
        <v>658</v>
      </c>
    </row>
    <row r="64" spans="1:7">
      <c r="A64" s="104"/>
      <c r="B64" s="46"/>
      <c r="C64" s="116" t="s">
        <v>264</v>
      </c>
      <c r="D64" s="119">
        <f>SUM(D61:D63)</f>
        <v>1680</v>
      </c>
      <c r="E64" s="119">
        <f>SUM(E61:E63)</f>
        <v>1680</v>
      </c>
      <c r="F64" s="120">
        <f>SUM(F61:F63)</f>
        <v>3142</v>
      </c>
      <c r="G64" s="70" t="s">
        <v>334</v>
      </c>
    </row>
    <row r="65" spans="1:256">
      <c r="A65" s="104"/>
      <c r="B65" s="46"/>
      <c r="C65" s="116" t="s">
        <v>265</v>
      </c>
      <c r="D65" s="119">
        <f>D67+D66</f>
        <v>0</v>
      </c>
      <c r="E65" s="119">
        <f>E67+E66</f>
        <v>0</v>
      </c>
      <c r="F65" s="120">
        <v>0</v>
      </c>
    </row>
    <row r="66" spans="1:256">
      <c r="A66" s="104"/>
      <c r="B66" s="46" t="s">
        <v>59</v>
      </c>
      <c r="C66" s="94" t="s">
        <v>332</v>
      </c>
      <c r="D66" s="92">
        <v>0</v>
      </c>
      <c r="E66" s="96">
        <v>0</v>
      </c>
      <c r="F66" s="121">
        <v>0</v>
      </c>
    </row>
    <row r="67" spans="1:256">
      <c r="A67" s="104"/>
      <c r="B67" s="46" t="s">
        <v>67</v>
      </c>
      <c r="C67" s="94" t="s">
        <v>170</v>
      </c>
      <c r="D67" s="92">
        <v>0</v>
      </c>
      <c r="E67" s="96">
        <v>0</v>
      </c>
      <c r="F67" s="121">
        <v>50</v>
      </c>
    </row>
    <row r="68" spans="1:256">
      <c r="A68" s="104" t="s">
        <v>4</v>
      </c>
      <c r="B68" s="98"/>
      <c r="C68" s="105" t="s">
        <v>369</v>
      </c>
      <c r="D68" s="97">
        <f>D72+D71+D70+D69</f>
        <v>0</v>
      </c>
      <c r="E68" s="289">
        <f>E69+E70+E71+E72</f>
        <v>0</v>
      </c>
      <c r="F68" s="290">
        <f>F69+F70+F71+F72</f>
        <v>13174</v>
      </c>
      <c r="G68" s="291"/>
    </row>
    <row r="69" spans="1:256" s="89" customFormat="1">
      <c r="A69" s="104"/>
      <c r="B69" s="46" t="s">
        <v>62</v>
      </c>
      <c r="C69" s="94" t="s">
        <v>316</v>
      </c>
      <c r="D69" s="92"/>
      <c r="E69" s="95"/>
      <c r="F69" s="115"/>
    </row>
    <row r="70" spans="1:256">
      <c r="A70" s="104"/>
      <c r="B70" s="46" t="s">
        <v>63</v>
      </c>
      <c r="C70" s="94" t="s">
        <v>173</v>
      </c>
      <c r="D70" s="92"/>
      <c r="E70" s="96"/>
      <c r="F70" s="121">
        <v>3787</v>
      </c>
    </row>
    <row r="71" spans="1:256" ht="31.5">
      <c r="A71" s="104"/>
      <c r="B71" s="46" t="s">
        <v>66</v>
      </c>
      <c r="C71" s="94" t="s">
        <v>180</v>
      </c>
      <c r="D71" s="92"/>
      <c r="E71" s="96"/>
      <c r="F71" s="121">
        <v>9387</v>
      </c>
    </row>
    <row r="72" spans="1:256">
      <c r="A72" s="104"/>
      <c r="B72" s="46" t="s">
        <v>77</v>
      </c>
      <c r="C72" s="94" t="s">
        <v>27</v>
      </c>
      <c r="D72" s="92"/>
      <c r="E72" s="96"/>
      <c r="F72" s="121"/>
    </row>
    <row r="73" spans="1:256">
      <c r="A73" s="104" t="s">
        <v>5</v>
      </c>
      <c r="B73" s="98"/>
      <c r="C73" s="105" t="s">
        <v>230</v>
      </c>
      <c r="D73" s="99">
        <v>0</v>
      </c>
      <c r="E73" s="96">
        <v>0</v>
      </c>
      <c r="F73" s="121">
        <v>0</v>
      </c>
    </row>
    <row r="74" spans="1:256" s="125" customFormat="1">
      <c r="A74" s="122" t="s">
        <v>6</v>
      </c>
      <c r="B74" s="105"/>
      <c r="C74" s="105" t="s">
        <v>317</v>
      </c>
      <c r="D74" s="123">
        <f>D75</f>
        <v>0</v>
      </c>
      <c r="E74" s="123">
        <f>E75</f>
        <v>0</v>
      </c>
      <c r="F74" s="124">
        <f>F75</f>
        <v>-383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  <c r="CR74" s="52"/>
      <c r="CS74" s="52"/>
      <c r="CT74" s="52"/>
      <c r="CU74" s="52"/>
      <c r="CV74" s="52"/>
      <c r="CW74" s="52"/>
      <c r="CX74" s="52"/>
      <c r="CY74" s="52"/>
      <c r="CZ74" s="52"/>
      <c r="DA74" s="52"/>
      <c r="DB74" s="52"/>
      <c r="DC74" s="52"/>
      <c r="DD74" s="52"/>
      <c r="DE74" s="52"/>
      <c r="DF74" s="52"/>
      <c r="DG74" s="52"/>
      <c r="DH74" s="52"/>
      <c r="DI74" s="52"/>
      <c r="DJ74" s="52"/>
      <c r="DK74" s="52"/>
      <c r="DL74" s="52"/>
      <c r="DM74" s="52"/>
      <c r="DN74" s="52"/>
      <c r="DO74" s="52"/>
      <c r="DP74" s="52"/>
      <c r="DQ74" s="52"/>
      <c r="DR74" s="52"/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2"/>
      <c r="ED74" s="52"/>
      <c r="EE74" s="52"/>
      <c r="EF74" s="52"/>
      <c r="EG74" s="52"/>
      <c r="EH74" s="52"/>
      <c r="EI74" s="52"/>
      <c r="EJ74" s="52"/>
      <c r="EK74" s="52"/>
      <c r="EL74" s="52"/>
      <c r="EM74" s="52"/>
      <c r="EN74" s="52"/>
      <c r="EO74" s="52"/>
      <c r="EP74" s="52"/>
      <c r="EQ74" s="52"/>
      <c r="ER74" s="52"/>
      <c r="ES74" s="52"/>
      <c r="ET74" s="52"/>
      <c r="EU74" s="52"/>
      <c r="EV74" s="52"/>
      <c r="EW74" s="52"/>
      <c r="EX74" s="52"/>
      <c r="EY74" s="52"/>
      <c r="EZ74" s="52"/>
      <c r="FA74" s="52"/>
      <c r="FB74" s="52"/>
      <c r="FC74" s="52"/>
      <c r="FD74" s="52"/>
      <c r="FE74" s="52"/>
      <c r="FF74" s="52"/>
      <c r="FG74" s="52"/>
      <c r="FH74" s="52"/>
      <c r="FI74" s="52"/>
      <c r="FJ74" s="52"/>
      <c r="FK74" s="52"/>
      <c r="FL74" s="52"/>
      <c r="FM74" s="52"/>
      <c r="FN74" s="52"/>
      <c r="FO74" s="52"/>
      <c r="FP74" s="52"/>
      <c r="FQ74" s="52"/>
      <c r="FR74" s="52"/>
      <c r="FS74" s="52"/>
      <c r="FT74" s="52"/>
      <c r="FU74" s="52"/>
      <c r="FV74" s="52"/>
      <c r="FW74" s="52"/>
      <c r="FX74" s="52"/>
      <c r="FY74" s="52"/>
      <c r="FZ74" s="52"/>
      <c r="GA74" s="52"/>
      <c r="GB74" s="52"/>
      <c r="GC74" s="52"/>
      <c r="GD74" s="52"/>
      <c r="GE74" s="52"/>
      <c r="GF74" s="52"/>
      <c r="GG74" s="52"/>
      <c r="GH74" s="52"/>
      <c r="GI74" s="52"/>
      <c r="GJ74" s="52"/>
      <c r="GK74" s="52"/>
      <c r="GL74" s="52"/>
      <c r="GM74" s="52"/>
      <c r="GN74" s="52"/>
      <c r="GO74" s="52"/>
      <c r="GP74" s="52"/>
      <c r="GQ74" s="52"/>
      <c r="GR74" s="52"/>
      <c r="GS74" s="52"/>
      <c r="GT74" s="52"/>
      <c r="GU74" s="52"/>
      <c r="GV74" s="52"/>
      <c r="GW74" s="52"/>
      <c r="GX74" s="52"/>
      <c r="GY74" s="52"/>
      <c r="GZ74" s="52"/>
      <c r="HA74" s="52"/>
      <c r="HB74" s="52"/>
      <c r="HC74" s="52"/>
      <c r="HD74" s="52"/>
      <c r="HE74" s="52"/>
      <c r="HF74" s="52"/>
      <c r="HG74" s="52"/>
      <c r="HH74" s="52"/>
      <c r="HI74" s="52"/>
      <c r="HJ74" s="52"/>
      <c r="HK74" s="52"/>
      <c r="HL74" s="52"/>
      <c r="HM74" s="52"/>
      <c r="HN74" s="52"/>
      <c r="HO74" s="52"/>
      <c r="HP74" s="52"/>
      <c r="HQ74" s="52"/>
      <c r="HR74" s="52"/>
      <c r="HS74" s="52"/>
      <c r="HT74" s="52"/>
      <c r="HU74" s="52"/>
      <c r="HV74" s="52"/>
      <c r="HW74" s="52"/>
      <c r="HX74" s="52"/>
      <c r="HY74" s="52"/>
      <c r="HZ74" s="52"/>
      <c r="IA74" s="52"/>
      <c r="IB74" s="52"/>
      <c r="IC74" s="52"/>
      <c r="ID74" s="52"/>
      <c r="IE74" s="52"/>
      <c r="IF74" s="52"/>
      <c r="IG74" s="52"/>
      <c r="IH74" s="52"/>
      <c r="II74" s="52"/>
      <c r="IJ74" s="52"/>
      <c r="IK74" s="52"/>
      <c r="IL74" s="52"/>
      <c r="IM74" s="52"/>
      <c r="IN74" s="52"/>
      <c r="IO74" s="52"/>
      <c r="IP74" s="52"/>
      <c r="IQ74" s="52"/>
      <c r="IR74" s="52"/>
      <c r="IS74" s="52"/>
      <c r="IT74" s="52"/>
      <c r="IU74" s="52"/>
      <c r="IV74" s="52"/>
    </row>
    <row r="75" spans="1:256">
      <c r="A75" s="104"/>
      <c r="B75" s="126" t="s">
        <v>320</v>
      </c>
      <c r="C75" s="94" t="s">
        <v>290</v>
      </c>
      <c r="D75" s="99">
        <v>0</v>
      </c>
      <c r="E75" s="96">
        <v>0</v>
      </c>
      <c r="F75" s="121">
        <v>-383</v>
      </c>
    </row>
    <row r="76" spans="1:256">
      <c r="A76" s="104" t="s">
        <v>7</v>
      </c>
      <c r="B76" s="127"/>
      <c r="C76" s="87" t="s">
        <v>321</v>
      </c>
      <c r="D76" s="97">
        <f>+D31+D68+D73</f>
        <v>10007</v>
      </c>
      <c r="E76" s="97">
        <f>+E31+E68+E73</f>
        <v>10007</v>
      </c>
      <c r="F76" s="288">
        <f>+F31+F68+F73+F74+F65</f>
        <v>28830</v>
      </c>
    </row>
    <row r="77" spans="1:256" ht="6" customHeight="1">
      <c r="A77" s="128"/>
      <c r="B77" s="129"/>
      <c r="C77" s="129"/>
      <c r="D77" s="129"/>
      <c r="E77" s="112"/>
      <c r="F77" s="113"/>
    </row>
    <row r="78" spans="1:256">
      <c r="A78" s="130" t="s">
        <v>218</v>
      </c>
      <c r="B78" s="129"/>
      <c r="C78" s="131"/>
      <c r="D78" s="132">
        <v>1</v>
      </c>
      <c r="E78" s="112">
        <v>1</v>
      </c>
      <c r="F78" s="113">
        <v>1</v>
      </c>
    </row>
    <row r="79" spans="1:256" ht="16.5" thickBot="1">
      <c r="A79" s="133" t="s">
        <v>219</v>
      </c>
      <c r="B79" s="134"/>
      <c r="C79" s="135"/>
      <c r="D79" s="136">
        <v>1</v>
      </c>
      <c r="E79" s="137">
        <v>1</v>
      </c>
      <c r="F79" s="138">
        <v>1</v>
      </c>
    </row>
    <row r="80" spans="1:256" ht="14.45" customHeight="1"/>
  </sheetData>
  <sheetProtection formatCells="0"/>
  <mergeCells count="8">
    <mergeCell ref="A4:B4"/>
    <mergeCell ref="A3:B3"/>
    <mergeCell ref="A8:F8"/>
    <mergeCell ref="A29:F29"/>
    <mergeCell ref="A6:B6"/>
    <mergeCell ref="A9:B9"/>
    <mergeCell ref="D3:F3"/>
    <mergeCell ref="D4:F4"/>
  </mergeCells>
  <phoneticPr fontId="5" type="noConversion"/>
  <printOptions horizontalCentered="1"/>
  <pageMargins left="0.39370078740157483" right="0.39370078740157483" top="0.78740157480314965" bottom="0.39370078740157483" header="0.19685039370078741" footer="0"/>
  <pageSetup paperSize="9" scale="69" orientation="portrait" verticalDpi="300" r:id="rId1"/>
  <headerFooter alignWithMargins="0"/>
  <rowBreaks count="1" manualBreakCount="1">
    <brk id="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J147"/>
  <sheetViews>
    <sheetView tabSelected="1" view="pageBreakPreview" zoomScale="60" zoomScaleNormal="100" workbookViewId="0">
      <selection activeCell="G129" sqref="G129"/>
    </sheetView>
  </sheetViews>
  <sheetFormatPr defaultRowHeight="15.75"/>
  <cols>
    <col min="1" max="1" width="12" style="24" customWidth="1"/>
    <col min="2" max="2" width="60" style="65" customWidth="1"/>
    <col min="3" max="3" width="17.5" style="66" customWidth="1"/>
    <col min="4" max="5" width="17.5" style="22" customWidth="1"/>
    <col min="6" max="6" width="21" style="23" customWidth="1"/>
    <col min="7" max="16384" width="9.33203125" style="24"/>
  </cols>
  <sheetData>
    <row r="1" spans="1:6" ht="25.5" customHeight="1">
      <c r="A1" s="430" t="s">
        <v>383</v>
      </c>
      <c r="B1" s="431"/>
      <c r="C1" s="431"/>
      <c r="D1" s="431"/>
      <c r="E1" s="431"/>
    </row>
    <row r="2" spans="1:6" ht="27" customHeight="1">
      <c r="A2" s="432" t="s">
        <v>381</v>
      </c>
      <c r="B2" s="433"/>
      <c r="C2" s="433"/>
      <c r="D2" s="433"/>
      <c r="E2" s="433"/>
    </row>
    <row r="3" spans="1:6" ht="27" customHeight="1">
      <c r="A3" s="432" t="s">
        <v>382</v>
      </c>
      <c r="B3" s="434"/>
      <c r="C3" s="434"/>
      <c r="D3" s="434"/>
      <c r="E3" s="434"/>
    </row>
    <row r="4" spans="1:6" ht="27" customHeight="1">
      <c r="A4" s="432"/>
      <c r="B4" s="434"/>
      <c r="C4" s="434"/>
      <c r="D4" s="434"/>
      <c r="E4" s="434"/>
    </row>
    <row r="5" spans="1:6">
      <c r="A5" s="267" t="s">
        <v>0</v>
      </c>
      <c r="B5" s="268"/>
      <c r="C5" s="269"/>
      <c r="D5" s="43"/>
      <c r="E5" s="43"/>
    </row>
    <row r="6" spans="1:6">
      <c r="A6" s="428" t="s">
        <v>85</v>
      </c>
      <c r="B6" s="428"/>
      <c r="C6" s="270"/>
      <c r="D6" s="43"/>
      <c r="E6" s="43"/>
    </row>
    <row r="7" spans="1:6" ht="31.5">
      <c r="A7" s="235" t="s">
        <v>31</v>
      </c>
      <c r="B7" s="235" t="s">
        <v>2</v>
      </c>
      <c r="C7" s="271" t="s">
        <v>344</v>
      </c>
      <c r="D7" s="272" t="s">
        <v>282</v>
      </c>
      <c r="E7" s="242" t="s">
        <v>244</v>
      </c>
      <c r="F7" s="31"/>
    </row>
    <row r="8" spans="1:6">
      <c r="A8" s="235">
        <v>1</v>
      </c>
      <c r="B8" s="235">
        <v>2</v>
      </c>
      <c r="C8" s="271">
        <v>3</v>
      </c>
      <c r="D8" s="273">
        <v>4</v>
      </c>
      <c r="E8" s="273">
        <v>5</v>
      </c>
      <c r="F8" s="36"/>
    </row>
    <row r="9" spans="1:6">
      <c r="A9" s="98" t="s">
        <v>3</v>
      </c>
      <c r="B9" s="233" t="s">
        <v>96</v>
      </c>
      <c r="C9" s="274">
        <f>C10+C17+C26</f>
        <v>0</v>
      </c>
      <c r="D9" s="274">
        <f>D10+D17+D26</f>
        <v>0</v>
      </c>
      <c r="E9" s="274">
        <f>E10+E17+E26</f>
        <v>0</v>
      </c>
      <c r="F9" s="40"/>
    </row>
    <row r="10" spans="1:6" ht="31.5">
      <c r="A10" s="98" t="s">
        <v>4</v>
      </c>
      <c r="B10" s="233" t="s">
        <v>361</v>
      </c>
      <c r="C10" s="272"/>
      <c r="D10" s="272"/>
      <c r="E10" s="272"/>
      <c r="F10" s="40"/>
    </row>
    <row r="11" spans="1:6">
      <c r="A11" s="46" t="s">
        <v>62</v>
      </c>
      <c r="B11" s="42" t="s">
        <v>23</v>
      </c>
      <c r="C11" s="49"/>
      <c r="D11" s="43"/>
      <c r="E11" s="43"/>
      <c r="F11" s="40"/>
    </row>
    <row r="12" spans="1:6">
      <c r="A12" s="46" t="s">
        <v>63</v>
      </c>
      <c r="B12" s="42" t="s">
        <v>32</v>
      </c>
      <c r="C12" s="49"/>
      <c r="D12" s="43"/>
      <c r="E12" s="43"/>
      <c r="F12" s="40"/>
    </row>
    <row r="13" spans="1:6">
      <c r="A13" s="46" t="s">
        <v>64</v>
      </c>
      <c r="B13" s="42" t="s">
        <v>24</v>
      </c>
      <c r="C13" s="49"/>
      <c r="D13" s="43"/>
      <c r="E13" s="43"/>
      <c r="F13" s="40"/>
    </row>
    <row r="14" spans="1:6">
      <c r="A14" s="46" t="s">
        <v>65</v>
      </c>
      <c r="B14" s="42" t="s">
        <v>97</v>
      </c>
      <c r="C14" s="49"/>
      <c r="D14" s="43"/>
      <c r="E14" s="43"/>
      <c r="F14" s="40"/>
    </row>
    <row r="15" spans="1:6">
      <c r="A15" s="46" t="s">
        <v>66</v>
      </c>
      <c r="B15" s="42" t="s">
        <v>98</v>
      </c>
      <c r="C15" s="275"/>
      <c r="D15" s="43"/>
      <c r="E15" s="43"/>
      <c r="F15" s="40"/>
    </row>
    <row r="16" spans="1:6">
      <c r="A16" s="46" t="s">
        <v>72</v>
      </c>
      <c r="B16" s="42" t="s">
        <v>99</v>
      </c>
      <c r="C16" s="49"/>
      <c r="D16" s="43"/>
      <c r="E16" s="43"/>
      <c r="F16" s="40"/>
    </row>
    <row r="17" spans="1:6">
      <c r="A17" s="98" t="s">
        <v>5</v>
      </c>
      <c r="B17" s="233" t="s">
        <v>100</v>
      </c>
      <c r="C17" s="274"/>
      <c r="D17" s="272"/>
      <c r="E17" s="272"/>
      <c r="F17" s="40"/>
    </row>
    <row r="18" spans="1:6">
      <c r="A18" s="46" t="s">
        <v>34</v>
      </c>
      <c r="B18" s="42" t="s">
        <v>105</v>
      </c>
      <c r="C18" s="49"/>
      <c r="D18" s="43"/>
      <c r="E18" s="43"/>
      <c r="F18" s="40"/>
    </row>
    <row r="19" spans="1:6">
      <c r="A19" s="46" t="s">
        <v>35</v>
      </c>
      <c r="B19" s="42" t="s">
        <v>106</v>
      </c>
      <c r="C19" s="49"/>
      <c r="D19" s="43"/>
      <c r="E19" s="43"/>
      <c r="F19" s="40"/>
    </row>
    <row r="20" spans="1:6">
      <c r="A20" s="46" t="s">
        <v>36</v>
      </c>
      <c r="B20" s="42" t="s">
        <v>107</v>
      </c>
      <c r="C20" s="49"/>
      <c r="D20" s="43"/>
      <c r="E20" s="43"/>
      <c r="F20" s="40"/>
    </row>
    <row r="21" spans="1:6">
      <c r="A21" s="46" t="s">
        <v>37</v>
      </c>
      <c r="B21" s="42" t="s">
        <v>108</v>
      </c>
      <c r="C21" s="49"/>
      <c r="D21" s="43"/>
      <c r="E21" s="43"/>
      <c r="F21" s="40"/>
    </row>
    <row r="22" spans="1:6">
      <c r="A22" s="46" t="s">
        <v>101</v>
      </c>
      <c r="B22" s="42" t="s">
        <v>109</v>
      </c>
      <c r="C22" s="49"/>
      <c r="D22" s="43"/>
      <c r="E22" s="43"/>
      <c r="F22" s="40"/>
    </row>
    <row r="23" spans="1:6" ht="31.5">
      <c r="A23" s="46" t="s">
        <v>102</v>
      </c>
      <c r="B23" s="42" t="s">
        <v>347</v>
      </c>
      <c r="C23" s="49"/>
      <c r="D23" s="43"/>
      <c r="E23" s="43"/>
      <c r="F23" s="40"/>
    </row>
    <row r="24" spans="1:6">
      <c r="A24" s="46" t="s">
        <v>103</v>
      </c>
      <c r="B24" s="42" t="s">
        <v>285</v>
      </c>
      <c r="C24" s="49"/>
      <c r="D24" s="43"/>
      <c r="E24" s="43"/>
      <c r="F24" s="40"/>
    </row>
    <row r="25" spans="1:6" ht="31.5">
      <c r="A25" s="46" t="s">
        <v>104</v>
      </c>
      <c r="B25" s="42" t="s">
        <v>354</v>
      </c>
      <c r="C25" s="49"/>
      <c r="D25" s="43"/>
      <c r="E25" s="43"/>
      <c r="F25" s="40"/>
    </row>
    <row r="26" spans="1:6">
      <c r="A26" s="98" t="s">
        <v>111</v>
      </c>
      <c r="B26" s="233" t="s">
        <v>112</v>
      </c>
      <c r="C26" s="272"/>
      <c r="D26" s="43"/>
      <c r="E26" s="43"/>
      <c r="F26" s="40"/>
    </row>
    <row r="27" spans="1:6">
      <c r="A27" s="98" t="s">
        <v>7</v>
      </c>
      <c r="B27" s="233" t="s">
        <v>362</v>
      </c>
      <c r="C27" s="274">
        <f>C28+C29+C30+C31+C32+C33+C34+C35</f>
        <v>0</v>
      </c>
      <c r="D27" s="274">
        <f>D28+D29+D30+D31+D32+D33+D34+D35</f>
        <v>0</v>
      </c>
      <c r="E27" s="274">
        <f>E28+E29+E30+E31+E32+E33+E34+E35</f>
        <v>2606</v>
      </c>
      <c r="F27" s="40"/>
    </row>
    <row r="28" spans="1:6">
      <c r="A28" s="46" t="s">
        <v>40</v>
      </c>
      <c r="B28" s="42" t="s">
        <v>323</v>
      </c>
      <c r="C28" s="49"/>
      <c r="D28" s="43"/>
      <c r="E28" s="43">
        <v>2606</v>
      </c>
      <c r="F28" s="40"/>
    </row>
    <row r="29" spans="1:6">
      <c r="A29" s="46" t="s">
        <v>41</v>
      </c>
      <c r="B29" s="42" t="s">
        <v>118</v>
      </c>
      <c r="C29" s="49"/>
      <c r="D29" s="43"/>
      <c r="E29" s="43"/>
      <c r="F29" s="40"/>
    </row>
    <row r="30" spans="1:6">
      <c r="A30" s="46" t="s">
        <v>42</v>
      </c>
      <c r="B30" s="42" t="s">
        <v>119</v>
      </c>
      <c r="C30" s="49"/>
      <c r="D30" s="43"/>
      <c r="E30" s="43"/>
      <c r="F30" s="40"/>
    </row>
    <row r="31" spans="1:6">
      <c r="A31" s="46" t="s">
        <v>113</v>
      </c>
      <c r="B31" s="42" t="s">
        <v>45</v>
      </c>
      <c r="C31" s="49"/>
      <c r="D31" s="43"/>
      <c r="E31" s="43"/>
      <c r="F31" s="40"/>
    </row>
    <row r="32" spans="1:6">
      <c r="A32" s="46" t="s">
        <v>114</v>
      </c>
      <c r="B32" s="42" t="s">
        <v>289</v>
      </c>
      <c r="C32" s="49"/>
      <c r="D32" s="43"/>
      <c r="E32" s="43"/>
      <c r="F32" s="40"/>
    </row>
    <row r="33" spans="1:6">
      <c r="A33" s="46" t="s">
        <v>115</v>
      </c>
      <c r="B33" s="42" t="s">
        <v>120</v>
      </c>
      <c r="C33" s="49"/>
      <c r="D33" s="43"/>
      <c r="E33" s="43"/>
      <c r="F33" s="40"/>
    </row>
    <row r="34" spans="1:6">
      <c r="A34" s="46" t="s">
        <v>116</v>
      </c>
      <c r="B34" s="42" t="s">
        <v>121</v>
      </c>
      <c r="C34" s="49"/>
      <c r="D34" s="43"/>
      <c r="E34" s="43"/>
      <c r="F34" s="40"/>
    </row>
    <row r="35" spans="1:6">
      <c r="A35" s="46" t="s">
        <v>117</v>
      </c>
      <c r="B35" s="42" t="s">
        <v>288</v>
      </c>
      <c r="C35" s="49"/>
      <c r="D35" s="43"/>
      <c r="E35" s="43"/>
      <c r="F35" s="40"/>
    </row>
    <row r="36" spans="1:6">
      <c r="A36" s="98" t="s">
        <v>8</v>
      </c>
      <c r="B36" s="233" t="s">
        <v>363</v>
      </c>
      <c r="C36" s="274">
        <f>C37+C38+C39+C40+C41+C42+C43+C44+C45+C46+C47+C48</f>
        <v>0</v>
      </c>
      <c r="D36" s="274">
        <f>D37+D38+D39+D40+D41+D42+D43+D44+D45+D46+D47+D48</f>
        <v>0</v>
      </c>
      <c r="E36" s="274">
        <f>E37+E38+E39+E40+E41+E42+E43+E44+E45+E46+E47+E48</f>
        <v>9130</v>
      </c>
      <c r="F36" s="40"/>
    </row>
    <row r="37" spans="1:6" ht="31.5">
      <c r="A37" s="46" t="s">
        <v>43</v>
      </c>
      <c r="B37" s="47" t="s">
        <v>124</v>
      </c>
      <c r="C37" s="276"/>
      <c r="D37" s="276"/>
      <c r="E37" s="276">
        <v>9130</v>
      </c>
      <c r="F37" s="40"/>
    </row>
    <row r="38" spans="1:6" ht="31.5">
      <c r="A38" s="46" t="s">
        <v>46</v>
      </c>
      <c r="B38" s="42" t="s">
        <v>125</v>
      </c>
      <c r="C38" s="49"/>
      <c r="D38" s="43"/>
      <c r="E38" s="43"/>
      <c r="F38" s="40"/>
    </row>
    <row r="39" spans="1:6">
      <c r="A39" s="46" t="s">
        <v>47</v>
      </c>
      <c r="B39" s="42" t="s">
        <v>126</v>
      </c>
      <c r="C39" s="49"/>
      <c r="D39" s="43"/>
      <c r="E39" s="43"/>
      <c r="F39" s="40"/>
    </row>
    <row r="40" spans="1:6" ht="31.5">
      <c r="A40" s="46" t="s">
        <v>48</v>
      </c>
      <c r="B40" s="42" t="s">
        <v>127</v>
      </c>
      <c r="C40" s="49"/>
      <c r="D40" s="43"/>
      <c r="E40" s="43"/>
      <c r="F40" s="40"/>
    </row>
    <row r="41" spans="1:6">
      <c r="A41" s="46" t="s">
        <v>49</v>
      </c>
      <c r="B41" s="42" t="s">
        <v>25</v>
      </c>
      <c r="C41" s="49"/>
      <c r="D41" s="43"/>
      <c r="E41" s="43"/>
      <c r="F41" s="40"/>
    </row>
    <row r="42" spans="1:6">
      <c r="A42" s="46" t="s">
        <v>122</v>
      </c>
      <c r="B42" s="42" t="s">
        <v>128</v>
      </c>
      <c r="C42" s="49"/>
      <c r="D42" s="43"/>
      <c r="E42" s="43">
        <v>0</v>
      </c>
      <c r="F42" s="40"/>
    </row>
    <row r="43" spans="1:6" ht="31.5">
      <c r="A43" s="46" t="s">
        <v>44</v>
      </c>
      <c r="B43" s="47" t="s">
        <v>129</v>
      </c>
      <c r="C43" s="276"/>
      <c r="D43" s="49"/>
      <c r="E43" s="49"/>
      <c r="F43" s="40"/>
    </row>
    <row r="44" spans="1:6" ht="31.5">
      <c r="A44" s="46" t="s">
        <v>52</v>
      </c>
      <c r="B44" s="42" t="s">
        <v>125</v>
      </c>
      <c r="C44" s="49"/>
      <c r="D44" s="43"/>
      <c r="E44" s="43"/>
      <c r="F44" s="40"/>
    </row>
    <row r="45" spans="1:6">
      <c r="A45" s="46" t="s">
        <v>53</v>
      </c>
      <c r="B45" s="42" t="s">
        <v>126</v>
      </c>
      <c r="C45" s="49"/>
      <c r="D45" s="43"/>
      <c r="E45" s="43"/>
      <c r="F45" s="40"/>
    </row>
    <row r="46" spans="1:6" ht="31.5">
      <c r="A46" s="46" t="s">
        <v>54</v>
      </c>
      <c r="B46" s="42" t="s">
        <v>127</v>
      </c>
      <c r="C46" s="49"/>
      <c r="D46" s="43"/>
      <c r="E46" s="43"/>
      <c r="F46" s="40"/>
    </row>
    <row r="47" spans="1:6">
      <c r="A47" s="46" t="s">
        <v>55</v>
      </c>
      <c r="B47" s="42" t="s">
        <v>25</v>
      </c>
      <c r="C47" s="49"/>
      <c r="D47" s="43"/>
      <c r="E47" s="43"/>
      <c r="F47" s="40"/>
    </row>
    <row r="48" spans="1:6">
      <c r="A48" s="46" t="s">
        <v>123</v>
      </c>
      <c r="B48" s="42" t="s">
        <v>233</v>
      </c>
      <c r="C48" s="49"/>
      <c r="D48" s="43"/>
      <c r="E48" s="43"/>
      <c r="F48" s="40"/>
    </row>
    <row r="49" spans="1:6">
      <c r="A49" s="98" t="s">
        <v>130</v>
      </c>
      <c r="B49" s="233" t="s">
        <v>364</v>
      </c>
      <c r="C49" s="274"/>
      <c r="D49" s="43"/>
      <c r="E49" s="43"/>
      <c r="F49" s="40"/>
    </row>
    <row r="50" spans="1:6" ht="31.5">
      <c r="A50" s="46" t="s">
        <v>50</v>
      </c>
      <c r="B50" s="42" t="s">
        <v>132</v>
      </c>
      <c r="C50" s="49"/>
      <c r="D50" s="43"/>
      <c r="E50" s="43"/>
      <c r="F50" s="40"/>
    </row>
    <row r="51" spans="1:6" ht="31.5">
      <c r="A51" s="46" t="s">
        <v>51</v>
      </c>
      <c r="B51" s="42" t="s">
        <v>133</v>
      </c>
      <c r="C51" s="49"/>
      <c r="D51" s="43"/>
      <c r="E51" s="43"/>
      <c r="F51" s="40"/>
    </row>
    <row r="52" spans="1:6">
      <c r="A52" s="46" t="s">
        <v>131</v>
      </c>
      <c r="B52" s="60" t="s">
        <v>88</v>
      </c>
      <c r="C52" s="49"/>
      <c r="D52" s="43"/>
      <c r="E52" s="43"/>
      <c r="F52" s="40"/>
    </row>
    <row r="53" spans="1:6">
      <c r="A53" s="98" t="s">
        <v>10</v>
      </c>
      <c r="B53" s="233" t="s">
        <v>365</v>
      </c>
      <c r="C53" s="272">
        <f>+C54+C55</f>
        <v>0</v>
      </c>
      <c r="D53" s="272">
        <f>+D54+D55</f>
        <v>0</v>
      </c>
      <c r="E53" s="272">
        <f>+E54+E55</f>
        <v>0</v>
      </c>
      <c r="F53" s="40"/>
    </row>
    <row r="54" spans="1:6" ht="31.5">
      <c r="A54" s="46" t="s">
        <v>134</v>
      </c>
      <c r="B54" s="42" t="s">
        <v>80</v>
      </c>
      <c r="C54" s="49"/>
      <c r="D54" s="43"/>
      <c r="E54" s="43"/>
      <c r="F54" s="40"/>
    </row>
    <row r="55" spans="1:6" ht="31.5">
      <c r="A55" s="46" t="s">
        <v>135</v>
      </c>
      <c r="B55" s="42" t="s">
        <v>81</v>
      </c>
      <c r="C55" s="49"/>
      <c r="D55" s="43"/>
      <c r="E55" s="43"/>
      <c r="F55" s="40"/>
    </row>
    <row r="56" spans="1:6" ht="31.5">
      <c r="A56" s="98" t="s">
        <v>136</v>
      </c>
      <c r="B56" s="233" t="s">
        <v>137</v>
      </c>
      <c r="C56" s="272"/>
      <c r="D56" s="43"/>
      <c r="E56" s="242"/>
      <c r="F56" s="40"/>
    </row>
    <row r="57" spans="1:6" ht="31.5">
      <c r="A57" s="98" t="s">
        <v>11</v>
      </c>
      <c r="B57" s="234" t="s">
        <v>138</v>
      </c>
      <c r="C57" s="277">
        <f>C9+C27+C36+C49+C53+C56</f>
        <v>0</v>
      </c>
      <c r="D57" s="277">
        <f>D9+D27+D36+D49+D53+D56</f>
        <v>0</v>
      </c>
      <c r="E57" s="277">
        <f>E9+E27+E36+E49+E53+E56</f>
        <v>11736</v>
      </c>
      <c r="F57" s="40"/>
    </row>
    <row r="58" spans="1:6" ht="31.5">
      <c r="A58" s="100" t="s">
        <v>12</v>
      </c>
      <c r="B58" s="233" t="s">
        <v>240</v>
      </c>
      <c r="C58" s="274"/>
      <c r="D58" s="272"/>
      <c r="E58" s="43"/>
      <c r="F58" s="40"/>
    </row>
    <row r="59" spans="1:6" ht="31.5">
      <c r="A59" s="46" t="s">
        <v>83</v>
      </c>
      <c r="B59" s="42" t="s">
        <v>139</v>
      </c>
      <c r="C59" s="49"/>
      <c r="D59" s="43"/>
      <c r="E59" s="43"/>
      <c r="F59" s="40"/>
    </row>
    <row r="60" spans="1:6" ht="31.5">
      <c r="A60" s="46" t="s">
        <v>84</v>
      </c>
      <c r="B60" s="42" t="s">
        <v>140</v>
      </c>
      <c r="C60" s="49"/>
      <c r="D60" s="43"/>
      <c r="E60" s="43"/>
      <c r="F60" s="40"/>
    </row>
    <row r="61" spans="1:6" ht="31.5">
      <c r="A61" s="100" t="s">
        <v>13</v>
      </c>
      <c r="B61" s="233" t="s">
        <v>141</v>
      </c>
      <c r="C61" s="274"/>
      <c r="D61" s="242"/>
      <c r="E61" s="242"/>
      <c r="F61" s="40"/>
    </row>
    <row r="62" spans="1:6" ht="31.5">
      <c r="A62" s="46" t="s">
        <v>142</v>
      </c>
      <c r="B62" s="47" t="s">
        <v>158</v>
      </c>
      <c r="C62" s="48"/>
      <c r="D62" s="43"/>
      <c r="E62" s="56"/>
      <c r="F62" s="40"/>
    </row>
    <row r="63" spans="1:6">
      <c r="A63" s="46" t="s">
        <v>157</v>
      </c>
      <c r="B63" s="42" t="s">
        <v>159</v>
      </c>
      <c r="C63" s="49"/>
      <c r="D63" s="43"/>
      <c r="E63" s="43"/>
      <c r="F63" s="40"/>
    </row>
    <row r="64" spans="1:6">
      <c r="A64" s="46" t="s">
        <v>143</v>
      </c>
      <c r="B64" s="42" t="s">
        <v>160</v>
      </c>
      <c r="C64" s="49"/>
      <c r="D64" s="43"/>
      <c r="E64" s="43"/>
      <c r="F64" s="40"/>
    </row>
    <row r="65" spans="1:6">
      <c r="A65" s="46" t="s">
        <v>144</v>
      </c>
      <c r="B65" s="42" t="s">
        <v>161</v>
      </c>
      <c r="C65" s="49"/>
      <c r="D65" s="43"/>
      <c r="E65" s="43"/>
      <c r="F65" s="40"/>
    </row>
    <row r="66" spans="1:6" ht="31.5">
      <c r="A66" s="46" t="s">
        <v>145</v>
      </c>
      <c r="B66" s="42" t="s">
        <v>162</v>
      </c>
      <c r="C66" s="49"/>
      <c r="D66" s="43"/>
      <c r="E66" s="43"/>
      <c r="F66" s="40"/>
    </row>
    <row r="67" spans="1:6">
      <c r="A67" s="46" t="s">
        <v>146</v>
      </c>
      <c r="B67" s="42" t="s">
        <v>163</v>
      </c>
      <c r="C67" s="49"/>
      <c r="D67" s="43"/>
      <c r="E67" s="43"/>
      <c r="F67" s="40"/>
    </row>
    <row r="68" spans="1:6">
      <c r="A68" s="46" t="s">
        <v>147</v>
      </c>
      <c r="B68" s="42" t="s">
        <v>164</v>
      </c>
      <c r="C68" s="49"/>
      <c r="D68" s="43"/>
      <c r="E68" s="43"/>
      <c r="F68" s="40"/>
    </row>
    <row r="69" spans="1:6" ht="31.5">
      <c r="A69" s="46" t="s">
        <v>148</v>
      </c>
      <c r="B69" s="47" t="s">
        <v>165</v>
      </c>
      <c r="C69" s="48"/>
      <c r="D69" s="43"/>
      <c r="E69" s="43"/>
      <c r="F69" s="40"/>
    </row>
    <row r="70" spans="1:6">
      <c r="A70" s="46" t="s">
        <v>149</v>
      </c>
      <c r="B70" s="42" t="s">
        <v>159</v>
      </c>
      <c r="C70" s="49"/>
      <c r="D70" s="43"/>
      <c r="E70" s="43"/>
      <c r="F70" s="40"/>
    </row>
    <row r="71" spans="1:6">
      <c r="A71" s="46" t="s">
        <v>150</v>
      </c>
      <c r="B71" s="42" t="s">
        <v>89</v>
      </c>
      <c r="C71" s="49"/>
      <c r="D71" s="43"/>
      <c r="E71" s="43"/>
      <c r="F71" s="40"/>
    </row>
    <row r="72" spans="1:6">
      <c r="A72" s="46" t="s">
        <v>151</v>
      </c>
      <c r="B72" s="42" t="s">
        <v>90</v>
      </c>
      <c r="C72" s="49"/>
      <c r="D72" s="43"/>
      <c r="E72" s="43"/>
      <c r="F72" s="40"/>
    </row>
    <row r="73" spans="1:6">
      <c r="A73" s="46" t="s">
        <v>152</v>
      </c>
      <c r="B73" s="42" t="s">
        <v>161</v>
      </c>
      <c r="C73" s="49"/>
      <c r="D73" s="43"/>
      <c r="E73" s="43"/>
      <c r="F73" s="40"/>
    </row>
    <row r="74" spans="1:6" ht="31.5">
      <c r="A74" s="46" t="s">
        <v>153</v>
      </c>
      <c r="B74" s="42" t="s">
        <v>166</v>
      </c>
      <c r="C74" s="49"/>
      <c r="D74" s="43"/>
      <c r="E74" s="43"/>
      <c r="F74" s="40"/>
    </row>
    <row r="75" spans="1:6">
      <c r="A75" s="46" t="s">
        <v>154</v>
      </c>
      <c r="B75" s="42" t="s">
        <v>163</v>
      </c>
      <c r="C75" s="49"/>
      <c r="D75" s="43"/>
      <c r="E75" s="43"/>
      <c r="F75" s="40"/>
    </row>
    <row r="76" spans="1:6">
      <c r="A76" s="46" t="s">
        <v>155</v>
      </c>
      <c r="B76" s="42" t="s">
        <v>167</v>
      </c>
      <c r="C76" s="49"/>
      <c r="D76" s="43"/>
      <c r="E76" s="43"/>
      <c r="F76" s="40"/>
    </row>
    <row r="77" spans="1:6">
      <c r="A77" s="98" t="s">
        <v>14</v>
      </c>
      <c r="B77" s="233" t="s">
        <v>156</v>
      </c>
      <c r="C77" s="274">
        <f>+C57+C58+C61</f>
        <v>0</v>
      </c>
      <c r="D77" s="274">
        <f>+D57+D58+D61</f>
        <v>0</v>
      </c>
      <c r="E77" s="274">
        <f>+E57+E58+E61</f>
        <v>11736</v>
      </c>
      <c r="F77" s="40"/>
    </row>
    <row r="78" spans="1:6">
      <c r="A78" s="42"/>
      <c r="B78" s="42"/>
      <c r="C78" s="42"/>
      <c r="D78" s="43"/>
      <c r="E78" s="43"/>
      <c r="F78" s="40"/>
    </row>
    <row r="79" spans="1:6">
      <c r="A79" s="235"/>
      <c r="B79" s="105"/>
      <c r="C79" s="123"/>
      <c r="D79" s="43"/>
      <c r="E79" s="43"/>
      <c r="F79" s="40"/>
    </row>
    <row r="80" spans="1:6">
      <c r="A80" s="427" t="s">
        <v>15</v>
      </c>
      <c r="B80" s="427"/>
      <c r="C80" s="427"/>
      <c r="D80" s="43"/>
      <c r="E80" s="43"/>
      <c r="F80" s="40"/>
    </row>
    <row r="81" spans="1:6">
      <c r="A81" s="428" t="s">
        <v>86</v>
      </c>
      <c r="B81" s="428"/>
      <c r="C81" s="270"/>
      <c r="D81" s="43"/>
      <c r="E81" s="43"/>
      <c r="F81" s="40"/>
    </row>
    <row r="82" spans="1:6" ht="31.5">
      <c r="A82" s="235" t="s">
        <v>1</v>
      </c>
      <c r="B82" s="235" t="s">
        <v>16</v>
      </c>
      <c r="C82" s="271" t="s">
        <v>322</v>
      </c>
      <c r="D82" s="272" t="s">
        <v>282</v>
      </c>
      <c r="E82" s="242" t="s">
        <v>244</v>
      </c>
      <c r="F82" s="40"/>
    </row>
    <row r="83" spans="1:6">
      <c r="A83" s="235">
        <v>1</v>
      </c>
      <c r="B83" s="235">
        <v>2</v>
      </c>
      <c r="C83" s="271">
        <v>3</v>
      </c>
      <c r="D83" s="273">
        <v>4</v>
      </c>
      <c r="E83" s="273">
        <v>5</v>
      </c>
      <c r="F83" s="40"/>
    </row>
    <row r="84" spans="1:6">
      <c r="A84" s="98" t="s">
        <v>3</v>
      </c>
      <c r="B84" s="105" t="s">
        <v>366</v>
      </c>
      <c r="C84" s="123">
        <f>SUM(C85:C89)</f>
        <v>0</v>
      </c>
      <c r="D84" s="274">
        <f>SUM(D85:D89)</f>
        <v>0</v>
      </c>
      <c r="E84" s="274">
        <f>SUM(E85:E89)</f>
        <v>11737</v>
      </c>
      <c r="F84" s="40"/>
    </row>
    <row r="85" spans="1:6">
      <c r="A85" s="46" t="s">
        <v>56</v>
      </c>
      <c r="B85" s="42" t="s">
        <v>17</v>
      </c>
      <c r="C85" s="278"/>
      <c r="D85" s="43"/>
      <c r="E85" s="55">
        <v>9344</v>
      </c>
      <c r="F85" s="40"/>
    </row>
    <row r="86" spans="1:6" ht="31.5">
      <c r="A86" s="46" t="s">
        <v>57</v>
      </c>
      <c r="B86" s="42" t="s">
        <v>168</v>
      </c>
      <c r="C86" s="278"/>
      <c r="D86" s="43"/>
      <c r="E86" s="55">
        <v>2077</v>
      </c>
      <c r="F86" s="40"/>
    </row>
    <row r="87" spans="1:6" s="59" customFormat="1">
      <c r="A87" s="279" t="s">
        <v>58</v>
      </c>
      <c r="B87" s="47" t="s">
        <v>79</v>
      </c>
      <c r="C87" s="280"/>
      <c r="D87" s="56"/>
      <c r="E87" s="57">
        <v>316</v>
      </c>
      <c r="F87" s="58"/>
    </row>
    <row r="88" spans="1:6">
      <c r="A88" s="46" t="s">
        <v>59</v>
      </c>
      <c r="B88" s="42" t="s">
        <v>169</v>
      </c>
      <c r="C88" s="278"/>
      <c r="D88" s="43"/>
      <c r="E88" s="55"/>
      <c r="F88" s="40"/>
    </row>
    <row r="89" spans="1:6">
      <c r="A89" s="46" t="s">
        <v>67</v>
      </c>
      <c r="B89" s="42" t="s">
        <v>170</v>
      </c>
      <c r="C89" s="278"/>
      <c r="D89" s="43"/>
      <c r="E89" s="43">
        <f>E90+E91+E92+E93+E94+E95+E96+E97</f>
        <v>0</v>
      </c>
      <c r="F89" s="40"/>
    </row>
    <row r="90" spans="1:6">
      <c r="A90" s="46" t="s">
        <v>60</v>
      </c>
      <c r="B90" s="42" t="s">
        <v>206</v>
      </c>
      <c r="C90" s="278"/>
      <c r="D90" s="43"/>
      <c r="E90" s="43"/>
      <c r="F90" s="40"/>
    </row>
    <row r="91" spans="1:6">
      <c r="A91" s="46" t="s">
        <v>61</v>
      </c>
      <c r="B91" s="60" t="s">
        <v>207</v>
      </c>
      <c r="C91" s="278"/>
      <c r="D91" s="43"/>
      <c r="E91" s="43"/>
      <c r="F91" s="40"/>
    </row>
    <row r="92" spans="1:6">
      <c r="A92" s="46" t="s">
        <v>68</v>
      </c>
      <c r="B92" s="60" t="s">
        <v>208</v>
      </c>
      <c r="C92" s="278"/>
      <c r="D92" s="43"/>
      <c r="E92" s="43"/>
      <c r="F92" s="40"/>
    </row>
    <row r="93" spans="1:6" ht="31.5">
      <c r="A93" s="46" t="s">
        <v>69</v>
      </c>
      <c r="B93" s="42" t="s">
        <v>209</v>
      </c>
      <c r="C93" s="278"/>
      <c r="D93" s="43"/>
      <c r="E93" s="43"/>
      <c r="F93" s="40"/>
    </row>
    <row r="94" spans="1:6">
      <c r="A94" s="46" t="s">
        <v>70</v>
      </c>
      <c r="B94" s="42" t="s">
        <v>210</v>
      </c>
      <c r="C94" s="278"/>
      <c r="D94" s="43"/>
      <c r="E94" s="43"/>
      <c r="F94" s="40"/>
    </row>
    <row r="95" spans="1:6">
      <c r="A95" s="46" t="s">
        <v>71</v>
      </c>
      <c r="B95" s="42" t="s">
        <v>211</v>
      </c>
      <c r="C95" s="278"/>
      <c r="D95" s="43"/>
      <c r="E95" s="43"/>
      <c r="F95" s="40"/>
    </row>
    <row r="96" spans="1:6">
      <c r="A96" s="46" t="s">
        <v>73</v>
      </c>
      <c r="B96" s="42" t="s">
        <v>212</v>
      </c>
      <c r="C96" s="278"/>
      <c r="D96" s="43"/>
      <c r="E96" s="43"/>
      <c r="F96" s="40"/>
    </row>
    <row r="97" spans="1:6">
      <c r="A97" s="46" t="s">
        <v>171</v>
      </c>
      <c r="B97" s="42" t="s">
        <v>213</v>
      </c>
      <c r="C97" s="278"/>
      <c r="D97" s="43"/>
      <c r="E97" s="43"/>
      <c r="F97" s="40"/>
    </row>
    <row r="98" spans="1:6" ht="31.5">
      <c r="A98" s="98" t="s">
        <v>4</v>
      </c>
      <c r="B98" s="105" t="s">
        <v>367</v>
      </c>
      <c r="C98" s="123">
        <f>SUM(C99:C105)</f>
        <v>0</v>
      </c>
      <c r="D98" s="274">
        <f>SUM(D99:D105)</f>
        <v>0</v>
      </c>
      <c r="E98" s="274">
        <f>SUM(E99:E105)</f>
        <v>0</v>
      </c>
      <c r="F98" s="40"/>
    </row>
    <row r="99" spans="1:6">
      <c r="A99" s="46" t="s">
        <v>62</v>
      </c>
      <c r="B99" s="42" t="s">
        <v>172</v>
      </c>
      <c r="C99" s="278"/>
      <c r="D99" s="43"/>
      <c r="E99" s="43"/>
      <c r="F99" s="40"/>
    </row>
    <row r="100" spans="1:6">
      <c r="A100" s="46" t="s">
        <v>63</v>
      </c>
      <c r="B100" s="42" t="s">
        <v>173</v>
      </c>
      <c r="C100" s="278"/>
      <c r="D100" s="43"/>
      <c r="E100" s="43"/>
      <c r="F100" s="40"/>
    </row>
    <row r="101" spans="1:6" ht="18.75" customHeight="1">
      <c r="A101" s="46" t="s">
        <v>64</v>
      </c>
      <c r="B101" s="42" t="s">
        <v>174</v>
      </c>
      <c r="C101" s="278"/>
      <c r="D101" s="43"/>
      <c r="E101" s="43"/>
      <c r="F101" s="40"/>
    </row>
    <row r="102" spans="1:6" ht="18.75" customHeight="1">
      <c r="A102" s="46" t="s">
        <v>65</v>
      </c>
      <c r="B102" s="42" t="s">
        <v>175</v>
      </c>
      <c r="C102" s="278"/>
      <c r="D102" s="43"/>
      <c r="E102" s="43"/>
      <c r="F102" s="40"/>
    </row>
    <row r="103" spans="1:6" ht="31.5">
      <c r="A103" s="46" t="s">
        <v>66</v>
      </c>
      <c r="B103" s="42" t="s">
        <v>180</v>
      </c>
      <c r="C103" s="278"/>
      <c r="D103" s="43"/>
      <c r="E103" s="43"/>
      <c r="F103" s="40"/>
    </row>
    <row r="104" spans="1:6" ht="47.25">
      <c r="A104" s="46" t="s">
        <v>72</v>
      </c>
      <c r="B104" s="42" t="s">
        <v>181</v>
      </c>
      <c r="C104" s="278"/>
      <c r="D104" s="43"/>
      <c r="E104" s="43"/>
      <c r="F104" s="40"/>
    </row>
    <row r="105" spans="1:6" ht="18.75" customHeight="1">
      <c r="A105" s="46" t="s">
        <v>77</v>
      </c>
      <c r="B105" s="42" t="s">
        <v>182</v>
      </c>
      <c r="C105" s="278"/>
      <c r="D105" s="43"/>
      <c r="E105" s="43"/>
      <c r="F105" s="40"/>
    </row>
    <row r="106" spans="1:6" ht="18.75" customHeight="1">
      <c r="A106" s="46" t="s">
        <v>176</v>
      </c>
      <c r="B106" s="42" t="s">
        <v>202</v>
      </c>
      <c r="C106" s="278"/>
      <c r="D106" s="43"/>
      <c r="E106" s="43"/>
      <c r="F106" s="40"/>
    </row>
    <row r="107" spans="1:6" ht="18.75" customHeight="1">
      <c r="A107" s="46" t="s">
        <v>177</v>
      </c>
      <c r="B107" s="60" t="s">
        <v>203</v>
      </c>
      <c r="C107" s="278"/>
      <c r="D107" s="43"/>
      <c r="E107" s="43"/>
      <c r="F107" s="40"/>
    </row>
    <row r="108" spans="1:6" ht="18.75" customHeight="1">
      <c r="A108" s="46" t="s">
        <v>178</v>
      </c>
      <c r="B108" s="60" t="s">
        <v>204</v>
      </c>
      <c r="C108" s="278"/>
      <c r="D108" s="43"/>
      <c r="E108" s="43"/>
      <c r="F108" s="40"/>
    </row>
    <row r="109" spans="1:6" ht="18.75" customHeight="1">
      <c r="A109" s="46" t="s">
        <v>179</v>
      </c>
      <c r="B109" s="60" t="s">
        <v>205</v>
      </c>
      <c r="C109" s="278"/>
      <c r="D109" s="43"/>
      <c r="E109" s="43"/>
      <c r="F109" s="40"/>
    </row>
    <row r="110" spans="1:6" ht="18.75" customHeight="1">
      <c r="A110" s="98" t="s">
        <v>5</v>
      </c>
      <c r="B110" s="105" t="s">
        <v>183</v>
      </c>
      <c r="C110" s="281"/>
      <c r="D110" s="43"/>
      <c r="E110" s="43"/>
      <c r="F110" s="40"/>
    </row>
    <row r="111" spans="1:6" ht="18.75" customHeight="1">
      <c r="A111" s="98" t="s">
        <v>6</v>
      </c>
      <c r="B111" s="105" t="s">
        <v>368</v>
      </c>
      <c r="C111" s="123"/>
      <c r="D111" s="242"/>
      <c r="E111" s="43"/>
      <c r="F111" s="40"/>
    </row>
    <row r="112" spans="1:6" ht="18.75" customHeight="1">
      <c r="A112" s="46" t="s">
        <v>38</v>
      </c>
      <c r="B112" s="42" t="s">
        <v>28</v>
      </c>
      <c r="C112" s="278"/>
      <c r="D112" s="43"/>
      <c r="E112" s="43"/>
      <c r="F112" s="40"/>
    </row>
    <row r="113" spans="1:6" ht="18.75" customHeight="1">
      <c r="A113" s="46" t="s">
        <v>39</v>
      </c>
      <c r="B113" s="42" t="s">
        <v>29</v>
      </c>
      <c r="C113" s="278"/>
      <c r="D113" s="43"/>
      <c r="E113" s="43"/>
      <c r="F113" s="40"/>
    </row>
    <row r="114" spans="1:6" ht="31.5">
      <c r="A114" s="98" t="s">
        <v>7</v>
      </c>
      <c r="B114" s="234" t="s">
        <v>91</v>
      </c>
      <c r="C114" s="123">
        <f>+C84+C98+C110+C111</f>
        <v>0</v>
      </c>
      <c r="D114" s="274">
        <f>+D84+D98+D110+D111</f>
        <v>0</v>
      </c>
      <c r="E114" s="274">
        <f>+E84+E98+E110+E111</f>
        <v>11737</v>
      </c>
      <c r="F114" s="40"/>
    </row>
    <row r="115" spans="1:6" ht="31.5">
      <c r="A115" s="98" t="s">
        <v>8</v>
      </c>
      <c r="B115" s="105" t="s">
        <v>184</v>
      </c>
      <c r="C115" s="123"/>
      <c r="D115" s="274"/>
      <c r="E115" s="274"/>
      <c r="F115" s="40"/>
    </row>
    <row r="116" spans="1:6" ht="18.75" customHeight="1">
      <c r="A116" s="46" t="s">
        <v>43</v>
      </c>
      <c r="B116" s="47" t="s">
        <v>191</v>
      </c>
      <c r="C116" s="61"/>
      <c r="D116" s="43"/>
      <c r="E116" s="43"/>
      <c r="F116" s="40"/>
    </row>
    <row r="117" spans="1:6">
      <c r="A117" s="46" t="s">
        <v>46</v>
      </c>
      <c r="B117" s="42" t="s">
        <v>192</v>
      </c>
      <c r="C117" s="278"/>
      <c r="D117" s="43"/>
      <c r="E117" s="43"/>
      <c r="F117" s="40"/>
    </row>
    <row r="118" spans="1:6">
      <c r="A118" s="46" t="s">
        <v>47</v>
      </c>
      <c r="B118" s="42" t="s">
        <v>193</v>
      </c>
      <c r="C118" s="278"/>
      <c r="D118" s="43"/>
      <c r="E118" s="43"/>
      <c r="F118" s="40"/>
    </row>
    <row r="119" spans="1:6">
      <c r="A119" s="46" t="s">
        <v>48</v>
      </c>
      <c r="B119" s="42" t="s">
        <v>93</v>
      </c>
      <c r="C119" s="278"/>
      <c r="D119" s="43"/>
      <c r="E119" s="43"/>
      <c r="F119" s="40"/>
    </row>
    <row r="120" spans="1:6">
      <c r="A120" s="46" t="s">
        <v>49</v>
      </c>
      <c r="B120" s="42" t="s">
        <v>94</v>
      </c>
      <c r="C120" s="278"/>
      <c r="D120" s="43"/>
      <c r="E120" s="43"/>
      <c r="F120" s="40"/>
    </row>
    <row r="121" spans="1:6">
      <c r="A121" s="46" t="s">
        <v>122</v>
      </c>
      <c r="B121" s="42" t="s">
        <v>194</v>
      </c>
      <c r="C121" s="278"/>
      <c r="D121" s="43"/>
      <c r="E121" s="43"/>
      <c r="F121" s="40"/>
    </row>
    <row r="122" spans="1:6">
      <c r="A122" s="46" t="s">
        <v>185</v>
      </c>
      <c r="B122" s="42" t="s">
        <v>195</v>
      </c>
      <c r="C122" s="278"/>
      <c r="D122" s="43"/>
      <c r="E122" s="43"/>
      <c r="F122" s="40"/>
    </row>
    <row r="123" spans="1:6">
      <c r="A123" s="46" t="s">
        <v>186</v>
      </c>
      <c r="B123" s="42" t="s">
        <v>196</v>
      </c>
      <c r="C123" s="278"/>
      <c r="D123" s="43"/>
      <c r="E123" s="43"/>
      <c r="F123" s="40"/>
    </row>
    <row r="124" spans="1:6">
      <c r="A124" s="46" t="s">
        <v>187</v>
      </c>
      <c r="B124" s="42" t="s">
        <v>78</v>
      </c>
      <c r="C124" s="278"/>
      <c r="D124" s="43"/>
      <c r="E124" s="43"/>
      <c r="F124" s="40"/>
    </row>
    <row r="125" spans="1:6" ht="31.5">
      <c r="A125" s="46" t="s">
        <v>44</v>
      </c>
      <c r="B125" s="47" t="s">
        <v>197</v>
      </c>
      <c r="C125" s="61"/>
      <c r="D125" s="61"/>
      <c r="E125" s="61"/>
      <c r="F125" s="40"/>
    </row>
    <row r="126" spans="1:6">
      <c r="A126" s="46" t="s">
        <v>52</v>
      </c>
      <c r="B126" s="42" t="s">
        <v>192</v>
      </c>
      <c r="C126" s="278"/>
      <c r="D126" s="43"/>
      <c r="E126" s="43"/>
      <c r="F126" s="40"/>
    </row>
    <row r="127" spans="1:6">
      <c r="A127" s="46" t="s">
        <v>53</v>
      </c>
      <c r="B127" s="42" t="s">
        <v>198</v>
      </c>
      <c r="C127" s="278"/>
      <c r="D127" s="43"/>
      <c r="E127" s="43"/>
      <c r="F127" s="40"/>
    </row>
    <row r="128" spans="1:6">
      <c r="A128" s="46" t="s">
        <v>54</v>
      </c>
      <c r="B128" s="42" t="s">
        <v>93</v>
      </c>
      <c r="C128" s="278"/>
      <c r="D128" s="43"/>
      <c r="E128" s="43"/>
      <c r="F128" s="40"/>
    </row>
    <row r="129" spans="1:10">
      <c r="A129" s="46" t="s">
        <v>55</v>
      </c>
      <c r="B129" s="42" t="s">
        <v>94</v>
      </c>
      <c r="C129" s="278"/>
      <c r="D129" s="43"/>
      <c r="E129" s="43"/>
      <c r="F129" s="40"/>
    </row>
    <row r="130" spans="1:10">
      <c r="A130" s="46" t="s">
        <v>123</v>
      </c>
      <c r="B130" s="42" t="s">
        <v>194</v>
      </c>
      <c r="C130" s="278"/>
      <c r="D130" s="43"/>
      <c r="E130" s="43"/>
      <c r="F130" s="40"/>
    </row>
    <row r="131" spans="1:10">
      <c r="A131" s="46" t="s">
        <v>188</v>
      </c>
      <c r="B131" s="42" t="s">
        <v>199</v>
      </c>
      <c r="C131" s="278"/>
      <c r="D131" s="43"/>
      <c r="E131" s="43"/>
      <c r="F131" s="40"/>
    </row>
    <row r="132" spans="1:10">
      <c r="A132" s="46" t="s">
        <v>189</v>
      </c>
      <c r="B132" s="42" t="s">
        <v>196</v>
      </c>
      <c r="C132" s="278"/>
      <c r="D132" s="43"/>
      <c r="E132" s="43"/>
      <c r="F132" s="40"/>
    </row>
    <row r="133" spans="1:10">
      <c r="A133" s="46" t="s">
        <v>190</v>
      </c>
      <c r="B133" s="42" t="s">
        <v>200</v>
      </c>
      <c r="C133" s="282"/>
      <c r="D133" s="43"/>
      <c r="E133" s="43"/>
      <c r="F133" s="40"/>
    </row>
    <row r="134" spans="1:10">
      <c r="A134" s="98" t="s">
        <v>9</v>
      </c>
      <c r="B134" s="105" t="s">
        <v>92</v>
      </c>
      <c r="C134" s="123">
        <f>SUM(C114,C115)</f>
        <v>0</v>
      </c>
      <c r="D134" s="274">
        <f>SUM(D114,D115)</f>
        <v>0</v>
      </c>
      <c r="E134" s="274">
        <f>SUM(E114,E115)</f>
        <v>11737</v>
      </c>
      <c r="F134" s="40"/>
      <c r="G134" s="62"/>
      <c r="H134" s="62"/>
      <c r="I134" s="62"/>
      <c r="J134" s="62"/>
    </row>
    <row r="135" spans="1:10">
      <c r="A135" s="98"/>
      <c r="B135" s="105" t="s">
        <v>290</v>
      </c>
      <c r="C135" s="61"/>
      <c r="D135" s="276"/>
      <c r="E135" s="274">
        <v>-2690</v>
      </c>
      <c r="F135" s="40"/>
      <c r="G135" s="62"/>
      <c r="H135" s="62"/>
      <c r="I135" s="62"/>
      <c r="J135" s="62"/>
    </row>
    <row r="136" spans="1:10">
      <c r="A136" s="98"/>
      <c r="B136" s="105" t="s">
        <v>291</v>
      </c>
      <c r="C136" s="123"/>
      <c r="D136" s="274"/>
      <c r="E136" s="274">
        <f>SUM(E134:E135)</f>
        <v>9047</v>
      </c>
      <c r="F136" s="40"/>
      <c r="G136" s="62"/>
      <c r="H136" s="62"/>
      <c r="I136" s="62"/>
      <c r="J136" s="62"/>
    </row>
    <row r="137" spans="1:10">
      <c r="A137" s="98"/>
      <c r="B137" s="105"/>
      <c r="C137" s="123"/>
      <c r="D137" s="274"/>
      <c r="E137" s="274"/>
      <c r="F137" s="40"/>
      <c r="G137" s="62"/>
      <c r="H137" s="62"/>
      <c r="I137" s="62"/>
      <c r="J137" s="62"/>
    </row>
    <row r="138" spans="1:10">
      <c r="A138" s="283"/>
      <c r="B138" s="284"/>
      <c r="C138" s="285"/>
      <c r="D138" s="43"/>
      <c r="E138" s="43"/>
      <c r="F138" s="40"/>
      <c r="G138" s="62"/>
      <c r="H138" s="62"/>
      <c r="I138" s="62"/>
      <c r="J138" s="62"/>
    </row>
    <row r="139" spans="1:10" ht="25.5" customHeight="1">
      <c r="A139" s="429" t="s">
        <v>95</v>
      </c>
      <c r="B139" s="429"/>
      <c r="C139" s="429"/>
      <c r="D139" s="43">
        <f>D77-D136</f>
        <v>0</v>
      </c>
      <c r="E139" s="43">
        <f>E77-E136</f>
        <v>2689</v>
      </c>
      <c r="F139" s="40"/>
      <c r="G139" s="62"/>
      <c r="H139" s="62"/>
      <c r="I139" s="62"/>
      <c r="J139" s="62"/>
    </row>
    <row r="140" spans="1:10">
      <c r="F140" s="40"/>
    </row>
    <row r="141" spans="1:10">
      <c r="C141" s="68"/>
      <c r="D141" s="67"/>
      <c r="F141" s="40"/>
    </row>
    <row r="142" spans="1:10">
      <c r="A142" s="63"/>
      <c r="B142" s="52"/>
      <c r="C142" s="64"/>
      <c r="D142" s="67"/>
      <c r="F142" s="40"/>
    </row>
    <row r="143" spans="1:10">
      <c r="A143" s="63"/>
      <c r="B143" s="52"/>
      <c r="C143" s="64"/>
      <c r="D143" s="67"/>
      <c r="F143" s="40"/>
    </row>
    <row r="144" spans="1:10">
      <c r="A144" s="63"/>
      <c r="B144" s="52"/>
      <c r="C144" s="64"/>
      <c r="D144" s="67"/>
      <c r="F144" s="40"/>
    </row>
    <row r="145" spans="1:6">
      <c r="A145" s="63"/>
      <c r="B145" s="52"/>
      <c r="C145" s="64"/>
      <c r="D145" s="67"/>
      <c r="F145" s="40"/>
    </row>
    <row r="146" spans="1:6">
      <c r="A146" s="63"/>
      <c r="B146" s="52"/>
      <c r="C146" s="64"/>
      <c r="D146" s="67"/>
      <c r="F146" s="40"/>
    </row>
    <row r="147" spans="1:6">
      <c r="F147" s="40"/>
    </row>
  </sheetData>
  <mergeCells count="8">
    <mergeCell ref="A80:C80"/>
    <mergeCell ref="A81:B81"/>
    <mergeCell ref="A139:C139"/>
    <mergeCell ref="A1:E1"/>
    <mergeCell ref="A2:E2"/>
    <mergeCell ref="A4:E4"/>
    <mergeCell ref="A3:E3"/>
    <mergeCell ref="A6:B6"/>
  </mergeCells>
  <phoneticPr fontId="5" type="noConversion"/>
  <printOptions horizontalCentered="1"/>
  <pageMargins left="0.39370078740157483" right="0.39370078740157483" top="0.78740157480314965" bottom="0.39370078740157483" header="0.19685039370078741" footer="0"/>
  <pageSetup paperSize="9" scale="65" orientation="portrait" verticalDpi="144" r:id="rId1"/>
  <rowBreaks count="2" manualBreakCount="2">
    <brk id="48" max="16383" man="1"/>
    <brk id="7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E17"/>
  <sheetViews>
    <sheetView workbookViewId="0">
      <selection activeCell="H14" sqref="H14"/>
    </sheetView>
  </sheetViews>
  <sheetFormatPr defaultRowHeight="15.75"/>
  <cols>
    <col min="1" max="1" width="51.1640625" style="15" customWidth="1"/>
    <col min="2" max="2" width="18.33203125" style="15" customWidth="1"/>
    <col min="3" max="3" width="16.33203125" style="15" bestFit="1" customWidth="1"/>
    <col min="4" max="4" width="16.33203125" style="15" customWidth="1"/>
    <col min="5" max="5" width="27" style="15" customWidth="1"/>
    <col min="6" max="16384" width="9.33203125" style="15"/>
  </cols>
  <sheetData>
    <row r="1" spans="1:5">
      <c r="A1" s="435" t="s">
        <v>292</v>
      </c>
      <c r="B1" s="435"/>
      <c r="C1" s="435"/>
      <c r="D1" s="435"/>
      <c r="E1" s="435"/>
    </row>
    <row r="2" spans="1:5">
      <c r="A2" s="13"/>
      <c r="B2" s="14"/>
      <c r="C2" s="14"/>
      <c r="D2" s="14"/>
      <c r="E2" s="14"/>
    </row>
    <row r="3" spans="1:5" ht="63">
      <c r="A3" s="243" t="s">
        <v>293</v>
      </c>
      <c r="B3" s="244" t="s">
        <v>324</v>
      </c>
      <c r="C3" s="243" t="s">
        <v>294</v>
      </c>
      <c r="D3" s="243" t="s">
        <v>295</v>
      </c>
      <c r="E3" s="244" t="s">
        <v>337</v>
      </c>
    </row>
    <row r="4" spans="1:5" s="294" customFormat="1">
      <c r="A4" s="292" t="s">
        <v>297</v>
      </c>
      <c r="B4" s="295">
        <v>62092</v>
      </c>
      <c r="C4" s="295">
        <v>118971</v>
      </c>
      <c r="D4" s="295">
        <v>162156</v>
      </c>
      <c r="E4" s="293">
        <f t="shared" ref="E4:E10" si="0">B4+C4-D4</f>
        <v>18907</v>
      </c>
    </row>
    <row r="5" spans="1:5" s="294" customFormat="1">
      <c r="A5" s="292" t="s">
        <v>296</v>
      </c>
      <c r="B5" s="295">
        <v>0</v>
      </c>
      <c r="C5" s="295">
        <v>2961</v>
      </c>
      <c r="D5" s="295">
        <v>2961</v>
      </c>
      <c r="E5" s="293">
        <f t="shared" si="0"/>
        <v>0</v>
      </c>
    </row>
    <row r="6" spans="1:5" s="294" customFormat="1">
      <c r="A6" s="292" t="s">
        <v>338</v>
      </c>
      <c r="B6" s="293">
        <v>0</v>
      </c>
      <c r="C6" s="293">
        <v>21582</v>
      </c>
      <c r="D6" s="293">
        <v>20788</v>
      </c>
      <c r="E6" s="293">
        <f t="shared" si="0"/>
        <v>794</v>
      </c>
    </row>
    <row r="7" spans="1:5" s="294" customFormat="1">
      <c r="A7" s="292" t="s">
        <v>339</v>
      </c>
      <c r="B7" s="293">
        <v>0</v>
      </c>
      <c r="C7" s="293">
        <v>36560</v>
      </c>
      <c r="D7" s="293">
        <v>28830</v>
      </c>
      <c r="E7" s="293">
        <f t="shared" si="0"/>
        <v>7730</v>
      </c>
    </row>
    <row r="8" spans="1:5" s="294" customFormat="1">
      <c r="A8" s="292" t="s">
        <v>349</v>
      </c>
      <c r="B8" s="293">
        <v>0</v>
      </c>
      <c r="C8" s="293">
        <v>11736</v>
      </c>
      <c r="D8" s="293">
        <v>9047</v>
      </c>
      <c r="E8" s="293">
        <f t="shared" si="0"/>
        <v>2689</v>
      </c>
    </row>
    <row r="9" spans="1:5">
      <c r="A9" s="261"/>
      <c r="B9" s="263"/>
      <c r="C9" s="263"/>
      <c r="D9" s="263"/>
      <c r="E9" s="263">
        <f t="shared" si="0"/>
        <v>0</v>
      </c>
    </row>
    <row r="10" spans="1:5">
      <c r="A10" s="264"/>
      <c r="B10" s="263"/>
      <c r="C10" s="263"/>
      <c r="D10" s="263"/>
      <c r="E10" s="263">
        <f t="shared" si="0"/>
        <v>0</v>
      </c>
    </row>
    <row r="11" spans="1:5" s="294" customFormat="1">
      <c r="A11" s="292" t="s">
        <v>298</v>
      </c>
      <c r="B11" s="293">
        <f>SUM(B4:B10)</f>
        <v>62092</v>
      </c>
      <c r="C11" s="293">
        <f>SUM(C4:C10)</f>
        <v>191810</v>
      </c>
      <c r="D11" s="293">
        <f>SUM(D4:D10)</f>
        <v>223782</v>
      </c>
      <c r="E11" s="293">
        <f>SUM(E4:E10)</f>
        <v>30120</v>
      </c>
    </row>
    <row r="12" spans="1:5">
      <c r="A12" s="265"/>
      <c r="B12" s="265"/>
      <c r="C12" s="266"/>
      <c r="D12" s="266"/>
      <c r="E12" s="265"/>
    </row>
    <row r="13" spans="1:5">
      <c r="A13" s="436"/>
      <c r="B13" s="436"/>
      <c r="C13" s="436"/>
      <c r="D13" s="436"/>
      <c r="E13" s="436"/>
    </row>
    <row r="14" spans="1:5">
      <c r="A14" s="261" t="s">
        <v>378</v>
      </c>
      <c r="B14" s="437" t="s">
        <v>379</v>
      </c>
      <c r="C14" s="438"/>
      <c r="D14" s="439"/>
      <c r="E14" s="262">
        <v>3750</v>
      </c>
    </row>
    <row r="15" spans="1:5">
      <c r="A15" s="262" t="s">
        <v>380</v>
      </c>
      <c r="B15" s="437" t="s">
        <v>379</v>
      </c>
      <c r="C15" s="438"/>
      <c r="D15" s="439"/>
      <c r="E15" s="262">
        <v>9900</v>
      </c>
    </row>
    <row r="16" spans="1:5">
      <c r="A16" s="16"/>
      <c r="B16" s="16"/>
      <c r="C16" s="16"/>
      <c r="D16" s="16"/>
      <c r="E16" s="14"/>
    </row>
    <row r="17" spans="1:5">
      <c r="A17" s="14"/>
      <c r="B17" s="14"/>
      <c r="C17" s="14"/>
      <c r="D17" s="14"/>
      <c r="E17" s="14"/>
    </row>
  </sheetData>
  <mergeCells count="4">
    <mergeCell ref="A1:E1"/>
    <mergeCell ref="A13:E13"/>
    <mergeCell ref="B14:D14"/>
    <mergeCell ref="B15:D1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G20"/>
  <sheetViews>
    <sheetView workbookViewId="0">
      <selection activeCell="O21" sqref="O21"/>
    </sheetView>
  </sheetViews>
  <sheetFormatPr defaultRowHeight="15.75"/>
  <cols>
    <col min="1" max="1" width="11.83203125" style="15" bestFit="1" customWidth="1"/>
    <col min="2" max="2" width="10.5" style="15" bestFit="1" customWidth="1"/>
    <col min="3" max="3" width="12.83203125" style="18" bestFit="1" customWidth="1"/>
    <col min="4" max="4" width="10.5" style="15" bestFit="1" customWidth="1"/>
    <col min="5" max="6" width="9.33203125" style="15"/>
    <col min="7" max="7" width="11.83203125" style="15" bestFit="1" customWidth="1"/>
    <col min="8" max="16384" width="9.33203125" style="15"/>
  </cols>
  <sheetData>
    <row r="2" spans="1:7">
      <c r="A2" s="15">
        <f>B3+B8+B11+B12</f>
        <v>1581644</v>
      </c>
      <c r="D2" s="15">
        <v>1581644</v>
      </c>
      <c r="E2" s="15">
        <f>A2-D2</f>
        <v>0</v>
      </c>
    </row>
    <row r="3" spans="1:7">
      <c r="B3" s="17">
        <f>C3+C4+C6+C7+C5</f>
        <v>94303</v>
      </c>
      <c r="C3" s="18">
        <v>32722</v>
      </c>
    </row>
    <row r="4" spans="1:7">
      <c r="C4" s="18">
        <v>9586</v>
      </c>
    </row>
    <row r="5" spans="1:7">
      <c r="C5" s="18">
        <v>33499</v>
      </c>
    </row>
    <row r="6" spans="1:7">
      <c r="C6" s="18">
        <v>14505</v>
      </c>
    </row>
    <row r="7" spans="1:7">
      <c r="C7" s="18">
        <v>3991</v>
      </c>
    </row>
    <row r="8" spans="1:7">
      <c r="B8" s="15">
        <f>C8+C9+C10</f>
        <v>1477951</v>
      </c>
      <c r="C8" s="18">
        <v>1469321</v>
      </c>
    </row>
    <row r="9" spans="1:7">
      <c r="C9" s="18">
        <v>8255</v>
      </c>
    </row>
    <row r="10" spans="1:7">
      <c r="C10" s="18">
        <v>375</v>
      </c>
    </row>
    <row r="11" spans="1:7">
      <c r="B11" s="15">
        <v>5706</v>
      </c>
    </row>
    <row r="12" spans="1:7">
      <c r="B12" s="15">
        <v>3684</v>
      </c>
    </row>
    <row r="16" spans="1:7">
      <c r="A16" s="17">
        <f>C16+C17+C18+C19+C20</f>
        <v>1581644</v>
      </c>
      <c r="C16" s="18">
        <v>75245</v>
      </c>
      <c r="D16" s="15" t="s">
        <v>303</v>
      </c>
      <c r="G16" s="17">
        <f>A2-A16</f>
        <v>0</v>
      </c>
    </row>
    <row r="17" spans="3:4">
      <c r="C17" s="18">
        <v>35880</v>
      </c>
      <c r="D17" s="15" t="s">
        <v>302</v>
      </c>
    </row>
    <row r="18" spans="3:4">
      <c r="C18" s="18">
        <v>1460720</v>
      </c>
      <c r="D18" s="15" t="s">
        <v>301</v>
      </c>
    </row>
    <row r="19" spans="3:4">
      <c r="C19" s="18">
        <v>1420</v>
      </c>
      <c r="D19" s="15" t="s">
        <v>300</v>
      </c>
    </row>
    <row r="20" spans="3:4">
      <c r="C20" s="18">
        <v>8379</v>
      </c>
      <c r="D20" s="15" t="s">
        <v>299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Skúr Község Önkormányzat</vt:lpstr>
      <vt:lpstr>Önkormányzat</vt:lpstr>
      <vt:lpstr>Csoda-vár Óvoda</vt:lpstr>
      <vt:lpstr>Polgármesteri Hivatal</vt:lpstr>
      <vt:lpstr>Művelődési Ház</vt:lpstr>
      <vt:lpstr>Skúr Közös Önkormányzat</vt:lpstr>
      <vt:lpstr>pénzkészlet</vt:lpstr>
      <vt:lpstr>Munka1</vt:lpstr>
      <vt:lpstr>'Csoda-vár Óvoda'!Print_Area</vt:lpstr>
      <vt:lpstr>'Művelődési Ház'!Print_Area</vt:lpstr>
      <vt:lpstr>'Művelődési Ház'!Print_Titles</vt:lpstr>
      <vt:lpstr>'Polgármesteri Hivatal'!Print_Titles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2013-11-28T13:53:01Z</cp:lastPrinted>
  <dcterms:created xsi:type="dcterms:W3CDTF">1999-10-30T10:30:45Z</dcterms:created>
  <dcterms:modified xsi:type="dcterms:W3CDTF">2014-01-14T11:32:24Z</dcterms:modified>
</cp:coreProperties>
</file>